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525" windowWidth="26205" windowHeight="11220" tabRatio="619" activeTab="1"/>
  </bookViews>
  <sheets>
    <sheet name="AER only" sheetId="182" r:id="rId1"/>
    <sheet name="Business &amp; other details" sheetId="180" r:id="rId2"/>
    <sheet name="AusNet proposal" sheetId="191" r:id="rId3"/>
    <sheet name="AusNet proposal (yr 1 base yr )" sheetId="193" r:id="rId4"/>
    <sheet name="EBSS DD" sheetId="18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3" hidden="1">[5]charts!#REF!</definedName>
    <definedName name="_210__123Graph_BCHART_1" hidden="1">[5]charts!#REF!</definedName>
    <definedName name="_215__123Graph_ACHART_9" hidden="1">[3]VIC!$BC$5:$BC$26</definedName>
    <definedName name="_223__123Graph_BCHART_1" localSheetId="3"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3"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3"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3"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3" hidden="1">[3]VIC!#REF!</definedName>
    <definedName name="_374__123Graph_BCHART_8" hidden="1">[3]VIC!#REF!</definedName>
    <definedName name="_376__123Graph_BCHART_7" localSheetId="3"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3" hidden="1">[5]charts!#REF!</definedName>
    <definedName name="_396__123Graph_CCHART_1" hidden="1">[5]charts!#REF!</definedName>
    <definedName name="_397__123Graph_BCHART_8" localSheetId="3" hidden="1">[3]VIC!#REF!</definedName>
    <definedName name="_397__123Graph_BCHART_8" hidden="1">[3]VIC!#REF!</definedName>
    <definedName name="_4__123Graph_B__LTR" hidden="1">'[2]00DATES'!$F$8:$F$19</definedName>
    <definedName name="_404__123Graph_CCHART_10" localSheetId="3"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3"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3"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3"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3" hidden="1">[5]charts!#REF!</definedName>
    <definedName name="_453__123Graph_CCHART_4" hidden="1">[5]charts!#REF!</definedName>
    <definedName name="_461__123Graph_CCHART_5" localSheetId="3" hidden="1">[5]charts!#REF!</definedName>
    <definedName name="_461__123Graph_CCHART_5" hidden="1">[5]charts!#REF!</definedName>
    <definedName name="_463__123Graph_CCHART_2" hidden="1">[3]VIC!$AW$9:$AW$26</definedName>
    <definedName name="_469__123Graph_CCHART_6" localSheetId="3" hidden="1">[5]charts!#REF!</definedName>
    <definedName name="_469__123Graph_CCHART_6" hidden="1">[5]charts!#REF!</definedName>
    <definedName name="_470__123Graph_CCHART_62" hidden="1">[3]ACT!$BD$7:$BD$26</definedName>
    <definedName name="_471__123Graph_CCHART_3" localSheetId="3"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3" hidden="1">[5]charts!#REF!</definedName>
    <definedName name="_479__123Graph_CCHART_4" hidden="1">[5]charts!#REF!</definedName>
    <definedName name="_481__123Graph_CCHART_7" localSheetId="3" hidden="1">[5]charts!#REF!</definedName>
    <definedName name="_481__123Graph_CCHART_7" hidden="1">[5]charts!#REF!</definedName>
    <definedName name="_482__123Graph_CCHART_70" hidden="1">[3]ACT!$P$5:$P$26</definedName>
    <definedName name="_487__123Graph_CCHART_5" localSheetId="3" hidden="1">[5]charts!#REF!</definedName>
    <definedName name="_487__123Graph_CCHART_5" hidden="1">[5]charts!#REF!</definedName>
    <definedName name="_490__123Graph_CCHART_8" localSheetId="3" hidden="1">[5]charts!#REF!</definedName>
    <definedName name="_490__123Graph_CCHART_8" hidden="1">[5]charts!#REF!</definedName>
    <definedName name="_495__123Graph_CCHART_6" localSheetId="3"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3"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3" hidden="1">[5]charts!#REF!</definedName>
    <definedName name="_507__123Graph_CCHART_7" hidden="1">[5]charts!#REF!</definedName>
    <definedName name="_507__123Graph_DCHART_10" localSheetId="3"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3" hidden="1">[5]charts!#REF!</definedName>
    <definedName name="_516__123Graph_CCHART_8" hidden="1">[5]charts!#REF!</definedName>
    <definedName name="_522__123Graph_ECHART_10" localSheetId="3" hidden="1">[5]charts!#REF!</definedName>
    <definedName name="_522__123Graph_ECHART_10" hidden="1">[5]charts!#REF!</definedName>
    <definedName name="_523__123Graph_ECHART_11" hidden="1">[3]VIC!$BO$5:$BO$26</definedName>
    <definedName name="_524__123Graph_CCHART_9" localSheetId="3"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3" hidden="1">[5]charts!#REF!</definedName>
    <definedName name="_533__123Graph_DCHART_10" hidden="1">[5]charts!#REF!</definedName>
    <definedName name="_534__123Graph_DCHART_11" hidden="1">[3]VIC!$BI$5:$BI$26</definedName>
    <definedName name="_534__123Graph_FCHART_10" localSheetId="3"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3"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3"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3"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3"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3"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3"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3" hidden="1">#REF!</definedName>
    <definedName name="_Fill" hidden="1">#REF!</definedName>
    <definedName name="_xlnm._FilterDatabase" localSheetId="1" hidden="1">'AER only'!$G$1:$G$66</definedName>
    <definedName name="_ftn1" localSheetId="4">'EBSS DD'!$C$13</definedName>
    <definedName name="_ftnref1" localSheetId="4">'EBSS DD'!$C$10</definedName>
    <definedName name="A10acvalue">[6]Input!$K$16</definedName>
    <definedName name="A10remlife">[6]Input!$L$16</definedName>
    <definedName name="A10stdlife">[6]Input!$M$16</definedName>
    <definedName name="A10taxremlife">[6]Input!$O$16</definedName>
    <definedName name="A10taxstdlife">[6]Input!$P$16</definedName>
    <definedName name="A10taxvalue">[6]Input!$N$16</definedName>
    <definedName name="A11acvalue">[6]Input!$K$17</definedName>
    <definedName name="A11remlife">[6]Input!$L$17</definedName>
    <definedName name="A11stdlife">[6]Input!$M$17</definedName>
    <definedName name="A11taxremlife">[6]Input!$O$17</definedName>
    <definedName name="A11taxstdlife">[6]Input!$P$17</definedName>
    <definedName name="A11taxvalue">[6]Input!$N$17</definedName>
    <definedName name="A12acvalue">[6]Input!$K$18</definedName>
    <definedName name="A12remlife">[6]Input!$L$18</definedName>
    <definedName name="A12stdlife">[6]Input!$M$18</definedName>
    <definedName name="A12taxremlife">[6]Input!$O$18</definedName>
    <definedName name="A12taxstdlife">[6]Input!$P$18</definedName>
    <definedName name="A12taxvalue">[6]Input!$N$18</definedName>
    <definedName name="A13acvalue">[6]Input!$K$19</definedName>
    <definedName name="A13remlife">[6]Input!$L$19</definedName>
    <definedName name="A13stdlife">[6]Input!$M$19</definedName>
    <definedName name="A13taxremlife">[6]Input!$O$19</definedName>
    <definedName name="A13taxstdlife">[6]Input!$P$19</definedName>
    <definedName name="A13taxvalue">[6]Input!$N$19</definedName>
    <definedName name="A14acvalue">[6]Input!$K$20</definedName>
    <definedName name="A14remlife">[6]Input!$L$20</definedName>
    <definedName name="A14stdlife">[6]Input!$M$20</definedName>
    <definedName name="A14taxremlife">[6]Input!$O$20</definedName>
    <definedName name="A14taxstdlife">[6]Input!$P$20</definedName>
    <definedName name="A14taxvalue">[6]Input!$N$20</definedName>
    <definedName name="A15acvalue">[6]Input!$K$21</definedName>
    <definedName name="A15remlife">[6]Input!$L$21</definedName>
    <definedName name="A15stdlife">[6]Input!$M$21</definedName>
    <definedName name="A15taxremlife">[6]Input!$O$21</definedName>
    <definedName name="A15taxstdlife">[6]Input!$P$21</definedName>
    <definedName name="A15taxvalue">[6]Input!$N$21</definedName>
    <definedName name="A16acvalue">[6]Input!$K$22</definedName>
    <definedName name="A16remlife">[6]Input!$L$22</definedName>
    <definedName name="A16stdlife">[6]Input!$M$22</definedName>
    <definedName name="A16taxremlife">[6]Input!$O$22</definedName>
    <definedName name="A16taxstdlife">[6]Input!$P$22</definedName>
    <definedName name="A16taxvalue">[6]Input!$N$22</definedName>
    <definedName name="A17acvalue">[6]Input!$K$23</definedName>
    <definedName name="A17remlife">[6]Input!$L$23</definedName>
    <definedName name="A17stdlife">[6]Input!$M$23</definedName>
    <definedName name="A17taxremlife">[6]Input!$O$23</definedName>
    <definedName name="A17taxstdlife">[6]Input!$P$23</definedName>
    <definedName name="A17taxvalue">[6]Input!$N$23</definedName>
    <definedName name="A18acvalue">[6]Input!$K$24</definedName>
    <definedName name="A18remlife">[6]Input!$L$24</definedName>
    <definedName name="A18stdlife">[6]Input!$M$24</definedName>
    <definedName name="A18taxremlife">[6]Input!$O$24</definedName>
    <definedName name="A18taxstdlife">[6]Input!$P$24</definedName>
    <definedName name="A18taxvalue">[6]Input!$N$24</definedName>
    <definedName name="A19acvalue">[6]Input!$K$25</definedName>
    <definedName name="A19remlife">[6]Input!$L$25</definedName>
    <definedName name="A19stdlife">[6]Input!$M$25</definedName>
    <definedName name="A19taxremlife">[6]Input!$O$25</definedName>
    <definedName name="A19taxstdlife">[6]Input!$P$25</definedName>
    <definedName name="A19taxvalue">[6]Input!$N$25</definedName>
    <definedName name="A1acvalue">[6]Input!$K$7</definedName>
    <definedName name="A1remlife">[6]Input!$L$7</definedName>
    <definedName name="A1stdlife">[6]Input!$M$7</definedName>
    <definedName name="A1taxremlife">[6]Input!$O$7</definedName>
    <definedName name="A1taxstdlife">[6]Input!$P$7</definedName>
    <definedName name="A1taxvalue">[6]Input!$N$7</definedName>
    <definedName name="A20acvalue">[6]Input!$K$26</definedName>
    <definedName name="A20remlife">[6]Input!$L$26</definedName>
    <definedName name="A20stdlife">[6]Input!$M$26</definedName>
    <definedName name="A20taxremlife">[6]Input!$O$26</definedName>
    <definedName name="A20taxstdlife">[6]Input!$P$26</definedName>
    <definedName name="A20taxvalue">[6]Input!$N$26</definedName>
    <definedName name="A21acvalue">[6]Input!$K$27</definedName>
    <definedName name="A21remlife">[6]Input!$L$27</definedName>
    <definedName name="A21stdlife">[6]Input!$M$27</definedName>
    <definedName name="A21taxremlife">[6]Input!$O$27</definedName>
    <definedName name="A21taxstdlife">[6]Input!$P$27</definedName>
    <definedName name="A21taxvalue">[6]Input!$N$27</definedName>
    <definedName name="A22acvalue">[6]Input!$K$28</definedName>
    <definedName name="A22remlife">[6]Input!$L$28</definedName>
    <definedName name="A22stdlife">[6]Input!$M$28</definedName>
    <definedName name="A22taxremlife">[6]Input!$O$28</definedName>
    <definedName name="A22taxstdlife">[6]Input!$P$28</definedName>
    <definedName name="A22taxvalue">[6]Input!$N$28</definedName>
    <definedName name="A23acvalue">[6]Input!$K$29</definedName>
    <definedName name="A23remlife">[6]Input!$L$29</definedName>
    <definedName name="A23stdlife">[6]Input!$M$29</definedName>
    <definedName name="A23taxremlife">[6]Input!$O$29</definedName>
    <definedName name="A23taxstdlife">[6]Input!$P$29</definedName>
    <definedName name="A23taxvalue">[6]Input!$N$29</definedName>
    <definedName name="A24acvalue">[6]Input!$K$30</definedName>
    <definedName name="A24remlife">[6]Input!$L$30</definedName>
    <definedName name="A24stdlife">[6]Input!$M$30</definedName>
    <definedName name="A24taxremlife">[6]Input!$O$30</definedName>
    <definedName name="A24taxstdlife">[6]Input!$P$30</definedName>
    <definedName name="A24taxvalue">[6]Input!$N$30</definedName>
    <definedName name="A25acvalue">[6]Input!$K$31</definedName>
    <definedName name="A25remlife">[6]Input!$L$31</definedName>
    <definedName name="A25stdlife">[6]Input!$M$31</definedName>
    <definedName name="A25taxremlife">[6]Input!$O$31</definedName>
    <definedName name="A25taxstdlife">[6]Input!$P$31</definedName>
    <definedName name="A25taxvalue">[6]Input!$N$31</definedName>
    <definedName name="A26acvalue">[6]Input!$K$32</definedName>
    <definedName name="A26remlife">[6]Input!$L$32</definedName>
    <definedName name="A26stdlife">[6]Input!$M$32</definedName>
    <definedName name="A26taxremlife">[6]Input!$O$32</definedName>
    <definedName name="A26taxstdlife">[6]Input!$P$32</definedName>
    <definedName name="A26taxvalue">[6]Input!$N$32</definedName>
    <definedName name="A27acvalue">[6]Input!$K$33</definedName>
    <definedName name="A27remlife">[6]Input!$L$33</definedName>
    <definedName name="A27stdlife">[6]Input!$M$33</definedName>
    <definedName name="A27taxremlife">[6]Input!$O$33</definedName>
    <definedName name="A27taxstdlife">[6]Input!$P$33</definedName>
    <definedName name="A27taxvalue">[6]Input!$N$33</definedName>
    <definedName name="A28acvalue">[6]Input!$K$34</definedName>
    <definedName name="A28remlife">[6]Input!$L$34</definedName>
    <definedName name="A28stdlife">[6]Input!$M$34</definedName>
    <definedName name="A28taxremlife">[6]Input!$O$34</definedName>
    <definedName name="A28taxstdlife">[6]Input!$P$34</definedName>
    <definedName name="A28taxvalue">[6]Input!$N$34</definedName>
    <definedName name="A29acvalue">[6]Input!$K$35</definedName>
    <definedName name="A29remlife">[6]Input!$L$35</definedName>
    <definedName name="A29stdlife">[6]Input!$M$35</definedName>
    <definedName name="A29taxremlife">[6]Input!$O$35</definedName>
    <definedName name="A29taxstdlife">[6]Input!$P$35</definedName>
    <definedName name="A29taxvalue">[6]Input!$N$35</definedName>
    <definedName name="A2acvalue">[6]Input!$K$8</definedName>
    <definedName name="A2remlife">[6]Input!$L$8</definedName>
    <definedName name="A2stdlife">[6]Input!$M$8</definedName>
    <definedName name="A2taxremlife">[6]Input!$O$8</definedName>
    <definedName name="A2taxstdlife">[6]Input!$P$8</definedName>
    <definedName name="A2taxvalue">[6]Input!$N$8</definedName>
    <definedName name="A30acvalue">[6]Input!$K$36</definedName>
    <definedName name="A30remlife">[6]Input!$L$36</definedName>
    <definedName name="A30stdlife">[6]Input!$M$36</definedName>
    <definedName name="A30taxremlife">[6]Input!$O$36</definedName>
    <definedName name="A30taxstdlife">[6]Input!$P$36</definedName>
    <definedName name="A30taxvalue">[6]Input!$N$36</definedName>
    <definedName name="A3acvalue">[6]Input!$K$9</definedName>
    <definedName name="A3remlife">[6]Input!$L$9</definedName>
    <definedName name="A3stdlife">[6]Input!$M$9</definedName>
    <definedName name="A3taxremlife">[6]Input!$O$9</definedName>
    <definedName name="A3taxstdlife">[6]Input!$P$9</definedName>
    <definedName name="A3taxvalue">[6]Input!$N$9</definedName>
    <definedName name="A4acvalue">[6]Input!$K$10</definedName>
    <definedName name="A4remlife">[6]Input!$L$10</definedName>
    <definedName name="A4stdlife">[6]Input!$M$10</definedName>
    <definedName name="A4taxremlife">[6]Input!$O$10</definedName>
    <definedName name="A4taxstdlife">[6]Input!$P$10</definedName>
    <definedName name="A4taxvalue">[6]Input!$N$10</definedName>
    <definedName name="A5acvalue">[6]Input!$K$11</definedName>
    <definedName name="A5remlife">[6]Input!$L$11</definedName>
    <definedName name="A5stdlife">[6]Input!$M$11</definedName>
    <definedName name="A5taxremlife">[6]Input!$O$11</definedName>
    <definedName name="A5taxstdlife">[6]Input!$P$11</definedName>
    <definedName name="A5taxvalue">[6]Input!$N$11</definedName>
    <definedName name="A6acvalue">[6]Input!$K$12</definedName>
    <definedName name="A6remlife">[6]Input!$L$12</definedName>
    <definedName name="A6stdlife">[6]Input!$M$12</definedName>
    <definedName name="A6taxremlife">[6]Input!$O$12</definedName>
    <definedName name="A6taxstdlife">[6]Input!$P$12</definedName>
    <definedName name="A6taxvalue">[6]Input!$N$12</definedName>
    <definedName name="A7acvalue">[6]Input!$K$13</definedName>
    <definedName name="A7remlife">[6]Input!$L$13</definedName>
    <definedName name="A7stdlife">[6]Input!$M$13</definedName>
    <definedName name="A7taxremlife">[6]Input!$O$13</definedName>
    <definedName name="A7taxstdlife">[6]Input!$P$13</definedName>
    <definedName name="A7taxvalue">[6]Input!$N$13</definedName>
    <definedName name="A8acvalue">[6]Input!$K$14</definedName>
    <definedName name="A8remlife">[6]Input!$L$14</definedName>
    <definedName name="A8stdlife">[6]Input!$M$14</definedName>
    <definedName name="A8taxremlife">[6]Input!$O$14</definedName>
    <definedName name="A8taxstdlife">[6]Input!$P$14</definedName>
    <definedName name="A8taxvalue">[6]Input!$N$14</definedName>
    <definedName name="A9acvalue">[6]Input!$K$15</definedName>
    <definedName name="A9remlife">[6]Input!$L$15</definedName>
    <definedName name="A9stdlife">[6]Input!$M$15</definedName>
    <definedName name="A9taxremlife">[6]Input!$O$15</definedName>
    <definedName name="A9taxstdlife">[6]Input!$P$15</definedName>
    <definedName name="A9taxvalue">[6]Input!$N$15</definedName>
    <definedName name="AER_PROJECTS" localSheetId="3">#REF!</definedName>
    <definedName name="AER_PROJECTS">#REF!</definedName>
    <definedName name="anscount" hidden="1">1</definedName>
    <definedName name="AS2DocOpenMode" hidden="1">"AS2DocumentBrowse"</definedName>
    <definedName name="AS2NamedRange" hidden="1">2</definedName>
    <definedName name="Asset1">[6]Input!$G$7</definedName>
    <definedName name="Asset10">[6]Input!$G$16</definedName>
    <definedName name="Asset11">[6]Input!$G$17</definedName>
    <definedName name="Asset12">[6]Input!$G$18</definedName>
    <definedName name="Asset13">[6]Input!$G$19</definedName>
    <definedName name="Asset14">[6]Input!$G$20</definedName>
    <definedName name="Asset15">[6]Input!$G$21</definedName>
    <definedName name="Asset16">[6]Input!$G$22</definedName>
    <definedName name="Asset17">[6]Input!$G$23</definedName>
    <definedName name="Asset18">[6]Input!$G$24</definedName>
    <definedName name="Asset19">[6]Input!$G$25</definedName>
    <definedName name="Asset2">[6]Input!$G$8</definedName>
    <definedName name="Asset20">[6]Input!$G$26</definedName>
    <definedName name="Asset21">[6]Input!$G$27</definedName>
    <definedName name="Asset22">[6]Input!$G$28</definedName>
    <definedName name="Asset23">[6]Input!$G$29</definedName>
    <definedName name="Asset24">[6]Input!$G$30</definedName>
    <definedName name="Asset25">[6]Input!$G$31</definedName>
    <definedName name="Asset26">[6]Input!$G$32</definedName>
    <definedName name="Asset27">[6]Input!$G$33</definedName>
    <definedName name="Asset28">[6]Input!$G$34</definedName>
    <definedName name="Asset29">[6]Input!$G$35</definedName>
    <definedName name="Asset3">[6]Input!$G$9</definedName>
    <definedName name="Asset30">[6]Input!$G$36</definedName>
    <definedName name="Asset4">[6]Input!$G$10</definedName>
    <definedName name="Asset5">[6]Input!$G$11</definedName>
    <definedName name="Asset6">[6]Input!$G$12</definedName>
    <definedName name="Asset7">[6]Input!$G$13</definedName>
    <definedName name="Asset8">[6]Input!$G$14</definedName>
    <definedName name="Asset9">[6]Input!$G$15</definedName>
    <definedName name="Be">[6]Input!$G$267</definedName>
    <definedName name="CRCP_span" comment="Generic cover sheet" localSheetId="2">CONCATENATE('AusNet proposal'!CRCP_y1, " to ",'AusNet proposal'!CRCP_y5)</definedName>
    <definedName name="CRCP_span" comment="Generic cover sheet" localSheetId="3">CONCATENATE('AusNet proposal (yr 1 base yr )'!CRCP_y1, " to ",'AusNet proposal (yr 1 base yr )'!CRCP_y5)</definedName>
    <definedName name="CRCP_span" comment="Generic cover sheet" localSheetId="4">CONCATENATE([0]!CRCP_y1, " to ",[0]!CRCP_y5)</definedName>
    <definedName name="CRCP_span" comment="Generic cover sheet">CONCATENATE(CRCP_y1, " to ",CRCP_y5)</definedName>
    <definedName name="CRCP_y1" localSheetId="2">'[7]Business &amp; other details'!$D$38</definedName>
    <definedName name="CRCP_y1" localSheetId="3">'[7]Business &amp; other details'!$D$38</definedName>
    <definedName name="CRCP_y1">'Business &amp; other details'!$D$38</definedName>
    <definedName name="CRCP_y2" localSheetId="2">'[7]Business &amp; other details'!$E$38</definedName>
    <definedName name="CRCP_y2" localSheetId="3">'[7]Business &amp; other details'!$E$38</definedName>
    <definedName name="CRCP_y2">'Business &amp; other details'!$E$38</definedName>
    <definedName name="CRCP_y3" localSheetId="2">'[7]Business &amp; other details'!$F$38</definedName>
    <definedName name="CRCP_y3" localSheetId="3">'[7]Business &amp; other details'!$F$38</definedName>
    <definedName name="CRCP_y3">'Business &amp; other details'!$F$38</definedName>
    <definedName name="CRCP_y4" localSheetId="2">'[7]Business &amp; other details'!$G$38</definedName>
    <definedName name="CRCP_y4" localSheetId="3">'[7]Business &amp; other details'!$G$38</definedName>
    <definedName name="CRCP_y4">'Business &amp; other details'!$G$38</definedName>
    <definedName name="CRCP_y5" localSheetId="2">'[7]Business &amp; other details'!$H$38</definedName>
    <definedName name="CRCP_y5" localSheetId="3">'[7]Business &amp; other details'!$H$38</definedName>
    <definedName name="CRCP_y5">'Business &amp; other details'!$H$38</definedName>
    <definedName name="CRCP_y6">'Business &amp; other details'!$I$38</definedName>
    <definedName name="CRY" localSheetId="2">'[7]Business &amp; other details'!$D$45</definedName>
    <definedName name="CRY" localSheetId="3">'[7]Business &amp; other details'!$D$45</definedName>
    <definedName name="CRY">'Business &amp; other details'!$D$45</definedName>
    <definedName name="dms_663_List">'AER only'!$K$21:$K$48</definedName>
    <definedName name="dms_ABN">'Business &amp; other details'!$D$15</definedName>
    <definedName name="dms_ABN_List" localSheetId="2">'[7]AER only'!$C$21:$C$48</definedName>
    <definedName name="dms_ABN_List" localSheetId="3">'[7]AER only'!$C$21:$C$48</definedName>
    <definedName name="dms_ABN_List">'AER only'!$C$21:$C$48</definedName>
    <definedName name="dms_Addr1">'Business &amp; other details'!$F$18</definedName>
    <definedName name="dms_Addr2">'Business &amp; other details'!$F$19</definedName>
    <definedName name="dms_AmendmentReason">'Business &amp; other details'!$D$59</definedName>
    <definedName name="dms_Classification">'Business &amp; other details'!$D$56</definedName>
    <definedName name="dms_ContactEmail">'Business &amp; other details'!$D$31</definedName>
    <definedName name="dms_ContactEmail2">'Business &amp; other details'!$G$31</definedName>
    <definedName name="dms_ContactName1">'Business &amp; other details'!$D$29</definedName>
    <definedName name="dms_ContactName2">'Business &amp; other details'!$G$29</definedName>
    <definedName name="dms_ContactPh1">'Business &amp; other details'!$D$30</definedName>
    <definedName name="dms_ContactPh2">'Business &amp; other details'!$G$30</definedName>
    <definedName name="dms_CRCPlength">'Business &amp; other details'!$D$63</definedName>
    <definedName name="dms_CRCPlength_List">'AER only'!$H$21:$H$48</definedName>
    <definedName name="dms_DataQuality">'Business &amp; other details'!$D$57</definedName>
    <definedName name="dms_DeterminationRef_List">'AER only'!$L$21:$L$48</definedName>
    <definedName name="dms_DollarReal" localSheetId="2">'[7]Business &amp; other details'!$D$61</definedName>
    <definedName name="dms_DollarReal" localSheetId="3">'[7]Business &amp; other details'!$D$61</definedName>
    <definedName name="dms_DollarReal">'Business &amp; other details'!$D$61</definedName>
    <definedName name="dms_EBSS_status">'Business &amp; other details'!$D$58</definedName>
    <definedName name="dms_FormControl">'Business &amp; other details'!$D$62</definedName>
    <definedName name="dms_FormControl_List" localSheetId="2">'[7]AER only'!$G$21:$G$48</definedName>
    <definedName name="dms_FormControl_List" localSheetId="3">'[7]AER only'!$G$21:$G$48</definedName>
    <definedName name="dms_FormControl_List">'AER only'!$G$21:$G$48</definedName>
    <definedName name="dms_FRCPlength">'Business &amp; other details'!$D$64</definedName>
    <definedName name="dms_FRCPlength_List" localSheetId="2">'[7]AER only'!$I$21:$I$48</definedName>
    <definedName name="dms_FRCPlength_List" localSheetId="3">'[7]AER only'!$I$21:$I$48</definedName>
    <definedName name="dms_FRCPlength_List">'AER only'!$I$21:$I$48</definedName>
    <definedName name="dms_Jurisdiction">'Business &amp; other details'!$D$66</definedName>
    <definedName name="dms_JurisdictionList" localSheetId="2">'[7]AER only'!$J$21:$J$48</definedName>
    <definedName name="dms_JurisdictionList" localSheetId="3">'[7]AER only'!$J$21:$J$48</definedName>
    <definedName name="dms_JurisdictionList">'AER only'!$J$21:$J$48</definedName>
    <definedName name="dms_Model" localSheetId="2">'[7]Business &amp; other details'!$D$55</definedName>
    <definedName name="dms_Model" localSheetId="3">'[7]Business &amp; other details'!$D$55</definedName>
    <definedName name="dms_Model">'Business &amp; other details'!$D$55</definedName>
    <definedName name="dms_Model_List" localSheetId="2">'[7]AER only'!$B$10:$B$17</definedName>
    <definedName name="dms_Model_List" localSheetId="3">'[7]AER only'!$B$10:$B$17</definedName>
    <definedName name="dms_Model_List">'AER only'!$B$10:$B$17</definedName>
    <definedName name="dms_PAddr1">'Business &amp; other details'!$F$23</definedName>
    <definedName name="dms_PAddr2">'Business &amp; other details'!$F$24</definedName>
    <definedName name="dms_PostCode">'Business &amp; other details'!$H$21</definedName>
    <definedName name="dms_PPostCode">'Business &amp; other details'!$H$26</definedName>
    <definedName name="dms_PState">'Business &amp; other details'!$F$26</definedName>
    <definedName name="dms_PSuburb">'Business &amp; other details'!$F$25</definedName>
    <definedName name="dms_RINversion">'Business &amp; other details'!$D$65</definedName>
    <definedName name="dms_RPT" localSheetId="2">'[7]Business &amp; other details'!$D$54</definedName>
    <definedName name="dms_RPT" localSheetId="3">'[7]Business &amp; other details'!$D$54</definedName>
    <definedName name="dms_RPT">'Business &amp; other details'!$D$54</definedName>
    <definedName name="dms_RYE">'Business &amp; other details'!$D$53</definedName>
    <definedName name="dms_RYE_List">'AER only'!$E$10:$E$17</definedName>
    <definedName name="dms_RYE_List2" localSheetId="2">'[7]AER only'!$F$10:$F$17</definedName>
    <definedName name="dms_RYE_List2" localSheetId="3">'[7]AER only'!$F$10:$F$17</definedName>
    <definedName name="dms_RYE_List2">'AER only'!$F$10:$F$17</definedName>
    <definedName name="dms_RYE_PTRM">'AER only'!$F$55</definedName>
    <definedName name="dms_RYE_RFM">'AER only'!$F$54</definedName>
    <definedName name="dms_RYE_start_value">'AER only'!$F$57</definedName>
    <definedName name="dms_Sector">'Business &amp; other details'!$D$50</definedName>
    <definedName name="dms_Sector_List" localSheetId="2">'[7]AER only'!$E$21:$E$48</definedName>
    <definedName name="dms_Sector_List" localSheetId="3">'[7]AER only'!$E$21:$E$48</definedName>
    <definedName name="dms_Sector_List">'AER only'!$E$21:$E$48</definedName>
    <definedName name="dms_Segment" localSheetId="2">'[7]Business &amp; other details'!$D$51</definedName>
    <definedName name="dms_Segment" localSheetId="3">'[7]Business &amp; other details'!$D$51</definedName>
    <definedName name="dms_Segment">'Business &amp; other details'!$D$51</definedName>
    <definedName name="dms_Segment_List" localSheetId="2">'[7]AER only'!$F$21:$F$48</definedName>
    <definedName name="dms_Segment_List" localSheetId="3">'[7]AER only'!$F$21:$F$48</definedName>
    <definedName name="dms_Segment_List">'AER only'!$F$21:$F$48</definedName>
    <definedName name="dms_Source">'Business &amp; other details'!$D$52</definedName>
    <definedName name="dms_SourceList" localSheetId="2">'[7]AER only'!$B$54:$B$67</definedName>
    <definedName name="dms_SourceList" localSheetId="3">'[7]AER only'!$B$54:$B$67</definedName>
    <definedName name="dms_SourceList">'AER only'!$B$54:$B$67</definedName>
    <definedName name="dms_State">'Business &amp; other details'!$F$21</definedName>
    <definedName name="dms_State_List" localSheetId="2">'[7]AER only'!$D$21:$D$48</definedName>
    <definedName name="dms_State_List" localSheetId="3">'[7]AER only'!$D$21:$D$48</definedName>
    <definedName name="dms_State_List">'AER only'!$D$21:$D$48</definedName>
    <definedName name="dms_Suburb">'Business &amp; other details'!$F$20</definedName>
    <definedName name="dms_TemplateNumber">'Business &amp; other details'!$D$60</definedName>
    <definedName name="dms_TradingName" localSheetId="2">'[7]Business &amp; other details'!$D$14</definedName>
    <definedName name="dms_TradingName" localSheetId="3">'[7]Business &amp; other details'!$D$14</definedName>
    <definedName name="dms_TradingName">'Business &amp; other details'!$D$14</definedName>
    <definedName name="dms_TradingName_List" localSheetId="2">'[7]AER only'!$B$21:$B$48</definedName>
    <definedName name="dms_TradingName_List" localSheetId="3">'[7]AER only'!$B$21:$B$48</definedName>
    <definedName name="dms_TradingName_List">'AER only'!$B$21:$B$48</definedName>
    <definedName name="dms_Worksheet_List" localSheetId="2">'[7]AER only'!$C$10:$C$17</definedName>
    <definedName name="dms_Worksheet_List" localSheetId="3">'[7]AER only'!$C$10:$C$17</definedName>
    <definedName name="dms_Worksheet_List">'AER only'!$C$10:$C$17</definedName>
    <definedName name="Drc" localSheetId="2">#REF!</definedName>
    <definedName name="Drc" localSheetId="3">#REF!</definedName>
    <definedName name="Drc">[6]Input!$G$275</definedName>
    <definedName name="Drp">[6]Input!$G$263</definedName>
    <definedName name="Drpc">[6]Input!$G$273</definedName>
    <definedName name="Drpt">[6]Input!$G$274</definedName>
    <definedName name="Dv" localSheetId="2">#REF!</definedName>
    <definedName name="Dv" localSheetId="3">#REF!</definedName>
    <definedName name="Dv">#REF!</definedName>
    <definedName name="e">[8]Strategies!$B$6:$Q$160</definedName>
    <definedName name="f">[6]Input!$G$262</definedName>
    <definedName name="FRCP" localSheetId="2">'[7]Business &amp; other details'!$D$35:$H$35</definedName>
    <definedName name="FRCP" localSheetId="3">'[7]Business &amp; other details'!$D$35:$H$35</definedName>
    <definedName name="FRCP">'Business &amp; other details'!$D$35:$H$35</definedName>
    <definedName name="FRCP_span" localSheetId="2">CONCATENATE('AusNet proposal'!FRCP_y1, " to ", 'AusNet proposal'!FRCP_y5)</definedName>
    <definedName name="FRCP_span" localSheetId="3">CONCATENATE('AusNet proposal (yr 1 base yr )'!FRCP_y1, " to ", 'AusNet proposal (yr 1 base yr )'!FRCP_y5)</definedName>
    <definedName name="FRCP_span" localSheetId="4">CONCATENATE([0]!FRCP_y1, " to ", [0]!FRCP_y5)</definedName>
    <definedName name="FRCP_span" comment="Generic cover sheet">CONCATENATE([0]!FRCP_y1, " to ", [0]!FRCP_y5)</definedName>
    <definedName name="FRCP_y1" localSheetId="2">'[7]Business &amp; other details'!$D$35</definedName>
    <definedName name="FRCP_y1" localSheetId="3">'[7]Business &amp; other details'!$D$35</definedName>
    <definedName name="FRCP_y1">'Business &amp; other details'!$D$35</definedName>
    <definedName name="FRCP_y2" localSheetId="2">'[7]Business &amp; other details'!$E$35</definedName>
    <definedName name="FRCP_y2" localSheetId="3">'[7]Business &amp; other details'!$E$35</definedName>
    <definedName name="FRCP_y2">'Business &amp; other details'!$E$35</definedName>
    <definedName name="FRCP_y3" localSheetId="2">'[7]Business &amp; other details'!$F$35</definedName>
    <definedName name="FRCP_y3" localSheetId="3">'[7]Business &amp; other details'!$F$35</definedName>
    <definedName name="FRCP_y3">'Business &amp; other details'!$F$35</definedName>
    <definedName name="FRCP_y4" localSheetId="2">'[7]Business &amp; other details'!$G$35</definedName>
    <definedName name="FRCP_y4" localSheetId="3">'[7]Business &amp; other details'!$G$35</definedName>
    <definedName name="FRCP_y4">'Business &amp; other details'!$G$35</definedName>
    <definedName name="FRCP_y5" localSheetId="2">'[7]Business &amp; other details'!$H$35</definedName>
    <definedName name="FRCP_y5" localSheetId="3">'[7]Business &amp; other details'!$H$35</definedName>
    <definedName name="FRCP_y5">'Business &amp; other details'!$H$35</definedName>
    <definedName name="g">[6]Input!$G$265</definedName>
    <definedName name="Mrp">[6]Input!$G$264</definedName>
    <definedName name="OpexSummary" localSheetId="3">#REF!</definedName>
    <definedName name="OpexSummary">#REF!</definedName>
    <definedName name="Pr">[6]Input!$G$271</definedName>
    <definedName name="PRCP">'Business &amp; other details'!$D$41:$H$41</definedName>
    <definedName name="PRCP_Span" comment="DMS - PRCP_span = the previously regulatory control period represented as a span of years for use in worksheet or column headings eg &quot;2016-2020&quot;" localSheetId="2">CONCATENATE('AusNet proposal'!PRCP_y1, " to ",'AusNet proposal'!PRCP_y5)</definedName>
    <definedName name="PRCP_Span" comment="DMS - PRCP_span = the previously regulatory control period represented as a span of years for use in worksheet or column headings eg &quot;2016-2020&quot;" localSheetId="3">CONCATENATE('AusNet proposal (yr 1 base yr )'!PRCP_y1, " to ",'AusNet proposal (yr 1 base yr )'!PRCP_y5)</definedName>
    <definedName name="PRCP_Span" comment="DMS - PRCP_span = the previously regulatory control period represented as a span of years for use in worksheet or column headings eg &quot;2016-2020&quot;">CONCATENATE([0]!PRCP_y1, " to ",[0]!PRCP_y5)</definedName>
    <definedName name="PRCP_y1" localSheetId="2">'[7]Business &amp; other details'!$D$41</definedName>
    <definedName name="PRCP_y1" localSheetId="3">'[7]Business &amp; other details'!$D$41</definedName>
    <definedName name="PRCP_y1">'Business &amp; other details'!$D$41</definedName>
    <definedName name="PRCP_y2" localSheetId="2">'[7]Business &amp; other details'!$E$41</definedName>
    <definedName name="PRCP_y2" localSheetId="3">'[7]Business &amp; other details'!$E$41</definedName>
    <definedName name="PRCP_y2">'Business &amp; other details'!$E$41</definedName>
    <definedName name="PRCP_y3" localSheetId="2">'[7]Business &amp; other details'!$F$41</definedName>
    <definedName name="PRCP_y3" localSheetId="3">'[7]Business &amp; other details'!$F$41</definedName>
    <definedName name="PRCP_y3">'Business &amp; other details'!$F$41</definedName>
    <definedName name="PRCP_y4" localSheetId="2">'[7]Business &amp; other details'!$G$41</definedName>
    <definedName name="PRCP_y4" localSheetId="3">'[7]Business &amp; other details'!$G$41</definedName>
    <definedName name="PRCP_y4">'Business &amp; other details'!$G$41</definedName>
    <definedName name="PRCP_y5" localSheetId="2">'[7]Business &amp; other details'!$H$41</definedName>
    <definedName name="PRCP_y5" localSheetId="3">'[7]Business &amp; other details'!$H$41</definedName>
    <definedName name="PRCP_y5">'Business &amp; other details'!$H$41</definedName>
    <definedName name="_xlnm.Print_Area" localSheetId="4">'EBSS DD'!$C$1:$AD$97</definedName>
    <definedName name="Project_Lead_Times">'[9]Lead times'!$A$7:$D$23</definedName>
    <definedName name="Project_Lead_Times_Local">'[10]Lead times'!$A$5:$D$22</definedName>
    <definedName name="qryXLDateListOutput" localSheetId="2">#REF!</definedName>
    <definedName name="qryXLDateListOutput" localSheetId="3">#REF!</definedName>
    <definedName name="qryXLDateListOutput">#REF!</definedName>
    <definedName name="qryXLOutput" localSheetId="2">#REF!</definedName>
    <definedName name="qryXLOutput" localSheetId="3">#REF!</definedName>
    <definedName name="qryXLOutput">#REF!</definedName>
    <definedName name="qryXLOutputAssetClass" localSheetId="2">#REF!</definedName>
    <definedName name="qryXLOutputAssetClass" localSheetId="3">#REF!</definedName>
    <definedName name="qryXLOutputAssetClass">#REF!</definedName>
    <definedName name="qryXLOutputAssetClassGroups" localSheetId="2">#REF!</definedName>
    <definedName name="qryXLOutputAssetClassGroups" localSheetId="3">#REF!</definedName>
    <definedName name="qryXLOutputAssetClassGroups">#REF!</definedName>
    <definedName name="RAB">[6]Input!$J$37</definedName>
    <definedName name="RCP_1to5">"2015-16 to 2019-20"</definedName>
    <definedName name="Rf">[6]Input!$G$261</definedName>
    <definedName name="rvanilla">[6]WACC!$F$28</definedName>
    <definedName name="Seo">[6]Input!$G$272</definedName>
    <definedName name="SheetHeader">'Business &amp; other details'!$C$1</definedName>
    <definedName name="Source_Cost">'[11]Source Data'!$A$58:$AG$381</definedName>
    <definedName name="Strategies">[12]Strategies!$B$7:$Q$141</definedName>
    <definedName name="Table241" localSheetId="3">#REF!</definedName>
    <definedName name="Table241">#REF!</definedName>
    <definedName name="Table242" localSheetId="3">#REF!</definedName>
    <definedName name="Table242">#REF!</definedName>
    <definedName name="TableName">"Dummy"</definedName>
    <definedName name="Td">[6]Analysis!$D$69</definedName>
    <definedName name="vanilla">[6]WACC!$F$27</definedName>
    <definedName name="X_Factor">[6]Smoothing!$E$11</definedName>
  </definedNames>
  <calcPr calcId="145621"/>
</workbook>
</file>

<file path=xl/calcChain.xml><?xml version="1.0" encoding="utf-8"?>
<calcChain xmlns="http://schemas.openxmlformats.org/spreadsheetml/2006/main">
  <c r="J21" i="184" l="1"/>
  <c r="K21" i="184"/>
  <c r="Q51" i="184" l="1"/>
  <c r="I8" i="193" l="1"/>
  <c r="H8" i="193"/>
  <c r="G8" i="193"/>
  <c r="F8" i="193"/>
  <c r="E8" i="193"/>
  <c r="D8" i="193"/>
  <c r="C8" i="193"/>
  <c r="I6" i="193"/>
  <c r="I10" i="193" s="1"/>
  <c r="I11" i="193" s="1"/>
  <c r="I16" i="193" s="1"/>
  <c r="H6" i="193"/>
  <c r="H10" i="193" s="1"/>
  <c r="H11" i="193" s="1"/>
  <c r="H16" i="193" s="1"/>
  <c r="G6" i="193"/>
  <c r="G10" i="193" s="1"/>
  <c r="G11" i="193" s="1"/>
  <c r="G16" i="193" s="1"/>
  <c r="F6" i="193"/>
  <c r="F10" i="193" s="1"/>
  <c r="E6" i="193"/>
  <c r="E10" i="193" s="1"/>
  <c r="D6" i="193"/>
  <c r="D10" i="193" s="1"/>
  <c r="C6" i="193"/>
  <c r="C10" i="193" s="1"/>
  <c r="L19" i="193" l="1"/>
  <c r="J19" i="193"/>
  <c r="H19" i="193"/>
  <c r="K19" i="193"/>
  <c r="I19" i="193"/>
  <c r="N21" i="193"/>
  <c r="N22" i="193" s="1"/>
  <c r="L21" i="193"/>
  <c r="J21" i="193"/>
  <c r="M21" i="193"/>
  <c r="K21" i="193"/>
  <c r="L20" i="193"/>
  <c r="J20" i="193"/>
  <c r="M20" i="193"/>
  <c r="M22" i="193" s="1"/>
  <c r="K20" i="193"/>
  <c r="I20" i="193"/>
  <c r="K22" i="193" l="1"/>
  <c r="J22" i="193"/>
  <c r="P22" i="193" s="1"/>
  <c r="L22" i="193"/>
  <c r="I8" i="191" l="1"/>
  <c r="H8" i="191"/>
  <c r="F8" i="191"/>
  <c r="E8" i="191"/>
  <c r="D8" i="191"/>
  <c r="C8" i="191"/>
  <c r="I6" i="191"/>
  <c r="I10" i="191" s="1"/>
  <c r="I11" i="191" s="1"/>
  <c r="I16" i="191" s="1"/>
  <c r="H6" i="191"/>
  <c r="H10" i="191" s="1"/>
  <c r="G6" i="191"/>
  <c r="F6" i="191"/>
  <c r="F10" i="191" s="1"/>
  <c r="E6" i="191"/>
  <c r="E10" i="191" s="1"/>
  <c r="D6" i="191"/>
  <c r="D10" i="191" s="1"/>
  <c r="C6" i="191"/>
  <c r="C10" i="191" s="1"/>
  <c r="N21" i="191" l="1"/>
  <c r="N22" i="191" s="1"/>
  <c r="L21" i="191"/>
  <c r="J21" i="191"/>
  <c r="M21" i="191"/>
  <c r="K21" i="191"/>
  <c r="I64" i="184" l="1"/>
  <c r="Q64" i="184" l="1"/>
  <c r="Q58" i="184"/>
  <c r="Q56" i="184"/>
  <c r="Q55" i="184"/>
  <c r="H58" i="184" l="1"/>
  <c r="G58" i="184"/>
  <c r="F58" i="184"/>
  <c r="E58" i="184"/>
  <c r="D58" i="184"/>
  <c r="H51" i="184"/>
  <c r="G51" i="184"/>
  <c r="F51" i="184"/>
  <c r="E51" i="184"/>
  <c r="D51" i="184"/>
  <c r="H45" i="184" l="1"/>
  <c r="G45" i="184"/>
  <c r="F45" i="184"/>
  <c r="E45" i="184"/>
  <c r="E64" i="184"/>
  <c r="F64" i="184"/>
  <c r="G64" i="184"/>
  <c r="D64" i="184"/>
  <c r="I45" i="184"/>
  <c r="J45" i="184"/>
  <c r="D45" i="184"/>
  <c r="H64" i="184"/>
  <c r="J64" i="184"/>
  <c r="L21" i="184" l="1"/>
  <c r="M21" i="184"/>
  <c r="N21" i="184" l="1"/>
  <c r="H97" i="184" l="1"/>
  <c r="G97" i="184"/>
  <c r="F97" i="184"/>
  <c r="E97" i="184"/>
  <c r="D97" i="184"/>
  <c r="I96" i="184"/>
  <c r="I95" i="184"/>
  <c r="I94" i="184"/>
  <c r="I93" i="184"/>
  <c r="I92" i="184"/>
  <c r="I91" i="184"/>
  <c r="I90" i="184"/>
  <c r="I89" i="184"/>
  <c r="I88" i="184"/>
  <c r="I87" i="184"/>
  <c r="I97" i="184" s="1"/>
  <c r="I85" i="184"/>
  <c r="C62" i="184"/>
  <c r="C60" i="184"/>
  <c r="C59" i="184"/>
  <c r="C58" i="184"/>
  <c r="C57" i="184"/>
  <c r="C56" i="184"/>
  <c r="C55" i="184"/>
  <c r="N50" i="184"/>
  <c r="F50" i="184"/>
  <c r="N32" i="184"/>
  <c r="F32" i="184"/>
  <c r="H21" i="184"/>
  <c r="I21" i="184"/>
  <c r="G21" i="184"/>
  <c r="F21" i="184"/>
  <c r="K18" i="184"/>
  <c r="C2" i="184"/>
  <c r="F13" i="182" l="1"/>
  <c r="F10" i="182"/>
  <c r="D54" i="180" l="1"/>
  <c r="H41" i="180" s="1"/>
  <c r="D64" i="180"/>
  <c r="D66" i="180"/>
  <c r="D62" i="180"/>
  <c r="D51" i="180"/>
  <c r="D50" i="180"/>
  <c r="F21" i="180"/>
  <c r="D15" i="180"/>
  <c r="C2" i="180"/>
  <c r="C1" i="180"/>
  <c r="M50" i="184" l="1"/>
  <c r="M32" i="184"/>
  <c r="J18" i="184"/>
  <c r="E50" i="184"/>
  <c r="E32" i="184"/>
  <c r="G41" i="180"/>
  <c r="E38" i="180"/>
  <c r="O50" i="184" l="1"/>
  <c r="O32" i="184"/>
  <c r="H31" i="184"/>
  <c r="L18" i="184"/>
  <c r="G50" i="184"/>
  <c r="G32" i="184"/>
  <c r="D50" i="184"/>
  <c r="D32" i="184"/>
  <c r="L50" i="184"/>
  <c r="L32" i="184"/>
  <c r="I18" i="184"/>
  <c r="F41" i="180"/>
  <c r="F38" i="180"/>
  <c r="H18" i="184" l="1"/>
  <c r="L73" i="184"/>
  <c r="H50" i="184"/>
  <c r="H32" i="184"/>
  <c r="P50" i="184"/>
  <c r="M18" i="184"/>
  <c r="P72" i="184"/>
  <c r="P32" i="184"/>
  <c r="G38" i="180"/>
  <c r="E41" i="180"/>
  <c r="Q72" i="184" l="1"/>
  <c r="Q50" i="184"/>
  <c r="Q32" i="184"/>
  <c r="N18" i="184"/>
  <c r="I50" i="184"/>
  <c r="I32" i="184"/>
  <c r="L74" i="184"/>
  <c r="G18" i="184"/>
  <c r="H38" i="180"/>
  <c r="C23" i="184" s="1"/>
  <c r="D41" i="180"/>
  <c r="L78" i="184" l="1"/>
  <c r="L75" i="184"/>
  <c r="N71" i="184"/>
  <c r="J50" i="184"/>
  <c r="J32" i="184"/>
  <c r="P49" i="184"/>
  <c r="R32" i="184"/>
  <c r="P31" i="184"/>
  <c r="O18" i="184"/>
  <c r="C97" i="184"/>
  <c r="D83" i="184"/>
  <c r="L76" i="184"/>
  <c r="R72" i="184"/>
  <c r="L66" i="184"/>
  <c r="R50" i="184"/>
  <c r="F18" i="184"/>
  <c r="D31" i="184"/>
  <c r="F17" i="182"/>
  <c r="F11" i="182"/>
  <c r="F16" i="182"/>
  <c r="F12" i="182"/>
  <c r="D35" i="180"/>
  <c r="E35" i="180" l="1"/>
  <c r="F35" i="180" l="1"/>
  <c r="G35" i="180" l="1"/>
  <c r="H35" i="180" l="1"/>
  <c r="S72" i="184" l="1" a="1"/>
  <c r="U72" i="184" s="1"/>
  <c r="C3" i="184"/>
  <c r="T72" i="184"/>
  <c r="D84" i="184" a="1"/>
  <c r="F15" i="182"/>
  <c r="D53" i="180" s="1"/>
  <c r="F14" i="182"/>
  <c r="C3" i="180"/>
  <c r="S72" i="184" l="1"/>
  <c r="V72" i="184"/>
  <c r="W72" i="184"/>
  <c r="G84" i="184"/>
  <c r="F84" i="184"/>
  <c r="H84" i="184"/>
  <c r="D84" i="184"/>
  <c r="E84" i="184"/>
  <c r="G8" i="191" l="1"/>
  <c r="H11" i="191" l="1"/>
  <c r="H16" i="191" s="1"/>
  <c r="G10" i="191"/>
  <c r="G11" i="191" s="1"/>
  <c r="G16" i="191" s="1"/>
  <c r="L19" i="191" l="1"/>
  <c r="L22" i="191" s="1"/>
  <c r="H19" i="191"/>
  <c r="I19" i="191"/>
  <c r="J19" i="191"/>
  <c r="K19" i="191"/>
  <c r="K22" i="191" s="1"/>
  <c r="L20" i="191"/>
  <c r="M20" i="191"/>
  <c r="M22" i="191" s="1"/>
  <c r="I20" i="191"/>
  <c r="J20" i="191"/>
  <c r="K20" i="191"/>
  <c r="J22" i="191" l="1"/>
  <c r="P22" i="191" s="1"/>
  <c r="O21" i="184"/>
  <c r="N23" i="184" s="1"/>
  <c r="M23" i="184" s="1"/>
  <c r="P56" i="184" l="1"/>
  <c r="P57" i="184"/>
  <c r="P59" i="184"/>
  <c r="P55" i="184"/>
  <c r="P51" i="184"/>
  <c r="P61" i="184"/>
  <c r="P60" i="184"/>
  <c r="P63" i="184"/>
  <c r="P58" i="184"/>
  <c r="P62" i="184"/>
  <c r="L23" i="184"/>
  <c r="O63" i="184" l="1"/>
  <c r="O58" i="184"/>
  <c r="O59" i="184"/>
  <c r="O60" i="184"/>
  <c r="R40" i="184"/>
  <c r="Q37" i="184"/>
  <c r="R37" i="184"/>
  <c r="Q41" i="184"/>
  <c r="R43" i="184"/>
  <c r="P42" i="184"/>
  <c r="Q40" i="184"/>
  <c r="R38" i="184"/>
  <c r="Q38" i="184"/>
  <c r="P41" i="184"/>
  <c r="P39" i="184"/>
  <c r="O57" i="184"/>
  <c r="O62" i="184"/>
  <c r="R41" i="184"/>
  <c r="O51" i="184"/>
  <c r="Q33" i="184"/>
  <c r="K23" i="184"/>
  <c r="R44" i="184"/>
  <c r="P40" i="184"/>
  <c r="P37" i="184"/>
  <c r="R39" i="184"/>
  <c r="P44" i="184"/>
  <c r="Q42" i="184"/>
  <c r="O54" i="184"/>
  <c r="O56" i="184"/>
  <c r="O61" i="184"/>
  <c r="Q44" i="184"/>
  <c r="R42" i="184"/>
  <c r="P43" i="184"/>
  <c r="P38" i="184"/>
  <c r="Q43" i="184"/>
  <c r="O55" i="184"/>
  <c r="O53" i="184"/>
  <c r="Q39" i="184"/>
  <c r="P33" i="184"/>
  <c r="P45" i="184" s="1"/>
  <c r="R33" i="184"/>
  <c r="P64" i="184"/>
  <c r="N62" i="184" l="1"/>
  <c r="N61" i="184"/>
  <c r="N57" i="184"/>
  <c r="N63" i="184"/>
  <c r="N53" i="184"/>
  <c r="N60" i="184"/>
  <c r="N51" i="184"/>
  <c r="N56" i="184"/>
  <c r="N54" i="184"/>
  <c r="N55" i="184"/>
  <c r="N58" i="184"/>
  <c r="N59" i="184"/>
  <c r="J23" i="184"/>
  <c r="R45" i="184"/>
  <c r="Q45" i="184"/>
  <c r="Q67" i="184" s="1"/>
  <c r="O64" i="184"/>
  <c r="M53" i="184" l="1"/>
  <c r="M58" i="184"/>
  <c r="M61" i="184"/>
  <c r="M62" i="184"/>
  <c r="M55" i="184"/>
  <c r="M60" i="184"/>
  <c r="I23" i="184"/>
  <c r="M63" i="184"/>
  <c r="M56" i="184"/>
  <c r="M59" i="184"/>
  <c r="M57" i="184"/>
  <c r="M54" i="184"/>
  <c r="M51" i="184"/>
  <c r="R64" i="184"/>
  <c r="R67" i="184"/>
  <c r="U74" i="184"/>
  <c r="R74" i="184"/>
  <c r="S74" i="184"/>
  <c r="T74" i="184"/>
  <c r="V74" i="184"/>
  <c r="N64" i="184"/>
  <c r="U75" i="184" l="1"/>
  <c r="V75" i="184"/>
  <c r="W75" i="184"/>
  <c r="W76" i="184" s="1"/>
  <c r="W78" i="184" s="1"/>
  <c r="S75" i="184"/>
  <c r="T75" i="184"/>
  <c r="V76" i="184"/>
  <c r="V78" i="184" s="1"/>
  <c r="M64" i="184"/>
  <c r="L62" i="184"/>
  <c r="L57" i="184"/>
  <c r="L53" i="184"/>
  <c r="L61" i="184"/>
  <c r="L63" i="184"/>
  <c r="L56" i="184"/>
  <c r="L51" i="184"/>
  <c r="L55" i="184"/>
  <c r="L54" i="184"/>
  <c r="L58" i="184"/>
  <c r="L60" i="184"/>
  <c r="L59" i="184"/>
  <c r="H23" i="184"/>
  <c r="G23" i="184" s="1"/>
  <c r="F23" i="184" s="1"/>
  <c r="M38" i="184" l="1"/>
  <c r="L40" i="184"/>
  <c r="N36" i="184"/>
  <c r="M36" i="184"/>
  <c r="O36" i="184"/>
  <c r="M35" i="184"/>
  <c r="L39" i="184"/>
  <c r="L42" i="184"/>
  <c r="M39" i="184"/>
  <c r="O43" i="184"/>
  <c r="O39" i="184"/>
  <c r="M37" i="184"/>
  <c r="L35" i="184"/>
  <c r="M43" i="184"/>
  <c r="L36" i="184"/>
  <c r="M44" i="184"/>
  <c r="L38" i="184"/>
  <c r="L43" i="184"/>
  <c r="N33" i="184"/>
  <c r="L33" i="184"/>
  <c r="O33" i="184"/>
  <c r="L37" i="184"/>
  <c r="M42" i="184"/>
  <c r="N37" i="184"/>
  <c r="O37" i="184"/>
  <c r="O42" i="184"/>
  <c r="N44" i="184"/>
  <c r="N39" i="184"/>
  <c r="N38" i="184"/>
  <c r="L44" i="184"/>
  <c r="N40" i="184"/>
  <c r="O44" i="184"/>
  <c r="N42" i="184"/>
  <c r="N35" i="184"/>
  <c r="M40" i="184"/>
  <c r="O35" i="184"/>
  <c r="O38" i="184"/>
  <c r="N43" i="184"/>
  <c r="O40" i="184"/>
  <c r="M33" i="184"/>
  <c r="L64" i="184"/>
  <c r="O45" i="184" l="1"/>
  <c r="N45" i="184"/>
  <c r="M45" i="184"/>
  <c r="L45" i="184"/>
  <c r="P67" i="184" l="1"/>
  <c r="Q73" i="184" s="1"/>
  <c r="U73" i="184" l="1"/>
  <c r="U76" i="184" s="1"/>
  <c r="U78" i="184" s="1"/>
  <c r="T73" i="184"/>
  <c r="T76" i="184" s="1"/>
  <c r="T78" i="184" s="1"/>
  <c r="S73" i="184"/>
  <c r="S76" i="184" s="1"/>
  <c r="S78" i="184" s="1"/>
  <c r="R73" i="184"/>
  <c r="X76" i="184" l="1"/>
  <c r="X78" i="184"/>
</calcChain>
</file>

<file path=xl/comments1.xml><?xml version="1.0" encoding="utf-8"?>
<comments xmlns="http://schemas.openxmlformats.org/spreadsheetml/2006/main">
  <authors>
    <author>Robert Ball</author>
  </authors>
  <commentList>
    <comment ref="G10" authorId="0">
      <text>
        <r>
          <rPr>
            <b/>
            <sz val="9"/>
            <color indexed="81"/>
            <rFont val="Tahoma"/>
            <family val="2"/>
          </rPr>
          <t>Note:</t>
        </r>
        <r>
          <rPr>
            <sz val="9"/>
            <color indexed="81"/>
            <rFont val="Tahoma"/>
            <family val="2"/>
          </rPr>
          <t xml:space="preserve">
Formula in accordance with intent of AER draft decision for 2014-17 (p.197)</t>
        </r>
      </text>
    </comment>
  </commentList>
</comments>
</file>

<file path=xl/comments2.xml><?xml version="1.0" encoding="utf-8"?>
<comments xmlns="http://schemas.openxmlformats.org/spreadsheetml/2006/main">
  <authors>
    <author>Robert Ball</author>
  </authors>
  <commentList>
    <comment ref="G10" authorId="0">
      <text>
        <r>
          <rPr>
            <b/>
            <sz val="9"/>
            <color indexed="81"/>
            <rFont val="Tahoma"/>
            <family val="2"/>
          </rPr>
          <t>Note:</t>
        </r>
        <r>
          <rPr>
            <sz val="9"/>
            <color indexed="81"/>
            <rFont val="Tahoma"/>
            <family val="2"/>
          </rPr>
          <t xml:space="preserve">
Formula in accordance with intent of AER draft decision for 2014-17 (p.197)</t>
        </r>
      </text>
    </comment>
  </commentList>
</comments>
</file>

<file path=xl/comments3.xml><?xml version="1.0" encoding="utf-8"?>
<comments xmlns="http://schemas.openxmlformats.org/spreadsheetml/2006/main">
  <authors>
    <author>Ingham, Joanne</author>
  </authors>
  <commentList>
    <comment ref="R64" authorId="0">
      <text>
        <r>
          <rPr>
            <sz val="9"/>
            <color indexed="81"/>
            <rFont val="Tahoma"/>
            <family val="2"/>
          </rPr>
          <t>Deemed opex. Assumes zero efficiency gains since base year (yr 1).</t>
        </r>
      </text>
    </comment>
  </commentList>
</comments>
</file>

<file path=xl/sharedStrings.xml><?xml version="1.0" encoding="utf-8"?>
<sst xmlns="http://schemas.openxmlformats.org/spreadsheetml/2006/main" count="474" uniqueCount="255">
  <si>
    <t>Instructions</t>
  </si>
  <si>
    <t>Entity details</t>
  </si>
  <si>
    <t>Trading name</t>
  </si>
  <si>
    <t>Business address</t>
  </si>
  <si>
    <t>Suburb</t>
  </si>
  <si>
    <t>State</t>
  </si>
  <si>
    <t>Postal address</t>
  </si>
  <si>
    <t>Contact name/s</t>
  </si>
  <si>
    <t>Contact phone/s</t>
  </si>
  <si>
    <t>Contact email address/s</t>
  </si>
  <si>
    <t>Regulatory control period details</t>
  </si>
  <si>
    <t>Forthcoming regulatory control period</t>
  </si>
  <si>
    <t>Current regulatory control period</t>
  </si>
  <si>
    <t>Previous regulatory control period</t>
  </si>
  <si>
    <t>Actual</t>
  </si>
  <si>
    <t xml:space="preserve">Total </t>
  </si>
  <si>
    <t>REGULATORY REPORTING STATEMENT</t>
  </si>
  <si>
    <t>2012-13</t>
  </si>
  <si>
    <t>Total</t>
  </si>
  <si>
    <t>Self insurance</t>
  </si>
  <si>
    <t>2014-15</t>
  </si>
  <si>
    <t>Actual and estimated inflation</t>
  </si>
  <si>
    <t>Carryover</t>
  </si>
  <si>
    <t>Debt Raising costs</t>
  </si>
  <si>
    <t>CPI</t>
  </si>
  <si>
    <t xml:space="preserve">Total opex </t>
  </si>
  <si>
    <t>Address 1</t>
  </si>
  <si>
    <t>Address 2</t>
  </si>
  <si>
    <t>ACN / ABN</t>
  </si>
  <si>
    <t>Sector</t>
  </si>
  <si>
    <t>Electricity</t>
  </si>
  <si>
    <t>Segment</t>
  </si>
  <si>
    <t>Transmission</t>
  </si>
  <si>
    <t>Source</t>
  </si>
  <si>
    <t>Regulatory proposal</t>
  </si>
  <si>
    <t>Regulatory Year Ending</t>
  </si>
  <si>
    <t>Reporting Period Type</t>
  </si>
  <si>
    <t>Reset</t>
  </si>
  <si>
    <t>Security Classification</t>
  </si>
  <si>
    <t>p/code</t>
  </si>
  <si>
    <t>RIN response - version no.</t>
  </si>
  <si>
    <t>HIDE THIS COLUMN</t>
  </si>
  <si>
    <t>Data in these columns used for data validation and database purposes.</t>
  </si>
  <si>
    <t>Date last modified:</t>
  </si>
  <si>
    <t>14 April 2015</t>
  </si>
  <si>
    <t>merged cell C46/47</t>
  </si>
  <si>
    <t>BUSINESS &amp; OTHER DETAILS</t>
  </si>
  <si>
    <t>17 April 2015</t>
  </si>
  <si>
    <t>adjusted dms_RYE to automate based on dms_Model (NB: EB &amp; CA refer to CRCP_y5)</t>
  </si>
  <si>
    <t>14 May 2015</t>
  </si>
  <si>
    <t>adapted this cover for use in CA &amp; EB RINs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</si>
  <si>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</si>
  <si>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</si>
  <si>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Australian Transmission Co.</t>
  </si>
  <si>
    <t xml:space="preserve">dms_Model_List </t>
  </si>
  <si>
    <t xml:space="preserve">dms_Worksheet_List </t>
  </si>
  <si>
    <t>dms_RYE_List1</t>
  </si>
  <si>
    <t>dms_RYE_List2</t>
  </si>
  <si>
    <t>CA</t>
  </si>
  <si>
    <t>CATEGORY ANALYSIS</t>
  </si>
  <si>
    <t>dms_RYE</t>
  </si>
  <si>
    <t>CAM/Service change Backcast</t>
  </si>
  <si>
    <t>EB</t>
  </si>
  <si>
    <t>ECONOMIC BENCHMARKING</t>
  </si>
  <si>
    <t>PTRM</t>
  </si>
  <si>
    <t>POST TAX REVENUE MODEL</t>
  </si>
  <si>
    <t>FRCP</t>
  </si>
  <si>
    <t>RFM</t>
  </si>
  <si>
    <t>ROLL FORWARD MODEL</t>
  </si>
  <si>
    <t>CRCP</t>
  </si>
  <si>
    <t>WACC</t>
  </si>
  <si>
    <t>WEIGHTED AVERAGE COST OF CAPITAL</t>
  </si>
  <si>
    <t>dms_TradingName_List</t>
  </si>
  <si>
    <t>dms_ABN_List</t>
  </si>
  <si>
    <t>dms_State_List</t>
  </si>
  <si>
    <t>dms_Sector_List</t>
  </si>
  <si>
    <t>dms_Segment_List</t>
  </si>
  <si>
    <t>dms_FormControl</t>
  </si>
  <si>
    <t>dms_CRCPlength_List</t>
  </si>
  <si>
    <t>dms_FRCPlength_List</t>
  </si>
  <si>
    <t>dms_JurisdictionList</t>
  </si>
  <si>
    <t>ActewAGL Distribution</t>
  </si>
  <si>
    <t>ACT</t>
  </si>
  <si>
    <t>Distribution</t>
  </si>
  <si>
    <t>Revenue cap</t>
  </si>
  <si>
    <t>ActewAGL Distribution (Tx Assets)</t>
  </si>
  <si>
    <t>AGN</t>
  </si>
  <si>
    <t>SA</t>
  </si>
  <si>
    <t>Gas</t>
  </si>
  <si>
    <t>Ausgrid</t>
  </si>
  <si>
    <t>NSW</t>
  </si>
  <si>
    <t>KEEP VISIBLE FOR
 RESET, PTRM &amp; RFMS</t>
  </si>
  <si>
    <t>Ausgrid (Tx Assets)</t>
  </si>
  <si>
    <t>AusNet (D)</t>
  </si>
  <si>
    <t>Vic</t>
  </si>
  <si>
    <t>AusNet (T)</t>
  </si>
  <si>
    <t>Australian Distribution Co.</t>
  </si>
  <si>
    <t>-</t>
  </si>
  <si>
    <t>CitiPower</t>
  </si>
  <si>
    <t>Directlink</t>
  </si>
  <si>
    <t>Qld</t>
  </si>
  <si>
    <t>ElectraNet</t>
  </si>
  <si>
    <t>Endeavour Energy</t>
  </si>
  <si>
    <t>Energex</t>
  </si>
  <si>
    <t>Ergon Energy</t>
  </si>
  <si>
    <t>KEEP VISIBLE FOR
CA &amp; EB ONLY</t>
  </si>
  <si>
    <t>Essential Energy</t>
  </si>
  <si>
    <t>Current regulatory year</t>
  </si>
  <si>
    <t>Jemena Electricity</t>
  </si>
  <si>
    <t>Murraylink</t>
  </si>
  <si>
    <t>Powercor Australia</t>
  </si>
  <si>
    <t>Powerlink</t>
  </si>
  <si>
    <t>Qld,SA &amp;ACT Gas Reset</t>
  </si>
  <si>
    <t>?</t>
  </si>
  <si>
    <t>SA Power Networks</t>
  </si>
  <si>
    <t>TasNetworks (D)</t>
  </si>
  <si>
    <t>Tas</t>
  </si>
  <si>
    <t>Reporting</t>
  </si>
  <si>
    <t>TasNetworks (T)</t>
  </si>
  <si>
    <t>TransGrid</t>
  </si>
  <si>
    <t>United Energy</t>
  </si>
  <si>
    <t>Model or RIN Type</t>
  </si>
  <si>
    <t>Victorian DNSP Backcasting</t>
  </si>
  <si>
    <t xml:space="preserve">Victorian DNSP Reset </t>
  </si>
  <si>
    <t>Data quality (actual, estimate, public, consolidated)</t>
  </si>
  <si>
    <t>Consolidated</t>
  </si>
  <si>
    <t>EBSS - First application of scheme in forthcoming period?</t>
  </si>
  <si>
    <t>No</t>
  </si>
  <si>
    <t>Amended RIN submission - amendment reason</t>
  </si>
  <si>
    <t>HIDE THESE ROWS</t>
  </si>
  <si>
    <t>Template - version no.</t>
  </si>
  <si>
    <t>Dollar $ real  (the last month before the FRCP_y1)</t>
  </si>
  <si>
    <t>dms_SourceList</t>
  </si>
  <si>
    <t>Form of control</t>
  </si>
  <si>
    <t>After appeal</t>
  </si>
  <si>
    <t>Length of current reg control period</t>
  </si>
  <si>
    <t>Draft decision</t>
  </si>
  <si>
    <t>Revenue yield</t>
  </si>
  <si>
    <t>Length of forthcoming reg control period</t>
  </si>
  <si>
    <t>Final decision</t>
  </si>
  <si>
    <t>Weighted average price cap</t>
  </si>
  <si>
    <t>Pass through decision</t>
  </si>
  <si>
    <t>Jurisdiction</t>
  </si>
  <si>
    <t>PTRM annual update</t>
  </si>
  <si>
    <t>PTRM interim update 1</t>
  </si>
  <si>
    <t>PTRM interim update 2</t>
  </si>
  <si>
    <t>PTRM interim update 3</t>
  </si>
  <si>
    <t>PTRM interim update 4</t>
  </si>
  <si>
    <t>Revised regulatory proposal</t>
  </si>
  <si>
    <t>RFM annual update</t>
  </si>
  <si>
    <t>WACC annual update</t>
  </si>
  <si>
    <t>Notes</t>
  </si>
  <si>
    <t>RFM - Base year is usually CRCP_y1</t>
  </si>
  <si>
    <t>EG. Victorian 2016-20 - base year = 2011</t>
  </si>
  <si>
    <t>RFM - Form of Control Field is not relevant</t>
  </si>
  <si>
    <t>PTRM - capture base year input by NSP</t>
  </si>
  <si>
    <t>='[Published version - PTRM - TNSP - version 3 - January 2015 - Appendix A.xlsm]PTRM input'!Q7</t>
  </si>
  <si>
    <t>March 2017</t>
  </si>
  <si>
    <t>7.5 EBSS</t>
  </si>
  <si>
    <t>Public</t>
  </si>
  <si>
    <t>HIDE</t>
  </si>
  <si>
    <t>dms_663_List</t>
  </si>
  <si>
    <t>dms_DeterminationRef_List</t>
  </si>
  <si>
    <t>2014-19 Distribution Determination</t>
  </si>
  <si>
    <t>distribution determination</t>
  </si>
  <si>
    <t>2016-20 Distribution Determination</t>
  </si>
  <si>
    <t>2015-20 Distribution Determination</t>
  </si>
  <si>
    <t>x</t>
  </si>
  <si>
    <t xml:space="preserve">
</t>
  </si>
  <si>
    <t>Estimated</t>
  </si>
  <si>
    <t>2005-06</t>
  </si>
  <si>
    <t>2006-07</t>
  </si>
  <si>
    <t>TABLE 7.5.1 - The carryover amounts that arise from applying the EBSS during the current regulatory control period</t>
  </si>
  <si>
    <t>Table 7.5.1.1 - Opex allowance applicable to EBSS (EBSS target)</t>
  </si>
  <si>
    <t>Previous period</t>
  </si>
  <si>
    <t>$m, real 2016-17</t>
  </si>
  <si>
    <t>ED_EBS7511_00001</t>
  </si>
  <si>
    <t>Total opex allowance</t>
  </si>
  <si>
    <t xml:space="preserve">Approved excludable costs - allowance </t>
  </si>
  <si>
    <t>ED_EBS7511_00002</t>
  </si>
  <si>
    <t>Easement land tax</t>
  </si>
  <si>
    <t>ED_EBS7511_00003</t>
  </si>
  <si>
    <t>ED_EBS7511_00004</t>
  </si>
  <si>
    <t xml:space="preserve">Rebates made under the Availability Incentive Scheme </t>
  </si>
  <si>
    <t>ED_EBS7511_00005</t>
  </si>
  <si>
    <t>ED_EBS7511_00006</t>
  </si>
  <si>
    <t>Movements in provisions related to opex</t>
  </si>
  <si>
    <t>ED_EBS7511_00008</t>
  </si>
  <si>
    <t>Capitalisation policy changes</t>
  </si>
  <si>
    <t>ED_EBS7511_00010</t>
  </si>
  <si>
    <t>Other adjustments or exclusions required by the EBSS</t>
  </si>
  <si>
    <t>Forecast opex for EBSS purposes</t>
  </si>
  <si>
    <t>Table 7.5.1.2 - Actual and estimated opex applicable to EBSS</t>
  </si>
  <si>
    <t>$m, Actual</t>
  </si>
  <si>
    <t>ED_EBS7512_0001</t>
  </si>
  <si>
    <t>Approved excludable costs</t>
  </si>
  <si>
    <t>ED_EBS7512_0002</t>
  </si>
  <si>
    <t>ED_EBS7512_0003</t>
  </si>
  <si>
    <t>ED_EBS7512_0004</t>
  </si>
  <si>
    <t>ED_EBS7512_0005</t>
  </si>
  <si>
    <t>ED_EBS7512_0006</t>
  </si>
  <si>
    <t>ED_EBS7512_0008</t>
  </si>
  <si>
    <t>Opex associated with approved cost pass through</t>
  </si>
  <si>
    <t>ED_EBS7512_0009</t>
  </si>
  <si>
    <t>ED_EBS7512_0011</t>
  </si>
  <si>
    <t>Actual opex for EBSS purposes</t>
  </si>
  <si>
    <t>ED_EBS7512_0012</t>
  </si>
  <si>
    <t>ED_EBS7512_0015</t>
  </si>
  <si>
    <t>ED_EBS7512_0016</t>
  </si>
  <si>
    <t>ED_EBS7512_0017</t>
  </si>
  <si>
    <t>TABLE 7.5.2 - Proposed forecast opex for the EBSS for the forthcoming regulatory control period</t>
  </si>
  <si>
    <t>ED_EBS752_00001</t>
  </si>
  <si>
    <t>Forecast opex</t>
  </si>
  <si>
    <t>Less excluded costs</t>
  </si>
  <si>
    <t>ED_EBS752_00002</t>
  </si>
  <si>
    <t>ED_EBS752_00003</t>
  </si>
  <si>
    <t>ED_EBS752_00004</t>
  </si>
  <si>
    <t>ED_EBS752_00005</t>
  </si>
  <si>
    <t>ED_EBS752_00006</t>
  </si>
  <si>
    <t>ED_EBS752_00007</t>
  </si>
  <si>
    <t>ED_EBS752_00008</t>
  </si>
  <si>
    <t>ED_EBS752_00009</t>
  </si>
  <si>
    <t>ED_EBS752_00010</t>
  </si>
  <si>
    <t>ED_EBS752_00011</t>
  </si>
  <si>
    <t>Actual inflation rate (consistent with annual revenue adj)</t>
  </si>
  <si>
    <t>Actual inflation rate (lagged by one year)</t>
  </si>
  <si>
    <t>Priority projects approved under STPIS network capability component</t>
  </si>
  <si>
    <t>Equity raising costs</t>
  </si>
  <si>
    <t>Opex glide path</t>
  </si>
  <si>
    <t>2010-11</t>
  </si>
  <si>
    <t>2011-12</t>
  </si>
  <si>
    <t>2013-14</t>
  </si>
  <si>
    <t>2015-16</t>
  </si>
  <si>
    <t>2016-17</t>
  </si>
  <si>
    <t>2017-18</t>
  </si>
  <si>
    <t>2018-19</t>
  </si>
  <si>
    <t>2019-20</t>
  </si>
  <si>
    <t>Opex glide path (not incurred)</t>
  </si>
  <si>
    <t>EBSS efficiency carryover ($'000, March 2017)</t>
  </si>
  <si>
    <t>Forecast opex for the EBSS target</t>
  </si>
  <si>
    <t>Opex for EBSS purposes</t>
  </si>
  <si>
    <t>Efficiency gain/loss</t>
  </si>
  <si>
    <t>Incremental efficiency gain/loss</t>
  </si>
  <si>
    <t>Efficiency carryover</t>
  </si>
  <si>
    <t>Carryover of gains/losses made in:</t>
  </si>
  <si>
    <t>2020-21</t>
  </si>
  <si>
    <t>2021-22</t>
  </si>
  <si>
    <t>End</t>
  </si>
  <si>
    <t>Debt raising costs</t>
  </si>
  <si>
    <t>Rebates under the AIS</t>
  </si>
  <si>
    <t>Priority projects approved under the STPIS network capability component</t>
  </si>
  <si>
    <t>Actual CPI - Mar quarter (old base)</t>
  </si>
  <si>
    <t>Actual CPI - Mar quarter (rebased in Sep 2012)</t>
  </si>
  <si>
    <t>Base year</t>
  </si>
  <si>
    <r>
      <rPr>
        <b/>
        <sz val="11"/>
        <color theme="1"/>
        <rFont val="Calibri"/>
        <family val="2"/>
        <scheme val="minor"/>
      </rPr>
      <t>Instructions</t>
    </r>
    <r>
      <rPr>
        <sz val="11"/>
        <color theme="1"/>
        <rFont val="Calibri"/>
        <family val="2"/>
        <scheme val="minor"/>
      </rPr>
      <t xml:space="preserve">
The NSP is required to populate all input cells (yellow) in table 7.5.1 presented below.
Efficiency gains are calculated using the formulae below.  Adjusted target and actual amounts are used to calculate the carry-over amounts.
</t>
    </r>
    <r>
      <rPr>
        <sz val="10"/>
        <rFont val="Arial"/>
        <family val="2"/>
      </rPr>
      <t xml:space="preserve">
 We will calculate the efficiency gain in 2014–15 (year 7) as follows:
 E7 = (F7 – A7) – (F6 – A6) + (F4 – A4)
 where F7 is the forecast opex we approved for year 7, and A7 is the actual opex incurred for year 7, and so on. The formula references year 4 (2011-12) because it was the base year used to forecast opex.</t>
    </r>
  </si>
</sst>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00_);_(* \(#,##0.00\);_(* &quot;-&quot;??_);_(@_)"/>
    <numFmt numFmtId="166" formatCode="0.0%"/>
    <numFmt numFmtId="167" formatCode="#,##0_ ;\-#,##0\ "/>
    <numFmt numFmtId="168" formatCode="_-* #,##0_-;\-* #,##0_-;_-* &quot;-&quot;??_-;_-@_-"/>
    <numFmt numFmtId="169" formatCode="_-* #,##0.0_-;\-* #,##0.0_-;_-* &quot;-&quot;??_-;_-@_-"/>
    <numFmt numFmtId="170" formatCode="#,##0_ ;\(#,##0\)_ "/>
    <numFmt numFmtId="171" formatCode="#,##0.0_ ;\-#,##0.0\ "/>
    <numFmt numFmtId="172" formatCode="#,##0.000_ ;[Red]\-#,##0.000\ "/>
    <numFmt numFmtId="173" formatCode="\(0#\)\ ####\ ####"/>
    <numFmt numFmtId="174" formatCode="##\ ###\ ###\ ###\ ##0"/>
    <numFmt numFmtId="175" formatCode="_([$€-2]* #,##0.00_);_([$€-2]* \(#,##0.00\);_([$€-2]* &quot;-&quot;??_)"/>
    <numFmt numFmtId="176" formatCode="_-* #,##0.00_-;[Red]\(#,##0.00\)_-;_-* &quot;-&quot;??_-;_-@_-"/>
    <numFmt numFmtId="177" formatCode="_(* #,##0_);_(* \(#,##0\);_(* &quot;-&quot;_);_(@_)"/>
    <numFmt numFmtId="178" formatCode="mm/dd/yy"/>
    <numFmt numFmtId="179" formatCode="0_);[Red]\(0\)"/>
    <numFmt numFmtId="180" formatCode="_(* #,##0.0_);_(* \(#,##0.0\);_(* &quot;-&quot;?_);_(@_)"/>
    <numFmt numFmtId="181" formatCode="_(* #,##0_);_(* \(#,##0\);_(* &quot;-&quot;?_);_(@_)"/>
    <numFmt numFmtId="182" formatCode="#,##0.0_);\(#,##0.0\)"/>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_(&quot;$&quot;* #,##0.00_);_(&quot;$&quot;* \(#,##0.00\);_(&quot;$&quot;* &quot;-&quot;??_);_(@_)"/>
    <numFmt numFmtId="191" formatCode="_-* 0.000;\(\ 0.000\)"/>
    <numFmt numFmtId="192" formatCode="_-* #,##0.000_-;\-* #,##0.000_-;_-* &quot;-&quot;??_-;_-@_-"/>
    <numFmt numFmtId="193" formatCode="dd/mm/yy"/>
    <numFmt numFmtId="194" formatCode="#,##0\x_);\(#,##0\x\);#,##0\x_)"/>
    <numFmt numFmtId="195" formatCode="#,##0%_);\(#,##0%\);#,##0%_)"/>
    <numFmt numFmtId="196" formatCode="_(&quot;$&quot;#,##0.0_);\(&quot;$&quot;#,##0.0\);_(&quot;-&quot;_)"/>
    <numFmt numFmtId="197" formatCode="d/m/yy"/>
    <numFmt numFmtId="198" formatCode="_(#,##0.0\x_);\(#,##0.0\x\);_(&quot;-&quot;_)"/>
    <numFmt numFmtId="199" formatCode="_(#,##0.0%_);\(#,##0.0%\);_(&quot;-&quot;_)"/>
    <numFmt numFmtId="200" formatCode="_(* &quot;$&quot;#,##0_)_;;_(* \(&quot;$&quot;#,##0\)_;;_(* &quot;$&quot;#,##0_)_;"/>
    <numFmt numFmtId="201" formatCode="d/m/yy__;"/>
    <numFmt numFmtId="202" formatCode="_(* #,##0\x_)_;;_(* \(#,##0\x\)_;;_(* #,##0\x_)_;"/>
    <numFmt numFmtId="203" formatCode="_(* #,##0_)_;;_(* \(#,##0\)_;;_(* #,##0_)_;"/>
    <numFmt numFmtId="204" formatCode="_(* #,##0%_)_;;_(* \(#,##0%\)_;;_(* #,##0%_)_;"/>
    <numFmt numFmtId="205" formatCode="###0_)_;;\(###0\)_;;###0_)_;"/>
    <numFmt numFmtId="206" formatCode="&quot;$&quot;#,##0;\(&quot;$&quot;#,##0\);&quot;$&quot;#,##0"/>
    <numFmt numFmtId="207" formatCode="#,##0\x;\(#,##0\x\);#,##0\x"/>
    <numFmt numFmtId="208" formatCode="#,##0;\(#,##0\);#,##0"/>
    <numFmt numFmtId="209" formatCode="#,##0%;\(#,##0%\);#,##0%"/>
    <numFmt numFmtId="210" formatCode="###0;\(###0\);###0"/>
    <numFmt numFmtId="211" formatCode="_)d/m/yy_)"/>
    <numFmt numFmtId="212" formatCode="#,##0.0_);[Red]\(#,##0.0\)"/>
    <numFmt numFmtId="213" formatCode="#,##0.00;[Red]\-#,##0;\-;[Blue]General"/>
    <numFmt numFmtId="214" formatCode="dd/mm/yy__;"/>
    <numFmt numFmtId="215" formatCode="_(* &quot;$&quot;#,##0_)_;;[Blue]_(* \(&quot;$&quot;#,##0\)_;;_(* &quot;$&quot;#,##0_)_;"/>
    <numFmt numFmtId="216" formatCode="_(* #,##0\x_)_;;[Blue]_(* \(#,##0\x\)_;;_(* #,##0\x_)_;"/>
    <numFmt numFmtId="217" formatCode="_(* #,##0_)_;;[Blue]_(* \(#,##0\)_;;_(* #,##0_)_;"/>
    <numFmt numFmtId="218" formatCode="_(* #,##0%_)_;;[Blue]_(* \(#,##0%\)_;;_(* #,##0%_)_;"/>
    <numFmt numFmtId="219" formatCode="###0_);\(###0\);###0_)"/>
    <numFmt numFmtId="220" formatCode="_(#,##0_);\(#,##0\);_(&quot;-&quot;_)"/>
    <numFmt numFmtId="221" formatCode="#,##0_);[Blue]\(#,##0\);#,##0_)"/>
  </numFmts>
  <fonts count="169">
    <font>
      <sz val="11"/>
      <color theme="1"/>
      <name val="Calibri"/>
      <family val="2"/>
      <scheme val="minor"/>
    </font>
    <font>
      <sz val="10"/>
      <color theme="1"/>
      <name val="Arial"/>
      <family val="2"/>
    </font>
    <font>
      <b/>
      <sz val="11"/>
      <color theme="1"/>
      <name val="Calibri"/>
      <family val="2"/>
      <scheme val="minor"/>
    </font>
    <font>
      <sz val="11"/>
      <color theme="1"/>
      <name val="Calibri"/>
      <family val="2"/>
      <scheme val="minor"/>
    </font>
    <font>
      <sz val="10"/>
      <name val="Arial"/>
      <family val="2"/>
    </font>
    <font>
      <b/>
      <sz val="16"/>
      <color indexed="9"/>
      <name val="Arial"/>
      <family val="2"/>
    </font>
    <font>
      <b/>
      <sz val="16"/>
      <color theme="0"/>
      <name val="Arial"/>
      <family val="2"/>
    </font>
    <font>
      <b/>
      <sz val="10"/>
      <color theme="0"/>
      <name val="Arial"/>
      <family val="2"/>
    </font>
    <font>
      <b/>
      <sz val="10"/>
      <name val="Arial"/>
      <family val="2"/>
    </font>
    <font>
      <b/>
      <sz val="12"/>
      <name val="Arial"/>
      <family val="2"/>
    </font>
    <font>
      <i/>
      <sz val="10"/>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b/>
      <sz val="14"/>
      <name val="Arial"/>
      <family val="2"/>
    </font>
    <font>
      <b/>
      <sz val="11"/>
      <name val="Arial"/>
      <family val="2"/>
    </font>
    <font>
      <sz val="11"/>
      <name val="Calibri"/>
      <family val="2"/>
      <scheme val="minor"/>
    </font>
    <font>
      <b/>
      <sz val="10"/>
      <color theme="1"/>
      <name val="Arial"/>
      <family val="2"/>
    </font>
    <font>
      <b/>
      <sz val="16"/>
      <name val="Arial"/>
      <family val="2"/>
    </font>
    <font>
      <sz val="8"/>
      <name val="Arial"/>
      <family val="2"/>
    </font>
    <font>
      <b/>
      <sz val="11"/>
      <color indexed="9"/>
      <name val="Calibri"/>
      <family val="2"/>
    </font>
    <font>
      <b/>
      <sz val="11"/>
      <color indexed="8"/>
      <name val="Calibri"/>
      <family val="2"/>
    </font>
    <font>
      <b/>
      <sz val="8"/>
      <name val="Arial"/>
      <family val="2"/>
    </font>
    <font>
      <b/>
      <sz val="10"/>
      <color rgb="FFFF0000"/>
      <name val="Arial"/>
      <family val="2"/>
    </font>
    <font>
      <b/>
      <sz val="12"/>
      <color indexed="8"/>
      <name val="Calibri"/>
      <family val="2"/>
    </font>
    <font>
      <sz val="10"/>
      <color rgb="FFFF0000"/>
      <name val="Arial"/>
      <family val="2"/>
    </font>
    <font>
      <sz val="11"/>
      <color rgb="FFFF0000"/>
      <name val="Calibri"/>
      <family val="2"/>
      <scheme val="minor"/>
    </font>
    <font>
      <sz val="5"/>
      <name val="Arial"/>
      <family val="2"/>
    </font>
    <font>
      <vertAlign val="superscript"/>
      <sz val="5"/>
      <name val="Arial"/>
      <family val="2"/>
    </font>
    <font>
      <b/>
      <sz val="11"/>
      <color theme="0"/>
      <name val="Arial"/>
      <family val="2"/>
    </font>
    <font>
      <sz val="11"/>
      <color theme="1"/>
      <name val="Arial"/>
      <family val="2"/>
    </font>
    <font>
      <b/>
      <sz val="11"/>
      <color theme="1"/>
      <name val="Arial"/>
      <family val="2"/>
    </font>
    <font>
      <i/>
      <sz val="11"/>
      <color theme="1"/>
      <name val="Arial"/>
      <family val="2"/>
    </font>
    <font>
      <sz val="12"/>
      <color theme="1"/>
      <name val="Calibri"/>
      <family val="2"/>
      <scheme val="minor"/>
    </font>
    <font>
      <sz val="9"/>
      <name val="Arial"/>
      <family val="2"/>
    </font>
    <font>
      <sz val="11"/>
      <name val="Arial"/>
      <family val="2"/>
    </font>
    <font>
      <b/>
      <sz val="18"/>
      <color indexed="9"/>
      <name val="Arial"/>
      <family val="2"/>
    </font>
    <font>
      <b/>
      <sz val="14"/>
      <color theme="0"/>
      <name val="Arial"/>
      <family val="2"/>
    </font>
    <font>
      <b/>
      <sz val="14"/>
      <color theme="0"/>
      <name val="Calibri"/>
      <family val="2"/>
      <scheme val="minor"/>
    </font>
    <font>
      <b/>
      <sz val="14"/>
      <color theme="1"/>
      <name val="Arial"/>
      <family val="2"/>
    </font>
    <font>
      <b/>
      <sz val="12"/>
      <color theme="0"/>
      <name val="Arial"/>
      <family val="2"/>
    </font>
    <font>
      <b/>
      <sz val="9"/>
      <name val="Arial"/>
      <family val="2"/>
    </font>
    <font>
      <b/>
      <sz val="9"/>
      <color indexed="10"/>
      <name val="Arial"/>
      <family val="2"/>
    </font>
    <font>
      <sz val="10"/>
      <color rgb="FFFFCC00"/>
      <name val="Arial"/>
      <family val="2"/>
    </font>
    <font>
      <b/>
      <sz val="10"/>
      <color rgb="FFFFCC00"/>
      <name val="Arial"/>
      <family val="2"/>
    </font>
    <font>
      <sz val="10"/>
      <color rgb="FFFFFFFF"/>
      <name val="Arial"/>
      <family val="2"/>
    </font>
    <font>
      <sz val="10"/>
      <name val="Helv"/>
      <charset val="204"/>
    </font>
    <font>
      <sz val="14"/>
      <name val="System"/>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theme="0"/>
      <name val="Calibri"/>
      <family val="2"/>
      <scheme val="minor"/>
    </font>
    <font>
      <u/>
      <sz val="10"/>
      <color indexed="12"/>
      <name val="Arial"/>
      <family val="2"/>
    </font>
    <font>
      <u/>
      <sz val="11"/>
      <color theme="10"/>
      <name val="Calibri"/>
      <family val="2"/>
      <scheme val="minor"/>
    </font>
    <font>
      <sz val="10"/>
      <color theme="7" tint="-0.249977111117893"/>
      <name val="Arial"/>
      <family val="2"/>
    </font>
    <font>
      <sz val="10"/>
      <name val="Arial"/>
      <family val="2"/>
    </font>
    <font>
      <sz val="14"/>
      <name val="Calibri"/>
      <family val="2"/>
      <scheme val="minor"/>
    </font>
    <font>
      <sz val="14"/>
      <color theme="1"/>
      <name val="Calibri"/>
      <family val="2"/>
      <scheme val="minor"/>
    </font>
    <font>
      <sz val="12"/>
      <name val="Calibri"/>
      <family val="2"/>
      <scheme val="minor"/>
    </font>
    <font>
      <b/>
      <sz val="9"/>
      <color indexed="9"/>
      <name val="Arial"/>
      <family val="2"/>
    </font>
    <font>
      <b/>
      <sz val="9"/>
      <color indexed="81"/>
      <name val="Tahoma"/>
      <family val="2"/>
    </font>
    <font>
      <sz val="9"/>
      <color indexed="81"/>
      <name val="Tahoma"/>
      <family val="2"/>
    </font>
    <font>
      <sz val="12"/>
      <name val="Tms Rmn"/>
    </font>
    <font>
      <b/>
      <i/>
      <sz val="9"/>
      <color indexed="10"/>
      <name val="Times New Roman"/>
      <family val="1"/>
    </font>
    <font>
      <sz val="7"/>
      <name val="Small Fonts"/>
      <family val="2"/>
    </font>
    <font>
      <sz val="9"/>
      <color indexed="12"/>
      <name val="Times New Roman"/>
      <family val="1"/>
    </font>
    <font>
      <b/>
      <sz val="11"/>
      <name val="Times New Roman"/>
      <family val="1"/>
    </font>
    <font>
      <sz val="10"/>
      <name val="Arial"/>
      <family val="2"/>
    </font>
    <font>
      <u/>
      <sz val="10"/>
      <color indexed="12"/>
      <name val="MS Sans Serif"/>
      <family val="2"/>
    </font>
    <font>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color theme="0"/>
      <name val="Arial"/>
      <family val="2"/>
    </font>
    <font>
      <sz val="9"/>
      <color theme="0"/>
      <name val="Arial"/>
      <family val="2"/>
    </font>
    <font>
      <sz val="8"/>
      <color indexed="60"/>
      <name val="Arial"/>
      <family val="2"/>
    </font>
    <font>
      <b/>
      <sz val="11"/>
      <color indexed="10"/>
      <name val="Calibri"/>
      <family val="2"/>
    </font>
    <font>
      <sz val="9"/>
      <color theme="1"/>
      <name val="Arial"/>
      <family val="2"/>
    </font>
    <font>
      <sz val="8"/>
      <color theme="1"/>
      <name val="Tahoma"/>
      <family val="2"/>
    </font>
    <font>
      <b/>
      <sz val="14"/>
      <color indexed="60"/>
      <name val="Arial"/>
      <family val="2"/>
    </font>
    <font>
      <sz val="8"/>
      <color indexed="29"/>
      <name val="Arial"/>
      <family val="2"/>
    </font>
    <font>
      <vertAlign val="superscript"/>
      <sz val="8"/>
      <color indexed="59"/>
      <name val="Arial"/>
      <family val="2"/>
    </font>
    <font>
      <b/>
      <sz val="8"/>
      <color indexed="60"/>
      <name val="Arial"/>
      <family val="2"/>
    </font>
    <font>
      <sz val="6"/>
      <color indexed="16"/>
      <name val="Palatino"/>
      <family val="1"/>
    </font>
    <font>
      <b/>
      <sz val="9"/>
      <name val="Cambria"/>
      <family val="2"/>
      <scheme val="major"/>
    </font>
    <font>
      <b/>
      <sz val="11"/>
      <color indexed="56"/>
      <name val="Calibri"/>
      <family val="2"/>
    </font>
    <font>
      <b/>
      <sz val="8"/>
      <name val="Cambria"/>
      <family val="2"/>
      <scheme val="major"/>
    </font>
    <font>
      <b/>
      <sz val="10"/>
      <color indexed="60"/>
      <name val="Arial"/>
      <family val="2"/>
    </font>
    <font>
      <b/>
      <sz val="9"/>
      <color indexed="60"/>
      <name val="Arial"/>
      <family val="2"/>
    </font>
    <font>
      <b/>
      <sz val="12"/>
      <color indexed="60"/>
      <name val="Arial"/>
      <family val="2"/>
    </font>
    <font>
      <sz val="8"/>
      <color indexed="8"/>
      <name val="Arial"/>
      <family val="2"/>
    </font>
    <font>
      <sz val="11"/>
      <color indexed="19"/>
      <name val="Calibri"/>
      <family val="2"/>
    </font>
    <font>
      <sz val="12"/>
      <name val="Arial MT"/>
    </font>
    <font>
      <sz val="11"/>
      <color theme="1"/>
      <name val="Calibri"/>
      <family val="2"/>
    </font>
    <font>
      <sz val="10"/>
      <name val="Courier"/>
      <family val="3"/>
    </font>
    <font>
      <sz val="11"/>
      <color indexed="8"/>
      <name val="Times New Roman"/>
      <family val="1"/>
    </font>
    <font>
      <b/>
      <i/>
      <sz val="11"/>
      <color indexed="8"/>
      <name val="Times New Roman"/>
      <family val="1"/>
    </font>
    <font>
      <b/>
      <sz val="14"/>
      <color indexed="8"/>
      <name val="Arial"/>
      <family val="2"/>
    </font>
    <font>
      <b/>
      <sz val="10"/>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b/>
      <sz val="13"/>
      <name val="Arial"/>
      <family val="2"/>
    </font>
    <font>
      <sz val="9"/>
      <color indexed="21"/>
      <name val="Helvetica-Black"/>
      <family val="2"/>
    </font>
    <font>
      <sz val="9"/>
      <name val="Helvetica-Black"/>
    </font>
    <font>
      <u/>
      <sz val="7.5"/>
      <color indexed="56"/>
      <name val="Arial"/>
      <family val="2"/>
    </font>
    <font>
      <sz val="10"/>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indexed="55"/>
      </patternFill>
    </fill>
    <fill>
      <patternFill patternType="solid">
        <fgColor indexed="26"/>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1" tint="0.249977111117893"/>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solid">
        <fgColor theme="7" tint="0.39997558519241921"/>
        <bgColor indexed="64"/>
      </patternFill>
    </fill>
    <fill>
      <patternFill patternType="solid">
        <fgColor theme="7" tint="0.79998168889431442"/>
        <bgColor indexed="64"/>
      </patternFill>
    </fill>
    <fill>
      <patternFill patternType="gray0625">
        <bgColor indexed="44"/>
      </patternFill>
    </fill>
    <fill>
      <patternFill patternType="solid">
        <fgColor indexed="62"/>
        <bgColor indexed="64"/>
      </patternFill>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56"/>
      </patternFill>
    </fill>
    <fill>
      <patternFill patternType="solid">
        <fgColor indexed="46"/>
        <bgColor indexed="64"/>
      </patternFill>
    </fill>
    <fill>
      <patternFill patternType="solid">
        <fgColor indexed="16"/>
        <bgColor indexed="64"/>
      </patternFill>
    </fill>
  </fills>
  <borders count="179">
    <border>
      <left/>
      <right/>
      <top/>
      <bottom/>
      <diagonal/>
    </border>
    <border>
      <left/>
      <right style="thin">
        <color indexed="64"/>
      </right>
      <top/>
      <bottom/>
      <diagonal/>
    </border>
    <border>
      <left style="thin">
        <color indexed="64"/>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auto="1"/>
      </right>
      <top style="thin">
        <color indexed="64"/>
      </top>
      <bottom style="thin">
        <color auto="1"/>
      </bottom>
      <diagonal/>
    </border>
    <border>
      <left/>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right style="medium">
        <color auto="1"/>
      </right>
      <top style="thin">
        <color theme="0" tint="-0.34998626667073579"/>
      </top>
      <bottom style="medium">
        <color auto="1"/>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thin">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auto="1"/>
      </bottom>
      <diagonal/>
    </border>
    <border>
      <left style="medium">
        <color indexed="64"/>
      </left>
      <right/>
      <top style="thin">
        <color indexed="64"/>
      </top>
      <bottom style="thin">
        <color indexed="64"/>
      </bottom>
      <diagonal/>
    </border>
    <border>
      <left style="medium">
        <color indexed="64"/>
      </left>
      <right/>
      <top/>
      <bottom style="medium">
        <color auto="1"/>
      </bottom>
      <diagonal/>
    </border>
    <border>
      <left style="medium">
        <color auto="1"/>
      </left>
      <right style="thin">
        <color auto="1"/>
      </right>
      <top/>
      <bottom style="medium">
        <color auto="1"/>
      </bottom>
      <diagonal/>
    </border>
    <border>
      <left/>
      <right style="medium">
        <color auto="1"/>
      </right>
      <top/>
      <bottom style="medium">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24994659260841701"/>
      </right>
      <top/>
      <bottom/>
      <diagonal/>
    </border>
    <border>
      <left style="thin">
        <color theme="0" tint="-0.34998626667073579"/>
      </left>
      <right/>
      <top style="medium">
        <color indexed="64"/>
      </top>
      <bottom/>
      <diagonal/>
    </border>
    <border>
      <left/>
      <right style="thin">
        <color indexed="64"/>
      </right>
      <top style="medium">
        <color indexed="64"/>
      </top>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0" tint="-0.34998626667073579"/>
      </left>
      <right style="thin">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top style="thin">
        <color auto="1"/>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medium">
        <color indexed="64"/>
      </top>
      <bottom style="medium">
        <color indexed="64"/>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thin">
        <color theme="0" tint="-0.34998626667073579"/>
      </left>
      <right style="medium">
        <color indexed="64"/>
      </right>
      <top style="medium">
        <color indexed="64"/>
      </top>
      <bottom/>
      <diagonal/>
    </border>
    <border>
      <left style="medium">
        <color auto="1"/>
      </left>
      <right style="thin">
        <color theme="0" tint="-0.34998626667073579"/>
      </right>
      <top style="medium">
        <color auto="1"/>
      </top>
      <bottom style="medium">
        <color auto="1"/>
      </bottom>
      <diagonal/>
    </border>
    <border>
      <left style="medium">
        <color auto="1"/>
      </left>
      <right style="thin">
        <color theme="0" tint="-0.34998626667073579"/>
      </right>
      <top style="medium">
        <color auto="1"/>
      </top>
      <bottom/>
      <diagonal/>
    </border>
    <border>
      <left style="thin">
        <color theme="0" tint="-0.34998626667073579"/>
      </left>
      <right style="thin">
        <color auto="1"/>
      </right>
      <top style="medium">
        <color auto="1"/>
      </top>
      <bottom/>
      <diagonal/>
    </border>
    <border>
      <left style="medium">
        <color indexed="64"/>
      </left>
      <right style="thin">
        <color theme="0" tint="-0.34998626667073579"/>
      </right>
      <top/>
      <bottom/>
      <diagonal/>
    </border>
    <border>
      <left style="thin">
        <color indexed="64"/>
      </left>
      <right style="thin">
        <color theme="0" tint="-0.34998626667073579"/>
      </right>
      <top/>
      <bottom style="thin">
        <color theme="0" tint="-0.34998626667073579"/>
      </bottom>
      <diagonal/>
    </border>
    <border>
      <left style="medium">
        <color indexed="64"/>
      </left>
      <right style="thin">
        <color theme="0" tint="-0.34998626667073579"/>
      </right>
      <top/>
      <bottom style="medium">
        <color auto="1"/>
      </bottom>
      <diagonal/>
    </border>
    <border>
      <left style="medium">
        <color indexed="64"/>
      </left>
      <right style="medium">
        <color indexed="64"/>
      </right>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right style="medium">
        <color indexed="64"/>
      </right>
      <top style="thin">
        <color theme="0" tint="-0.34998626667073579"/>
      </top>
      <bottom/>
      <diagonal/>
    </border>
    <border>
      <left/>
      <right/>
      <top/>
      <bottom style="thin">
        <color theme="0" tint="-0.34998626667073579"/>
      </bottom>
      <diagonal/>
    </border>
    <border>
      <left/>
      <right/>
      <top/>
      <bottom style="medium">
        <color indexed="3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bottom style="medium">
        <color auto="1"/>
      </bottom>
      <diagonal/>
    </border>
    <border>
      <left style="thin">
        <color theme="0" tint="-0.34998626667073579"/>
      </left>
      <right style="thin">
        <color theme="0" tint="-0.34998626667073579"/>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theme="0" tint="-0.34998626667073579"/>
      </right>
      <top style="thin">
        <color indexed="64"/>
      </top>
      <bottom style="thin">
        <color theme="0" tint="-0.34998626667073579"/>
      </bottom>
      <diagonal/>
    </border>
    <border>
      <left/>
      <right/>
      <top style="thin">
        <color indexed="23"/>
      </top>
      <bottom/>
      <diagonal/>
    </border>
    <border>
      <left/>
      <right/>
      <top/>
      <bottom style="hair">
        <color indexed="64"/>
      </bottom>
      <diagonal/>
    </border>
    <border>
      <left/>
      <right style="thin">
        <color theme="0" tint="-0.34998626667073579"/>
      </right>
      <top style="medium">
        <color indexed="64"/>
      </top>
      <bottom/>
      <diagonal/>
    </border>
    <border>
      <left/>
      <right style="thin">
        <color theme="0" tint="-0.34998626667073579"/>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right/>
      <top/>
      <bottom style="dotted">
        <color indexed="64"/>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thin">
        <color theme="0" tint="-0.34998626667073579"/>
      </right>
      <top/>
      <bottom style="medium">
        <color auto="1"/>
      </bottom>
      <diagonal/>
    </border>
    <border>
      <left style="medium">
        <color indexed="64"/>
      </left>
      <right/>
      <top/>
      <bottom style="medium">
        <color auto="1"/>
      </bottom>
      <diagonal/>
    </border>
    <border>
      <left style="thin">
        <color indexed="64"/>
      </left>
      <right style="thin">
        <color indexed="64"/>
      </right>
      <top style="thin">
        <color theme="0" tint="-0.34998626667073579"/>
      </top>
      <bottom style="thin">
        <color theme="0" tint="-0.34998626667073579"/>
      </bottom>
      <diagonal/>
    </border>
    <border>
      <left/>
      <right style="medium">
        <color indexed="64"/>
      </right>
      <top style="thin">
        <color indexed="23"/>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style="thin">
        <color theme="0" tint="-0.34998626667073579"/>
      </left>
      <right/>
      <top style="thin">
        <color theme="0" tint="-0.249977111117893"/>
      </top>
      <bottom style="thin">
        <color theme="0" tint="-0.249977111117893"/>
      </bottom>
      <diagonal/>
    </border>
    <border>
      <left style="thin">
        <color theme="0" tint="-0.249977111117893"/>
      </left>
      <right/>
      <top style="medium">
        <color indexed="64"/>
      </top>
      <bottom style="thin">
        <color theme="0" tint="-0.34998626667073579"/>
      </bottom>
      <diagonal/>
    </border>
  </borders>
  <cellStyleXfs count="59907">
    <xf numFmtId="0" fontId="0" fillId="0" borderId="0"/>
    <xf numFmtId="0" fontId="4" fillId="0" borderId="0"/>
    <xf numFmtId="0" fontId="4" fillId="0" borderId="0"/>
    <xf numFmtId="0" fontId="4" fillId="0" borderId="0"/>
    <xf numFmtId="0" fontId="4" fillId="0" borderId="0" applyFill="0"/>
    <xf numFmtId="0" fontId="3" fillId="0" borderId="0"/>
    <xf numFmtId="0" fontId="3" fillId="0" borderId="0"/>
    <xf numFmtId="0" fontId="4" fillId="0" borderId="0" applyFill="0"/>
    <xf numFmtId="0" fontId="22" fillId="12" borderId="3"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0" fontId="4" fillId="0" borderId="0"/>
    <xf numFmtId="0" fontId="4" fillId="0" borderId="0" applyFill="0"/>
    <xf numFmtId="0" fontId="22" fillId="12" borderId="3" applyNumberFormat="0" applyAlignment="0" applyProtection="0"/>
    <xf numFmtId="0" fontId="4" fillId="23" borderId="0"/>
    <xf numFmtId="0" fontId="4" fillId="0" borderId="0"/>
    <xf numFmtId="0" fontId="4" fillId="0" borderId="0"/>
    <xf numFmtId="0" fontId="4" fillId="0" borderId="0"/>
    <xf numFmtId="175" fontId="4" fillId="0" borderId="0"/>
    <xf numFmtId="0" fontId="48" fillId="0" borderId="0"/>
    <xf numFmtId="0" fontId="48"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176" fontId="21" fillId="0" borderId="0"/>
    <xf numFmtId="176" fontId="21" fillId="0" borderId="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0" fillId="35" borderId="0" applyNumberFormat="0" applyBorder="0" applyAlignment="0" applyProtection="0"/>
    <xf numFmtId="0" fontId="50" fillId="39" borderId="0" applyNumberFormat="0" applyBorder="0" applyAlignment="0" applyProtection="0"/>
    <xf numFmtId="0" fontId="51" fillId="36" borderId="0" applyNumberFormat="0" applyBorder="0" applyAlignment="0" applyProtection="0"/>
    <xf numFmtId="0" fontId="51" fillId="40" borderId="0" applyNumberFormat="0" applyBorder="0" applyAlignment="0" applyProtection="0"/>
    <xf numFmtId="0" fontId="50" fillId="32"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41" borderId="0" applyNumberFormat="0" applyBorder="0" applyAlignment="0" applyProtection="0"/>
    <xf numFmtId="0" fontId="50" fillId="42" borderId="0" applyNumberFormat="0" applyBorder="0" applyAlignment="0" applyProtection="0"/>
    <xf numFmtId="0" fontId="50"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0" fillId="35" borderId="0" applyNumberFormat="0" applyBorder="0" applyAlignment="0" applyProtection="0"/>
    <xf numFmtId="0" fontId="50" fillId="43"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2" fillId="0" borderId="0"/>
    <xf numFmtId="42" fontId="53" fillId="0" borderId="0" applyFont="0" applyFill="0" applyBorder="0" applyAlignment="0" applyProtection="0"/>
    <xf numFmtId="0" fontId="54" fillId="45" borderId="0" applyNumberFormat="0" applyBorder="0" applyAlignment="0" applyProtection="0"/>
    <xf numFmtId="0" fontId="55" fillId="0" borderId="0" applyNumberFormat="0" applyFill="0" applyBorder="0" applyAlignment="0"/>
    <xf numFmtId="177" fontId="4" fillId="9" borderId="0" applyNumberFormat="0" applyFont="0" applyBorder="0" applyAlignment="0">
      <alignment horizontal="right"/>
    </xf>
    <xf numFmtId="177" fontId="4" fillId="9" borderId="0" applyNumberFormat="0" applyFont="0" applyBorder="0" applyAlignment="0">
      <alignment horizontal="right"/>
    </xf>
    <xf numFmtId="0" fontId="56" fillId="0" borderId="0" applyNumberFormat="0" applyFill="0" applyBorder="0" applyAlignment="0">
      <protection locked="0"/>
    </xf>
    <xf numFmtId="0" fontId="57" fillId="29" borderId="88" applyNumberFormat="0" applyAlignment="0" applyProtection="0"/>
    <xf numFmtId="41" fontId="4" fillId="0" borderId="0" applyFont="0" applyFill="0" applyBorder="0" applyAlignment="0" applyProtection="0"/>
    <xf numFmtId="0" fontId="5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5" fontId="5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6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175" fontId="50" fillId="0" borderId="0" applyFont="0" applyFill="0" applyBorder="0" applyAlignment="0" applyProtection="0"/>
    <xf numFmtId="0" fontId="61"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62" fillId="0" borderId="0"/>
    <xf numFmtId="0" fontId="63" fillId="0" borderId="0"/>
    <xf numFmtId="0" fontId="64" fillId="49" borderId="0" applyNumberFormat="0" applyBorder="0" applyAlignment="0" applyProtection="0"/>
    <xf numFmtId="0" fontId="8" fillId="0" borderId="0" applyFill="0" applyBorder="0">
      <alignment vertical="center"/>
    </xf>
    <xf numFmtId="0" fontId="65" fillId="0" borderId="89" applyNumberFormat="0" applyFill="0" applyAlignment="0" applyProtection="0"/>
    <xf numFmtId="0" fontId="8" fillId="0" borderId="0" applyFill="0" applyBorder="0">
      <alignment vertical="center"/>
    </xf>
    <xf numFmtId="0" fontId="43" fillId="0" borderId="0" applyFill="0" applyBorder="0">
      <alignment vertical="center"/>
    </xf>
    <xf numFmtId="0" fontId="66" fillId="0" borderId="90" applyNumberFormat="0" applyFill="0" applyAlignment="0" applyProtection="0"/>
    <xf numFmtId="0" fontId="43" fillId="0" borderId="0" applyFill="0" applyBorder="0">
      <alignment vertical="center"/>
    </xf>
    <xf numFmtId="0" fontId="67" fillId="0" borderId="91" applyNumberFormat="0" applyFill="0" applyAlignment="0" applyProtection="0"/>
    <xf numFmtId="0" fontId="67" fillId="0" borderId="91" applyNumberFormat="0" applyFill="0" applyAlignment="0" applyProtection="0"/>
    <xf numFmtId="0" fontId="24" fillId="0" borderId="0" applyFill="0" applyBorder="0">
      <alignment vertical="center"/>
    </xf>
    <xf numFmtId="0" fontId="24" fillId="0" borderId="0" applyFill="0" applyBorder="0">
      <alignment vertical="center"/>
    </xf>
    <xf numFmtId="0" fontId="21" fillId="0" borderId="0" applyFill="0" applyBorder="0">
      <alignment vertical="center"/>
    </xf>
    <xf numFmtId="0" fontId="67" fillId="0" borderId="0" applyNumberFormat="0" applyFill="0" applyBorder="0" applyAlignment="0" applyProtection="0"/>
    <xf numFmtId="0" fontId="21" fillId="0" borderId="0" applyFill="0" applyBorder="0">
      <alignment vertical="center"/>
    </xf>
    <xf numFmtId="166" fontId="68" fillId="0" borderId="0"/>
    <xf numFmtId="0" fontId="69" fillId="0" borderId="0" applyNumberFormat="0" applyFill="0" applyBorder="0" applyAlignment="0" applyProtection="0">
      <alignment vertical="top"/>
      <protection locked="0"/>
    </xf>
    <xf numFmtId="0" fontId="70" fillId="0" borderId="0" applyFill="0" applyBorder="0">
      <alignment horizontal="center" vertical="center"/>
      <protection locked="0"/>
    </xf>
    <xf numFmtId="0" fontId="71" fillId="0" borderId="0" applyFill="0" applyBorder="0">
      <alignment horizontal="left" vertical="center"/>
      <protection locked="0"/>
    </xf>
    <xf numFmtId="0" fontId="72" fillId="27" borderId="88" applyNumberFormat="0" applyAlignment="0" applyProtection="0"/>
    <xf numFmtId="177" fontId="4" fillId="50" borderId="0" applyFont="0" applyBorder="0" applyAlignment="0">
      <alignment horizontal="right"/>
      <protection locked="0"/>
    </xf>
    <xf numFmtId="177" fontId="4" fillId="50" borderId="0" applyFont="0" applyBorder="0" applyAlignment="0">
      <alignment horizontal="right"/>
      <protection locked="0"/>
    </xf>
    <xf numFmtId="181" fontId="4" fillId="52" borderId="0" applyFont="0" applyBorder="0">
      <alignment horizontal="right"/>
      <protection locked="0"/>
    </xf>
    <xf numFmtId="181" fontId="4" fillId="52" borderId="0" applyFont="0" applyBorder="0">
      <alignment horizontal="right"/>
      <protection locked="0"/>
    </xf>
    <xf numFmtId="177" fontId="4" fillId="13" borderId="0" applyFont="0" applyBorder="0">
      <alignment horizontal="right"/>
      <protection locked="0"/>
    </xf>
    <xf numFmtId="177" fontId="4" fillId="13" borderId="0" applyFont="0" applyBorder="0">
      <alignment horizontal="right"/>
      <protection locked="0"/>
    </xf>
    <xf numFmtId="0" fontId="21" fillId="9" borderId="0"/>
    <xf numFmtId="0" fontId="73" fillId="0" borderId="92" applyNumberFormat="0" applyFill="0" applyAlignment="0" applyProtection="0"/>
    <xf numFmtId="182" fontId="74" fillId="0" borderId="0"/>
    <xf numFmtId="0" fontId="9" fillId="0" borderId="0" applyFill="0" applyBorder="0">
      <alignment horizontal="left" vertical="center"/>
    </xf>
    <xf numFmtId="0" fontId="75" fillId="30" borderId="0" applyNumberFormat="0" applyBorder="0" applyAlignment="0" applyProtection="0"/>
    <xf numFmtId="167"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50" fillId="0" borderId="0"/>
    <xf numFmtId="0" fontId="4" fillId="0" borderId="0"/>
    <xf numFmtId="0" fontId="53" fillId="0" borderId="0"/>
    <xf numFmtId="0" fontId="4" fillId="10" borderId="0"/>
    <xf numFmtId="0" fontId="4" fillId="0" borderId="0"/>
    <xf numFmtId="0" fontId="3" fillId="0" borderId="0"/>
    <xf numFmtId="0" fontId="4" fillId="0" borderId="0"/>
    <xf numFmtId="0" fontId="4" fillId="0" borderId="0"/>
    <xf numFmtId="0" fontId="4" fillId="28" borderId="93" applyNumberFormat="0" applyFont="0" applyAlignment="0" applyProtection="0"/>
    <xf numFmtId="0" fontId="77" fillId="29" borderId="94" applyNumberFormat="0" applyAlignment="0" applyProtection="0"/>
    <xf numFmtId="183" fontId="4" fillId="0" borderId="0" applyFill="0" applyBorder="0"/>
    <xf numFmtId="183" fontId="4" fillId="0" borderId="0" applyFill="0" applyBorder="0"/>
    <xf numFmtId="183"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78" fillId="0" borderId="0"/>
    <xf numFmtId="0" fontId="24" fillId="0" borderId="0" applyFill="0" applyBorder="0">
      <alignment vertical="center"/>
    </xf>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184" fontId="79" fillId="0" borderId="6"/>
    <xf numFmtId="0" fontId="80" fillId="0" borderId="53">
      <alignment horizontal="center"/>
    </xf>
    <xf numFmtId="3" fontId="58" fillId="0" borderId="0" applyFont="0" applyFill="0" applyBorder="0" applyAlignment="0" applyProtection="0"/>
    <xf numFmtId="0" fontId="58" fillId="53" borderId="0" applyNumberFormat="0" applyFont="0" applyBorder="0" applyAlignment="0" applyProtection="0"/>
    <xf numFmtId="185" fontId="4" fillId="0" borderId="0"/>
    <xf numFmtId="185" fontId="4" fillId="0" borderId="0"/>
    <xf numFmtId="185" fontId="4" fillId="0" borderId="0"/>
    <xf numFmtId="186" fontId="21" fillId="0" borderId="0" applyFill="0" applyBorder="0">
      <alignment horizontal="right" vertical="center"/>
    </xf>
    <xf numFmtId="187" fontId="21" fillId="0" borderId="0" applyFill="0" applyBorder="0">
      <alignment horizontal="right" vertical="center"/>
    </xf>
    <xf numFmtId="188" fontId="21" fillId="0" borderId="0" applyFill="0" applyBorder="0">
      <alignment horizontal="right" vertical="center"/>
    </xf>
    <xf numFmtId="0" fontId="4" fillId="28" borderId="0" applyNumberFormat="0" applyFont="0" applyBorder="0" applyAlignment="0" applyProtection="0"/>
    <xf numFmtId="0" fontId="4" fillId="28" borderId="0" applyNumberFormat="0" applyFont="0" applyBorder="0" applyAlignment="0" applyProtection="0"/>
    <xf numFmtId="0" fontId="4" fillId="29" borderId="0" applyNumberFormat="0" applyFont="0" applyBorder="0" applyAlignment="0" applyProtection="0"/>
    <xf numFmtId="0" fontId="4" fillId="29" borderId="0" applyNumberFormat="0" applyFont="0" applyBorder="0" applyAlignment="0" applyProtection="0"/>
    <xf numFmtId="0" fontId="4" fillId="31" borderId="0" applyNumberFormat="0" applyFont="0" applyBorder="0" applyAlignment="0" applyProtection="0"/>
    <xf numFmtId="0" fontId="4" fillId="31"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1" borderId="0" applyNumberFormat="0" applyFont="0" applyBorder="0" applyAlignment="0" applyProtection="0"/>
    <xf numFmtId="0" fontId="4" fillId="31"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81" fillId="0" borderId="0" applyNumberFormat="0" applyFill="0" applyBorder="0" applyAlignment="0" applyProtection="0"/>
    <xf numFmtId="0" fontId="4" fillId="0" borderId="0"/>
    <xf numFmtId="0" fontId="4" fillId="0" borderId="0"/>
    <xf numFmtId="0" fontId="4" fillId="0" borderId="0"/>
    <xf numFmtId="0" fontId="9" fillId="0" borderId="0"/>
    <xf numFmtId="0" fontId="16" fillId="0" borderId="0"/>
    <xf numFmtId="15" fontId="4" fillId="0" borderId="0"/>
    <xf numFmtId="15" fontId="4" fillId="0" borderId="0"/>
    <xf numFmtId="15" fontId="4" fillId="0" borderId="0"/>
    <xf numFmtId="10" fontId="4" fillId="0" borderId="0"/>
    <xf numFmtId="10" fontId="4" fillId="0" borderId="0"/>
    <xf numFmtId="10" fontId="4" fillId="0" borderId="0"/>
    <xf numFmtId="0" fontId="82" fillId="8" borderId="34" applyBorder="0" applyProtection="0">
      <alignment horizontal="centerContinuous" vertical="center"/>
    </xf>
    <xf numFmtId="0" fontId="83" fillId="0" borderId="0" applyBorder="0" applyProtection="0">
      <alignment vertical="center"/>
    </xf>
    <xf numFmtId="0" fontId="84" fillId="0" borderId="0">
      <alignment horizontal="left"/>
    </xf>
    <xf numFmtId="0" fontId="84" fillId="0" borderId="4" applyFill="0" applyBorder="0" applyProtection="0">
      <alignment horizontal="left" vertical="top"/>
    </xf>
    <xf numFmtId="49" fontId="4" fillId="0" borderId="0" applyFont="0" applyFill="0" applyBorder="0" applyAlignment="0" applyProtection="0"/>
    <xf numFmtId="0" fontId="85" fillId="0" borderId="0"/>
    <xf numFmtId="49" fontId="4" fillId="0" borderId="0" applyFont="0" applyFill="0" applyBorder="0" applyAlignment="0" applyProtection="0"/>
    <xf numFmtId="0" fontId="86" fillId="0" borderId="0"/>
    <xf numFmtId="0" fontId="86" fillId="0" borderId="0"/>
    <xf numFmtId="0" fontId="85" fillId="0" borderId="0"/>
    <xf numFmtId="182" fontId="87" fillId="0" borderId="0"/>
    <xf numFmtId="0" fontId="81" fillId="0" borderId="0" applyNumberFormat="0" applyFill="0" applyBorder="0" applyAlignment="0" applyProtection="0"/>
    <xf numFmtId="0" fontId="88" fillId="0" borderId="0" applyFill="0" applyBorder="0">
      <alignment horizontal="left" vertical="center"/>
      <protection locked="0"/>
    </xf>
    <xf numFmtId="0" fontId="85" fillId="0" borderId="0"/>
    <xf numFmtId="0" fontId="89" fillId="0" borderId="0" applyFill="0" applyBorder="0">
      <alignment horizontal="left" vertical="center"/>
      <protection locked="0"/>
    </xf>
    <xf numFmtId="0" fontId="23" fillId="0" borderId="95" applyNumberFormat="0" applyFill="0" applyAlignment="0" applyProtection="0"/>
    <xf numFmtId="0" fontId="90" fillId="0" borderId="0" applyNumberFormat="0" applyFill="0" applyBorder="0" applyAlignment="0" applyProtection="0"/>
    <xf numFmtId="189" fontId="4" fillId="0" borderId="34" applyBorder="0" applyProtection="0">
      <alignment horizontal="right"/>
    </xf>
    <xf numFmtId="189" fontId="4" fillId="0" borderId="34" applyBorder="0" applyProtection="0">
      <alignment horizontal="right"/>
    </xf>
    <xf numFmtId="189" fontId="4" fillId="0" borderId="34" applyBorder="0" applyProtection="0">
      <alignment horizontal="right"/>
    </xf>
    <xf numFmtId="0" fontId="91" fillId="5" borderId="0">
      <alignment vertical="center"/>
      <protection locked="0"/>
    </xf>
    <xf numFmtId="0" fontId="5" fillId="7" borderId="0">
      <alignment horizontal="left" vertical="center"/>
      <protection locked="0"/>
    </xf>
    <xf numFmtId="172" fontId="3" fillId="11" borderId="66">
      <protection locked="0"/>
    </xf>
    <xf numFmtId="172" fontId="3" fillId="6" borderId="66"/>
    <xf numFmtId="49" fontId="3" fillId="11" borderId="66" applyFont="0" applyAlignment="0">
      <alignment horizontal="left" vertical="center" wrapText="1"/>
      <protection locked="0"/>
    </xf>
    <xf numFmtId="0" fontId="5" fillId="7" borderId="0">
      <alignment horizontal="left" vertical="center"/>
      <protection locked="0"/>
    </xf>
    <xf numFmtId="177" fontId="4" fillId="9" borderId="0" applyNumberFormat="0" applyFont="0" applyBorder="0" applyAlignment="0">
      <alignment horizontal="right"/>
    </xf>
    <xf numFmtId="0" fontId="8" fillId="6" borderId="58">
      <alignment horizontal="center" vertical="center" wrapText="1"/>
    </xf>
    <xf numFmtId="0" fontId="93" fillId="0" borderId="0" applyNumberFormat="0" applyFill="0" applyBorder="0" applyAlignment="0" applyProtection="0"/>
    <xf numFmtId="181" fontId="4" fillId="52" borderId="0" applyFont="0" applyBorder="0">
      <alignment horizontal="right"/>
      <protection locked="0"/>
    </xf>
    <xf numFmtId="177" fontId="4" fillId="13"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10" borderId="0"/>
    <xf numFmtId="0" fontId="3" fillId="0" borderId="0"/>
    <xf numFmtId="0" fontId="3" fillId="0" borderId="0"/>
    <xf numFmtId="0" fontId="4" fillId="0" borderId="0"/>
    <xf numFmtId="0" fontId="4" fillId="28" borderId="93" applyNumberFormat="0" applyFont="0" applyAlignment="0" applyProtection="0"/>
    <xf numFmtId="0" fontId="4" fillId="28" borderId="9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10" borderId="0"/>
    <xf numFmtId="175" fontId="4" fillId="0" borderId="0"/>
    <xf numFmtId="165" fontId="4" fillId="0" borderId="0" applyFont="0" applyFill="0" applyBorder="0" applyAlignment="0" applyProtection="0"/>
    <xf numFmtId="190" fontId="4" fillId="0" borderId="0" applyFont="0" applyFill="0" applyBorder="0" applyAlignment="0" applyProtection="0"/>
    <xf numFmtId="0" fontId="92" fillId="0" borderId="0" applyNumberFormat="0" applyFill="0" applyBorder="0" applyAlignment="0" applyProtection="0">
      <alignment vertical="top"/>
      <protection locked="0"/>
    </xf>
    <xf numFmtId="177" fontId="4" fillId="50" borderId="0" applyFont="0" applyBorder="0" applyAlignment="0">
      <alignment horizontal="right"/>
      <protection locked="0"/>
    </xf>
    <xf numFmtId="177" fontId="4" fillId="50" borderId="0" applyFont="0" applyBorder="0" applyAlignment="0">
      <alignment horizontal="right"/>
      <protection locked="0"/>
    </xf>
    <xf numFmtId="177" fontId="4" fillId="50" borderId="0" applyFont="0" applyBorder="0" applyAlignment="0">
      <alignment horizontal="right"/>
      <protection locked="0"/>
    </xf>
    <xf numFmtId="0" fontId="59" fillId="0" borderId="0"/>
    <xf numFmtId="0" fontId="3" fillId="0" borderId="0"/>
    <xf numFmtId="0" fontId="3" fillId="0" borderId="0"/>
    <xf numFmtId="0" fontId="3" fillId="0" borderId="0"/>
    <xf numFmtId="0" fontId="3" fillId="0" borderId="0"/>
    <xf numFmtId="0" fontId="3" fillId="0" borderId="0"/>
    <xf numFmtId="0" fontId="4" fillId="10" borderId="0"/>
    <xf numFmtId="9"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67" fillId="0" borderId="135" applyNumberFormat="0" applyFill="0" applyAlignment="0" applyProtection="0"/>
    <xf numFmtId="0" fontId="67" fillId="0" borderId="135" applyNumberFormat="0" applyFill="0" applyAlignment="0" applyProtection="0"/>
    <xf numFmtId="0" fontId="67" fillId="0" borderId="135" applyNumberFormat="0" applyFill="0" applyAlignment="0" applyProtection="0"/>
    <xf numFmtId="0" fontId="67" fillId="0" borderId="135" applyNumberFormat="0" applyFill="0" applyAlignment="0" applyProtection="0"/>
    <xf numFmtId="180" fontId="4" fillId="13" borderId="0" applyFont="0" applyBorder="0">
      <alignment horizontal="right"/>
    </xf>
    <xf numFmtId="166" fontId="4" fillId="13" borderId="0" applyFont="0" applyBorder="0" applyAlignment="0"/>
    <xf numFmtId="10" fontId="4" fillId="51" borderId="0" applyFont="0" applyBorder="0">
      <alignment horizontal="right"/>
      <protection locked="0"/>
    </xf>
    <xf numFmtId="3" fontId="4" fillId="56" borderId="0" applyFont="0" applyBorder="0">
      <protection locked="0"/>
    </xf>
    <xf numFmtId="166" fontId="43" fillId="56" borderId="0" applyBorder="0" applyAlignment="0">
      <protection locked="0"/>
    </xf>
    <xf numFmtId="166" fontId="99" fillId="57" borderId="0" applyBorder="0" applyAlignment="0"/>
    <xf numFmtId="180" fontId="36" fillId="9" borderId="1" applyFont="0" applyBorder="0" applyAlignment="0"/>
    <xf numFmtId="166" fontId="43" fillId="9" borderId="0" applyFont="0" applyBorder="0" applyAlignment="0"/>
    <xf numFmtId="0" fontId="4" fillId="10" borderId="0"/>
    <xf numFmtId="0" fontId="3" fillId="0" borderId="0"/>
    <xf numFmtId="9" fontId="3" fillId="0" borderId="0" applyFont="0" applyFill="0" applyBorder="0" applyAlignment="0" applyProtection="0"/>
    <xf numFmtId="0" fontId="35" fillId="0" borderId="0"/>
    <xf numFmtId="43" fontId="35" fillId="0" borderId="0" applyFont="0" applyFill="0" applyBorder="0" applyAlignment="0" applyProtection="0"/>
    <xf numFmtId="0" fontId="102" fillId="0" borderId="0" applyNumberFormat="0" applyFill="0" applyBorder="0" applyAlignment="0" applyProtection="0"/>
    <xf numFmtId="49" fontId="103" fillId="0" borderId="0">
      <alignment horizontal="center"/>
    </xf>
    <xf numFmtId="38" fontId="21" fillId="9" borderId="0" applyNumberFormat="0" applyBorder="0" applyAlignment="0" applyProtection="0"/>
    <xf numFmtId="0" fontId="9" fillId="0" borderId="22" applyNumberFormat="0" applyAlignment="0" applyProtection="0">
      <alignment horizontal="left" vertical="center"/>
    </xf>
    <xf numFmtId="0" fontId="9" fillId="0" borderId="144">
      <alignment horizontal="left" vertical="center"/>
    </xf>
    <xf numFmtId="180" fontId="4" fillId="13" borderId="0" applyFont="0" applyBorder="0">
      <alignment horizontal="right"/>
    </xf>
    <xf numFmtId="10" fontId="21" fillId="13" borderId="136" applyNumberFormat="0" applyBorder="0" applyAlignment="0" applyProtection="0"/>
    <xf numFmtId="177" fontId="4" fillId="51" borderId="0" applyFont="0" applyBorder="0" applyAlignment="0">
      <alignment horizontal="right"/>
      <protection locked="0"/>
    </xf>
    <xf numFmtId="10" fontId="8" fillId="52" borderId="0" applyFont="0" applyBorder="0" applyAlignment="0">
      <alignment horizontal="left"/>
      <protection locked="0"/>
    </xf>
    <xf numFmtId="9" fontId="8" fillId="13" borderId="0" applyFont="0" applyBorder="0">
      <alignment horizontal="right"/>
      <protection locked="0"/>
    </xf>
    <xf numFmtId="37" fontId="104" fillId="0" borderId="0"/>
    <xf numFmtId="191" fontId="105" fillId="0" borderId="149">
      <alignment horizontal="right"/>
      <protection locked="0"/>
    </xf>
    <xf numFmtId="40" fontId="106" fillId="0" borderId="0"/>
    <xf numFmtId="0" fontId="107" fillId="0" borderId="0"/>
    <xf numFmtId="0" fontId="108" fillId="0" borderId="0" applyNumberFormat="0" applyFill="0" applyBorder="0" applyAlignment="0" applyProtection="0"/>
    <xf numFmtId="43" fontId="107" fillId="0" borderId="0" applyFont="0" applyFill="0" applyBorder="0" applyAlignment="0" applyProtection="0"/>
    <xf numFmtId="9" fontId="4" fillId="0" borderId="0" applyFont="0" applyFill="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50" fillId="91" borderId="0" applyNumberFormat="0" applyBorder="0" applyAlignment="0" applyProtection="0"/>
    <xf numFmtId="0" fontId="50" fillId="92" borderId="0" applyNumberFormat="0" applyBorder="0" applyAlignment="0" applyProtection="0"/>
    <xf numFmtId="0" fontId="50" fillId="92" borderId="0" applyNumberFormat="0" applyBorder="0" applyAlignment="0" applyProtection="0"/>
    <xf numFmtId="0" fontId="50" fillId="92" borderId="0" applyNumberFormat="0" applyBorder="0" applyAlignment="0" applyProtection="0"/>
    <xf numFmtId="0" fontId="50" fillId="92" borderId="0" applyNumberFormat="0" applyBorder="0" applyAlignment="0" applyProtection="0"/>
    <xf numFmtId="0" fontId="50" fillId="92" borderId="0" applyNumberFormat="0" applyBorder="0" applyAlignment="0" applyProtection="0"/>
    <xf numFmtId="0" fontId="50" fillId="92" borderId="0" applyNumberFormat="0" applyBorder="0" applyAlignment="0" applyProtection="0"/>
    <xf numFmtId="0" fontId="3" fillId="67"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50" fillId="93"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3" fillId="71"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50"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 fillId="75" borderId="0" applyNumberFormat="0" applyBorder="0" applyAlignment="0" applyProtection="0"/>
    <xf numFmtId="0" fontId="3" fillId="79" borderId="0" applyNumberFormat="0" applyBorder="0" applyAlignment="0" applyProtection="0"/>
    <xf numFmtId="0" fontId="3" fillId="79" borderId="0" applyNumberFormat="0" applyBorder="0" applyAlignment="0" applyProtection="0"/>
    <xf numFmtId="0" fontId="3" fillId="79" borderId="0" applyNumberFormat="0" applyBorder="0" applyAlignment="0" applyProtection="0"/>
    <xf numFmtId="0" fontId="3" fillId="79" borderId="0" applyNumberFormat="0" applyBorder="0" applyAlignment="0" applyProtection="0"/>
    <xf numFmtId="0" fontId="50" fillId="27"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3" fillId="79" borderId="0" applyNumberFormat="0" applyBorder="0" applyAlignment="0" applyProtection="0"/>
    <xf numFmtId="0" fontId="3" fillId="83" borderId="0" applyNumberFormat="0" applyBorder="0" applyAlignment="0" applyProtection="0"/>
    <xf numFmtId="0" fontId="3" fillId="83" borderId="0" applyNumberFormat="0" applyBorder="0" applyAlignment="0" applyProtection="0"/>
    <xf numFmtId="0" fontId="3" fillId="83" borderId="0" applyNumberFormat="0" applyBorder="0" applyAlignment="0" applyProtection="0"/>
    <xf numFmtId="0" fontId="3" fillId="83" borderId="0" applyNumberFormat="0" applyBorder="0" applyAlignment="0" applyProtection="0"/>
    <xf numFmtId="0" fontId="50" fillId="95" borderId="0" applyNumberFormat="0" applyBorder="0" applyAlignment="0" applyProtection="0"/>
    <xf numFmtId="0" fontId="50" fillId="95" borderId="0" applyNumberFormat="0" applyBorder="0" applyAlignment="0" applyProtection="0"/>
    <xf numFmtId="0" fontId="50" fillId="95" borderId="0" applyNumberFormat="0" applyBorder="0" applyAlignment="0" applyProtection="0"/>
    <xf numFmtId="0" fontId="50" fillId="95" borderId="0" applyNumberFormat="0" applyBorder="0" applyAlignment="0" applyProtection="0"/>
    <xf numFmtId="0" fontId="50" fillId="95" borderId="0" applyNumberFormat="0" applyBorder="0" applyAlignment="0" applyProtection="0"/>
    <xf numFmtId="0" fontId="50" fillId="95" borderId="0" applyNumberFormat="0" applyBorder="0" applyAlignment="0" applyProtection="0"/>
    <xf numFmtId="0" fontId="50" fillId="95" borderId="0" applyNumberFormat="0" applyBorder="0" applyAlignment="0" applyProtection="0"/>
    <xf numFmtId="0" fontId="3" fillId="83" borderId="0" applyNumberFormat="0" applyBorder="0" applyAlignment="0" applyProtection="0"/>
    <xf numFmtId="0" fontId="3" fillId="87" borderId="0" applyNumberFormat="0" applyBorder="0" applyAlignment="0" applyProtection="0"/>
    <xf numFmtId="0" fontId="3" fillId="87" borderId="0" applyNumberFormat="0" applyBorder="0" applyAlignment="0" applyProtection="0"/>
    <xf numFmtId="0" fontId="3" fillId="87" borderId="0" applyNumberFormat="0" applyBorder="0" applyAlignment="0" applyProtection="0"/>
    <xf numFmtId="0" fontId="3" fillId="87"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3" fillId="8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50" fillId="95"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3" fillId="68"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50" fillId="93" borderId="0" applyNumberFormat="0" applyBorder="0" applyAlignment="0" applyProtection="0"/>
    <xf numFmtId="0" fontId="50" fillId="93" borderId="0" applyNumberFormat="0" applyBorder="0" applyAlignment="0" applyProtection="0"/>
    <xf numFmtId="0" fontId="50" fillId="93" borderId="0" applyNumberFormat="0" applyBorder="0" applyAlignment="0" applyProtection="0"/>
    <xf numFmtId="0" fontId="50" fillId="93" borderId="0" applyNumberFormat="0" applyBorder="0" applyAlignment="0" applyProtection="0"/>
    <xf numFmtId="0" fontId="50" fillId="93" borderId="0" applyNumberFormat="0" applyBorder="0" applyAlignment="0" applyProtection="0"/>
    <xf numFmtId="0" fontId="50" fillId="93" borderId="0" applyNumberFormat="0" applyBorder="0" applyAlignment="0" applyProtection="0"/>
    <xf numFmtId="0" fontId="50" fillId="93" borderId="0" applyNumberFormat="0" applyBorder="0" applyAlignment="0" applyProtection="0"/>
    <xf numFmtId="0" fontId="3" fillId="72"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50" fillId="30" borderId="0" applyNumberFormat="0" applyBorder="0" applyAlignment="0" applyProtection="0"/>
    <xf numFmtId="0" fontId="50" fillId="96" borderId="0" applyNumberFormat="0" applyBorder="0" applyAlignment="0" applyProtection="0"/>
    <xf numFmtId="0" fontId="50" fillId="96" borderId="0" applyNumberFormat="0" applyBorder="0" applyAlignment="0" applyProtection="0"/>
    <xf numFmtId="0" fontId="50" fillId="96" borderId="0" applyNumberFormat="0" applyBorder="0" applyAlignment="0" applyProtection="0"/>
    <xf numFmtId="0" fontId="50" fillId="96" borderId="0" applyNumberFormat="0" applyBorder="0" applyAlignment="0" applyProtection="0"/>
    <xf numFmtId="0" fontId="50" fillId="96" borderId="0" applyNumberFormat="0" applyBorder="0" applyAlignment="0" applyProtection="0"/>
    <xf numFmtId="0" fontId="50" fillId="96" borderId="0" applyNumberFormat="0" applyBorder="0" applyAlignment="0" applyProtection="0"/>
    <xf numFmtId="0" fontId="3" fillId="76"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3" fillId="80" borderId="0" applyNumberFormat="0" applyBorder="0" applyAlignment="0" applyProtection="0"/>
    <xf numFmtId="0" fontId="50" fillId="45"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50" fillId="94" borderId="0" applyNumberFormat="0" applyBorder="0" applyAlignment="0" applyProtection="0"/>
    <xf numFmtId="0" fontId="3" fillId="80"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3" fillId="84" borderId="0" applyNumberFormat="0" applyBorder="0" applyAlignment="0" applyProtection="0"/>
    <xf numFmtId="0" fontId="50" fillId="95"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0" fontId="3" fillId="84" borderId="0" applyNumberFormat="0" applyBorder="0" applyAlignment="0" applyProtection="0"/>
    <xf numFmtId="0" fontId="3" fillId="88" borderId="0" applyNumberFormat="0" applyBorder="0" applyAlignment="0" applyProtection="0"/>
    <xf numFmtId="0" fontId="3" fillId="88" borderId="0" applyNumberFormat="0" applyBorder="0" applyAlignment="0" applyProtection="0"/>
    <xf numFmtId="0" fontId="3" fillId="88" borderId="0" applyNumberFormat="0" applyBorder="0" applyAlignment="0" applyProtection="0"/>
    <xf numFmtId="0" fontId="3" fillId="88" borderId="0" applyNumberFormat="0" applyBorder="0" applyAlignment="0" applyProtection="0"/>
    <xf numFmtId="0" fontId="50" fillId="28" borderId="0" applyNumberFormat="0" applyBorder="0" applyAlignment="0" applyProtection="0"/>
    <xf numFmtId="0" fontId="50" fillId="97" borderId="0" applyNumberFormat="0" applyBorder="0" applyAlignment="0" applyProtection="0"/>
    <xf numFmtId="0" fontId="50" fillId="97" borderId="0" applyNumberFormat="0" applyBorder="0" applyAlignment="0" applyProtection="0"/>
    <xf numFmtId="0" fontId="50" fillId="97" borderId="0" applyNumberFormat="0" applyBorder="0" applyAlignment="0" applyProtection="0"/>
    <xf numFmtId="0" fontId="50" fillId="97" borderId="0" applyNumberFormat="0" applyBorder="0" applyAlignment="0" applyProtection="0"/>
    <xf numFmtId="0" fontId="50" fillId="97" borderId="0" applyNumberFormat="0" applyBorder="0" applyAlignment="0" applyProtection="0"/>
    <xf numFmtId="0" fontId="50" fillId="97" borderId="0" applyNumberFormat="0" applyBorder="0" applyAlignment="0" applyProtection="0"/>
    <xf numFmtId="0" fontId="3" fillId="88" borderId="0" applyNumberFormat="0" applyBorder="0" applyAlignment="0" applyProtection="0"/>
    <xf numFmtId="0" fontId="51" fillId="95"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51" fillId="44" borderId="0" applyNumberFormat="0" applyBorder="0" applyAlignment="0" applyProtection="0"/>
    <xf numFmtId="0" fontId="123" fillId="73" borderId="0" applyNumberFormat="0" applyBorder="0" applyAlignment="0" applyProtection="0"/>
    <xf numFmtId="0" fontId="123" fillId="73" borderId="0" applyNumberFormat="0" applyBorder="0" applyAlignment="0" applyProtection="0"/>
    <xf numFmtId="0" fontId="123" fillId="73" borderId="0" applyNumberFormat="0" applyBorder="0" applyAlignment="0" applyProtection="0"/>
    <xf numFmtId="0" fontId="123" fillId="73" borderId="0" applyNumberFormat="0" applyBorder="0" applyAlignment="0" applyProtection="0"/>
    <xf numFmtId="0" fontId="51" fillId="97" borderId="0" applyNumberFormat="0" applyBorder="0" applyAlignment="0" applyProtection="0"/>
    <xf numFmtId="0" fontId="123" fillId="77" borderId="0" applyNumberFormat="0" applyBorder="0" applyAlignment="0" applyProtection="0"/>
    <xf numFmtId="0" fontId="123" fillId="77" borderId="0" applyNumberFormat="0" applyBorder="0" applyAlignment="0" applyProtection="0"/>
    <xf numFmtId="0" fontId="123" fillId="77" borderId="0" applyNumberFormat="0" applyBorder="0" applyAlignment="0" applyProtection="0"/>
    <xf numFmtId="0" fontId="123" fillId="77" borderId="0" applyNumberFormat="0" applyBorder="0" applyAlignment="0" applyProtection="0"/>
    <xf numFmtId="0" fontId="51" fillId="45" borderId="0" applyNumberFormat="0" applyBorder="0" applyAlignment="0" applyProtection="0"/>
    <xf numFmtId="0" fontId="123" fillId="81" borderId="0" applyNumberFormat="0" applyBorder="0" applyAlignment="0" applyProtection="0"/>
    <xf numFmtId="0" fontId="123" fillId="81" borderId="0" applyNumberFormat="0" applyBorder="0" applyAlignment="0" applyProtection="0"/>
    <xf numFmtId="0" fontId="123" fillId="81" borderId="0" applyNumberFormat="0" applyBorder="0" applyAlignment="0" applyProtection="0"/>
    <xf numFmtId="0" fontId="123" fillId="81" borderId="0" applyNumberFormat="0" applyBorder="0" applyAlignment="0" applyProtection="0"/>
    <xf numFmtId="0" fontId="51" fillId="95" borderId="0" applyNumberFormat="0" applyBorder="0" applyAlignment="0" applyProtection="0"/>
    <xf numFmtId="0" fontId="123" fillId="85" borderId="0" applyNumberFormat="0" applyBorder="0" applyAlignment="0" applyProtection="0"/>
    <xf numFmtId="0" fontId="123" fillId="85" borderId="0" applyNumberFormat="0" applyBorder="0" applyAlignment="0" applyProtection="0"/>
    <xf numFmtId="0" fontId="123" fillId="85" borderId="0" applyNumberFormat="0" applyBorder="0" applyAlignment="0" applyProtection="0"/>
    <xf numFmtId="0" fontId="123" fillId="85" borderId="0" applyNumberFormat="0" applyBorder="0" applyAlignment="0" applyProtection="0"/>
    <xf numFmtId="0" fontId="51" fillId="93" borderId="0" applyNumberFormat="0" applyBorder="0" applyAlignment="0" applyProtection="0"/>
    <xf numFmtId="0" fontId="123" fillId="89" borderId="0" applyNumberFormat="0" applyBorder="0" applyAlignment="0" applyProtection="0"/>
    <xf numFmtId="0" fontId="123" fillId="89" borderId="0" applyNumberFormat="0" applyBorder="0" applyAlignment="0" applyProtection="0"/>
    <xf numFmtId="0" fontId="123" fillId="89" borderId="0" applyNumberFormat="0" applyBorder="0" applyAlignment="0" applyProtection="0"/>
    <xf numFmtId="0" fontId="123" fillId="89" borderId="0" applyNumberFormat="0" applyBorder="0" applyAlignment="0" applyProtection="0"/>
    <xf numFmtId="0" fontId="51" fillId="98"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123" fillId="66" borderId="0" applyNumberFormat="0" applyBorder="0" applyAlignment="0" applyProtection="0"/>
    <xf numFmtId="0" fontId="51" fillId="44"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123" fillId="70" borderId="0" applyNumberFormat="0" applyBorder="0" applyAlignment="0" applyProtection="0"/>
    <xf numFmtId="0" fontId="51" fillId="97" borderId="0" applyNumberFormat="0" applyBorder="0" applyAlignment="0" applyProtection="0"/>
    <xf numFmtId="0" fontId="123" fillId="74" borderId="0" applyNumberFormat="0" applyBorder="0" applyAlignment="0" applyProtection="0"/>
    <xf numFmtId="0" fontId="123" fillId="74" borderId="0" applyNumberFormat="0" applyBorder="0" applyAlignment="0" applyProtection="0"/>
    <xf numFmtId="0" fontId="123" fillId="74" borderId="0" applyNumberFormat="0" applyBorder="0" applyAlignment="0" applyProtection="0"/>
    <xf numFmtId="0" fontId="123" fillId="74" borderId="0" applyNumberFormat="0" applyBorder="0" applyAlignment="0" applyProtection="0"/>
    <xf numFmtId="0" fontId="51" fillId="41" borderId="0" applyNumberFormat="0" applyBorder="0" applyAlignment="0" applyProtection="0"/>
    <xf numFmtId="0" fontId="123" fillId="78" borderId="0" applyNumberFormat="0" applyBorder="0" applyAlignment="0" applyProtection="0"/>
    <xf numFmtId="0" fontId="123" fillId="78" borderId="0" applyNumberFormat="0" applyBorder="0" applyAlignment="0" applyProtection="0"/>
    <xf numFmtId="0" fontId="123" fillId="78" borderId="0" applyNumberFormat="0" applyBorder="0" applyAlignment="0" applyProtection="0"/>
    <xf numFmtId="0" fontId="123" fillId="78" borderId="0" applyNumberFormat="0" applyBorder="0" applyAlignment="0" applyProtection="0"/>
    <xf numFmtId="0" fontId="123" fillId="82" borderId="0" applyNumberFormat="0" applyBorder="0" applyAlignment="0" applyProtection="0"/>
    <xf numFmtId="0" fontId="123" fillId="82" borderId="0" applyNumberFormat="0" applyBorder="0" applyAlignment="0" applyProtection="0"/>
    <xf numFmtId="0" fontId="123" fillId="82" borderId="0" applyNumberFormat="0" applyBorder="0" applyAlignment="0" applyProtection="0"/>
    <xf numFmtId="0" fontId="123" fillId="82" borderId="0" applyNumberFormat="0" applyBorder="0" applyAlignment="0" applyProtection="0"/>
    <xf numFmtId="0" fontId="123" fillId="82" borderId="0" applyNumberFormat="0" applyBorder="0" applyAlignment="0" applyProtection="0"/>
    <xf numFmtId="0" fontId="51" fillId="38" borderId="0" applyNumberFormat="0" applyBorder="0" applyAlignment="0" applyProtection="0"/>
    <xf numFmtId="0" fontId="123" fillId="86" borderId="0" applyNumberFormat="0" applyBorder="0" applyAlignment="0" applyProtection="0"/>
    <xf numFmtId="0" fontId="123" fillId="86" borderId="0" applyNumberFormat="0" applyBorder="0" applyAlignment="0" applyProtection="0"/>
    <xf numFmtId="0" fontId="123" fillId="86" borderId="0" applyNumberFormat="0" applyBorder="0" applyAlignment="0" applyProtection="0"/>
    <xf numFmtId="0" fontId="123" fillId="86" borderId="0" applyNumberFormat="0" applyBorder="0" applyAlignment="0" applyProtection="0"/>
    <xf numFmtId="5" fontId="126" fillId="0" borderId="161">
      <alignment horizontal="center" vertical="center"/>
      <protection locked="0"/>
    </xf>
    <xf numFmtId="193" fontId="126" fillId="0" borderId="161">
      <alignment horizontal="center" vertical="center"/>
      <protection locked="0"/>
    </xf>
    <xf numFmtId="194" fontId="126" fillId="0" borderId="161">
      <alignment horizontal="center" vertical="center"/>
      <protection locked="0"/>
    </xf>
    <xf numFmtId="37" fontId="126" fillId="0" borderId="161">
      <alignment horizontal="center" vertical="center"/>
      <protection locked="0"/>
    </xf>
    <xf numFmtId="195" fontId="126" fillId="0" borderId="161">
      <alignment horizontal="center" vertical="center"/>
      <protection locked="0"/>
    </xf>
    <xf numFmtId="0" fontId="126" fillId="0" borderId="161">
      <alignment horizontal="center" vertical="center"/>
      <protection locked="0"/>
    </xf>
    <xf numFmtId="37" fontId="126" fillId="0" borderId="161">
      <alignment horizontal="center" vertical="center"/>
      <protection locked="0"/>
    </xf>
    <xf numFmtId="196" fontId="21" fillId="0" borderId="162">
      <alignment horizontal="center" vertical="center"/>
      <protection locked="0"/>
    </xf>
    <xf numFmtId="196" fontId="21" fillId="0" borderId="162">
      <alignment horizontal="center" vertical="center"/>
      <protection locked="0"/>
    </xf>
    <xf numFmtId="196" fontId="21" fillId="0" borderId="162">
      <alignment horizontal="center" vertical="center"/>
      <protection locked="0"/>
    </xf>
    <xf numFmtId="196" fontId="21" fillId="0" borderId="162">
      <alignment horizontal="center" vertical="center"/>
      <protection locked="0"/>
    </xf>
    <xf numFmtId="196" fontId="21" fillId="0" borderId="162">
      <alignment horizontal="center" vertical="center"/>
      <protection locked="0"/>
    </xf>
    <xf numFmtId="196" fontId="21" fillId="0" borderId="162">
      <alignment horizontal="center" vertical="center"/>
      <protection locked="0"/>
    </xf>
    <xf numFmtId="196" fontId="21" fillId="0" borderId="162">
      <alignment horizontal="center" vertical="center"/>
      <protection locked="0"/>
    </xf>
    <xf numFmtId="196" fontId="21" fillId="0" borderId="162">
      <alignment horizontal="center" vertical="center"/>
      <protection locked="0"/>
    </xf>
    <xf numFmtId="197" fontId="21" fillId="0" borderId="162">
      <alignment horizontal="center" vertical="center"/>
      <protection locked="0"/>
    </xf>
    <xf numFmtId="15" fontId="21" fillId="0" borderId="162">
      <alignment horizontal="center" vertical="center"/>
      <protection locked="0"/>
    </xf>
    <xf numFmtId="15" fontId="21" fillId="0" borderId="162">
      <alignment horizontal="center" vertical="center"/>
      <protection locked="0"/>
    </xf>
    <xf numFmtId="15" fontId="21" fillId="0" borderId="162">
      <alignment horizontal="center" vertical="center"/>
      <protection locked="0"/>
    </xf>
    <xf numFmtId="15" fontId="21" fillId="0" borderId="162">
      <alignment horizontal="center" vertical="center"/>
      <protection locked="0"/>
    </xf>
    <xf numFmtId="15" fontId="21" fillId="0" borderId="162">
      <alignment horizontal="center" vertical="center"/>
      <protection locked="0"/>
    </xf>
    <xf numFmtId="15" fontId="21" fillId="0" borderId="162">
      <alignment horizontal="center" vertical="center"/>
      <protection locked="0"/>
    </xf>
    <xf numFmtId="15" fontId="21" fillId="0" borderId="162">
      <alignment horizontal="center" vertical="center"/>
      <protection locked="0"/>
    </xf>
    <xf numFmtId="198" fontId="21" fillId="0" borderId="162">
      <alignment horizontal="center" vertical="center"/>
      <protection locked="0"/>
    </xf>
    <xf numFmtId="198" fontId="21" fillId="0" borderId="162">
      <alignment horizontal="center" vertical="center"/>
      <protection locked="0"/>
    </xf>
    <xf numFmtId="198" fontId="21" fillId="0" borderId="162">
      <alignment horizontal="center" vertical="center"/>
      <protection locked="0"/>
    </xf>
    <xf numFmtId="198" fontId="21" fillId="0" borderId="162">
      <alignment horizontal="center" vertical="center"/>
      <protection locked="0"/>
    </xf>
    <xf numFmtId="198" fontId="21" fillId="0" borderId="162">
      <alignment horizontal="center" vertical="center"/>
      <protection locked="0"/>
    </xf>
    <xf numFmtId="198" fontId="21" fillId="0" borderId="162">
      <alignment horizontal="center" vertical="center"/>
      <protection locked="0"/>
    </xf>
    <xf numFmtId="198" fontId="21" fillId="0" borderId="162">
      <alignment horizontal="center" vertical="center"/>
      <protection locked="0"/>
    </xf>
    <xf numFmtId="198" fontId="21" fillId="0" borderId="162">
      <alignment horizontal="center" vertical="center"/>
      <protection locked="0"/>
    </xf>
    <xf numFmtId="187" fontId="21" fillId="0" borderId="162">
      <alignment horizontal="center" vertical="center"/>
      <protection locked="0"/>
    </xf>
    <xf numFmtId="187" fontId="21" fillId="0" borderId="162">
      <alignment horizontal="center" vertical="center"/>
      <protection locked="0"/>
    </xf>
    <xf numFmtId="187" fontId="21" fillId="0" borderId="162">
      <alignment horizontal="center" vertical="center"/>
      <protection locked="0"/>
    </xf>
    <xf numFmtId="187" fontId="21" fillId="0" borderId="162">
      <alignment horizontal="center" vertical="center"/>
      <protection locked="0"/>
    </xf>
    <xf numFmtId="187" fontId="21" fillId="0" borderId="162">
      <alignment horizontal="center" vertical="center"/>
      <protection locked="0"/>
    </xf>
    <xf numFmtId="187" fontId="21" fillId="0" borderId="162">
      <alignment horizontal="center" vertical="center"/>
      <protection locked="0"/>
    </xf>
    <xf numFmtId="187" fontId="21" fillId="0" borderId="162">
      <alignment horizontal="center" vertical="center"/>
      <protection locked="0"/>
    </xf>
    <xf numFmtId="187" fontId="21" fillId="0" borderId="162">
      <alignment horizontal="center" vertical="center"/>
      <protection locked="0"/>
    </xf>
    <xf numFmtId="199" fontId="21" fillId="0" borderId="162">
      <alignment horizontal="center" vertical="center"/>
      <protection locked="0"/>
    </xf>
    <xf numFmtId="199" fontId="21" fillId="0" borderId="162">
      <alignment horizontal="center" vertical="center"/>
      <protection locked="0"/>
    </xf>
    <xf numFmtId="199" fontId="21" fillId="0" borderId="162">
      <alignment horizontal="center" vertical="center"/>
      <protection locked="0"/>
    </xf>
    <xf numFmtId="199" fontId="21" fillId="0" borderId="162">
      <alignment horizontal="center" vertical="center"/>
      <protection locked="0"/>
    </xf>
    <xf numFmtId="199" fontId="21" fillId="0" borderId="162">
      <alignment horizontal="center" vertical="center"/>
      <protection locked="0"/>
    </xf>
    <xf numFmtId="199" fontId="21" fillId="0" borderId="162">
      <alignment horizontal="center" vertical="center"/>
      <protection locked="0"/>
    </xf>
    <xf numFmtId="199" fontId="21" fillId="0" borderId="162">
      <alignment horizontal="center" vertical="center"/>
      <protection locked="0"/>
    </xf>
    <xf numFmtId="199" fontId="21" fillId="0" borderId="162">
      <alignment horizontal="center" vertical="center"/>
      <protection locked="0"/>
    </xf>
    <xf numFmtId="188" fontId="21" fillId="0" borderId="162">
      <alignment horizontal="center" vertical="center"/>
      <protection locked="0"/>
    </xf>
    <xf numFmtId="188" fontId="21" fillId="0" borderId="162">
      <alignment horizontal="center" vertical="center"/>
      <protection locked="0"/>
    </xf>
    <xf numFmtId="188" fontId="21" fillId="0" borderId="162">
      <alignment horizontal="center" vertical="center"/>
      <protection locked="0"/>
    </xf>
    <xf numFmtId="188" fontId="21" fillId="0" borderId="162">
      <alignment horizontal="center" vertical="center"/>
      <protection locked="0"/>
    </xf>
    <xf numFmtId="188" fontId="21" fillId="0" borderId="162">
      <alignment horizontal="center" vertical="center"/>
      <protection locked="0"/>
    </xf>
    <xf numFmtId="188" fontId="21" fillId="0" borderId="162">
      <alignment horizontal="center" vertical="center"/>
      <protection locked="0"/>
    </xf>
    <xf numFmtId="188" fontId="21" fillId="0" borderId="162">
      <alignment horizontal="center" vertical="center"/>
      <protection locked="0"/>
    </xf>
    <xf numFmtId="188" fontId="21" fillId="0" borderId="162">
      <alignment horizontal="center" vertical="center"/>
      <protection locked="0"/>
    </xf>
    <xf numFmtId="200" fontId="126" fillId="0" borderId="161">
      <alignment vertical="center"/>
      <protection locked="0"/>
    </xf>
    <xf numFmtId="201" fontId="126" fillId="0" borderId="161">
      <alignment horizontal="right" vertical="center"/>
      <protection locked="0"/>
    </xf>
    <xf numFmtId="202" fontId="126" fillId="0" borderId="161">
      <alignment vertical="center"/>
      <protection locked="0"/>
    </xf>
    <xf numFmtId="203" fontId="126" fillId="0" borderId="161">
      <alignment vertical="center"/>
      <protection locked="0"/>
    </xf>
    <xf numFmtId="204" fontId="126" fillId="0" borderId="161">
      <alignment vertical="center"/>
      <protection locked="0"/>
    </xf>
    <xf numFmtId="0" fontId="126" fillId="0" borderId="161">
      <alignment vertical="center"/>
      <protection locked="0"/>
    </xf>
    <xf numFmtId="205" fontId="126" fillId="0" borderId="161">
      <alignment horizontal="right" vertical="center"/>
      <protection locked="0"/>
    </xf>
    <xf numFmtId="0" fontId="21" fillId="0" borderId="162">
      <alignment vertical="center"/>
      <protection locked="0"/>
    </xf>
    <xf numFmtId="0" fontId="21" fillId="0" borderId="162">
      <alignment vertical="center"/>
      <protection locked="0"/>
    </xf>
    <xf numFmtId="0" fontId="21" fillId="0" borderId="162">
      <alignment vertical="center"/>
      <protection locked="0"/>
    </xf>
    <xf numFmtId="0" fontId="21" fillId="0" borderId="162">
      <alignment vertical="center"/>
      <protection locked="0"/>
    </xf>
    <xf numFmtId="0" fontId="21" fillId="0" borderId="162">
      <alignment vertical="center"/>
      <protection locked="0"/>
    </xf>
    <xf numFmtId="0" fontId="21" fillId="0" borderId="162">
      <alignment vertical="center"/>
      <protection locked="0"/>
    </xf>
    <xf numFmtId="0" fontId="21" fillId="0" borderId="162">
      <alignment vertical="center"/>
      <protection locked="0"/>
    </xf>
    <xf numFmtId="0" fontId="21" fillId="0" borderId="162">
      <alignment vertical="center"/>
      <protection locked="0"/>
    </xf>
    <xf numFmtId="206" fontId="126" fillId="0" borderId="161">
      <alignment horizontal="center" vertical="center"/>
      <protection locked="0"/>
    </xf>
    <xf numFmtId="197" fontId="126" fillId="0" borderId="161">
      <alignment horizontal="center" vertical="center"/>
      <protection locked="0"/>
    </xf>
    <xf numFmtId="207" fontId="126" fillId="0" borderId="161">
      <alignment horizontal="center" vertical="center"/>
      <protection locked="0"/>
    </xf>
    <xf numFmtId="208" fontId="126" fillId="0" borderId="161">
      <alignment horizontal="center" vertical="center"/>
      <protection locked="0"/>
    </xf>
    <xf numFmtId="209" fontId="126" fillId="0" borderId="161">
      <alignment horizontal="center" vertical="center"/>
      <protection locked="0"/>
    </xf>
    <xf numFmtId="0" fontId="126" fillId="0" borderId="161">
      <alignment horizontal="center" vertical="center"/>
      <protection locked="0"/>
    </xf>
    <xf numFmtId="210" fontId="126" fillId="0" borderId="161">
      <alignment horizontal="center" vertical="center"/>
      <protection locked="0"/>
    </xf>
    <xf numFmtId="196" fontId="21" fillId="0" borderId="162">
      <alignment horizontal="right" vertical="center"/>
      <protection locked="0"/>
    </xf>
    <xf numFmtId="196" fontId="21" fillId="0" borderId="162">
      <alignment horizontal="right" vertical="center"/>
      <protection locked="0"/>
    </xf>
    <xf numFmtId="196" fontId="21" fillId="0" borderId="162">
      <alignment horizontal="right" vertical="center"/>
      <protection locked="0"/>
    </xf>
    <xf numFmtId="196" fontId="21" fillId="0" borderId="162">
      <alignment horizontal="right" vertical="center"/>
      <protection locked="0"/>
    </xf>
    <xf numFmtId="196" fontId="21" fillId="0" borderId="162">
      <alignment horizontal="right" vertical="center"/>
      <protection locked="0"/>
    </xf>
    <xf numFmtId="196" fontId="21" fillId="0" borderId="162">
      <alignment horizontal="right" vertical="center"/>
      <protection locked="0"/>
    </xf>
    <xf numFmtId="196" fontId="21" fillId="0" borderId="162">
      <alignment horizontal="right" vertical="center"/>
      <protection locked="0"/>
    </xf>
    <xf numFmtId="196" fontId="21" fillId="0" borderId="162">
      <alignment horizontal="right" vertical="center"/>
      <protection locked="0"/>
    </xf>
    <xf numFmtId="211" fontId="21" fillId="0" borderId="162">
      <alignment horizontal="right" vertical="center"/>
      <protection locked="0"/>
    </xf>
    <xf numFmtId="186" fontId="21" fillId="0" borderId="162">
      <alignment horizontal="right" vertical="center"/>
      <protection locked="0"/>
    </xf>
    <xf numFmtId="186" fontId="21" fillId="0" borderId="162">
      <alignment horizontal="right" vertical="center"/>
      <protection locked="0"/>
    </xf>
    <xf numFmtId="186" fontId="21" fillId="0" borderId="162">
      <alignment horizontal="right" vertical="center"/>
      <protection locked="0"/>
    </xf>
    <xf numFmtId="186" fontId="21" fillId="0" borderId="162">
      <alignment horizontal="right" vertical="center"/>
      <protection locked="0"/>
    </xf>
    <xf numFmtId="186" fontId="21" fillId="0" borderId="162">
      <alignment horizontal="right" vertical="center"/>
      <protection locked="0"/>
    </xf>
    <xf numFmtId="186" fontId="21" fillId="0" borderId="162">
      <alignment horizontal="right" vertical="center"/>
      <protection locked="0"/>
    </xf>
    <xf numFmtId="186" fontId="21" fillId="0" borderId="162">
      <alignment horizontal="right" vertical="center"/>
      <protection locked="0"/>
    </xf>
    <xf numFmtId="198" fontId="21" fillId="0" borderId="162">
      <alignment horizontal="right" vertical="center"/>
      <protection locked="0"/>
    </xf>
    <xf numFmtId="198" fontId="21" fillId="0" borderId="162">
      <alignment horizontal="right" vertical="center"/>
      <protection locked="0"/>
    </xf>
    <xf numFmtId="198" fontId="21" fillId="0" borderId="162">
      <alignment horizontal="right" vertical="center"/>
      <protection locked="0"/>
    </xf>
    <xf numFmtId="198" fontId="21" fillId="0" borderId="162">
      <alignment horizontal="right" vertical="center"/>
      <protection locked="0"/>
    </xf>
    <xf numFmtId="198" fontId="21" fillId="0" borderId="162">
      <alignment horizontal="right" vertical="center"/>
      <protection locked="0"/>
    </xf>
    <xf numFmtId="198" fontId="21" fillId="0" borderId="162">
      <alignment horizontal="right" vertical="center"/>
      <protection locked="0"/>
    </xf>
    <xf numFmtId="198" fontId="21" fillId="0" borderId="162">
      <alignment horizontal="right" vertical="center"/>
      <protection locked="0"/>
    </xf>
    <xf numFmtId="198" fontId="21" fillId="0" borderId="162">
      <alignment horizontal="right" vertical="center"/>
      <protection locked="0"/>
    </xf>
    <xf numFmtId="187" fontId="21" fillId="0" borderId="162">
      <alignment horizontal="right" vertical="center"/>
      <protection locked="0"/>
    </xf>
    <xf numFmtId="187" fontId="21" fillId="0" borderId="162">
      <alignment horizontal="right" vertical="center"/>
      <protection locked="0"/>
    </xf>
    <xf numFmtId="187" fontId="21" fillId="0" borderId="162">
      <alignment horizontal="right" vertical="center"/>
      <protection locked="0"/>
    </xf>
    <xf numFmtId="187" fontId="21" fillId="0" borderId="162">
      <alignment horizontal="right" vertical="center"/>
      <protection locked="0"/>
    </xf>
    <xf numFmtId="187" fontId="21" fillId="0" borderId="162">
      <alignment horizontal="right" vertical="center"/>
      <protection locked="0"/>
    </xf>
    <xf numFmtId="187" fontId="21" fillId="0" borderId="162">
      <alignment horizontal="right" vertical="center"/>
      <protection locked="0"/>
    </xf>
    <xf numFmtId="187" fontId="21" fillId="0" borderId="162">
      <alignment horizontal="right" vertical="center"/>
      <protection locked="0"/>
    </xf>
    <xf numFmtId="187" fontId="21" fillId="0" borderId="162">
      <alignment horizontal="right" vertical="center"/>
      <protection locked="0"/>
    </xf>
    <xf numFmtId="199" fontId="21" fillId="0" borderId="162">
      <alignment horizontal="right" vertical="center"/>
      <protection locked="0"/>
    </xf>
    <xf numFmtId="199" fontId="21" fillId="0" borderId="162">
      <alignment horizontal="right" vertical="center"/>
      <protection locked="0"/>
    </xf>
    <xf numFmtId="199" fontId="21" fillId="0" borderId="162">
      <alignment horizontal="right" vertical="center"/>
      <protection locked="0"/>
    </xf>
    <xf numFmtId="199" fontId="21" fillId="0" borderId="162">
      <alignment horizontal="right" vertical="center"/>
      <protection locked="0"/>
    </xf>
    <xf numFmtId="199" fontId="21" fillId="0" borderId="162">
      <alignment horizontal="right" vertical="center"/>
      <protection locked="0"/>
    </xf>
    <xf numFmtId="199" fontId="21" fillId="0" borderId="162">
      <alignment horizontal="right" vertical="center"/>
      <protection locked="0"/>
    </xf>
    <xf numFmtId="199" fontId="21" fillId="0" borderId="162">
      <alignment horizontal="right" vertical="center"/>
      <protection locked="0"/>
    </xf>
    <xf numFmtId="199" fontId="21" fillId="0" borderId="162">
      <alignment horizontal="right" vertical="center"/>
      <protection locked="0"/>
    </xf>
    <xf numFmtId="188" fontId="21" fillId="0" borderId="162">
      <alignment horizontal="right" vertical="center"/>
      <protection locked="0"/>
    </xf>
    <xf numFmtId="188" fontId="21" fillId="0" borderId="162">
      <alignment horizontal="right" vertical="center"/>
      <protection locked="0"/>
    </xf>
    <xf numFmtId="188" fontId="21" fillId="0" borderId="162">
      <alignment horizontal="right" vertical="center"/>
      <protection locked="0"/>
    </xf>
    <xf numFmtId="188" fontId="21" fillId="0" borderId="162">
      <alignment horizontal="right" vertical="center"/>
      <protection locked="0"/>
    </xf>
    <xf numFmtId="188" fontId="21" fillId="0" borderId="162">
      <alignment horizontal="right" vertical="center"/>
      <protection locked="0"/>
    </xf>
    <xf numFmtId="188" fontId="21" fillId="0" borderId="162">
      <alignment horizontal="right" vertical="center"/>
      <protection locked="0"/>
    </xf>
    <xf numFmtId="188" fontId="21" fillId="0" borderId="162">
      <alignment horizontal="right" vertical="center"/>
      <protection locked="0"/>
    </xf>
    <xf numFmtId="188" fontId="21" fillId="0" borderId="162">
      <alignment horizontal="right" vertical="center"/>
      <protection locked="0"/>
    </xf>
    <xf numFmtId="0" fontId="54" fillId="94" borderId="0" applyNumberFormat="0" applyBorder="0" applyAlignment="0" applyProtection="0"/>
    <xf numFmtId="0" fontId="115" fillId="60" borderId="0" applyNumberFormat="0" applyBorder="0" applyAlignment="0" applyProtection="0"/>
    <xf numFmtId="0" fontId="115" fillId="60" borderId="0" applyNumberFormat="0" applyBorder="0" applyAlignment="0" applyProtection="0"/>
    <xf numFmtId="0" fontId="115" fillId="60" borderId="0" applyNumberFormat="0" applyBorder="0" applyAlignment="0" applyProtection="0"/>
    <xf numFmtId="0" fontId="115" fillId="60" borderId="0" applyNumberFormat="0" applyBorder="0" applyAlignment="0" applyProtection="0"/>
    <xf numFmtId="212" fontId="53" fillId="0" borderId="20"/>
    <xf numFmtId="38" fontId="53" fillId="0" borderId="2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12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12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31"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57" fillId="29" borderId="88" applyNumberFormat="0" applyAlignment="0" applyProtection="0"/>
    <xf numFmtId="0" fontId="119" fillId="63" borderId="155" applyNumberFormat="0" applyAlignment="0" applyProtection="0"/>
    <xf numFmtId="0" fontId="119" fillId="63" borderId="155" applyNumberFormat="0" applyAlignment="0" applyProtection="0"/>
    <xf numFmtId="0" fontId="119" fillId="63" borderId="155" applyNumberFormat="0" applyAlignment="0" applyProtection="0"/>
    <xf numFmtId="0" fontId="119" fillId="63" borderId="155" applyNumberFormat="0" applyAlignment="0" applyProtection="0"/>
    <xf numFmtId="0" fontId="21" fillId="0" borderId="0" applyNumberFormat="0" applyFont="0" applyFill="0" applyBorder="0">
      <alignment horizontal="center" vertical="center"/>
      <protection locked="0"/>
    </xf>
    <xf numFmtId="196" fontId="21" fillId="0" borderId="0" applyFill="0" applyBorder="0">
      <alignment horizontal="center" vertical="center"/>
    </xf>
    <xf numFmtId="197" fontId="21" fillId="0" borderId="0" applyFill="0" applyBorder="0">
      <alignment horizontal="center" vertical="center"/>
    </xf>
    <xf numFmtId="198" fontId="21" fillId="0" borderId="0" applyFill="0" applyBorder="0">
      <alignment horizontal="center" vertical="center"/>
    </xf>
    <xf numFmtId="187" fontId="21" fillId="0" borderId="0" applyFill="0" applyBorder="0">
      <alignment horizontal="center" vertical="center"/>
    </xf>
    <xf numFmtId="199" fontId="21" fillId="0" borderId="0" applyFill="0" applyBorder="0">
      <alignment horizontal="center" vertical="center"/>
    </xf>
    <xf numFmtId="188" fontId="21" fillId="0" borderId="0" applyFill="0" applyBorder="0">
      <alignment horizontal="center" vertical="center"/>
    </xf>
    <xf numFmtId="0" fontId="22" fillId="12" borderId="3" applyNumberFormat="0" applyAlignment="0" applyProtection="0"/>
    <xf numFmtId="0" fontId="22" fillId="12" borderId="3" applyNumberFormat="0" applyAlignment="0" applyProtection="0"/>
    <xf numFmtId="0" fontId="121" fillId="64" borderId="158" applyNumberFormat="0" applyAlignment="0" applyProtection="0"/>
    <xf numFmtId="0" fontId="121" fillId="64" borderId="158" applyNumberFormat="0" applyAlignment="0" applyProtection="0"/>
    <xf numFmtId="0" fontId="121" fillId="64" borderId="158" applyNumberFormat="0" applyAlignment="0" applyProtection="0"/>
    <xf numFmtId="0" fontId="121" fillId="64" borderId="158" applyNumberFormat="0" applyAlignment="0" applyProtection="0"/>
    <xf numFmtId="43" fontId="128"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29" fillId="0" borderId="0" applyFont="0" applyFill="0" applyBorder="0" applyAlignment="0" applyProtection="0"/>
    <xf numFmtId="0" fontId="130" fillId="0" borderId="0" applyFill="0" applyBorder="0">
      <alignment vertical="center"/>
    </xf>
    <xf numFmtId="0" fontId="131" fillId="0" borderId="0" applyFill="0" applyBorder="0">
      <alignment vertical="center"/>
    </xf>
    <xf numFmtId="0" fontId="76" fillId="0" borderId="0" applyFont="0" applyFill="0" applyBorder="0" applyAlignment="0" applyProtection="0">
      <alignment horizontal="right"/>
    </xf>
    <xf numFmtId="44" fontId="4" fillId="0" borderId="0" applyFont="0" applyFill="0" applyBorder="0" applyAlignment="0" applyProtection="0"/>
    <xf numFmtId="0" fontId="76" fillId="0" borderId="0" applyFont="0" applyFill="0" applyBorder="0" applyAlignment="0" applyProtection="0"/>
    <xf numFmtId="0" fontId="76" fillId="0" borderId="163" applyNumberFormat="0" applyFont="0" applyFill="0" applyAlignment="0" applyProtection="0"/>
    <xf numFmtId="213" fontId="132" fillId="58" borderId="57"/>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0" fontId="126" fillId="0" borderId="161">
      <alignment horizontal="center" vertical="center"/>
      <protection locked="0"/>
    </xf>
    <xf numFmtId="214" fontId="126" fillId="0" borderId="161">
      <alignment horizontal="right" vertical="center"/>
      <protection locked="0"/>
    </xf>
    <xf numFmtId="202" fontId="126" fillId="0" borderId="161">
      <alignment horizontal="center" vertical="center"/>
      <protection locked="0"/>
    </xf>
    <xf numFmtId="203" fontId="126" fillId="0" borderId="161">
      <alignment horizontal="center" vertical="center"/>
      <protection locked="0"/>
    </xf>
    <xf numFmtId="204" fontId="126" fillId="0" borderId="161">
      <alignment horizontal="center" vertical="center"/>
      <protection locked="0"/>
    </xf>
    <xf numFmtId="0" fontId="126" fillId="0" borderId="161">
      <alignment vertical="center"/>
      <protection locked="0"/>
    </xf>
    <xf numFmtId="205" fontId="126" fillId="0" borderId="161">
      <alignment horizontal="right" vertical="center"/>
      <protection locked="0"/>
    </xf>
    <xf numFmtId="0" fontId="84" fillId="0" borderId="0" applyFill="0" applyBorder="0" applyProtection="0">
      <alignment horizontal="left"/>
    </xf>
    <xf numFmtId="200" fontId="126" fillId="0" borderId="0" applyFill="0" applyBorder="0">
      <alignment horizontal="right" vertical="center"/>
    </xf>
    <xf numFmtId="201" fontId="126" fillId="0" borderId="0" applyFill="0" applyBorder="0">
      <alignment horizontal="right" vertical="center"/>
    </xf>
    <xf numFmtId="202" fontId="126" fillId="0" borderId="0" applyFill="0" applyBorder="0">
      <alignment horizontal="right" vertical="center"/>
    </xf>
    <xf numFmtId="203" fontId="126" fillId="0" borderId="0" applyFill="0" applyBorder="0">
      <alignment horizontal="right" vertical="center"/>
    </xf>
    <xf numFmtId="204" fontId="126" fillId="0" borderId="0" applyFill="0" applyBorder="0">
      <alignment horizontal="right" vertical="center"/>
    </xf>
    <xf numFmtId="0" fontId="133" fillId="0" borderId="0" applyFill="0" applyBorder="0">
      <alignment horizontal="right" vertical="center"/>
    </xf>
    <xf numFmtId="205" fontId="126" fillId="0" borderId="0" applyFill="0" applyBorder="0">
      <alignment horizontal="right" vertical="center"/>
    </xf>
    <xf numFmtId="4" fontId="4" fillId="99" borderId="0"/>
    <xf numFmtId="4" fontId="4" fillId="99" borderId="0"/>
    <xf numFmtId="0" fontId="64" fillId="95" borderId="0" applyNumberFormat="0" applyBorder="0" applyAlignment="0" applyProtection="0"/>
    <xf numFmtId="0" fontId="114" fillId="59" borderId="0" applyNumberFormat="0" applyBorder="0" applyAlignment="0" applyProtection="0"/>
    <xf numFmtId="0" fontId="114" fillId="59" borderId="0" applyNumberFormat="0" applyBorder="0" applyAlignment="0" applyProtection="0"/>
    <xf numFmtId="0" fontId="114" fillId="59" borderId="0" applyNumberFormat="0" applyBorder="0" applyAlignment="0" applyProtection="0"/>
    <xf numFmtId="0" fontId="114" fillId="59" borderId="0" applyNumberFormat="0" applyBorder="0" applyAlignment="0" applyProtection="0"/>
    <xf numFmtId="0" fontId="76" fillId="0" borderId="0" applyFont="0" applyFill="0" applyBorder="0" applyAlignment="0" applyProtection="0">
      <alignment horizontal="right"/>
    </xf>
    <xf numFmtId="0" fontId="134" fillId="0" borderId="0" applyProtection="0">
      <alignment horizontal="right"/>
    </xf>
    <xf numFmtId="0" fontId="111" fillId="0" borderId="152" applyNumberFormat="0" applyFill="0" applyAlignment="0" applyProtection="0"/>
    <xf numFmtId="0" fontId="111" fillId="0" borderId="152" applyNumberFormat="0" applyFill="0" applyAlignment="0" applyProtection="0"/>
    <xf numFmtId="0" fontId="111" fillId="0" borderId="152" applyNumberFormat="0" applyFill="0" applyAlignment="0" applyProtection="0"/>
    <xf numFmtId="0" fontId="112" fillId="0" borderId="153" applyNumberFormat="0" applyFill="0" applyAlignment="0" applyProtection="0"/>
    <xf numFmtId="0" fontId="112" fillId="0" borderId="153" applyNumberFormat="0" applyFill="0" applyAlignment="0" applyProtection="0"/>
    <xf numFmtId="0" fontId="112" fillId="0" borderId="153" applyNumberFormat="0" applyFill="0" applyAlignment="0" applyProtection="0"/>
    <xf numFmtId="0" fontId="135" fillId="0" borderId="0" applyFill="0" applyBorder="0">
      <alignment vertical="center"/>
    </xf>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5"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5" applyNumberFormat="0" applyFill="0" applyAlignment="0" applyProtection="0"/>
    <xf numFmtId="0" fontId="67" fillId="0" borderId="165"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136" fillId="0" borderId="166"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136" fillId="0" borderId="166"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67" fillId="0" borderId="164" applyNumberFormat="0" applyFill="0" applyAlignment="0" applyProtection="0"/>
    <xf numFmtId="0" fontId="136" fillId="0" borderId="166" applyNumberFormat="0" applyFill="0" applyAlignment="0" applyProtection="0"/>
    <xf numFmtId="0" fontId="136" fillId="0" borderId="166" applyNumberFormat="0" applyFill="0" applyAlignment="0" applyProtection="0"/>
    <xf numFmtId="0" fontId="136" fillId="0" borderId="166" applyNumberFormat="0" applyFill="0" applyAlignment="0" applyProtection="0"/>
    <xf numFmtId="0" fontId="136" fillId="0" borderId="166" applyNumberFormat="0" applyFill="0" applyAlignment="0" applyProtection="0"/>
    <xf numFmtId="0" fontId="136" fillId="0" borderId="166" applyNumberFormat="0" applyFill="0" applyAlignment="0" applyProtection="0"/>
    <xf numFmtId="0" fontId="113" fillId="0" borderId="154" applyNumberFormat="0" applyFill="0" applyAlignment="0" applyProtection="0"/>
    <xf numFmtId="0" fontId="113" fillId="0" borderId="154" applyNumberFormat="0" applyFill="0" applyAlignment="0" applyProtection="0"/>
    <xf numFmtId="0" fontId="113" fillId="0" borderId="154" applyNumberFormat="0" applyFill="0" applyAlignment="0" applyProtection="0"/>
    <xf numFmtId="0" fontId="137" fillId="0" borderId="0" applyFill="0" applyBorder="0">
      <alignment vertical="center"/>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08" fillId="0" borderId="0" applyNumberFormat="0" applyFill="0" applyBorder="0" applyAlignment="0" applyProtection="0"/>
    <xf numFmtId="0" fontId="70" fillId="0" borderId="0" applyFill="0" applyBorder="0">
      <alignment horizontal="center" vertical="center"/>
    </xf>
    <xf numFmtId="0" fontId="70" fillId="0" borderId="0" applyFill="0" applyBorder="0">
      <alignment horizontal="center" vertical="center"/>
      <protection locked="0"/>
    </xf>
    <xf numFmtId="0" fontId="71" fillId="0" borderId="0" applyFill="0" applyBorder="0">
      <alignment vertical="center"/>
    </xf>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30"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30"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72" fillId="27" borderId="88" applyNumberFormat="0" applyAlignment="0" applyProtection="0"/>
    <xf numFmtId="0" fontId="117" fillId="62" borderId="155" applyNumberFormat="0" applyAlignment="0" applyProtection="0"/>
    <xf numFmtId="0" fontId="117" fillId="62" borderId="155" applyNumberFormat="0" applyAlignment="0" applyProtection="0"/>
    <xf numFmtId="0" fontId="117" fillId="62" borderId="155" applyNumberFormat="0" applyAlignment="0" applyProtection="0"/>
    <xf numFmtId="0" fontId="117" fillId="62" borderId="155" applyNumberFormat="0" applyAlignment="0" applyProtection="0"/>
    <xf numFmtId="0" fontId="130" fillId="0" borderId="0" applyFill="0" applyBorder="0">
      <alignment vertical="center"/>
    </xf>
    <xf numFmtId="215" fontId="126" fillId="0" borderId="0" applyFill="0" applyBorder="0">
      <alignment horizontal="center" vertical="center"/>
    </xf>
    <xf numFmtId="214" fontId="126" fillId="0" borderId="0" applyFill="0" applyBorder="0">
      <alignment horizontal="right" vertical="center"/>
    </xf>
    <xf numFmtId="216" fontId="126" fillId="0" borderId="0" applyFill="0" applyBorder="0">
      <alignment horizontal="center" vertical="center"/>
    </xf>
    <xf numFmtId="217" fontId="126" fillId="0" borderId="0" applyFill="0" applyBorder="0">
      <alignment horizontal="center" vertical="center"/>
    </xf>
    <xf numFmtId="218" fontId="126" fillId="0" borderId="0" applyFill="0" applyBorder="0">
      <alignment horizontal="center" vertical="center"/>
    </xf>
    <xf numFmtId="205" fontId="126" fillId="0" borderId="0" applyFill="0" applyBorder="0">
      <alignment horizontal="right" vertical="center"/>
    </xf>
    <xf numFmtId="0" fontId="138" fillId="0" borderId="0" applyFill="0" applyBorder="0">
      <alignment vertical="center"/>
    </xf>
    <xf numFmtId="0" fontId="139" fillId="0" borderId="0" applyFill="0" applyBorder="0">
      <alignment vertical="center"/>
    </xf>
    <xf numFmtId="0" fontId="133" fillId="0" borderId="0" applyFill="0" applyBorder="0">
      <alignment vertical="center"/>
    </xf>
    <xf numFmtId="0" fontId="126" fillId="0" borderId="0" applyFill="0" applyBorder="0">
      <alignment vertical="center"/>
    </xf>
    <xf numFmtId="5" fontId="126" fillId="0" borderId="0" applyFill="0" applyBorder="0">
      <alignment horizontal="center" vertical="center"/>
    </xf>
    <xf numFmtId="193" fontId="126" fillId="0" borderId="0" applyFill="0" applyBorder="0">
      <alignment horizontal="center" vertical="center"/>
    </xf>
    <xf numFmtId="194" fontId="126" fillId="0" borderId="0" applyFill="0" applyBorder="0">
      <alignment horizontal="center" vertical="center"/>
    </xf>
    <xf numFmtId="37" fontId="126" fillId="0" borderId="0" applyFill="0" applyBorder="0">
      <alignment horizontal="center" vertical="center"/>
    </xf>
    <xf numFmtId="195" fontId="126" fillId="0" borderId="0" applyFill="0" applyBorder="0">
      <alignment horizontal="center" vertical="center"/>
    </xf>
    <xf numFmtId="0" fontId="126" fillId="0" borderId="0" applyFill="0" applyBorder="0">
      <alignment horizontal="center" vertical="center"/>
    </xf>
    <xf numFmtId="219" fontId="126" fillId="0" borderId="0" applyFill="0" applyBorder="0">
      <alignment horizontal="center" vertical="center"/>
    </xf>
    <xf numFmtId="0" fontId="140" fillId="0" borderId="0" applyFill="0" applyBorder="0">
      <alignment vertical="center"/>
    </xf>
    <xf numFmtId="41" fontId="4" fillId="51" borderId="0" applyFont="0" applyBorder="0" applyAlignment="0">
      <alignment horizontal="right"/>
      <protection locked="0"/>
    </xf>
    <xf numFmtId="41" fontId="4" fillId="50" borderId="0" applyFont="0" applyBorder="0" applyAlignment="0">
      <alignment horizontal="right"/>
      <protection locked="0"/>
    </xf>
    <xf numFmtId="41" fontId="4" fillId="13" borderId="0" applyFont="0" applyBorder="0">
      <alignment horizontal="right"/>
      <protection locked="0"/>
    </xf>
    <xf numFmtId="41" fontId="4" fillId="13" borderId="0" applyFont="0" applyBorder="0">
      <alignment horizontal="right"/>
      <protection locked="0"/>
    </xf>
    <xf numFmtId="41" fontId="4" fillId="13" borderId="0" applyFont="0" applyBorder="0">
      <alignment horizontal="right"/>
      <protection locked="0"/>
    </xf>
    <xf numFmtId="0" fontId="90" fillId="0" borderId="167" applyNumberFormat="0" applyFill="0" applyAlignment="0" applyProtection="0"/>
    <xf numFmtId="0" fontId="120" fillId="0" borderId="157" applyNumberFormat="0" applyFill="0" applyAlignment="0" applyProtection="0"/>
    <xf numFmtId="0" fontId="120" fillId="0" borderId="157" applyNumberFormat="0" applyFill="0" applyAlignment="0" applyProtection="0"/>
    <xf numFmtId="0" fontId="120" fillId="0" borderId="157" applyNumberFormat="0" applyFill="0" applyAlignment="0" applyProtection="0"/>
    <xf numFmtId="0" fontId="120" fillId="0" borderId="157" applyNumberFormat="0" applyFill="0" applyAlignment="0" applyProtection="0"/>
    <xf numFmtId="0" fontId="24" fillId="0" borderId="136" applyFill="0">
      <alignment horizontal="center" vertical="center"/>
    </xf>
    <xf numFmtId="0" fontId="24" fillId="0" borderId="136" applyFill="0">
      <alignment horizontal="center" vertical="center"/>
    </xf>
    <xf numFmtId="0" fontId="24" fillId="0" borderId="136" applyFill="0">
      <alignment horizontal="center" vertical="center"/>
    </xf>
    <xf numFmtId="0" fontId="24" fillId="0" borderId="136" applyFill="0">
      <alignment horizontal="center" vertical="center"/>
    </xf>
    <xf numFmtId="0" fontId="24" fillId="0" borderId="136" applyFill="0">
      <alignment horizontal="center" vertical="center"/>
    </xf>
    <xf numFmtId="0" fontId="24" fillId="0" borderId="136" applyFill="0">
      <alignment horizontal="center" vertical="center"/>
    </xf>
    <xf numFmtId="0" fontId="24" fillId="0" borderId="136" applyFill="0">
      <alignment horizontal="center" vertical="center"/>
    </xf>
    <xf numFmtId="0" fontId="21" fillId="0" borderId="136" applyFill="0">
      <alignment horizontal="center" vertical="center"/>
    </xf>
    <xf numFmtId="0" fontId="21" fillId="0" borderId="136" applyFill="0">
      <alignment horizontal="center" vertical="center"/>
    </xf>
    <xf numFmtId="0" fontId="21" fillId="0" borderId="136" applyFill="0">
      <alignment horizontal="center" vertical="center"/>
    </xf>
    <xf numFmtId="0" fontId="21" fillId="0" borderId="136" applyFill="0">
      <alignment horizontal="center" vertical="center"/>
    </xf>
    <xf numFmtId="0" fontId="21" fillId="0" borderId="136" applyFill="0">
      <alignment horizontal="center" vertical="center"/>
    </xf>
    <xf numFmtId="0" fontId="21" fillId="0" borderId="136" applyFill="0">
      <alignment horizontal="center" vertical="center"/>
    </xf>
    <xf numFmtId="0" fontId="21" fillId="0" borderId="136" applyFill="0">
      <alignment horizontal="center" vertical="center"/>
    </xf>
    <xf numFmtId="220" fontId="21" fillId="0" borderId="136" applyFill="0">
      <alignment horizontal="center" vertical="center"/>
    </xf>
    <xf numFmtId="220" fontId="21" fillId="0" borderId="136" applyFill="0">
      <alignment horizontal="center" vertical="center"/>
    </xf>
    <xf numFmtId="220" fontId="21" fillId="0" borderId="136" applyFill="0">
      <alignment horizontal="center" vertical="center"/>
    </xf>
    <xf numFmtId="220" fontId="21" fillId="0" borderId="136" applyFill="0">
      <alignment horizontal="center" vertical="center"/>
    </xf>
    <xf numFmtId="220" fontId="21" fillId="0" borderId="136" applyFill="0">
      <alignment horizontal="center" vertical="center"/>
    </xf>
    <xf numFmtId="220" fontId="21" fillId="0" borderId="136" applyFill="0">
      <alignment horizontal="center" vertical="center"/>
    </xf>
    <xf numFmtId="220" fontId="21" fillId="0" borderId="136" applyFill="0">
      <alignment horizontal="center" vertical="center"/>
    </xf>
    <xf numFmtId="0" fontId="126" fillId="0" borderId="168" applyFill="0">
      <alignment horizontal="center" vertical="center"/>
    </xf>
    <xf numFmtId="0" fontId="133" fillId="0" borderId="168" applyFill="0">
      <alignment horizontal="center" vertical="center"/>
    </xf>
    <xf numFmtId="221" fontId="126" fillId="0" borderId="168" applyFill="0">
      <alignment horizontal="center" vertical="center"/>
    </xf>
    <xf numFmtId="37" fontId="141" fillId="0" borderId="168" applyFill="0">
      <alignment horizontal="center" vertical="center"/>
    </xf>
    <xf numFmtId="206" fontId="126" fillId="0" borderId="0" applyFill="0" applyBorder="0">
      <alignment horizontal="center" vertical="center"/>
    </xf>
    <xf numFmtId="197" fontId="126" fillId="0" borderId="0" applyFill="0" applyBorder="0">
      <alignment horizontal="center" vertical="center"/>
    </xf>
    <xf numFmtId="207" fontId="126" fillId="0" borderId="0" applyFill="0" applyBorder="0">
      <alignment horizontal="center" vertical="center"/>
    </xf>
    <xf numFmtId="208" fontId="126" fillId="0" borderId="0" applyFill="0" applyBorder="0">
      <alignment horizontal="center" vertical="center"/>
    </xf>
    <xf numFmtId="209" fontId="126" fillId="0" borderId="0" applyFill="0" applyBorder="0">
      <alignment horizontal="center" vertical="center"/>
    </xf>
    <xf numFmtId="0" fontId="126" fillId="0" borderId="0" applyFill="0" applyBorder="0">
      <alignment horizontal="center" vertical="center"/>
    </xf>
    <xf numFmtId="210" fontId="126" fillId="0" borderId="0" applyFill="0" applyBorder="0">
      <alignment horizontal="center" vertical="center"/>
    </xf>
    <xf numFmtId="0" fontId="76" fillId="0" borderId="0" applyFont="0" applyFill="0" applyBorder="0" applyAlignment="0" applyProtection="0">
      <alignment horizontal="right"/>
    </xf>
    <xf numFmtId="0" fontId="142" fillId="30" borderId="0" applyNumberFormat="0" applyBorder="0" applyAlignment="0" applyProtection="0"/>
    <xf numFmtId="0" fontId="116" fillId="61" borderId="0" applyNumberFormat="0" applyBorder="0" applyAlignment="0" applyProtection="0"/>
    <xf numFmtId="0" fontId="116" fillId="61" borderId="0" applyNumberFormat="0" applyBorder="0" applyAlignment="0" applyProtection="0"/>
    <xf numFmtId="0" fontId="116" fillId="61" borderId="0" applyNumberFormat="0" applyBorder="0" applyAlignment="0" applyProtection="0"/>
    <xf numFmtId="0" fontId="116" fillId="61" borderId="0" applyNumberFormat="0" applyBorder="0" applyAlignment="0" applyProtection="0"/>
    <xf numFmtId="0" fontId="1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43" fillId="0" borderId="0"/>
    <xf numFmtId="0" fontId="3" fillId="0" borderId="0"/>
    <xf numFmtId="0" fontId="3" fillId="0" borderId="0"/>
    <xf numFmtId="0" fontId="3" fillId="0" borderId="0"/>
    <xf numFmtId="0" fontId="3" fillId="0" borderId="0"/>
    <xf numFmtId="0" fontId="4" fillId="0" borderId="0" applyFill="0"/>
    <xf numFmtId="0" fontId="3" fillId="0" borderId="0"/>
    <xf numFmtId="0" fontId="144" fillId="0" borderId="0"/>
    <xf numFmtId="0" fontId="145" fillId="0" borderId="0"/>
    <xf numFmtId="0" fontId="4" fillId="0" borderId="0"/>
    <xf numFmtId="0" fontId="58" fillId="0" borderId="0"/>
    <xf numFmtId="0" fontId="1" fillId="0" borderId="0"/>
    <xf numFmtId="0" fontId="4" fillId="0" borderId="0"/>
    <xf numFmtId="0" fontId="3" fillId="65" borderId="159" applyNumberFormat="0" applyFont="0" applyAlignment="0" applyProtection="0"/>
    <xf numFmtId="0" fontId="3" fillId="65" borderId="159" applyNumberFormat="0" applyFont="0" applyAlignment="0" applyProtection="0"/>
    <xf numFmtId="0" fontId="3" fillId="65" borderId="159" applyNumberFormat="0" applyFont="0" applyAlignment="0" applyProtection="0"/>
    <xf numFmtId="0" fontId="3" fillId="65" borderId="159"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143" fillId="28" borderId="93" applyNumberFormat="0" applyFont="0" applyAlignment="0" applyProtection="0"/>
    <xf numFmtId="0" fontId="4" fillId="65" borderId="159" applyNumberFormat="0" applyFont="0" applyAlignment="0" applyProtection="0"/>
    <xf numFmtId="0" fontId="143"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4"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50" fillId="28" borderId="93" applyNumberFormat="0" applyFont="0" applyAlignment="0" applyProtection="0"/>
    <xf numFmtId="0" fontId="3" fillId="65" borderId="159" applyNumberFormat="0" applyFon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31"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77" fillId="29" borderId="94" applyNumberFormat="0" applyAlignment="0" applyProtection="0"/>
    <xf numFmtId="0" fontId="118" fillId="63" borderId="156" applyNumberFormat="0" applyAlignment="0" applyProtection="0"/>
    <xf numFmtId="0" fontId="118" fillId="63" borderId="156" applyNumberFormat="0" applyAlignment="0" applyProtection="0"/>
    <xf numFmtId="0" fontId="118" fillId="63" borderId="156" applyNumberFormat="0" applyAlignment="0" applyProtection="0"/>
    <xf numFmtId="0" fontId="118" fillId="63" borderId="156" applyNumberFormat="0" applyAlignment="0" applyProtection="0"/>
    <xf numFmtId="40" fontId="146" fillId="10" borderId="0">
      <alignment horizontal="right"/>
    </xf>
    <xf numFmtId="0" fontId="147" fillId="10" borderId="0">
      <alignment horizontal="right"/>
    </xf>
    <xf numFmtId="0" fontId="148" fillId="0" borderId="0" applyFill="0" applyBorder="0">
      <alignment vertical="center"/>
    </xf>
    <xf numFmtId="200" fontId="141" fillId="0" borderId="0" applyFill="0" applyBorder="0">
      <alignment horizontal="center" vertical="center"/>
    </xf>
    <xf numFmtId="214" fontId="141" fillId="0" borderId="0" applyFill="0" applyBorder="0">
      <alignment horizontal="right" vertical="center"/>
    </xf>
    <xf numFmtId="202" fontId="141" fillId="0" borderId="0" applyFill="0" applyBorder="0">
      <alignment horizontal="center" vertical="center"/>
    </xf>
    <xf numFmtId="203" fontId="141" fillId="0" borderId="0" applyFill="0" applyBorder="0">
      <alignment horizontal="center" vertical="center"/>
    </xf>
    <xf numFmtId="204" fontId="141" fillId="0" borderId="0" applyFill="0" applyBorder="0">
      <alignment horizontal="center" vertical="center"/>
    </xf>
    <xf numFmtId="0" fontId="141" fillId="0" borderId="0" applyFill="0" applyBorder="0">
      <alignment horizontal="right" vertical="center"/>
    </xf>
    <xf numFmtId="205" fontId="141" fillId="0" borderId="0" applyFill="0" applyBorder="0">
      <alignment horizontal="right" vertical="center"/>
    </xf>
    <xf numFmtId="0" fontId="149" fillId="0" borderId="0" applyFill="0" applyBorder="0">
      <alignment vertical="center"/>
    </xf>
    <xf numFmtId="0" fontId="150" fillId="0" borderId="0" applyFill="0" applyBorder="0">
      <alignment vertical="center"/>
    </xf>
    <xf numFmtId="0" fontId="151" fillId="0" borderId="0" applyFill="0" applyBorder="0">
      <alignment vertical="center"/>
    </xf>
    <xf numFmtId="0" fontId="141" fillId="0" borderId="0" applyFill="0" applyBorder="0">
      <alignment vertical="center"/>
    </xf>
    <xf numFmtId="0" fontId="152" fillId="10" borderId="1"/>
    <xf numFmtId="5" fontId="141" fillId="0" borderId="0" applyFill="0" applyBorder="0">
      <alignment horizontal="center" vertical="center"/>
    </xf>
    <xf numFmtId="193" fontId="141" fillId="0" borderId="0" applyFill="0" applyBorder="0">
      <alignment horizontal="center" vertical="center"/>
    </xf>
    <xf numFmtId="194" fontId="141" fillId="0" borderId="0" applyFill="0" applyBorder="0">
      <alignment horizontal="center" vertical="center"/>
    </xf>
    <xf numFmtId="37" fontId="141" fillId="0" borderId="0" applyFill="0" applyBorder="0">
      <alignment horizontal="center" vertical="center"/>
    </xf>
    <xf numFmtId="195" fontId="141" fillId="0" borderId="0" applyFill="0" applyBorder="0">
      <alignment horizontal="center" vertical="center"/>
    </xf>
    <xf numFmtId="0" fontId="141" fillId="0" borderId="0" applyFill="0" applyBorder="0">
      <alignment horizontal="center" vertical="center"/>
    </xf>
    <xf numFmtId="219" fontId="141" fillId="0" borderId="0" applyFill="0" applyBorder="0">
      <alignment horizontal="center" vertical="center"/>
    </xf>
    <xf numFmtId="0" fontId="152" fillId="0" borderId="0" applyBorder="0">
      <alignment horizontal="centerContinuous"/>
    </xf>
    <xf numFmtId="0" fontId="153" fillId="0" borderId="0" applyBorder="0">
      <alignment horizontal="centerContinuous"/>
    </xf>
    <xf numFmtId="0" fontId="154" fillId="0" borderId="0" applyFill="0" applyBorder="0">
      <alignment vertical="center"/>
    </xf>
    <xf numFmtId="1" fontId="155" fillId="0" borderId="0" applyProtection="0">
      <alignment horizontal="right" vertical="center"/>
    </xf>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196" fontId="156" fillId="0" borderId="0" applyFill="0" applyBorder="0">
      <alignment horizontal="right" vertical="center"/>
    </xf>
    <xf numFmtId="211" fontId="156" fillId="0" borderId="0" applyFill="0" applyBorder="0">
      <alignment horizontal="right" vertical="center"/>
    </xf>
    <xf numFmtId="0" fontId="157" fillId="0" borderId="0" applyFill="0" applyBorder="0">
      <alignment vertical="center"/>
    </xf>
    <xf numFmtId="0" fontId="158" fillId="0" borderId="0" applyFill="0" applyBorder="0">
      <alignment vertical="center"/>
    </xf>
    <xf numFmtId="0" fontId="159" fillId="0" borderId="0" applyFill="0" applyBorder="0">
      <alignment vertical="center"/>
    </xf>
    <xf numFmtId="0" fontId="156" fillId="0" borderId="0" applyFill="0" applyBorder="0">
      <alignment vertical="center"/>
    </xf>
    <xf numFmtId="0" fontId="70" fillId="0" borderId="0" applyFill="0" applyBorder="0">
      <alignment horizontal="center" vertical="center"/>
      <protection locked="0"/>
    </xf>
    <xf numFmtId="0" fontId="70" fillId="0" borderId="0" applyFill="0" applyBorder="0">
      <alignment horizontal="center" vertical="center"/>
      <protection locked="0"/>
    </xf>
    <xf numFmtId="0" fontId="160" fillId="0" borderId="0" applyFill="0" applyBorder="0">
      <alignment horizontal="left" vertical="center"/>
      <protection locked="0"/>
    </xf>
    <xf numFmtId="0" fontId="161" fillId="0" borderId="0" applyFill="0" applyBorder="0">
      <alignment horizontal="left" vertical="center"/>
    </xf>
    <xf numFmtId="198" fontId="156" fillId="0" borderId="0" applyFill="0" applyBorder="0">
      <alignment horizontal="right" vertical="center"/>
    </xf>
    <xf numFmtId="0" fontId="156" fillId="0" borderId="0" applyFill="0" applyBorder="0">
      <alignment vertical="center"/>
    </xf>
    <xf numFmtId="187" fontId="156" fillId="0" borderId="0" applyFill="0" applyBorder="0">
      <alignment horizontal="right" vertical="center"/>
    </xf>
    <xf numFmtId="199" fontId="156" fillId="0" borderId="0" applyFill="0" applyBorder="0">
      <alignment horizontal="right" vertical="center"/>
    </xf>
    <xf numFmtId="0" fontId="159" fillId="0" borderId="0" applyFill="0" applyBorder="0">
      <alignment vertical="center"/>
    </xf>
    <xf numFmtId="187" fontId="162" fillId="0" borderId="0" applyFill="0" applyBorder="0">
      <alignment horizontal="left" vertical="center"/>
    </xf>
    <xf numFmtId="0" fontId="163" fillId="0" borderId="0" applyFill="0" applyBorder="0">
      <alignment horizontal="left" vertical="center"/>
    </xf>
    <xf numFmtId="188" fontId="156" fillId="0" borderId="0" applyFill="0" applyBorder="0">
      <alignment horizontal="right" vertical="center"/>
    </xf>
    <xf numFmtId="184" fontId="79" fillId="0" borderId="6"/>
    <xf numFmtId="184" fontId="79" fillId="0" borderId="6"/>
    <xf numFmtId="184" fontId="79" fillId="0" borderId="6"/>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0" fontId="80" fillId="0" borderId="169">
      <alignment horizontal="center"/>
    </xf>
    <xf numFmtId="196" fontId="21" fillId="0" borderId="0" applyFill="0" applyBorder="0">
      <alignment horizontal="right" vertical="center"/>
    </xf>
    <xf numFmtId="198" fontId="21" fillId="0" borderId="0" applyFill="0" applyBorder="0">
      <alignment horizontal="right" vertical="center"/>
    </xf>
    <xf numFmtId="199" fontId="21" fillId="0" borderId="0" applyFill="0" applyBorder="0">
      <alignment horizontal="right" vertical="center"/>
    </xf>
    <xf numFmtId="0" fontId="164" fillId="0" borderId="0" applyFill="0" applyBorder="0">
      <alignment horizontal="left" vertical="center"/>
    </xf>
    <xf numFmtId="0" fontId="83" fillId="0" borderId="0" applyBorder="0" applyProtection="0">
      <alignment vertical="center"/>
    </xf>
    <xf numFmtId="0" fontId="83" fillId="0" borderId="34" applyBorder="0" applyProtection="0">
      <alignment horizontal="right" vertical="center"/>
    </xf>
    <xf numFmtId="0" fontId="82" fillId="100" borderId="0" applyBorder="0" applyProtection="0">
      <alignment horizontal="centerContinuous" vertical="center"/>
    </xf>
    <xf numFmtId="0" fontId="165" fillId="8" borderId="34" applyBorder="0" applyProtection="0">
      <alignment horizontal="centerContinuous" vertical="center"/>
    </xf>
    <xf numFmtId="0" fontId="165" fillId="8" borderId="34" applyBorder="0" applyProtection="0">
      <alignment horizontal="centerContinuous" vertical="center"/>
    </xf>
    <xf numFmtId="0" fontId="165" fillId="8" borderId="34" applyBorder="0" applyProtection="0">
      <alignment horizontal="centerContinuous" vertical="center"/>
    </xf>
    <xf numFmtId="0" fontId="166" fillId="0" borderId="0" applyFill="0" applyBorder="0" applyProtection="0">
      <alignment horizontal="left"/>
    </xf>
    <xf numFmtId="0" fontId="84" fillId="0" borderId="4" applyFill="0" applyBorder="0" applyProtection="0">
      <alignment horizontal="left" vertical="top"/>
    </xf>
    <xf numFmtId="0" fontId="84" fillId="0" borderId="4" applyFill="0" applyBorder="0" applyProtection="0">
      <alignment horizontal="left" vertical="top"/>
    </xf>
    <xf numFmtId="0" fontId="84" fillId="0" borderId="4" applyFill="0" applyBorder="0" applyProtection="0">
      <alignment horizontal="left" vertical="top"/>
    </xf>
    <xf numFmtId="0" fontId="8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67" fillId="0" borderId="0" applyFill="0" applyBorder="0">
      <alignment horizontal="left" vertical="center"/>
      <protection locked="0"/>
    </xf>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170"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170"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171"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3" fillId="0" borderId="95" applyNumberFormat="0" applyFill="0" applyAlignment="0" applyProtection="0"/>
    <xf numFmtId="0" fontId="2" fillId="0" borderId="160" applyNumberFormat="0" applyFill="0" applyAlignment="0" applyProtection="0"/>
    <xf numFmtId="0" fontId="2" fillId="0" borderId="160" applyNumberFormat="0" applyFill="0" applyAlignment="0" applyProtection="0"/>
    <xf numFmtId="0" fontId="2" fillId="0" borderId="160" applyNumberFormat="0" applyFill="0" applyAlignment="0" applyProtection="0"/>
    <xf numFmtId="0" fontId="2" fillId="0" borderId="16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9" fontId="4" fillId="0" borderId="34" applyBorder="0" applyProtection="0">
      <alignment horizontal="right"/>
    </xf>
    <xf numFmtId="189" fontId="4" fillId="0" borderId="34" applyBorder="0" applyProtection="0">
      <alignment horizontal="right"/>
    </xf>
  </cellStyleXfs>
  <cellXfs count="669">
    <xf numFmtId="0" fontId="0" fillId="0" borderId="0" xfId="0"/>
    <xf numFmtId="0" fontId="18" fillId="4" borderId="0" xfId="0" applyFont="1" applyFill="1" applyBorder="1" applyProtection="1"/>
    <xf numFmtId="0" fontId="18" fillId="4" borderId="0" xfId="0" applyFont="1" applyFill="1" applyProtection="1"/>
    <xf numFmtId="0" fontId="18" fillId="4" borderId="0" xfId="0" applyFont="1" applyFill="1" applyProtection="1">
      <protection locked="0"/>
    </xf>
    <xf numFmtId="0" fontId="0" fillId="0" borderId="0" xfId="0" applyFill="1" applyBorder="1" applyProtection="1"/>
    <xf numFmtId="0" fontId="0" fillId="4" borderId="0" xfId="0" applyFill="1" applyProtection="1"/>
    <xf numFmtId="0" fontId="0" fillId="4" borderId="0" xfId="0" applyFill="1" applyBorder="1" applyProtection="1"/>
    <xf numFmtId="0" fontId="0" fillId="0" borderId="0" xfId="0" applyProtection="1"/>
    <xf numFmtId="0" fontId="0" fillId="4" borderId="0" xfId="0" applyFill="1" applyAlignment="1" applyProtection="1">
      <alignment vertical="center"/>
    </xf>
    <xf numFmtId="0" fontId="0" fillId="4" borderId="0" xfId="0" applyFill="1" applyProtection="1">
      <protection locked="0"/>
    </xf>
    <xf numFmtId="0" fontId="0" fillId="0" borderId="0" xfId="0" applyBorder="1"/>
    <xf numFmtId="0" fontId="0" fillId="0" borderId="0" xfId="0"/>
    <xf numFmtId="0" fontId="0" fillId="0" borderId="0" xfId="0" applyAlignment="1">
      <alignment vertical="center"/>
    </xf>
    <xf numFmtId="0" fontId="17" fillId="20" borderId="0" xfId="3" applyFont="1" applyFill="1" applyAlignment="1" applyProtection="1">
      <alignment horizontal="center" vertical="center"/>
    </xf>
    <xf numFmtId="0" fontId="32" fillId="4" borderId="0" xfId="3" applyFont="1" applyFill="1" applyProtection="1"/>
    <xf numFmtId="0" fontId="5" fillId="8" borderId="13" xfId="3" applyFont="1" applyFill="1" applyBorder="1" applyAlignment="1" applyProtection="1">
      <alignment vertical="center"/>
      <protection locked="0"/>
    </xf>
    <xf numFmtId="0" fontId="32" fillId="5" borderId="0" xfId="3" applyFont="1" applyFill="1" applyBorder="1" applyProtection="1"/>
    <xf numFmtId="0" fontId="4" fillId="0" borderId="0" xfId="3"/>
    <xf numFmtId="0" fontId="5" fillId="8" borderId="0" xfId="3" applyFont="1" applyFill="1" applyBorder="1" applyAlignment="1" applyProtection="1">
      <alignment horizontal="left" vertical="center"/>
    </xf>
    <xf numFmtId="49" fontId="33" fillId="20" borderId="0" xfId="3" applyNumberFormat="1" applyFont="1" applyFill="1" applyAlignment="1" applyProtection="1">
      <alignment horizontal="right"/>
    </xf>
    <xf numFmtId="0" fontId="4" fillId="20" borderId="0" xfId="3" applyFill="1"/>
    <xf numFmtId="0" fontId="4" fillId="20" borderId="0" xfId="14" applyFill="1"/>
    <xf numFmtId="0" fontId="32" fillId="20" borderId="0" xfId="3" applyFont="1" applyFill="1" applyProtection="1"/>
    <xf numFmtId="1" fontId="32" fillId="20" borderId="0" xfId="3" applyNumberFormat="1" applyFont="1" applyFill="1" applyProtection="1"/>
    <xf numFmtId="0" fontId="5" fillId="8" borderId="0" xfId="3" applyFont="1" applyFill="1" applyBorder="1" applyAlignment="1" applyProtection="1">
      <alignment vertical="center"/>
    </xf>
    <xf numFmtId="0" fontId="20" fillId="8" borderId="0" xfId="3" applyFont="1" applyFill="1" applyBorder="1" applyAlignment="1" applyProtection="1">
      <alignment vertical="center"/>
    </xf>
    <xf numFmtId="49" fontId="25" fillId="20" borderId="0" xfId="3" applyNumberFormat="1" applyFont="1" applyFill="1" applyAlignment="1" applyProtection="1">
      <alignment horizontal="right" vertical="center"/>
    </xf>
    <xf numFmtId="0" fontId="4" fillId="20" borderId="0" xfId="3" applyFont="1" applyFill="1" applyAlignment="1">
      <alignment vertical="center"/>
    </xf>
    <xf numFmtId="0" fontId="6" fillId="14" borderId="0" xfId="3" applyFont="1" applyFill="1" applyAlignment="1">
      <alignment vertical="center"/>
    </xf>
    <xf numFmtId="0" fontId="32" fillId="4" borderId="0" xfId="3" applyFont="1" applyFill="1" applyProtection="1">
      <protection locked="0"/>
    </xf>
    <xf numFmtId="49" fontId="32" fillId="4" borderId="0" xfId="3" applyNumberFormat="1" applyFont="1" applyFill="1" applyProtection="1"/>
    <xf numFmtId="0" fontId="4" fillId="0" borderId="0" xfId="14"/>
    <xf numFmtId="1" fontId="32" fillId="4" borderId="0" xfId="3" applyNumberFormat="1" applyFont="1" applyFill="1" applyProtection="1"/>
    <xf numFmtId="0" fontId="8" fillId="9" borderId="0" xfId="3" applyFont="1" applyFill="1" applyBorder="1" applyAlignment="1" applyProtection="1">
      <alignment vertical="center"/>
    </xf>
    <xf numFmtId="0" fontId="4" fillId="9" borderId="0" xfId="3" applyFont="1" applyFill="1" applyBorder="1" applyAlignment="1" applyProtection="1">
      <alignment vertical="center"/>
    </xf>
    <xf numFmtId="0" fontId="11" fillId="4" borderId="0" xfId="3" applyFont="1" applyFill="1" applyAlignment="1" applyProtection="1">
      <alignment horizontal="left" vertical="top" wrapText="1"/>
    </xf>
    <xf numFmtId="0" fontId="4" fillId="4" borderId="0" xfId="3" applyFont="1" applyFill="1" applyAlignment="1" applyProtection="1">
      <alignment horizontal="left" vertical="top" wrapText="1"/>
    </xf>
    <xf numFmtId="0" fontId="42" fillId="5" borderId="0" xfId="3" applyFont="1" applyFill="1"/>
    <xf numFmtId="0" fontId="4" fillId="4" borderId="0" xfId="3" applyFont="1" applyFill="1" applyProtection="1"/>
    <xf numFmtId="0" fontId="12" fillId="17" borderId="20" xfId="3" applyFont="1" applyFill="1" applyBorder="1" applyAlignment="1" applyProtection="1">
      <alignment horizontal="center"/>
    </xf>
    <xf numFmtId="0" fontId="13" fillId="17" borderId="0" xfId="3" applyFont="1" applyFill="1" applyBorder="1" applyProtection="1"/>
    <xf numFmtId="0" fontId="4" fillId="17" borderId="0" xfId="3" applyFont="1" applyFill="1" applyBorder="1" applyProtection="1"/>
    <xf numFmtId="0" fontId="4" fillId="17" borderId="7" xfId="3" applyFont="1" applyFill="1" applyBorder="1" applyProtection="1"/>
    <xf numFmtId="0" fontId="14" fillId="17" borderId="20" xfId="3" applyFont="1" applyFill="1" applyBorder="1" applyAlignment="1" applyProtection="1">
      <alignment horizontal="left" indent="1"/>
    </xf>
    <xf numFmtId="0" fontId="4" fillId="17" borderId="7" xfId="3" applyFont="1" applyFill="1" applyBorder="1" applyAlignment="1" applyProtection="1"/>
    <xf numFmtId="0" fontId="14" fillId="17" borderId="20" xfId="3" quotePrefix="1" applyFont="1" applyFill="1" applyBorder="1" applyAlignment="1" applyProtection="1">
      <alignment horizontal="left" indent="1"/>
    </xf>
    <xf numFmtId="0" fontId="4" fillId="17" borderId="0" xfId="3" applyFont="1" applyFill="1" applyBorder="1" applyAlignment="1" applyProtection="1">
      <alignment horizontal="left"/>
    </xf>
    <xf numFmtId="0" fontId="13" fillId="17" borderId="61" xfId="3" applyFont="1" applyFill="1" applyBorder="1" applyAlignment="1" applyProtection="1">
      <alignment horizontal="left" indent="1"/>
    </xf>
    <xf numFmtId="0" fontId="4" fillId="17" borderId="53" xfId="3" applyFont="1" applyFill="1" applyBorder="1" applyAlignment="1" applyProtection="1"/>
    <xf numFmtId="0" fontId="4" fillId="17" borderId="53" xfId="3" applyFont="1" applyFill="1" applyBorder="1" applyProtection="1"/>
    <xf numFmtId="0" fontId="4" fillId="17" borderId="63" xfId="3" applyFont="1" applyFill="1" applyBorder="1" applyProtection="1"/>
    <xf numFmtId="0" fontId="13" fillId="17" borderId="17" xfId="3" applyFont="1" applyFill="1" applyBorder="1" applyAlignment="1" applyProtection="1">
      <alignment horizontal="left" indent="1"/>
    </xf>
    <xf numFmtId="0" fontId="4" fillId="17" borderId="13" xfId="3" applyFont="1" applyFill="1" applyBorder="1" applyAlignment="1" applyProtection="1"/>
    <xf numFmtId="0" fontId="4" fillId="17" borderId="13" xfId="3" applyFont="1" applyFill="1" applyBorder="1" applyProtection="1"/>
    <xf numFmtId="0" fontId="4" fillId="17" borderId="10" xfId="3" applyFont="1" applyFill="1" applyBorder="1" applyProtection="1"/>
    <xf numFmtId="0" fontId="33" fillId="4" borderId="0" xfId="3" applyFont="1" applyFill="1" applyProtection="1"/>
    <xf numFmtId="49" fontId="33" fillId="4" borderId="0" xfId="3" applyNumberFormat="1" applyFont="1" applyFill="1" applyAlignment="1" applyProtection="1">
      <alignment horizontal="center"/>
    </xf>
    <xf numFmtId="0" fontId="8" fillId="0" borderId="0" xfId="14" applyFont="1"/>
    <xf numFmtId="0" fontId="15" fillId="17" borderId="7" xfId="3" applyFont="1" applyFill="1" applyBorder="1" applyAlignment="1" applyProtection="1"/>
    <xf numFmtId="49" fontId="32" fillId="4" borderId="17" xfId="3" applyNumberFormat="1" applyFont="1" applyFill="1" applyBorder="1" applyProtection="1"/>
    <xf numFmtId="49" fontId="1" fillId="4" borderId="17" xfId="3" applyNumberFormat="1" applyFont="1" applyFill="1" applyBorder="1" applyProtection="1"/>
    <xf numFmtId="0" fontId="4" fillId="0" borderId="13" xfId="3" applyBorder="1"/>
    <xf numFmtId="0" fontId="0" fillId="4" borderId="17" xfId="14" applyFont="1" applyFill="1" applyBorder="1"/>
    <xf numFmtId="0" fontId="4" fillId="15" borderId="44" xfId="3" applyFill="1" applyBorder="1"/>
    <xf numFmtId="0" fontId="15" fillId="17" borderId="0" xfId="3" applyFont="1" applyFill="1" applyBorder="1" applyAlignment="1" applyProtection="1">
      <alignment horizontal="right" indent="1"/>
    </xf>
    <xf numFmtId="49" fontId="32" fillId="4" borderId="20" xfId="3" applyNumberFormat="1" applyFont="1" applyFill="1" applyBorder="1" applyProtection="1"/>
    <xf numFmtId="49" fontId="1" fillId="4" borderId="20" xfId="3" applyNumberFormat="1" applyFont="1" applyFill="1" applyBorder="1" applyProtection="1"/>
    <xf numFmtId="0" fontId="4" fillId="0" borderId="0" xfId="3" applyBorder="1"/>
    <xf numFmtId="0" fontId="0" fillId="4" borderId="20" xfId="14" applyFont="1" applyFill="1" applyBorder="1"/>
    <xf numFmtId="0" fontId="4" fillId="0" borderId="43" xfId="3" applyBorder="1"/>
    <xf numFmtId="0" fontId="15" fillId="17" borderId="0" xfId="3" applyFont="1" applyFill="1" applyBorder="1" applyProtection="1"/>
    <xf numFmtId="0" fontId="4" fillId="6" borderId="51" xfId="3" applyFont="1" applyFill="1" applyBorder="1" applyAlignment="1" applyProtection="1">
      <alignment horizontal="left"/>
    </xf>
    <xf numFmtId="0" fontId="4" fillId="11" borderId="51" xfId="3" applyFont="1" applyFill="1" applyBorder="1" applyAlignment="1" applyProtection="1">
      <alignment horizontal="left"/>
      <protection locked="0"/>
    </xf>
    <xf numFmtId="0" fontId="4" fillId="15" borderId="43" xfId="3" applyFill="1" applyBorder="1"/>
    <xf numFmtId="0" fontId="4" fillId="18" borderId="43" xfId="3" applyFont="1" applyFill="1" applyBorder="1" applyProtection="1"/>
    <xf numFmtId="49" fontId="32" fillId="4" borderId="61" xfId="3" applyNumberFormat="1" applyFont="1" applyFill="1" applyBorder="1" applyProtection="1"/>
    <xf numFmtId="49" fontId="1" fillId="4" borderId="61" xfId="3" applyNumberFormat="1" applyFont="1" applyFill="1" applyBorder="1" applyProtection="1"/>
    <xf numFmtId="0" fontId="4" fillId="0" borderId="53" xfId="3" applyBorder="1"/>
    <xf numFmtId="0" fontId="0" fillId="4" borderId="61" xfId="14" applyFont="1" applyFill="1" applyBorder="1"/>
    <xf numFmtId="0" fontId="4" fillId="0" borderId="62" xfId="3" applyBorder="1"/>
    <xf numFmtId="0" fontId="13" fillId="17" borderId="20" xfId="3" applyFont="1" applyFill="1" applyBorder="1" applyAlignment="1" applyProtection="1">
      <alignment horizontal="left" indent="1"/>
    </xf>
    <xf numFmtId="0" fontId="33" fillId="4" borderId="58" xfId="3" applyFont="1" applyFill="1" applyBorder="1" applyAlignment="1" applyProtection="1">
      <alignment wrapText="1"/>
    </xf>
    <xf numFmtId="49" fontId="33" fillId="4" borderId="58" xfId="3" applyNumberFormat="1" applyFont="1" applyFill="1" applyBorder="1" applyAlignment="1" applyProtection="1">
      <alignment wrapText="1"/>
    </xf>
    <xf numFmtId="0" fontId="8" fillId="0" borderId="58" xfId="14" applyFont="1" applyBorder="1" applyAlignment="1">
      <alignment horizontal="center" wrapText="1"/>
    </xf>
    <xf numFmtId="0" fontId="8" fillId="0" borderId="56" xfId="14" applyFont="1" applyBorder="1" applyAlignment="1">
      <alignment horizontal="center" wrapText="1"/>
    </xf>
    <xf numFmtId="1" fontId="8" fillId="0" borderId="56" xfId="14" applyNumberFormat="1" applyFont="1" applyBorder="1" applyAlignment="1">
      <alignment horizontal="center" wrapText="1"/>
    </xf>
    <xf numFmtId="0" fontId="14" fillId="17" borderId="20" xfId="3" applyFont="1" applyFill="1" applyBorder="1" applyAlignment="1" applyProtection="1">
      <alignment horizontal="left" vertical="top"/>
    </xf>
    <xf numFmtId="0" fontId="4" fillId="17" borderId="0" xfId="3" applyFont="1" applyFill="1" applyBorder="1" applyAlignment="1" applyProtection="1">
      <alignment horizontal="center" vertical="top"/>
    </xf>
    <xf numFmtId="0" fontId="4" fillId="17" borderId="0" xfId="3" applyFont="1" applyFill="1" applyBorder="1" applyAlignment="1" applyProtection="1">
      <alignment vertical="top"/>
    </xf>
    <xf numFmtId="0" fontId="32" fillId="4" borderId="67" xfId="3" applyFont="1" applyFill="1" applyBorder="1" applyProtection="1"/>
    <xf numFmtId="174" fontId="4" fillId="4" borderId="68" xfId="3" applyNumberFormat="1" applyFont="1" applyFill="1" applyBorder="1" applyAlignment="1" applyProtection="1">
      <alignment horizontal="left"/>
    </xf>
    <xf numFmtId="0" fontId="4" fillId="0" borderId="67" xfId="14" applyFont="1" applyBorder="1"/>
    <xf numFmtId="0" fontId="4" fillId="0" borderId="69" xfId="3" applyFont="1" applyBorder="1"/>
    <xf numFmtId="0" fontId="1" fillId="4" borderId="70" xfId="3" applyFont="1" applyFill="1" applyBorder="1" applyProtection="1"/>
    <xf numFmtId="0" fontId="4" fillId="0" borderId="71" xfId="3" applyBorder="1" applyAlignment="1">
      <alignment horizontal="center"/>
    </xf>
    <xf numFmtId="1" fontId="4" fillId="0" borderId="72" xfId="3" applyNumberFormat="1" applyBorder="1" applyAlignment="1">
      <alignment horizontal="center"/>
    </xf>
    <xf numFmtId="0" fontId="4" fillId="17" borderId="0" xfId="3" applyFont="1" applyFill="1" applyBorder="1" applyAlignment="1" applyProtection="1">
      <alignment horizontal="center"/>
    </xf>
    <xf numFmtId="0" fontId="4" fillId="0" borderId="73" xfId="3" applyFont="1" applyBorder="1"/>
    <xf numFmtId="0" fontId="1" fillId="4" borderId="74" xfId="3" applyFont="1" applyFill="1" applyBorder="1" applyProtection="1"/>
    <xf numFmtId="0" fontId="4" fillId="0" borderId="75" xfId="3" applyBorder="1" applyAlignment="1">
      <alignment horizontal="center"/>
    </xf>
    <xf numFmtId="1" fontId="32" fillId="4" borderId="76" xfId="3" applyNumberFormat="1" applyFont="1" applyFill="1" applyBorder="1" applyAlignment="1" applyProtection="1">
      <alignment horizontal="center"/>
    </xf>
    <xf numFmtId="0" fontId="32" fillId="4" borderId="75" xfId="3" applyFont="1" applyFill="1" applyBorder="1" applyProtection="1"/>
    <xf numFmtId="174" fontId="4" fillId="4" borderId="76" xfId="3" applyNumberFormat="1" applyFont="1" applyFill="1" applyBorder="1" applyAlignment="1" applyProtection="1">
      <alignment horizontal="left"/>
    </xf>
    <xf numFmtId="0" fontId="4" fillId="0" borderId="75" xfId="14" applyFont="1" applyBorder="1"/>
    <xf numFmtId="0" fontId="15" fillId="17" borderId="20" xfId="3" applyFont="1" applyFill="1" applyBorder="1" applyProtection="1"/>
    <xf numFmtId="0" fontId="15" fillId="17" borderId="0" xfId="3" applyFont="1" applyFill="1" applyBorder="1" applyAlignment="1" applyProtection="1"/>
    <xf numFmtId="1" fontId="4" fillId="0" borderId="76" xfId="3" applyNumberFormat="1" applyBorder="1" applyAlignment="1">
      <alignment horizontal="center"/>
    </xf>
    <xf numFmtId="0" fontId="32" fillId="6" borderId="75" xfId="3" applyFont="1" applyFill="1" applyBorder="1" applyProtection="1"/>
    <xf numFmtId="174" fontId="4" fillId="6" borderId="76" xfId="3" applyNumberFormat="1" applyFont="1" applyFill="1" applyBorder="1" applyAlignment="1" applyProtection="1">
      <alignment horizontal="left"/>
    </xf>
    <xf numFmtId="0" fontId="0" fillId="6" borderId="75" xfId="14" applyFont="1" applyFill="1" applyBorder="1"/>
    <xf numFmtId="0" fontId="4" fillId="6" borderId="73" xfId="3" applyFont="1" applyFill="1" applyBorder="1"/>
    <xf numFmtId="0" fontId="4" fillId="6" borderId="74" xfId="3" applyFont="1" applyFill="1" applyBorder="1"/>
    <xf numFmtId="0" fontId="1" fillId="6" borderId="74" xfId="3" applyFont="1" applyFill="1" applyBorder="1" applyProtection="1"/>
    <xf numFmtId="0" fontId="0" fillId="0" borderId="75" xfId="14" applyFont="1" applyBorder="1"/>
    <xf numFmtId="0" fontId="15" fillId="17" borderId="61" xfId="3" applyFont="1" applyFill="1" applyBorder="1" applyAlignment="1" applyProtection="1">
      <alignment horizontal="left" indent="1"/>
    </xf>
    <xf numFmtId="0" fontId="15" fillId="17" borderId="53" xfId="3" applyFont="1" applyFill="1" applyBorder="1" applyProtection="1"/>
    <xf numFmtId="0" fontId="15" fillId="17" borderId="53" xfId="3" applyFont="1" applyFill="1" applyBorder="1" applyAlignment="1" applyProtection="1"/>
    <xf numFmtId="0" fontId="4" fillId="0" borderId="74" xfId="3" applyFont="1" applyBorder="1"/>
    <xf numFmtId="0" fontId="45" fillId="22" borderId="17" xfId="4" applyFont="1" applyFill="1" applyBorder="1" applyAlignment="1" applyProtection="1">
      <alignment horizontal="left" indent="1"/>
    </xf>
    <xf numFmtId="0" fontId="4" fillId="22" borderId="13" xfId="4" applyFont="1" applyFill="1" applyBorder="1" applyAlignment="1" applyProtection="1"/>
    <xf numFmtId="0" fontId="4" fillId="22" borderId="13" xfId="4" applyFont="1" applyFill="1" applyBorder="1" applyProtection="1"/>
    <xf numFmtId="0" fontId="4" fillId="22" borderId="10" xfId="4" applyFont="1" applyFill="1" applyBorder="1" applyProtection="1"/>
    <xf numFmtId="0" fontId="46" fillId="22" borderId="20" xfId="4" applyFont="1" applyFill="1" applyBorder="1" applyAlignment="1" applyProtection="1">
      <alignment horizontal="left" indent="1"/>
    </xf>
    <xf numFmtId="0" fontId="8" fillId="24" borderId="4" xfId="17" applyFont="1" applyFill="1" applyBorder="1" applyAlignment="1" applyProtection="1">
      <alignment horizontal="center" vertical="center"/>
      <protection locked="0"/>
    </xf>
    <xf numFmtId="0" fontId="4" fillId="22" borderId="0" xfId="4" applyFont="1" applyFill="1" applyBorder="1" applyAlignment="1" applyProtection="1">
      <alignment horizontal="center"/>
    </xf>
    <xf numFmtId="0" fontId="4" fillId="22" borderId="0" xfId="4" applyFont="1" applyFill="1" applyBorder="1" applyProtection="1"/>
    <xf numFmtId="0" fontId="4" fillId="22" borderId="7" xfId="4" applyFont="1" applyFill="1" applyBorder="1" applyProtection="1"/>
    <xf numFmtId="0" fontId="47" fillId="22" borderId="0" xfId="4" applyFont="1" applyFill="1" applyBorder="1" applyProtection="1"/>
    <xf numFmtId="0" fontId="45" fillId="22" borderId="61" xfId="4" applyFont="1" applyFill="1" applyBorder="1" applyAlignment="1" applyProtection="1">
      <alignment horizontal="left" indent="1"/>
    </xf>
    <xf numFmtId="0" fontId="4" fillId="22" borderId="53" xfId="4" applyFont="1" applyFill="1" applyBorder="1" applyAlignment="1" applyProtection="1"/>
    <xf numFmtId="0" fontId="4" fillId="22" borderId="53" xfId="4" applyFont="1" applyFill="1" applyBorder="1" applyProtection="1"/>
    <xf numFmtId="0" fontId="4" fillId="22" borderId="63" xfId="4" applyFont="1" applyFill="1" applyBorder="1" applyProtection="1"/>
    <xf numFmtId="0" fontId="4" fillId="18" borderId="71" xfId="3" applyFont="1" applyFill="1" applyBorder="1" applyAlignment="1" applyProtection="1"/>
    <xf numFmtId="0" fontId="4" fillId="18" borderId="78" xfId="3" applyFont="1" applyFill="1" applyBorder="1" applyProtection="1"/>
    <xf numFmtId="0" fontId="32" fillId="18" borderId="13" xfId="3" applyFont="1" applyFill="1" applyBorder="1" applyProtection="1"/>
    <xf numFmtId="0" fontId="32" fillId="18" borderId="79" xfId="3" applyFont="1" applyFill="1" applyBorder="1" applyProtection="1"/>
    <xf numFmtId="0" fontId="4" fillId="18" borderId="75" xfId="3" applyFont="1" applyFill="1" applyBorder="1" applyAlignment="1" applyProtection="1"/>
    <xf numFmtId="0" fontId="4" fillId="18" borderId="70" xfId="3" applyFont="1" applyFill="1" applyBorder="1" applyProtection="1"/>
    <xf numFmtId="0" fontId="32" fillId="18" borderId="0" xfId="3" quotePrefix="1" applyFont="1" applyFill="1" applyBorder="1" applyProtection="1"/>
    <xf numFmtId="0" fontId="32" fillId="18" borderId="0" xfId="3" applyFont="1" applyFill="1" applyBorder="1" applyProtection="1"/>
    <xf numFmtId="0" fontId="32" fillId="18" borderId="1" xfId="3" applyFont="1" applyFill="1" applyBorder="1" applyProtection="1"/>
    <xf numFmtId="0" fontId="32" fillId="4" borderId="0" xfId="3" applyFont="1" applyFill="1" applyAlignment="1" applyProtection="1">
      <alignment vertical="center"/>
    </xf>
    <xf numFmtId="0" fontId="4" fillId="18" borderId="75" xfId="3" applyFont="1" applyFill="1" applyBorder="1" applyAlignment="1" applyProtection="1">
      <alignment vertical="center"/>
    </xf>
    <xf numFmtId="0" fontId="4" fillId="18" borderId="70" xfId="3" applyFont="1" applyFill="1" applyBorder="1" applyAlignment="1" applyProtection="1">
      <alignment vertical="center"/>
    </xf>
    <xf numFmtId="0" fontId="32" fillId="18" borderId="0" xfId="3" applyFont="1" applyFill="1" applyBorder="1" applyAlignment="1" applyProtection="1">
      <alignment vertical="center"/>
    </xf>
    <xf numFmtId="0" fontId="4" fillId="18" borderId="75" xfId="3" applyFont="1" applyFill="1" applyBorder="1" applyProtection="1"/>
    <xf numFmtId="0" fontId="4" fillId="0" borderId="0" xfId="3" applyAlignment="1">
      <alignment vertical="center"/>
    </xf>
    <xf numFmtId="0" fontId="32" fillId="4" borderId="75" xfId="3" applyFont="1" applyFill="1" applyBorder="1" applyAlignment="1" applyProtection="1">
      <alignment vertical="center"/>
    </xf>
    <xf numFmtId="174" fontId="4" fillId="4" borderId="76" xfId="3" applyNumberFormat="1" applyFont="1" applyFill="1" applyBorder="1" applyAlignment="1" applyProtection="1">
      <alignment horizontal="left" vertical="center"/>
    </xf>
    <xf numFmtId="0" fontId="4" fillId="0" borderId="75" xfId="14" applyFont="1" applyBorder="1" applyAlignment="1">
      <alignment vertical="center"/>
    </xf>
    <xf numFmtId="0" fontId="4" fillId="0" borderId="73" xfId="3" applyFont="1" applyBorder="1" applyAlignment="1">
      <alignment vertical="center"/>
    </xf>
    <xf numFmtId="0" fontId="1" fillId="4" borderId="74" xfId="3" applyFont="1" applyFill="1" applyBorder="1" applyAlignment="1" applyProtection="1">
      <alignment vertical="center"/>
    </xf>
    <xf numFmtId="0" fontId="4" fillId="0" borderId="75" xfId="3" applyBorder="1" applyAlignment="1">
      <alignment horizontal="center" vertical="center"/>
    </xf>
    <xf numFmtId="1" fontId="32" fillId="4" borderId="76" xfId="3" applyNumberFormat="1" applyFont="1" applyFill="1" applyBorder="1" applyAlignment="1" applyProtection="1">
      <alignment horizontal="center" vertical="center"/>
    </xf>
    <xf numFmtId="0" fontId="32" fillId="18" borderId="0" xfId="3" applyFont="1" applyFill="1" applyBorder="1" applyProtection="1">
      <protection locked="0"/>
    </xf>
    <xf numFmtId="0" fontId="4" fillId="6" borderId="75" xfId="14" applyFont="1" applyFill="1" applyBorder="1"/>
    <xf numFmtId="0" fontId="32" fillId="6" borderId="80" xfId="3" applyFont="1" applyFill="1" applyBorder="1" applyProtection="1"/>
    <xf numFmtId="174" fontId="4" fillId="6" borderId="81" xfId="3" applyNumberFormat="1" applyFont="1" applyFill="1" applyBorder="1" applyAlignment="1" applyProtection="1">
      <alignment horizontal="left"/>
    </xf>
    <xf numFmtId="0" fontId="4" fillId="6" borderId="80" xfId="14" applyFont="1" applyFill="1" applyBorder="1"/>
    <xf numFmtId="0" fontId="4" fillId="6" borderId="82" xfId="3" applyFont="1" applyFill="1" applyBorder="1"/>
    <xf numFmtId="0" fontId="1" fillId="6" borderId="83" xfId="3" applyFont="1" applyFill="1" applyBorder="1" applyProtection="1"/>
    <xf numFmtId="0" fontId="4" fillId="0" borderId="80" xfId="3" applyBorder="1" applyAlignment="1">
      <alignment horizontal="center"/>
    </xf>
    <xf numFmtId="1" fontId="32" fillId="4" borderId="81" xfId="3" applyNumberFormat="1" applyFont="1" applyFill="1" applyBorder="1" applyAlignment="1" applyProtection="1">
      <alignment horizontal="center"/>
    </xf>
    <xf numFmtId="0" fontId="4" fillId="18" borderId="48" xfId="3" applyFont="1" applyFill="1" applyBorder="1" applyProtection="1"/>
    <xf numFmtId="0" fontId="8" fillId="11" borderId="58" xfId="3" applyFont="1" applyFill="1" applyBorder="1" applyProtection="1">
      <protection locked="0"/>
    </xf>
    <xf numFmtId="0" fontId="4" fillId="18" borderId="20" xfId="3" applyFont="1" applyFill="1" applyBorder="1" applyProtection="1"/>
    <xf numFmtId="0" fontId="4" fillId="11" borderId="58" xfId="3" applyFont="1" applyFill="1" applyBorder="1" applyProtection="1">
      <protection locked="0"/>
    </xf>
    <xf numFmtId="0" fontId="4" fillId="18" borderId="84" xfId="3" applyFont="1" applyFill="1" applyBorder="1" applyProtection="1"/>
    <xf numFmtId="0" fontId="32" fillId="18" borderId="29" xfId="3" applyFont="1" applyFill="1" applyBorder="1" applyProtection="1"/>
    <xf numFmtId="0" fontId="32" fillId="18" borderId="55" xfId="3" applyFont="1" applyFill="1" applyBorder="1" applyProtection="1"/>
    <xf numFmtId="0" fontId="4" fillId="18" borderId="85" xfId="3" applyFont="1" applyFill="1" applyBorder="1" applyProtection="1"/>
    <xf numFmtId="0" fontId="1" fillId="18" borderId="0" xfId="3" applyFont="1" applyFill="1" applyBorder="1" applyProtection="1"/>
    <xf numFmtId="0" fontId="1" fillId="18" borderId="1" xfId="3" applyFont="1" applyFill="1" applyBorder="1" applyProtection="1"/>
    <xf numFmtId="0" fontId="33" fillId="4" borderId="16" xfId="3" applyFont="1" applyFill="1" applyBorder="1" applyProtection="1"/>
    <xf numFmtId="0" fontId="32" fillId="4" borderId="37" xfId="3" applyFont="1" applyFill="1" applyBorder="1" applyProtection="1"/>
    <xf numFmtId="0" fontId="32" fillId="4" borderId="40" xfId="3" applyFont="1" applyFill="1" applyBorder="1" applyProtection="1"/>
    <xf numFmtId="0" fontId="32" fillId="4" borderId="38" xfId="3" applyFont="1" applyFill="1" applyBorder="1" applyProtection="1"/>
    <xf numFmtId="0" fontId="32" fillId="4" borderId="41" xfId="3" applyFont="1" applyFill="1" applyBorder="1" applyProtection="1"/>
    <xf numFmtId="0" fontId="4" fillId="18" borderId="86" xfId="3" applyFont="1" applyFill="1" applyBorder="1" applyProtection="1"/>
    <xf numFmtId="0" fontId="4" fillId="18" borderId="87" xfId="3" applyFont="1" applyFill="1" applyBorder="1" applyAlignment="1" applyProtection="1"/>
    <xf numFmtId="0" fontId="4" fillId="18" borderId="34" xfId="3" applyFont="1" applyFill="1" applyBorder="1" applyAlignment="1" applyProtection="1"/>
    <xf numFmtId="0" fontId="32" fillId="18" borderId="34" xfId="3" applyFont="1" applyFill="1" applyBorder="1" applyProtection="1"/>
    <xf numFmtId="0" fontId="32" fillId="18" borderId="52" xfId="3" applyFont="1" applyFill="1" applyBorder="1" applyProtection="1"/>
    <xf numFmtId="0" fontId="32" fillId="4" borderId="42" xfId="3" applyFont="1" applyFill="1" applyBorder="1" applyProtection="1"/>
    <xf numFmtId="0" fontId="32" fillId="4" borderId="0" xfId="3" quotePrefix="1" applyFont="1" applyFill="1" applyProtection="1"/>
    <xf numFmtId="0" fontId="32" fillId="4" borderId="45" xfId="3" applyFont="1" applyFill="1" applyBorder="1" applyProtection="1"/>
    <xf numFmtId="0" fontId="32" fillId="4" borderId="39" xfId="3" applyFont="1" applyFill="1" applyBorder="1" applyProtection="1"/>
    <xf numFmtId="0" fontId="33" fillId="25" borderId="17" xfId="3" applyFont="1" applyFill="1" applyBorder="1" applyProtection="1"/>
    <xf numFmtId="49" fontId="32" fillId="25" borderId="13" xfId="3" applyNumberFormat="1" applyFont="1" applyFill="1" applyBorder="1" applyProtection="1"/>
    <xf numFmtId="0" fontId="4" fillId="25" borderId="13" xfId="3" applyFill="1" applyBorder="1"/>
    <xf numFmtId="0" fontId="4" fillId="25" borderId="13" xfId="14" applyFill="1" applyBorder="1"/>
    <xf numFmtId="0" fontId="32" fillId="25" borderId="13" xfId="3" applyFont="1" applyFill="1" applyBorder="1" applyProtection="1"/>
    <xf numFmtId="1" fontId="32" fillId="25" borderId="10" xfId="3" applyNumberFormat="1" applyFont="1" applyFill="1" applyBorder="1" applyProtection="1"/>
    <xf numFmtId="0" fontId="32" fillId="25" borderId="20" xfId="11" applyFont="1" applyFill="1" applyBorder="1" applyProtection="1"/>
    <xf numFmtId="49" fontId="32" fillId="25" borderId="0" xfId="11" applyNumberFormat="1" applyFont="1" applyFill="1" applyBorder="1" applyProtection="1"/>
    <xf numFmtId="0" fontId="4" fillId="25" borderId="0" xfId="3" applyFill="1" applyBorder="1"/>
    <xf numFmtId="0" fontId="4" fillId="25" borderId="0" xfId="14" applyFill="1" applyBorder="1"/>
    <xf numFmtId="0" fontId="32" fillId="25" borderId="0" xfId="3" applyFont="1" applyFill="1" applyBorder="1" applyProtection="1"/>
    <xf numFmtId="1" fontId="32" fillId="25" borderId="7" xfId="3" applyNumberFormat="1" applyFont="1" applyFill="1" applyBorder="1" applyProtection="1"/>
    <xf numFmtId="49" fontId="37" fillId="25" borderId="0" xfId="11" applyNumberFormat="1" applyFont="1" applyFill="1" applyBorder="1" applyProtection="1"/>
    <xf numFmtId="0" fontId="32" fillId="25" borderId="61" xfId="2" applyFont="1" applyFill="1" applyBorder="1" applyProtection="1"/>
    <xf numFmtId="0" fontId="32" fillId="25" borderId="63" xfId="2" quotePrefix="1" applyNumberFormat="1" applyFont="1" applyFill="1" applyBorder="1" applyProtection="1"/>
    <xf numFmtId="0" fontId="4" fillId="25" borderId="53" xfId="3" applyFill="1" applyBorder="1"/>
    <xf numFmtId="0" fontId="4" fillId="25" borderId="53" xfId="14" applyFill="1" applyBorder="1"/>
    <xf numFmtId="0" fontId="32" fillId="25" borderId="53" xfId="3" applyFont="1" applyFill="1" applyBorder="1" applyProtection="1"/>
    <xf numFmtId="1" fontId="32" fillId="25" borderId="63" xfId="3" applyNumberFormat="1" applyFont="1" applyFill="1" applyBorder="1" applyProtection="1"/>
    <xf numFmtId="0" fontId="38" fillId="4" borderId="0" xfId="3" applyFont="1" applyFill="1" applyProtection="1"/>
    <xf numFmtId="0" fontId="0" fillId="4" borderId="0" xfId="0" applyFill="1" applyAlignment="1" applyProtection="1"/>
    <xf numFmtId="0" fontId="0" fillId="0" borderId="0" xfId="0" applyFill="1" applyProtection="1"/>
    <xf numFmtId="0" fontId="5" fillId="7" borderId="0" xfId="269">
      <alignment horizontal="left" vertical="center"/>
      <protection locked="0"/>
    </xf>
    <xf numFmtId="0" fontId="40" fillId="5" borderId="0" xfId="264" applyFont="1">
      <alignment vertical="center"/>
      <protection locked="0"/>
    </xf>
    <xf numFmtId="49" fontId="4" fillId="18" borderId="70" xfId="3" quotePrefix="1" applyNumberFormat="1" applyFont="1" applyFill="1" applyBorder="1" applyProtection="1"/>
    <xf numFmtId="0" fontId="32" fillId="54" borderId="0" xfId="3" applyFont="1" applyFill="1" applyProtection="1"/>
    <xf numFmtId="0" fontId="33" fillId="54" borderId="0" xfId="3" applyFont="1" applyFill="1" applyProtection="1"/>
    <xf numFmtId="0" fontId="32" fillId="54" borderId="0" xfId="3" applyFont="1" applyFill="1" applyAlignment="1" applyProtection="1">
      <alignment vertical="center"/>
    </xf>
    <xf numFmtId="0" fontId="4" fillId="18" borderId="98" xfId="3" applyFont="1" applyFill="1" applyBorder="1" applyAlignment="1" applyProtection="1"/>
    <xf numFmtId="0" fontId="4" fillId="18" borderId="125" xfId="3" applyFont="1" applyFill="1" applyBorder="1" applyProtection="1"/>
    <xf numFmtId="0" fontId="4" fillId="18" borderId="49" xfId="3" applyFont="1" applyFill="1" applyBorder="1" applyAlignment="1" applyProtection="1"/>
    <xf numFmtId="0" fontId="32" fillId="18" borderId="10" xfId="3" applyFont="1" applyFill="1" applyBorder="1" applyProtection="1"/>
    <xf numFmtId="0" fontId="32" fillId="18" borderId="7" xfId="3" applyFont="1" applyFill="1" applyBorder="1" applyAlignment="1" applyProtection="1">
      <alignment vertical="center"/>
    </xf>
    <xf numFmtId="0" fontId="32" fillId="18" borderId="7" xfId="3" applyFont="1" applyFill="1" applyBorder="1" applyProtection="1"/>
    <xf numFmtId="0" fontId="4" fillId="18" borderId="50" xfId="3" applyFont="1" applyFill="1" applyBorder="1" applyAlignment="1" applyProtection="1">
      <alignment vertical="center"/>
    </xf>
    <xf numFmtId="0" fontId="8" fillId="6" borderId="66" xfId="3" applyFont="1" applyFill="1" applyBorder="1" applyAlignment="1" applyProtection="1">
      <alignment horizontal="center" vertical="center"/>
    </xf>
    <xf numFmtId="0" fontId="19" fillId="11" borderId="0" xfId="3" applyNumberFormat="1" applyFont="1" applyFill="1" applyBorder="1" applyAlignment="1" applyProtection="1">
      <alignment horizontal="center" vertical="center" wrapText="1"/>
      <protection locked="0"/>
    </xf>
    <xf numFmtId="0" fontId="8" fillId="6" borderId="0" xfId="3" quotePrefix="1" applyFont="1" applyFill="1" applyBorder="1" applyAlignment="1" applyProtection="1">
      <alignment horizontal="center" vertical="center"/>
    </xf>
    <xf numFmtId="0" fontId="8" fillId="6" borderId="77" xfId="3" quotePrefix="1" applyFont="1" applyFill="1" applyBorder="1" applyAlignment="1" applyProtection="1">
      <alignment horizontal="center" vertical="center"/>
    </xf>
    <xf numFmtId="0" fontId="8" fillId="6" borderId="66" xfId="3" quotePrefix="1" applyFont="1" applyFill="1" applyBorder="1" applyAlignment="1" applyProtection="1">
      <alignment horizontal="center" vertical="center"/>
    </xf>
    <xf numFmtId="0" fontId="8" fillId="0" borderId="19" xfId="14" applyFont="1" applyBorder="1" applyAlignment="1">
      <alignment horizontal="center" wrapText="1"/>
    </xf>
    <xf numFmtId="0" fontId="8" fillId="0" borderId="54" xfId="14" applyFont="1" applyFill="1" applyBorder="1" applyAlignment="1">
      <alignment horizontal="center" wrapText="1"/>
    </xf>
    <xf numFmtId="0" fontId="4" fillId="0" borderId="105" xfId="14" applyFont="1" applyBorder="1" applyAlignment="1">
      <alignment horizontal="center"/>
    </xf>
    <xf numFmtId="0" fontId="94" fillId="0" borderId="127" xfId="0" applyFont="1" applyBorder="1"/>
    <xf numFmtId="0" fontId="4" fillId="0" borderId="74" xfId="14" applyFont="1" applyBorder="1" applyAlignment="1">
      <alignment horizontal="center"/>
    </xf>
    <xf numFmtId="0" fontId="4" fillId="0" borderId="38" xfId="0" applyFont="1" applyBorder="1"/>
    <xf numFmtId="0" fontId="94" fillId="0" borderId="38" xfId="0" applyFont="1" applyBorder="1"/>
    <xf numFmtId="0" fontId="4" fillId="6" borderId="74" xfId="14" applyFont="1" applyFill="1" applyBorder="1" applyAlignment="1">
      <alignment horizontal="center"/>
    </xf>
    <xf numFmtId="0" fontId="0" fillId="6" borderId="74" xfId="14" applyFont="1" applyFill="1" applyBorder="1" applyAlignment="1">
      <alignment horizontal="center"/>
    </xf>
    <xf numFmtId="0" fontId="4" fillId="0" borderId="74" xfId="14" applyFont="1" applyBorder="1" applyAlignment="1">
      <alignment horizontal="center" vertical="center"/>
    </xf>
    <xf numFmtId="0" fontId="4" fillId="6" borderId="83" xfId="14" applyFont="1" applyFill="1" applyBorder="1" applyAlignment="1">
      <alignment horizontal="center"/>
    </xf>
    <xf numFmtId="0" fontId="4" fillId="0" borderId="39" xfId="0" applyFont="1" applyBorder="1"/>
    <xf numFmtId="0" fontId="5" fillId="8" borderId="0" xfId="0" applyFont="1" applyFill="1" applyBorder="1" applyAlignment="1" applyProtection="1">
      <alignment vertical="center"/>
    </xf>
    <xf numFmtId="0" fontId="5" fillId="8" borderId="0" xfId="0" applyFont="1" applyFill="1" applyAlignment="1" applyProtection="1">
      <alignment vertical="center" wrapText="1"/>
    </xf>
    <xf numFmtId="0" fontId="5" fillId="8" borderId="0" xfId="0" applyFont="1" applyFill="1" applyBorder="1" applyAlignment="1" applyProtection="1">
      <alignment horizontal="left" vertical="center"/>
    </xf>
    <xf numFmtId="0" fontId="8" fillId="0" borderId="0" xfId="0" applyFont="1" applyAlignment="1" applyProtection="1">
      <alignment horizontal="left" wrapText="1"/>
      <protection locked="0"/>
    </xf>
    <xf numFmtId="0" fontId="8" fillId="0" borderId="0" xfId="0" applyFont="1" applyAlignment="1" applyProtection="1">
      <alignment horizontal="left" wrapText="1"/>
    </xf>
    <xf numFmtId="0" fontId="0" fillId="4" borderId="0" xfId="0" applyFill="1" applyAlignment="1" applyProtection="1">
      <alignment horizontal="left" vertical="top" wrapText="1"/>
    </xf>
    <xf numFmtId="0" fontId="9" fillId="6" borderId="13" xfId="0" applyFont="1" applyFill="1" applyBorder="1" applyAlignment="1" applyProtection="1">
      <alignment horizontal="left" vertical="center"/>
    </xf>
    <xf numFmtId="0" fontId="9" fillId="6" borderId="10" xfId="0" applyFont="1" applyFill="1" applyBorder="1" applyAlignment="1" applyProtection="1">
      <alignment horizontal="left" vertical="center"/>
    </xf>
    <xf numFmtId="0" fontId="18" fillId="4" borderId="0" xfId="0" applyFont="1" applyFill="1" applyAlignment="1" applyProtection="1">
      <alignment vertical="center"/>
    </xf>
    <xf numFmtId="0" fontId="0" fillId="4" borderId="0" xfId="0" applyFill="1" applyBorder="1" applyAlignment="1" applyProtection="1">
      <alignment horizontal="left" vertical="top" wrapText="1"/>
    </xf>
    <xf numFmtId="0" fontId="18" fillId="0" borderId="0" xfId="0" applyFont="1"/>
    <xf numFmtId="0" fontId="9" fillId="6" borderId="17" xfId="0" applyFont="1" applyFill="1" applyBorder="1" applyAlignment="1" applyProtection="1">
      <alignment horizontal="left" vertical="center"/>
    </xf>
    <xf numFmtId="0" fontId="9" fillId="6" borderId="43" xfId="0" applyFont="1" applyFill="1" applyBorder="1" applyAlignment="1" applyProtection="1">
      <alignment horizontal="left" vertical="center"/>
    </xf>
    <xf numFmtId="0" fontId="33" fillId="55" borderId="58" xfId="0" applyFont="1" applyFill="1" applyBorder="1" applyAlignment="1" applyProtection="1">
      <alignment horizontal="right" vertical="center"/>
    </xf>
    <xf numFmtId="164" fontId="8" fillId="6" borderId="124" xfId="0" applyNumberFormat="1" applyFont="1" applyFill="1" applyBorder="1" applyAlignment="1" applyProtection="1">
      <alignment vertical="center"/>
    </xf>
    <xf numFmtId="164" fontId="4" fillId="6" borderId="0" xfId="0" applyNumberFormat="1" applyFont="1" applyFill="1" applyBorder="1" applyAlignment="1" applyProtection="1"/>
    <xf numFmtId="164" fontId="8" fillId="6" borderId="0" xfId="0" applyNumberFormat="1" applyFont="1" applyFill="1" applyBorder="1" applyAlignment="1" applyProtection="1"/>
    <xf numFmtId="164" fontId="8" fillId="6" borderId="7" xfId="0" applyNumberFormat="1" applyFont="1" applyFill="1" applyBorder="1" applyAlignment="1" applyProtection="1"/>
    <xf numFmtId="164" fontId="8" fillId="6" borderId="130" xfId="0" applyNumberFormat="1" applyFont="1" applyFill="1" applyBorder="1" applyAlignment="1" applyProtection="1">
      <alignment vertical="center"/>
    </xf>
    <xf numFmtId="0" fontId="1" fillId="4" borderId="116" xfId="0" applyFont="1" applyFill="1" applyBorder="1" applyAlignment="1" applyProtection="1">
      <alignment horizontal="left" vertical="center" wrapText="1" indent="1"/>
    </xf>
    <xf numFmtId="10" fontId="4" fillId="4" borderId="104" xfId="13" applyNumberFormat="1" applyFont="1" applyFill="1" applyBorder="1" applyAlignment="1" applyProtection="1">
      <alignment horizontal="right" vertical="center" wrapText="1"/>
    </xf>
    <xf numFmtId="10" fontId="4" fillId="4" borderId="73" xfId="13" applyNumberFormat="1" applyFont="1" applyFill="1" applyBorder="1" applyAlignment="1" applyProtection="1">
      <alignment horizontal="right" vertical="center" wrapText="1"/>
    </xf>
    <xf numFmtId="0" fontId="1" fillId="4" borderId="50" xfId="0" applyFont="1" applyFill="1" applyBorder="1" applyAlignment="1" applyProtection="1">
      <alignment horizontal="left" vertical="center" wrapText="1" indent="1"/>
    </xf>
    <xf numFmtId="164" fontId="8" fillId="6" borderId="126" xfId="0" applyNumberFormat="1" applyFont="1" applyFill="1" applyBorder="1" applyAlignment="1" applyProtection="1">
      <alignment vertical="center"/>
    </xf>
    <xf numFmtId="2" fontId="4" fillId="4" borderId="114" xfId="13" applyNumberFormat="1" applyFont="1" applyFill="1" applyBorder="1" applyAlignment="1" applyProtection="1">
      <alignment horizontal="right" vertical="center" wrapText="1"/>
    </xf>
    <xf numFmtId="2" fontId="4" fillId="4" borderId="82" xfId="13" applyNumberFormat="1" applyFont="1" applyFill="1" applyBorder="1" applyAlignment="1" applyProtection="1">
      <alignment horizontal="right" vertical="center" wrapText="1"/>
    </xf>
    <xf numFmtId="2" fontId="4" fillId="4" borderId="102" xfId="13" applyNumberFormat="1" applyFont="1" applyFill="1" applyBorder="1" applyAlignment="1" applyProtection="1">
      <alignment horizontal="right" vertical="center" wrapText="1"/>
    </xf>
    <xf numFmtId="0" fontId="1" fillId="4" borderId="0" xfId="0" applyFont="1" applyFill="1" applyBorder="1" applyAlignment="1" applyProtection="1">
      <alignment horizontal="left" vertical="center" wrapText="1" indent="1"/>
    </xf>
    <xf numFmtId="0" fontId="32" fillId="0" borderId="0" xfId="0" applyFont="1" applyBorder="1" applyProtection="1"/>
    <xf numFmtId="164" fontId="4" fillId="4" borderId="0" xfId="13" applyNumberFormat="1" applyFont="1" applyFill="1" applyBorder="1" applyAlignment="1" applyProtection="1">
      <alignment horizontal="right" vertical="center" wrapText="1"/>
    </xf>
    <xf numFmtId="2" fontId="8" fillId="0" borderId="0" xfId="0" applyNumberFormat="1" applyFont="1" applyFill="1" applyBorder="1" applyAlignment="1" applyProtection="1">
      <alignment horizontal="center"/>
    </xf>
    <xf numFmtId="0" fontId="32" fillId="4" borderId="0" xfId="0" applyFont="1" applyFill="1" applyBorder="1" applyProtection="1"/>
    <xf numFmtId="0" fontId="96" fillId="4" borderId="0" xfId="0" applyFont="1" applyFill="1" applyProtection="1">
      <protection locked="0"/>
    </xf>
    <xf numFmtId="0" fontId="97" fillId="4" borderId="0" xfId="0" applyFont="1" applyFill="1" applyProtection="1"/>
    <xf numFmtId="0" fontId="98" fillId="4" borderId="0" xfId="0" applyFont="1" applyFill="1" applyBorder="1" applyProtection="1"/>
    <xf numFmtId="0" fontId="35" fillId="4" borderId="0" xfId="0" applyFont="1" applyFill="1" applyBorder="1" applyProtection="1"/>
    <xf numFmtId="0" fontId="26" fillId="6" borderId="22" xfId="0" applyFont="1" applyFill="1" applyBorder="1" applyAlignment="1" applyProtection="1">
      <alignment horizontal="left" vertical="center"/>
      <protection locked="0"/>
    </xf>
    <xf numFmtId="0" fontId="26" fillId="6" borderId="21" xfId="0" applyFont="1" applyFill="1" applyBorder="1" applyAlignment="1" applyProtection="1">
      <alignment horizontal="left" vertical="center"/>
      <protection locked="0"/>
    </xf>
    <xf numFmtId="0" fontId="32" fillId="4" borderId="0" xfId="0" applyFont="1" applyFill="1" applyProtection="1"/>
    <xf numFmtId="0" fontId="9" fillId="6" borderId="111" xfId="0" applyFont="1" applyFill="1" applyBorder="1" applyAlignment="1" applyProtection="1">
      <alignment horizontal="left" vertical="center"/>
    </xf>
    <xf numFmtId="0" fontId="8" fillId="6" borderId="122" xfId="0" applyFont="1" applyFill="1" applyBorder="1" applyAlignment="1" applyProtection="1">
      <alignment horizontal="right" vertical="center"/>
    </xf>
    <xf numFmtId="0" fontId="8" fillId="6" borderId="123" xfId="0" applyFont="1" applyFill="1" applyBorder="1" applyAlignment="1" applyProtection="1">
      <alignment horizontal="right" vertical="center"/>
    </xf>
    <xf numFmtId="0" fontId="8" fillId="6" borderId="129" xfId="0" applyFont="1" applyFill="1" applyBorder="1" applyAlignment="1" applyProtection="1">
      <alignment horizontal="right" vertical="center"/>
    </xf>
    <xf numFmtId="0" fontId="8" fillId="18" borderId="69" xfId="0" applyFont="1" applyFill="1" applyBorder="1" applyAlignment="1" applyProtection="1">
      <alignment horizontal="right" vertical="center"/>
    </xf>
    <xf numFmtId="0" fontId="4" fillId="0" borderId="14" xfId="0" applyFont="1" applyBorder="1" applyAlignment="1" applyProtection="1">
      <alignment horizontal="left" vertical="center" wrapText="1" indent="1"/>
    </xf>
    <xf numFmtId="164" fontId="4" fillId="4" borderId="71" xfId="13" applyNumberFormat="1" applyFont="1" applyFill="1" applyBorder="1" applyAlignment="1" applyProtection="1">
      <alignment horizontal="right" vertical="center" wrapText="1"/>
    </xf>
    <xf numFmtId="164" fontId="4" fillId="4" borderId="97" xfId="13" applyNumberFormat="1" applyFont="1" applyFill="1" applyBorder="1" applyAlignment="1" applyProtection="1">
      <alignment horizontal="right" vertical="center" wrapText="1"/>
    </xf>
    <xf numFmtId="164" fontId="4" fillId="4" borderId="112" xfId="13" applyNumberFormat="1" applyFont="1" applyFill="1" applyBorder="1" applyAlignment="1" applyProtection="1">
      <alignment horizontal="right" vertical="center" wrapText="1"/>
    </xf>
    <xf numFmtId="0" fontId="0" fillId="0" borderId="0" xfId="0" applyFill="1" applyAlignment="1" applyProtection="1">
      <alignment horizontal="right"/>
    </xf>
    <xf numFmtId="0" fontId="32" fillId="0" borderId="0" xfId="0" applyFont="1" applyProtection="1"/>
    <xf numFmtId="165" fontId="8" fillId="6" borderId="75" xfId="0" applyNumberFormat="1" applyFont="1" applyFill="1" applyBorder="1" applyAlignment="1" applyProtection="1">
      <alignment horizontal="left"/>
    </xf>
    <xf numFmtId="165" fontId="8" fillId="6" borderId="73" xfId="0" applyNumberFormat="1" applyFont="1" applyFill="1" applyBorder="1" applyAlignment="1" applyProtection="1">
      <alignment horizontal="left"/>
    </xf>
    <xf numFmtId="164" fontId="4" fillId="11" borderId="113" xfId="0" applyNumberFormat="1" applyFont="1" applyFill="1" applyBorder="1" applyAlignment="1" applyProtection="1">
      <alignment vertical="center" wrapText="1"/>
      <protection locked="0"/>
    </xf>
    <xf numFmtId="164" fontId="4" fillId="11" borderId="73" xfId="0" applyNumberFormat="1" applyFont="1" applyFill="1" applyBorder="1" applyAlignment="1" applyProtection="1">
      <alignment vertical="center" wrapText="1"/>
      <protection locked="0"/>
    </xf>
    <xf numFmtId="164" fontId="4" fillId="11" borderId="100" xfId="0" applyNumberFormat="1" applyFont="1" applyFill="1" applyBorder="1" applyAlignment="1" applyProtection="1">
      <alignment vertical="center" wrapText="1"/>
      <protection locked="0"/>
    </xf>
    <xf numFmtId="164" fontId="4" fillId="4" borderId="75" xfId="13" applyNumberFormat="1" applyFont="1" applyFill="1" applyBorder="1" applyAlignment="1" applyProtection="1">
      <alignment horizontal="right" wrapText="1"/>
    </xf>
    <xf numFmtId="164" fontId="4" fillId="4" borderId="113" xfId="13" applyNumberFormat="1" applyFont="1" applyFill="1" applyBorder="1" applyAlignment="1" applyProtection="1">
      <alignment horizontal="right" wrapText="1"/>
    </xf>
    <xf numFmtId="168" fontId="32" fillId="0" borderId="0" xfId="0" applyNumberFormat="1" applyFont="1" applyFill="1" applyProtection="1"/>
    <xf numFmtId="168" fontId="8" fillId="0" borderId="0" xfId="0" applyNumberFormat="1" applyFont="1" applyFill="1" applyBorder="1" applyProtection="1"/>
    <xf numFmtId="168" fontId="8" fillId="0" borderId="0" xfId="0" applyNumberFormat="1" applyFont="1" applyFill="1" applyProtection="1"/>
    <xf numFmtId="0" fontId="32" fillId="0" borderId="0" xfId="0" applyFont="1" applyFill="1" applyProtection="1"/>
    <xf numFmtId="164" fontId="4" fillId="11" borderId="82" xfId="0" applyNumberFormat="1" applyFont="1" applyFill="1" applyBorder="1" applyAlignment="1" applyProtection="1">
      <alignment vertical="center" wrapText="1"/>
      <protection locked="0"/>
    </xf>
    <xf numFmtId="0" fontId="8" fillId="14" borderId="110" xfId="0" applyFont="1" applyFill="1" applyBorder="1" applyAlignment="1" applyProtection="1">
      <alignment horizontal="left" vertical="center" wrapText="1" indent="1"/>
    </xf>
    <xf numFmtId="164" fontId="8" fillId="14" borderId="22" xfId="13" applyNumberFormat="1" applyFont="1" applyFill="1" applyBorder="1" applyAlignment="1" applyProtection="1">
      <alignment horizontal="right" wrapText="1"/>
    </xf>
    <xf numFmtId="164" fontId="8" fillId="14" borderId="126" xfId="13" applyNumberFormat="1" applyFont="1" applyFill="1" applyBorder="1" applyAlignment="1" applyProtection="1">
      <alignment horizontal="right" wrapText="1"/>
    </xf>
    <xf numFmtId="164" fontId="8" fillId="14" borderId="131" xfId="13" applyNumberFormat="1" applyFont="1" applyFill="1" applyBorder="1" applyAlignment="1" applyProtection="1">
      <alignment horizontal="right" wrapText="1"/>
    </xf>
    <xf numFmtId="164" fontId="8" fillId="14" borderId="132" xfId="13" applyNumberFormat="1" applyFont="1" applyFill="1" applyBorder="1" applyAlignment="1" applyProtection="1">
      <alignment horizontal="right" wrapText="1"/>
    </xf>
    <xf numFmtId="0" fontId="10" fillId="0" borderId="53" xfId="0" applyFont="1" applyFill="1" applyBorder="1" applyAlignment="1" applyProtection="1">
      <alignment vertical="center"/>
    </xf>
    <xf numFmtId="0" fontId="10" fillId="0" borderId="0" xfId="0" applyFont="1" applyFill="1" applyBorder="1" applyAlignment="1" applyProtection="1">
      <alignment vertical="center"/>
    </xf>
    <xf numFmtId="164" fontId="34" fillId="0" borderId="0" xfId="0" applyNumberFormat="1" applyFont="1" applyBorder="1" applyProtection="1"/>
    <xf numFmtId="0" fontId="32" fillId="0" borderId="53" xfId="0" applyFont="1" applyFill="1" applyBorder="1" applyProtection="1"/>
    <xf numFmtId="0" fontId="0" fillId="0" borderId="0" xfId="0" applyFill="1" applyBorder="1" applyAlignment="1" applyProtection="1">
      <alignment horizontal="right"/>
    </xf>
    <xf numFmtId="0" fontId="18" fillId="4" borderId="0" xfId="0" applyFont="1" applyFill="1" applyAlignment="1" applyProtection="1"/>
    <xf numFmtId="0" fontId="17" fillId="6" borderId="20" xfId="0" applyFont="1" applyFill="1" applyBorder="1" applyAlignment="1" applyProtection="1">
      <alignment vertical="center" wrapText="1"/>
    </xf>
    <xf numFmtId="0" fontId="32" fillId="0" borderId="0" xfId="0" applyFont="1" applyFill="1" applyAlignment="1" applyProtection="1">
      <alignment horizontal="right"/>
    </xf>
    <xf numFmtId="0" fontId="4" fillId="6" borderId="110" xfId="0" applyFont="1" applyFill="1" applyBorder="1" applyAlignment="1" applyProtection="1">
      <alignment horizontal="left" vertical="center" wrapText="1" indent="1"/>
    </xf>
    <xf numFmtId="0" fontId="8" fillId="6" borderId="121" xfId="0" applyFont="1" applyFill="1" applyBorder="1" applyAlignment="1" applyProtection="1">
      <alignment horizontal="right" vertical="center"/>
    </xf>
    <xf numFmtId="0" fontId="8" fillId="6" borderId="117" xfId="0" applyFont="1" applyFill="1" applyBorder="1" applyAlignment="1" applyProtection="1">
      <alignment horizontal="right" vertical="center"/>
    </xf>
    <xf numFmtId="0" fontId="8" fillId="6" borderId="107" xfId="0" applyFont="1" applyFill="1" applyBorder="1" applyAlignment="1" applyProtection="1">
      <alignment horizontal="right" vertical="center"/>
    </xf>
    <xf numFmtId="0" fontId="8" fillId="18" borderId="107" xfId="0" applyFont="1" applyFill="1" applyBorder="1" applyAlignment="1" applyProtection="1">
      <alignment horizontal="right" vertical="center"/>
    </xf>
    <xf numFmtId="0" fontId="8" fillId="18" borderId="109" xfId="0" applyFont="1" applyFill="1" applyBorder="1" applyAlignment="1" applyProtection="1">
      <alignment horizontal="right" vertical="center"/>
    </xf>
    <xf numFmtId="0" fontId="4" fillId="0" borderId="49" xfId="0" applyFont="1" applyBorder="1" applyAlignment="1" applyProtection="1">
      <alignment horizontal="left" vertical="center" wrapText="1" indent="1"/>
    </xf>
    <xf numFmtId="2" fontId="8" fillId="6" borderId="7" xfId="0" applyNumberFormat="1" applyFont="1" applyFill="1" applyBorder="1" applyAlignment="1" applyProtection="1"/>
    <xf numFmtId="168" fontId="8" fillId="6" borderId="133" xfId="0" applyNumberFormat="1" applyFont="1" applyFill="1" applyBorder="1" applyAlignment="1" applyProtection="1">
      <alignment horizontal="left"/>
    </xf>
    <xf numFmtId="0" fontId="10" fillId="2" borderId="48" xfId="0" applyFont="1" applyFill="1" applyBorder="1" applyAlignment="1" applyProtection="1">
      <alignment horizontal="left" vertical="center" wrapText="1" indent="1"/>
    </xf>
    <xf numFmtId="164" fontId="8" fillId="6" borderId="75" xfId="0" applyNumberFormat="1" applyFont="1" applyFill="1" applyBorder="1" applyAlignment="1" applyProtection="1"/>
    <xf numFmtId="164" fontId="8" fillId="6" borderId="73" xfId="0" applyNumberFormat="1" applyFont="1" applyFill="1" applyBorder="1" applyAlignment="1" applyProtection="1"/>
    <xf numFmtId="164" fontId="8" fillId="6" borderId="100" xfId="0" applyNumberFormat="1" applyFont="1" applyFill="1" applyBorder="1" applyAlignment="1" applyProtection="1"/>
    <xf numFmtId="164" fontId="8" fillId="6" borderId="113" xfId="0" applyNumberFormat="1" applyFont="1" applyFill="1" applyBorder="1" applyAlignment="1" applyProtection="1"/>
    <xf numFmtId="0" fontId="4" fillId="0" borderId="48" xfId="0" applyFont="1" applyBorder="1" applyAlignment="1" applyProtection="1">
      <alignment horizontal="left" vertical="center" wrapText="1" indent="3"/>
    </xf>
    <xf numFmtId="164" fontId="4" fillId="11" borderId="75" xfId="0" applyNumberFormat="1" applyFont="1" applyFill="1" applyBorder="1" applyAlignment="1" applyProtection="1">
      <alignment vertical="center" wrapText="1"/>
      <protection locked="0"/>
    </xf>
    <xf numFmtId="171" fontId="4" fillId="4" borderId="75" xfId="0" applyNumberFormat="1" applyFont="1" applyFill="1" applyBorder="1" applyAlignment="1" applyProtection="1">
      <alignment horizontal="right" vertical="center"/>
    </xf>
    <xf numFmtId="4" fontId="8" fillId="6" borderId="7" xfId="0" applyNumberFormat="1" applyFont="1" applyFill="1" applyBorder="1" applyAlignment="1" applyProtection="1">
      <alignment horizontal="right"/>
    </xf>
    <xf numFmtId="0" fontId="29" fillId="0" borderId="0" xfId="0" applyFont="1" applyFill="1" applyProtection="1"/>
    <xf numFmtId="0" fontId="32" fillId="6" borderId="7" xfId="0" applyFont="1" applyFill="1" applyBorder="1" applyProtection="1"/>
    <xf numFmtId="0" fontId="4" fillId="0" borderId="48" xfId="0" applyFont="1" applyBorder="1" applyAlignment="1" applyProtection="1">
      <alignment horizontal="left" vertical="center" wrapText="1" indent="1"/>
    </xf>
    <xf numFmtId="0" fontId="4" fillId="0" borderId="50" xfId="0" applyFont="1" applyBorder="1" applyAlignment="1" applyProtection="1">
      <alignment horizontal="left" vertical="center" wrapText="1" indent="1"/>
    </xf>
    <xf numFmtId="164" fontId="4" fillId="11" borderId="80" xfId="0" applyNumberFormat="1" applyFont="1" applyFill="1" applyBorder="1" applyAlignment="1" applyProtection="1">
      <alignment vertical="center" wrapText="1"/>
      <protection locked="0"/>
    </xf>
    <xf numFmtId="2" fontId="8" fillId="6" borderId="63" xfId="0" applyNumberFormat="1" applyFont="1" applyFill="1" applyBorder="1" applyAlignment="1" applyProtection="1"/>
    <xf numFmtId="171" fontId="4" fillId="4" borderId="82" xfId="0" applyNumberFormat="1" applyFont="1" applyFill="1" applyBorder="1" applyAlignment="1" applyProtection="1">
      <alignment horizontal="right" vertical="center"/>
    </xf>
    <xf numFmtId="0" fontId="8" fillId="14" borderId="110" xfId="0" applyFont="1" applyFill="1" applyBorder="1" applyAlignment="1" applyProtection="1">
      <alignment horizontal="left" wrapText="1"/>
    </xf>
    <xf numFmtId="164" fontId="8" fillId="14" borderId="33" xfId="13" applyNumberFormat="1" applyFont="1" applyFill="1" applyBorder="1" applyAlignment="1" applyProtection="1">
      <alignment horizontal="right" wrapText="1"/>
    </xf>
    <xf numFmtId="164" fontId="8" fillId="14" borderId="21" xfId="13" applyNumberFormat="1" applyFont="1" applyFill="1" applyBorder="1" applyAlignment="1" applyProtection="1">
      <alignment horizontal="right" wrapText="1"/>
    </xf>
    <xf numFmtId="0" fontId="32" fillId="0" borderId="0" xfId="0" applyFont="1" applyFill="1" applyAlignment="1" applyProtection="1"/>
    <xf numFmtId="0" fontId="0" fillId="0" borderId="0" xfId="0" applyFill="1" applyAlignment="1" applyProtection="1"/>
    <xf numFmtId="0" fontId="0" fillId="0" borderId="0" xfId="0" quotePrefix="1"/>
    <xf numFmtId="0" fontId="18" fillId="0" borderId="0" xfId="0" applyFont="1" applyAlignment="1">
      <alignment vertical="center"/>
    </xf>
    <xf numFmtId="0" fontId="16" fillId="6" borderId="17" xfId="0" applyFont="1" applyFill="1" applyBorder="1" applyAlignment="1" applyProtection="1">
      <alignment horizontal="left" vertical="center"/>
    </xf>
    <xf numFmtId="0" fontId="8" fillId="6" borderId="13" xfId="0" applyFont="1" applyFill="1" applyBorder="1" applyAlignment="1" applyProtection="1">
      <alignment horizontal="left" vertical="center"/>
    </xf>
    <xf numFmtId="0" fontId="0" fillId="6" borderId="110" xfId="0" applyFill="1" applyBorder="1"/>
    <xf numFmtId="0" fontId="0" fillId="6" borderId="53" xfId="0" applyFill="1" applyBorder="1"/>
    <xf numFmtId="171" fontId="4" fillId="2" borderId="121" xfId="0" applyNumberFormat="1" applyFont="1" applyFill="1" applyBorder="1" applyAlignment="1" applyProtection="1">
      <alignment horizontal="right" vertical="center"/>
    </xf>
    <xf numFmtId="171" fontId="4" fillId="2" borderId="107" xfId="0" applyNumberFormat="1" applyFont="1" applyFill="1" applyBorder="1" applyAlignment="1" applyProtection="1">
      <alignment horizontal="right" vertical="center"/>
    </xf>
    <xf numFmtId="10" fontId="32" fillId="4" borderId="0" xfId="0" applyNumberFormat="1" applyFont="1" applyFill="1" applyProtection="1"/>
    <xf numFmtId="0" fontId="8" fillId="0" borderId="0" xfId="0" applyFont="1" applyFill="1" applyBorder="1" applyAlignment="1" applyProtection="1">
      <alignment horizontal="left"/>
    </xf>
    <xf numFmtId="0" fontId="16" fillId="6" borderId="10" xfId="0" applyFont="1" applyFill="1" applyBorder="1" applyAlignment="1" applyProtection="1">
      <alignment horizontal="left" vertical="center"/>
    </xf>
    <xf numFmtId="0" fontId="8" fillId="6" borderId="20" xfId="0" applyFont="1" applyFill="1" applyBorder="1" applyAlignment="1" applyProtection="1">
      <alignment horizontal="left"/>
    </xf>
    <xf numFmtId="0" fontId="8" fillId="6" borderId="0" xfId="0" applyFont="1" applyFill="1" applyBorder="1" applyAlignment="1" applyProtection="1">
      <alignment horizontal="left"/>
    </xf>
    <xf numFmtId="0" fontId="33" fillId="18" borderId="58" xfId="0" applyFont="1" applyFill="1" applyBorder="1" applyAlignment="1" applyProtection="1"/>
    <xf numFmtId="0" fontId="8" fillId="6" borderId="64" xfId="0" applyFont="1" applyFill="1" applyBorder="1" applyAlignment="1" applyProtection="1">
      <alignment horizontal="left"/>
    </xf>
    <xf numFmtId="0" fontId="8" fillId="6" borderId="134" xfId="0" applyFont="1" applyFill="1" applyBorder="1" applyAlignment="1" applyProtection="1">
      <alignment horizontal="left"/>
    </xf>
    <xf numFmtId="0" fontId="8" fillId="18" borderId="58" xfId="0" applyFont="1" applyFill="1" applyBorder="1" applyAlignment="1" applyProtection="1">
      <alignment horizontal="right" vertical="center"/>
    </xf>
    <xf numFmtId="0" fontId="8" fillId="3" borderId="58" xfId="0" applyFont="1" applyFill="1" applyBorder="1" applyAlignment="1" applyProtection="1">
      <alignment horizontal="right" vertical="center"/>
    </xf>
    <xf numFmtId="171" fontId="4" fillId="9" borderId="0" xfId="0" applyNumberFormat="1" applyFont="1" applyFill="1" applyBorder="1" applyAlignment="1" applyProtection="1">
      <alignment horizontal="right" vertical="center"/>
    </xf>
    <xf numFmtId="171" fontId="4" fillId="9" borderId="0" xfId="0" applyNumberFormat="1" applyFont="1" applyFill="1" applyBorder="1" applyAlignment="1" applyProtection="1">
      <alignment horizontal="left" vertical="center"/>
    </xf>
    <xf numFmtId="171" fontId="4" fillId="4" borderId="110" xfId="0" applyNumberFormat="1" applyFont="1" applyFill="1" applyBorder="1" applyAlignment="1" applyProtection="1">
      <alignment horizontal="right" vertical="center"/>
    </xf>
    <xf numFmtId="171" fontId="4" fillId="4" borderId="104" xfId="0" applyNumberFormat="1" applyFont="1" applyFill="1" applyBorder="1" applyAlignment="1" applyProtection="1">
      <alignment horizontal="right" vertical="center"/>
    </xf>
    <xf numFmtId="171" fontId="4" fillId="4" borderId="134" xfId="0" applyNumberFormat="1" applyFont="1" applyFill="1" applyBorder="1" applyAlignment="1" applyProtection="1">
      <alignment horizontal="right" vertical="center"/>
    </xf>
    <xf numFmtId="171" fontId="4" fillId="9" borderId="45" xfId="9" applyNumberFormat="1" applyFont="1" applyFill="1" applyBorder="1" applyAlignment="1" applyProtection="1">
      <alignment horizontal="right"/>
      <protection locked="0"/>
    </xf>
    <xf numFmtId="171" fontId="4" fillId="4" borderId="99" xfId="0" applyNumberFormat="1" applyFont="1" applyFill="1" applyBorder="1" applyAlignment="1" applyProtection="1">
      <alignment horizontal="right" vertical="center"/>
    </xf>
    <xf numFmtId="171" fontId="4" fillId="4" borderId="118" xfId="0" applyNumberFormat="1" applyFont="1" applyFill="1" applyBorder="1" applyAlignment="1" applyProtection="1">
      <alignment horizontal="right" vertical="center"/>
    </xf>
    <xf numFmtId="171" fontId="4" fillId="9" borderId="53" xfId="0" applyNumberFormat="1" applyFont="1" applyFill="1" applyBorder="1" applyAlignment="1" applyProtection="1">
      <alignment horizontal="right" vertical="center"/>
    </xf>
    <xf numFmtId="0" fontId="32" fillId="0" borderId="0" xfId="0" applyFont="1" applyAlignment="1" applyProtection="1">
      <alignment horizontal="left"/>
    </xf>
    <xf numFmtId="0" fontId="32" fillId="0" borderId="0" xfId="0" applyFont="1" applyAlignment="1" applyProtection="1">
      <alignment horizontal="left" wrapText="1"/>
    </xf>
    <xf numFmtId="171" fontId="4" fillId="4" borderId="50" xfId="0" applyNumberFormat="1" applyFont="1" applyFill="1" applyBorder="1" applyAlignment="1" applyProtection="1">
      <alignment horizontal="right" vertical="center"/>
    </xf>
    <xf numFmtId="171" fontId="4" fillId="4" borderId="119" xfId="0" applyNumberFormat="1" applyFont="1" applyFill="1" applyBorder="1" applyAlignment="1" applyProtection="1">
      <alignment horizontal="right" vertical="center"/>
    </xf>
    <xf numFmtId="171" fontId="4" fillId="4" borderId="83" xfId="0" applyNumberFormat="1" applyFont="1" applyFill="1" applyBorder="1" applyAlignment="1" applyProtection="1">
      <alignment horizontal="right" vertical="center"/>
    </xf>
    <xf numFmtId="171" fontId="4" fillId="4" borderId="109" xfId="0" applyNumberFormat="1" applyFont="1" applyFill="1" applyBorder="1" applyAlignment="1" applyProtection="1">
      <alignment horizontal="right" vertical="center"/>
    </xf>
    <xf numFmtId="0" fontId="7" fillId="16" borderId="111" xfId="0" applyFont="1" applyFill="1" applyBorder="1" applyAlignment="1" applyProtection="1"/>
    <xf numFmtId="0" fontId="7" fillId="16" borderId="110" xfId="0" applyFont="1" applyFill="1" applyBorder="1" applyAlignment="1" applyProtection="1">
      <alignment wrapText="1"/>
    </xf>
    <xf numFmtId="171" fontId="7" fillId="16" borderId="31" xfId="0" applyNumberFormat="1" applyFont="1" applyFill="1" applyBorder="1" applyAlignment="1" applyProtection="1">
      <alignment horizontal="right"/>
    </xf>
    <xf numFmtId="171" fontId="7" fillId="16" borderId="32" xfId="0" applyNumberFormat="1" applyFont="1" applyFill="1" applyBorder="1" applyAlignment="1" applyProtection="1">
      <alignment horizontal="right"/>
    </xf>
    <xf numFmtId="171" fontId="7" fillId="16" borderId="25" xfId="0" applyNumberFormat="1" applyFont="1" applyFill="1" applyBorder="1" applyAlignment="1" applyProtection="1">
      <alignment horizontal="right"/>
    </xf>
    <xf numFmtId="171" fontId="7" fillId="16" borderId="27" xfId="0" applyNumberFormat="1" applyFont="1" applyFill="1" applyBorder="1" applyAlignment="1" applyProtection="1">
      <alignment horizontal="right"/>
    </xf>
    <xf numFmtId="171" fontId="7" fillId="16" borderId="33" xfId="0" applyNumberFormat="1" applyFont="1" applyFill="1" applyBorder="1" applyAlignment="1" applyProtection="1">
      <alignment horizontal="right"/>
    </xf>
    <xf numFmtId="171" fontId="7" fillId="16" borderId="111" xfId="9" applyNumberFormat="1" applyFont="1" applyFill="1" applyBorder="1" applyAlignment="1" applyProtection="1">
      <alignment horizontal="right"/>
      <protection locked="0"/>
    </xf>
    <xf numFmtId="0" fontId="8" fillId="4" borderId="22" xfId="0" applyFont="1" applyFill="1" applyBorder="1" applyAlignment="1" applyProtection="1">
      <alignment horizontal="left" wrapText="1"/>
    </xf>
    <xf numFmtId="171" fontId="8" fillId="4" borderId="22" xfId="0" applyNumberFormat="1" applyFont="1" applyFill="1" applyBorder="1" applyAlignment="1" applyProtection="1">
      <alignment horizontal="right" vertical="center"/>
    </xf>
    <xf numFmtId="0" fontId="7" fillId="16" borderId="111" xfId="0" applyFont="1" applyFill="1" applyBorder="1" applyAlignment="1" applyProtection="1">
      <alignment vertical="center"/>
    </xf>
    <xf numFmtId="0" fontId="7" fillId="16" borderId="110" xfId="0" applyFont="1" applyFill="1" applyBorder="1" applyAlignment="1" applyProtection="1">
      <alignment vertical="center"/>
    </xf>
    <xf numFmtId="2" fontId="8" fillId="16" borderId="25" xfId="0" applyNumberFormat="1" applyFont="1" applyFill="1" applyBorder="1" applyAlignment="1" applyProtection="1">
      <alignment horizontal="right"/>
    </xf>
    <xf numFmtId="2" fontId="8" fillId="16" borderId="26" xfId="0" applyNumberFormat="1" applyFont="1" applyFill="1" applyBorder="1" applyAlignment="1" applyProtection="1">
      <alignment horizontal="right"/>
    </xf>
    <xf numFmtId="171" fontId="7" fillId="16" borderId="18" xfId="0" applyNumberFormat="1" applyFont="1" applyFill="1" applyBorder="1" applyAlignment="1" applyProtection="1">
      <alignment horizontal="right" vertical="center"/>
    </xf>
    <xf numFmtId="171" fontId="7" fillId="16" borderId="22" xfId="0" applyNumberFormat="1" applyFont="1" applyFill="1" applyBorder="1" applyAlignment="1" applyProtection="1">
      <alignment horizontal="right" vertical="center"/>
    </xf>
    <xf numFmtId="0" fontId="4" fillId="0" borderId="0" xfId="0" applyFont="1" applyAlignment="1" applyProtection="1">
      <alignment horizontal="left"/>
    </xf>
    <xf numFmtId="0" fontId="30" fillId="0" borderId="0" xfId="0" applyFont="1" applyFill="1" applyAlignment="1" applyProtection="1">
      <alignment horizontal="center" wrapText="1"/>
    </xf>
    <xf numFmtId="0" fontId="28" fillId="0" borderId="0" xfId="0" applyFont="1" applyProtection="1"/>
    <xf numFmtId="0" fontId="18" fillId="4" borderId="0" xfId="0" applyFont="1" applyFill="1" applyAlignment="1" applyProtection="1">
      <alignment horizontal="left" vertical="center"/>
    </xf>
    <xf numFmtId="0" fontId="0" fillId="4" borderId="0" xfId="0" applyFill="1" applyAlignment="1" applyProtection="1">
      <alignment horizontal="left" vertical="center"/>
    </xf>
    <xf numFmtId="0" fontId="8" fillId="0" borderId="0" xfId="0" applyFont="1" applyFill="1" applyAlignment="1" applyProtection="1">
      <alignment vertical="center" wrapText="1"/>
    </xf>
    <xf numFmtId="0" fontId="39" fillId="0" borderId="0" xfId="0" applyFont="1" applyFill="1" applyBorder="1" applyAlignment="1" applyProtection="1">
      <alignment horizontal="left" vertical="center"/>
    </xf>
    <xf numFmtId="0" fontId="39" fillId="4" borderId="0" xfId="0" applyFont="1" applyFill="1" applyBorder="1" applyProtection="1"/>
    <xf numFmtId="0" fontId="31" fillId="16" borderId="35" xfId="0" applyFont="1" applyFill="1" applyBorder="1" applyAlignment="1" applyProtection="1">
      <alignment horizontal="right" vertical="center" wrapText="1"/>
    </xf>
    <xf numFmtId="0" fontId="4" fillId="0" borderId="0" xfId="0" applyFont="1" applyAlignment="1" applyProtection="1"/>
    <xf numFmtId="0" fontId="0" fillId="0" borderId="0" xfId="0" applyAlignment="1" applyProtection="1">
      <alignment horizontal="left"/>
    </xf>
    <xf numFmtId="0" fontId="31" fillId="16" borderId="36" xfId="0" applyFont="1" applyFill="1" applyBorder="1" applyAlignment="1" applyProtection="1">
      <alignment horizontal="right" vertical="center" wrapText="1"/>
    </xf>
    <xf numFmtId="0" fontId="8" fillId="4" borderId="17" xfId="0" applyFont="1" applyFill="1" applyBorder="1" applyAlignment="1" applyProtection="1">
      <alignment vertical="center" wrapText="1"/>
    </xf>
    <xf numFmtId="0" fontId="8" fillId="3" borderId="24" xfId="0" applyFont="1" applyFill="1" applyBorder="1" applyAlignment="1" applyProtection="1">
      <alignment horizontal="right" vertical="center"/>
    </xf>
    <xf numFmtId="0" fontId="8" fillId="3" borderId="23" xfId="0" applyFont="1" applyFill="1" applyBorder="1" applyAlignment="1" applyProtection="1">
      <alignment horizontal="right" vertical="center"/>
    </xf>
    <xf numFmtId="0" fontId="8" fillId="3" borderId="2" xfId="0" applyFont="1" applyFill="1" applyBorder="1" applyAlignment="1" applyProtection="1">
      <alignment horizontal="right" vertical="center"/>
    </xf>
    <xf numFmtId="0" fontId="29" fillId="0" borderId="0" xfId="0" applyFont="1" applyProtection="1"/>
    <xf numFmtId="0" fontId="4" fillId="4" borderId="49" xfId="0" applyFont="1" applyFill="1" applyBorder="1" applyAlignment="1" applyProtection="1">
      <alignment vertical="center" wrapText="1"/>
    </xf>
    <xf numFmtId="2" fontId="8" fillId="13" borderId="71" xfId="0" applyNumberFormat="1" applyFont="1" applyFill="1" applyBorder="1" applyAlignment="1" applyProtection="1">
      <alignment vertical="center" wrapText="1"/>
      <protection locked="0"/>
    </xf>
    <xf numFmtId="2" fontId="8" fillId="13" borderId="97" xfId="0" applyNumberFormat="1" applyFont="1" applyFill="1" applyBorder="1" applyAlignment="1" applyProtection="1">
      <alignment vertical="center" wrapText="1"/>
      <protection locked="0"/>
    </xf>
    <xf numFmtId="2" fontId="8" fillId="13" borderId="103" xfId="0" applyNumberFormat="1" applyFont="1" applyFill="1" applyBorder="1" applyAlignment="1" applyProtection="1">
      <alignment vertical="center" wrapText="1"/>
      <protection locked="0"/>
    </xf>
    <xf numFmtId="164" fontId="7" fillId="16" borderId="36" xfId="0" applyNumberFormat="1" applyFont="1" applyFill="1" applyBorder="1" applyAlignment="1" applyProtection="1">
      <alignment horizontal="right" vertical="center" wrapText="1"/>
    </xf>
    <xf numFmtId="0" fontId="10" fillId="6" borderId="48" xfId="0" applyFont="1" applyFill="1" applyBorder="1" applyAlignment="1" applyProtection="1">
      <alignment horizontal="left" vertical="center" wrapText="1" indent="1"/>
    </xf>
    <xf numFmtId="0" fontId="4" fillId="6" borderId="75" xfId="0" applyFont="1" applyFill="1" applyBorder="1" applyAlignment="1" applyProtection="1">
      <alignment horizontal="right" vertical="center" wrapText="1"/>
    </xf>
    <xf numFmtId="0" fontId="4" fillId="6" borderId="73" xfId="0" applyFont="1" applyFill="1" applyBorder="1" applyAlignment="1" applyProtection="1">
      <alignment horizontal="right" vertical="center" wrapText="1"/>
    </xf>
    <xf numFmtId="0" fontId="4" fillId="6" borderId="74" xfId="0" applyFont="1" applyFill="1" applyBorder="1" applyAlignment="1" applyProtection="1">
      <alignment horizontal="right" vertical="center" wrapText="1"/>
    </xf>
    <xf numFmtId="164" fontId="4" fillId="6" borderId="36" xfId="0" applyNumberFormat="1" applyFont="1" applyFill="1" applyBorder="1" applyAlignment="1" applyProtection="1">
      <alignment horizontal="right" vertical="center" wrapText="1"/>
    </xf>
    <xf numFmtId="0" fontId="27" fillId="0" borderId="0" xfId="0" applyFont="1" applyAlignment="1" applyProtection="1">
      <alignment horizontal="left"/>
    </xf>
    <xf numFmtId="2" fontId="4" fillId="13" borderId="48" xfId="0" applyNumberFormat="1" applyFont="1" applyFill="1" applyBorder="1" applyAlignment="1" applyProtection="1">
      <alignment horizontal="left" vertical="top" wrapText="1" indent="2"/>
      <protection locked="0"/>
    </xf>
    <xf numFmtId="2" fontId="4" fillId="11" borderId="75" xfId="0" applyNumberFormat="1" applyFont="1" applyFill="1" applyBorder="1" applyAlignment="1" applyProtection="1">
      <alignment vertical="center" wrapText="1"/>
      <protection locked="0"/>
    </xf>
    <xf numFmtId="2" fontId="4" fillId="11" borderId="73" xfId="0" applyNumberFormat="1" applyFont="1" applyFill="1" applyBorder="1" applyAlignment="1" applyProtection="1">
      <alignment vertical="center" wrapText="1"/>
      <protection locked="0"/>
    </xf>
    <xf numFmtId="2" fontId="4" fillId="11" borderId="74" xfId="0" applyNumberFormat="1" applyFont="1" applyFill="1" applyBorder="1" applyAlignment="1" applyProtection="1">
      <alignment vertical="center" wrapText="1"/>
      <protection locked="0"/>
    </xf>
    <xf numFmtId="2" fontId="4" fillId="13" borderId="48" xfId="0" applyNumberFormat="1" applyFont="1" applyFill="1" applyBorder="1" applyAlignment="1" applyProtection="1">
      <alignment horizontal="left" vertical="center" wrapText="1" indent="2"/>
      <protection locked="0"/>
    </xf>
    <xf numFmtId="2" fontId="4" fillId="13" borderId="65" xfId="0" applyNumberFormat="1" applyFont="1" applyFill="1" applyBorder="1" applyAlignment="1" applyProtection="1">
      <alignment horizontal="left" vertical="center" wrapText="1" indent="2"/>
      <protection locked="0"/>
    </xf>
    <xf numFmtId="2" fontId="4" fillId="11" borderId="98" xfId="0" applyNumberFormat="1" applyFont="1" applyFill="1" applyBorder="1" applyAlignment="1" applyProtection="1">
      <alignment vertical="center" wrapText="1"/>
      <protection locked="0"/>
    </xf>
    <xf numFmtId="2" fontId="4" fillId="11" borderId="99" xfId="0" applyNumberFormat="1" applyFont="1" applyFill="1" applyBorder="1" applyAlignment="1" applyProtection="1">
      <alignment vertical="center" wrapText="1"/>
      <protection locked="0"/>
    </xf>
    <xf numFmtId="2" fontId="4" fillId="11" borderId="106" xfId="0" applyNumberFormat="1" applyFont="1" applyFill="1" applyBorder="1" applyAlignment="1" applyProtection="1">
      <alignment vertical="center" wrapText="1"/>
      <protection locked="0"/>
    </xf>
    <xf numFmtId="164" fontId="7" fillId="16" borderId="47" xfId="0" applyNumberFormat="1" applyFont="1" applyFill="1" applyBorder="1" applyAlignment="1" applyProtection="1">
      <alignment horizontal="right" vertical="center" wrapText="1"/>
    </xf>
    <xf numFmtId="0" fontId="31" fillId="16" borderId="121" xfId="0" applyFont="1" applyFill="1" applyBorder="1" applyAlignment="1" applyProtection="1">
      <alignment wrapText="1"/>
    </xf>
    <xf numFmtId="164" fontId="31" fillId="16" borderId="107" xfId="0" applyNumberFormat="1" applyFont="1" applyFill="1" applyBorder="1" applyAlignment="1" applyProtection="1">
      <alignment horizontal="right" wrapText="1"/>
    </xf>
    <xf numFmtId="164" fontId="31" fillId="16" borderId="96" xfId="0" applyNumberFormat="1" applyFont="1" applyFill="1" applyBorder="1" applyAlignment="1" applyProtection="1">
      <alignment horizontal="right" wrapText="1"/>
    </xf>
    <xf numFmtId="0" fontId="0" fillId="0" borderId="0" xfId="0" applyAlignment="1" applyProtection="1"/>
    <xf numFmtId="0" fontId="1" fillId="4" borderId="129" xfId="0" applyFont="1" applyFill="1" applyBorder="1" applyAlignment="1" applyProtection="1">
      <alignment horizontal="left" vertical="center" wrapText="1" indent="1"/>
    </xf>
    <xf numFmtId="10" fontId="4" fillId="4" borderId="106" xfId="13" applyNumberFormat="1" applyFont="1" applyFill="1" applyBorder="1" applyAlignment="1" applyProtection="1">
      <alignment horizontal="right" vertical="center" wrapText="1"/>
    </xf>
    <xf numFmtId="164" fontId="4" fillId="11" borderId="64" xfId="0" applyNumberFormat="1" applyFont="1" applyFill="1" applyBorder="1" applyAlignment="1" applyProtection="1">
      <alignment vertical="center" wrapText="1"/>
      <protection locked="0"/>
    </xf>
    <xf numFmtId="169" fontId="4" fillId="4" borderId="49" xfId="0" applyNumberFormat="1" applyFont="1" applyFill="1" applyBorder="1" applyAlignment="1" applyProtection="1">
      <alignment horizontal="right" vertical="center"/>
    </xf>
    <xf numFmtId="169" fontId="4" fillId="4" borderId="73" xfId="0" applyNumberFormat="1" applyFont="1" applyFill="1" applyBorder="1" applyAlignment="1" applyProtection="1">
      <alignment horizontal="right" vertical="center"/>
    </xf>
    <xf numFmtId="169" fontId="4" fillId="4" borderId="75" xfId="0" applyNumberFormat="1" applyFont="1" applyFill="1" applyBorder="1" applyAlignment="1" applyProtection="1">
      <alignment horizontal="right" vertical="center"/>
    </xf>
    <xf numFmtId="169" fontId="4" fillId="4" borderId="104" xfId="0" applyNumberFormat="1" applyFont="1" applyFill="1" applyBorder="1" applyAlignment="1" applyProtection="1">
      <alignment horizontal="right" vertical="center"/>
    </xf>
    <xf numFmtId="169" fontId="4" fillId="4" borderId="134" xfId="0" applyNumberFormat="1" applyFont="1" applyFill="1" applyBorder="1" applyAlignment="1" applyProtection="1">
      <alignment horizontal="right" vertical="center"/>
    </xf>
    <xf numFmtId="164" fontId="4" fillId="4" borderId="73" xfId="13" applyNumberFormat="1" applyFont="1" applyFill="1" applyBorder="1" applyAlignment="1" applyProtection="1">
      <alignment horizontal="right" vertical="center" wrapText="1"/>
    </xf>
    <xf numFmtId="164" fontId="4" fillId="4" borderId="113" xfId="13" applyNumberFormat="1" applyFont="1" applyFill="1" applyBorder="1" applyAlignment="1" applyProtection="1">
      <alignment horizontal="right" vertical="center" wrapText="1"/>
    </xf>
    <xf numFmtId="164" fontId="4" fillId="4" borderId="49" xfId="13" applyNumberFormat="1" applyFont="1" applyFill="1" applyBorder="1" applyAlignment="1" applyProtection="1">
      <alignment horizontal="right" vertical="center" wrapText="1"/>
    </xf>
    <xf numFmtId="164" fontId="4" fillId="4" borderId="128" xfId="13" applyNumberFormat="1" applyFont="1" applyFill="1" applyBorder="1" applyAlignment="1" applyProtection="1">
      <alignment horizontal="right" vertical="center" wrapText="1"/>
    </xf>
    <xf numFmtId="165" fontId="8" fillId="6" borderId="99" xfId="0" applyNumberFormat="1" applyFont="1" applyFill="1" applyBorder="1" applyAlignment="1" applyProtection="1">
      <alignment horizontal="left"/>
    </xf>
    <xf numFmtId="0" fontId="10" fillId="2" borderId="127" xfId="0" applyFont="1" applyFill="1" applyBorder="1" applyAlignment="1" applyProtection="1">
      <alignment horizontal="left" vertical="center" wrapText="1" indent="3"/>
    </xf>
    <xf numFmtId="0" fontId="4" fillId="0" borderId="38" xfId="0" applyFont="1" applyBorder="1" applyAlignment="1" applyProtection="1">
      <alignment horizontal="left" vertical="center" indent="3"/>
      <protection locked="0"/>
    </xf>
    <xf numFmtId="0" fontId="4" fillId="0" borderId="38" xfId="0" applyFont="1" applyBorder="1" applyAlignment="1" applyProtection="1">
      <alignment horizontal="left" vertical="center" wrapText="1" indent="3"/>
      <protection locked="0"/>
    </xf>
    <xf numFmtId="0" fontId="4" fillId="0" borderId="38" xfId="0" applyFont="1" applyBorder="1" applyAlignment="1" applyProtection="1">
      <alignment horizontal="left" vertical="center" wrapText="1" indent="1"/>
      <protection locked="0"/>
    </xf>
    <xf numFmtId="0" fontId="4" fillId="0" borderId="38" xfId="0" applyFont="1" applyBorder="1" applyAlignment="1" applyProtection="1">
      <alignment horizontal="left" vertical="center" wrapText="1" indent="1"/>
    </xf>
    <xf numFmtId="0" fontId="4" fillId="0" borderId="39" xfId="0" applyFont="1" applyBorder="1" applyAlignment="1" applyProtection="1">
      <alignment horizontal="left" vertical="center" wrapText="1" indent="1"/>
    </xf>
    <xf numFmtId="0" fontId="8" fillId="18" borderId="120" xfId="0" applyFont="1" applyFill="1" applyBorder="1" applyAlignment="1" applyProtection="1">
      <alignment horizontal="right" vertical="center"/>
    </xf>
    <xf numFmtId="164" fontId="8" fillId="14" borderId="138" xfId="13" applyNumberFormat="1" applyFont="1" applyFill="1" applyBorder="1" applyAlignment="1" applyProtection="1">
      <alignment horizontal="right" wrapText="1"/>
    </xf>
    <xf numFmtId="0" fontId="8" fillId="6" borderId="70" xfId="0" applyFont="1" applyFill="1" applyBorder="1" applyAlignment="1" applyProtection="1">
      <alignment horizontal="right" vertical="center"/>
    </xf>
    <xf numFmtId="164" fontId="4" fillId="4" borderId="103" xfId="13" applyNumberFormat="1" applyFont="1" applyFill="1" applyBorder="1" applyAlignment="1" applyProtection="1">
      <alignment horizontal="right" vertical="center" wrapText="1"/>
    </xf>
    <xf numFmtId="165" fontId="8" fillId="6" borderId="74" xfId="0" applyNumberFormat="1" applyFont="1" applyFill="1" applyBorder="1" applyAlignment="1" applyProtection="1">
      <alignment horizontal="left"/>
    </xf>
    <xf numFmtId="164" fontId="4" fillId="4" borderId="118" xfId="13" applyNumberFormat="1" applyFont="1" applyFill="1" applyBorder="1" applyAlignment="1" applyProtection="1">
      <alignment horizontal="right" wrapText="1"/>
    </xf>
    <xf numFmtId="164" fontId="8" fillId="14" borderId="139" xfId="13" applyNumberFormat="1" applyFont="1" applyFill="1" applyBorder="1" applyAlignment="1" applyProtection="1">
      <alignment horizontal="right" wrapText="1"/>
    </xf>
    <xf numFmtId="0" fontId="8" fillId="18" borderId="124" xfId="0" applyFont="1" applyFill="1" applyBorder="1" applyAlignment="1" applyProtection="1">
      <alignment horizontal="right" vertical="center"/>
    </xf>
    <xf numFmtId="164" fontId="4" fillId="4" borderId="40" xfId="13" applyNumberFormat="1" applyFont="1" applyFill="1" applyBorder="1" applyAlignment="1" applyProtection="1">
      <alignment horizontal="right" vertical="center" wrapText="1"/>
    </xf>
    <xf numFmtId="165" fontId="8" fillId="6" borderId="98" xfId="0" applyNumberFormat="1" applyFont="1" applyFill="1" applyBorder="1" applyAlignment="1" applyProtection="1">
      <alignment horizontal="left"/>
    </xf>
    <xf numFmtId="165" fontId="8" fillId="6" borderId="101" xfId="0" applyNumberFormat="1" applyFont="1" applyFill="1" applyBorder="1" applyAlignment="1" applyProtection="1">
      <alignment horizontal="left"/>
    </xf>
    <xf numFmtId="164" fontId="4" fillId="4" borderId="75" xfId="13" applyNumberFormat="1" applyFont="1" applyFill="1" applyBorder="1" applyAlignment="1" applyProtection="1">
      <alignment horizontal="right" vertical="center" wrapText="1"/>
    </xf>
    <xf numFmtId="164" fontId="4" fillId="4" borderId="100" xfId="13" applyNumberFormat="1" applyFont="1" applyFill="1" applyBorder="1" applyAlignment="1" applyProtection="1">
      <alignment horizontal="right" vertical="center" wrapText="1"/>
    </xf>
    <xf numFmtId="164" fontId="4" fillId="4" borderId="41" xfId="13" applyNumberFormat="1" applyFont="1" applyFill="1" applyBorder="1" applyAlignment="1" applyProtection="1">
      <alignment horizontal="right" vertical="center" wrapText="1"/>
    </xf>
    <xf numFmtId="164" fontId="8" fillId="14" borderId="140" xfId="13" applyNumberFormat="1" applyFont="1" applyFill="1" applyBorder="1" applyAlignment="1" applyProtection="1">
      <alignment horizontal="right" wrapText="1"/>
    </xf>
    <xf numFmtId="0" fontId="8" fillId="6" borderId="108" xfId="0" applyFont="1" applyFill="1" applyBorder="1" applyAlignment="1" applyProtection="1">
      <alignment horizontal="right" vertical="center"/>
    </xf>
    <xf numFmtId="0" fontId="8" fillId="18" borderId="121" xfId="0" applyFont="1" applyFill="1" applyBorder="1" applyAlignment="1" applyProtection="1">
      <alignment horizontal="right" vertical="center"/>
    </xf>
    <xf numFmtId="4" fontId="8" fillId="6" borderId="138" xfId="0" applyNumberFormat="1" applyFont="1" applyFill="1" applyBorder="1" applyAlignment="1" applyProtection="1">
      <alignment horizontal="right"/>
    </xf>
    <xf numFmtId="0" fontId="8" fillId="18" borderId="129" xfId="0" applyFont="1" applyFill="1" applyBorder="1" applyAlignment="1" applyProtection="1">
      <alignment horizontal="right" vertical="center"/>
    </xf>
    <xf numFmtId="0" fontId="8" fillId="6" borderId="120" xfId="0" applyFont="1" applyFill="1" applyBorder="1" applyAlignment="1" applyProtection="1">
      <alignment horizontal="right" vertical="center"/>
    </xf>
    <xf numFmtId="0" fontId="32" fillId="0" borderId="45" xfId="0" applyFont="1" applyFill="1" applyBorder="1" applyProtection="1"/>
    <xf numFmtId="168" fontId="32" fillId="0" borderId="45" xfId="0" applyNumberFormat="1" applyFont="1" applyFill="1" applyBorder="1" applyProtection="1"/>
    <xf numFmtId="171" fontId="7" fillId="16" borderId="30" xfId="0" applyNumberFormat="1" applyFont="1" applyFill="1" applyBorder="1" applyAlignment="1" applyProtection="1">
      <alignment horizontal="right"/>
    </xf>
    <xf numFmtId="171" fontId="7" fillId="16" borderId="54" xfId="9" applyNumberFormat="1" applyFont="1" applyFill="1" applyBorder="1" applyAlignment="1" applyProtection="1">
      <alignment horizontal="right"/>
      <protection locked="0"/>
    </xf>
    <xf numFmtId="171" fontId="8" fillId="9" borderId="141" xfId="9" applyNumberFormat="1" applyFont="1" applyFill="1" applyBorder="1" applyAlignment="1" applyProtection="1">
      <alignment horizontal="left"/>
      <protection locked="0"/>
    </xf>
    <xf numFmtId="0" fontId="33" fillId="3" borderId="141" xfId="0" applyFont="1" applyFill="1" applyBorder="1" applyAlignment="1" applyProtection="1">
      <alignment horizontal="center"/>
    </xf>
    <xf numFmtId="0" fontId="0" fillId="0" borderId="22" xfId="0" applyFill="1" applyBorder="1" applyProtection="1">
      <protection locked="0"/>
    </xf>
    <xf numFmtId="171" fontId="4" fillId="9" borderId="142" xfId="9" applyNumberFormat="1" applyFont="1" applyFill="1" applyBorder="1" applyAlignment="1" applyProtection="1">
      <alignment horizontal="right"/>
      <protection locked="0"/>
    </xf>
    <xf numFmtId="171" fontId="4" fillId="9" borderId="7" xfId="9" applyNumberFormat="1" applyFont="1" applyFill="1" applyBorder="1" applyAlignment="1" applyProtection="1">
      <alignment horizontal="right"/>
      <protection locked="0"/>
    </xf>
    <xf numFmtId="164" fontId="8" fillId="14" borderId="121" xfId="13" applyNumberFormat="1" applyFont="1" applyFill="1" applyBorder="1" applyAlignment="1" applyProtection="1">
      <alignment horizontal="right" wrapText="1"/>
    </xf>
    <xf numFmtId="171" fontId="4" fillId="9" borderId="5" xfId="0" applyNumberFormat="1" applyFont="1" applyFill="1" applyBorder="1" applyAlignment="1" applyProtection="1">
      <alignment horizontal="right" vertical="center"/>
    </xf>
    <xf numFmtId="171" fontId="4" fillId="4" borderId="103" xfId="0" applyNumberFormat="1" applyFont="1" applyFill="1" applyBorder="1" applyAlignment="1" applyProtection="1">
      <alignment horizontal="right" vertical="center"/>
    </xf>
    <xf numFmtId="171" fontId="4" fillId="9" borderId="110" xfId="0" applyNumberFormat="1" applyFont="1" applyFill="1" applyBorder="1" applyAlignment="1" applyProtection="1">
      <alignment horizontal="right" vertical="center"/>
    </xf>
    <xf numFmtId="0" fontId="4" fillId="6" borderId="113" xfId="0" applyFont="1" applyFill="1" applyBorder="1" applyAlignment="1" applyProtection="1">
      <alignment vertical="center"/>
    </xf>
    <xf numFmtId="0" fontId="4" fillId="6" borderId="73" xfId="0" applyFont="1" applyFill="1" applyBorder="1" applyAlignment="1" applyProtection="1">
      <alignment vertical="center"/>
    </xf>
    <xf numFmtId="0" fontId="4" fillId="6" borderId="100" xfId="0" applyFont="1" applyFill="1" applyBorder="1" applyAlignment="1" applyProtection="1">
      <alignment vertical="center"/>
    </xf>
    <xf numFmtId="0" fontId="33" fillId="2" borderId="143" xfId="0" applyFont="1" applyFill="1" applyBorder="1" applyAlignment="1" applyProtection="1"/>
    <xf numFmtId="0" fontId="33" fillId="2" borderId="144" xfId="0" applyFont="1" applyFill="1" applyBorder="1" applyAlignment="1" applyProtection="1"/>
    <xf numFmtId="0" fontId="33" fillId="18" borderId="145" xfId="0" applyFont="1" applyFill="1" applyBorder="1" applyAlignment="1" applyProtection="1"/>
    <xf numFmtId="0" fontId="8" fillId="18" borderId="143" xfId="0" applyFont="1" applyFill="1" applyBorder="1" applyAlignment="1" applyProtection="1">
      <alignment horizontal="right" vertical="center"/>
    </xf>
    <xf numFmtId="0" fontId="8" fillId="18" borderId="145" xfId="0" applyFont="1" applyFill="1" applyBorder="1" applyAlignment="1" applyProtection="1">
      <alignment horizontal="right" vertical="center"/>
    </xf>
    <xf numFmtId="171" fontId="4" fillId="9" borderId="146" xfId="0" applyNumberFormat="1" applyFont="1" applyFill="1" applyBorder="1" applyAlignment="1" applyProtection="1">
      <alignment horizontal="left" vertical="center"/>
    </xf>
    <xf numFmtId="171" fontId="4" fillId="9" borderId="20" xfId="0" applyNumberFormat="1" applyFont="1" applyFill="1" applyBorder="1" applyAlignment="1" applyProtection="1">
      <alignment horizontal="right" vertical="center"/>
    </xf>
    <xf numFmtId="0" fontId="33" fillId="18" borderId="143" xfId="0" applyFont="1" applyFill="1" applyBorder="1" applyAlignment="1" applyProtection="1"/>
    <xf numFmtId="0" fontId="8" fillId="3" borderId="145" xfId="0" applyFont="1" applyFill="1" applyBorder="1" applyAlignment="1" applyProtection="1">
      <alignment horizontal="right" vertical="center"/>
    </xf>
    <xf numFmtId="171" fontId="4" fillId="4" borderId="105" xfId="0" applyNumberFormat="1" applyFont="1" applyFill="1" applyBorder="1" applyAlignment="1" applyProtection="1">
      <alignment horizontal="right" vertical="center"/>
    </xf>
    <xf numFmtId="171" fontId="4" fillId="4" borderId="147" xfId="0" applyNumberFormat="1" applyFont="1" applyFill="1" applyBorder="1" applyAlignment="1" applyProtection="1">
      <alignment horizontal="right" vertical="center"/>
    </xf>
    <xf numFmtId="170" fontId="8" fillId="6" borderId="7" xfId="0" applyNumberFormat="1" applyFont="1" applyFill="1" applyBorder="1" applyAlignment="1" applyProtection="1">
      <alignment horizontal="right"/>
    </xf>
    <xf numFmtId="164" fontId="4" fillId="6" borderId="75" xfId="0" applyNumberFormat="1" applyFont="1" applyFill="1" applyBorder="1" applyAlignment="1" applyProtection="1">
      <alignment vertical="center" wrapText="1"/>
      <protection locked="0"/>
    </xf>
    <xf numFmtId="164" fontId="4" fillId="6" borderId="113" xfId="0" applyNumberFormat="1" applyFont="1" applyFill="1" applyBorder="1" applyAlignment="1" applyProtection="1">
      <alignment vertical="center" wrapText="1"/>
      <protection locked="0"/>
    </xf>
    <xf numFmtId="164" fontId="4" fillId="6" borderId="73" xfId="0" applyNumberFormat="1" applyFont="1" applyFill="1" applyBorder="1" applyAlignment="1" applyProtection="1">
      <alignment vertical="center" wrapText="1"/>
      <protection locked="0"/>
    </xf>
    <xf numFmtId="164" fontId="4" fillId="6" borderId="100" xfId="0" applyNumberFormat="1" applyFont="1" applyFill="1" applyBorder="1" applyAlignment="1" applyProtection="1">
      <alignment vertical="center" wrapText="1"/>
      <protection locked="0"/>
    </xf>
    <xf numFmtId="164" fontId="4" fillId="6" borderId="75" xfId="13" applyNumberFormat="1" applyFont="1" applyFill="1" applyBorder="1" applyAlignment="1" applyProtection="1">
      <alignment horizontal="right" wrapText="1"/>
    </xf>
    <xf numFmtId="164" fontId="4" fillId="6" borderId="113" xfId="13" applyNumberFormat="1" applyFont="1" applyFill="1" applyBorder="1" applyAlignment="1" applyProtection="1">
      <alignment horizontal="right" wrapText="1"/>
    </xf>
    <xf numFmtId="164" fontId="4" fillId="6" borderId="118" xfId="13" applyNumberFormat="1" applyFont="1" applyFill="1" applyBorder="1" applyAlignment="1" applyProtection="1">
      <alignment horizontal="right" wrapText="1"/>
    </xf>
    <xf numFmtId="2" fontId="8" fillId="6" borderId="150" xfId="0" applyNumberFormat="1" applyFont="1" applyFill="1" applyBorder="1" applyAlignment="1" applyProtection="1"/>
    <xf numFmtId="2" fontId="8" fillId="6" borderId="129" xfId="0" applyNumberFormat="1" applyFont="1" applyFill="1" applyBorder="1" applyAlignment="1" applyProtection="1"/>
    <xf numFmtId="2" fontId="8" fillId="6" borderId="151" xfId="0" applyNumberFormat="1" applyFont="1" applyFill="1" applyBorder="1" applyAlignment="1" applyProtection="1"/>
    <xf numFmtId="164" fontId="8" fillId="14" borderId="151" xfId="13" applyNumberFormat="1" applyFont="1" applyFill="1" applyBorder="1" applyAlignment="1" applyProtection="1">
      <alignment horizontal="right" wrapText="1"/>
    </xf>
    <xf numFmtId="0" fontId="109" fillId="0" borderId="0" xfId="0" applyFont="1" applyFill="1" applyBorder="1" applyAlignment="1" applyProtection="1">
      <alignment horizontal="left" vertical="center"/>
    </xf>
    <xf numFmtId="0" fontId="124" fillId="90" borderId="0" xfId="3" applyFont="1" applyFill="1" applyAlignment="1">
      <alignment horizontal="left"/>
    </xf>
    <xf numFmtId="0" fontId="125" fillId="90" borderId="0" xfId="3" applyFont="1" applyFill="1"/>
    <xf numFmtId="0" fontId="36" fillId="4" borderId="0" xfId="3" applyFont="1" applyFill="1"/>
    <xf numFmtId="0" fontId="43" fillId="4" borderId="34" xfId="3" applyFont="1" applyFill="1" applyBorder="1" applyAlignment="1">
      <alignment horizontal="center"/>
    </xf>
    <xf numFmtId="0" fontId="43" fillId="4" borderId="46" xfId="3" applyFont="1" applyFill="1" applyBorder="1" applyAlignment="1">
      <alignment horizontal="center"/>
    </xf>
    <xf numFmtId="0" fontId="43" fillId="4" borderId="0" xfId="3" applyFont="1" applyFill="1" applyBorder="1" applyAlignment="1">
      <alignment horizontal="center"/>
    </xf>
    <xf numFmtId="0" fontId="4" fillId="4" borderId="0" xfId="3" applyFill="1"/>
    <xf numFmtId="0" fontId="36" fillId="4" borderId="0" xfId="3" applyFont="1" applyFill="1" applyBorder="1"/>
    <xf numFmtId="192" fontId="36" fillId="4" borderId="0" xfId="100" applyNumberFormat="1" applyFont="1" applyFill="1"/>
    <xf numFmtId="49" fontId="36" fillId="4" borderId="4" xfId="3" applyNumberFormat="1" applyFont="1" applyFill="1" applyBorder="1" applyAlignment="1">
      <alignment horizontal="center"/>
    </xf>
    <xf numFmtId="49" fontId="36" fillId="4" borderId="0" xfId="3" applyNumberFormat="1" applyFont="1" applyFill="1" applyBorder="1" applyAlignment="1">
      <alignment horizontal="center"/>
    </xf>
    <xf numFmtId="168" fontId="36" fillId="4" borderId="0" xfId="100" applyNumberFormat="1" applyFont="1" applyFill="1"/>
    <xf numFmtId="3" fontId="36" fillId="4" borderId="4" xfId="3" applyNumberFormat="1" applyFont="1" applyFill="1" applyBorder="1"/>
    <xf numFmtId="3" fontId="36" fillId="4" borderId="0" xfId="3" applyNumberFormat="1" applyFont="1" applyFill="1" applyBorder="1"/>
    <xf numFmtId="3" fontId="36" fillId="4" borderId="1" xfId="3" applyNumberFormat="1" applyFont="1" applyFill="1" applyBorder="1"/>
    <xf numFmtId="3" fontId="43" fillId="4" borderId="4" xfId="3" applyNumberFormat="1" applyFont="1" applyFill="1" applyBorder="1"/>
    <xf numFmtId="0" fontId="4" fillId="4" borderId="0" xfId="3" applyFill="1" applyBorder="1"/>
    <xf numFmtId="0" fontId="36" fillId="4" borderId="0" xfId="3" applyFont="1" applyFill="1" applyBorder="1" applyAlignment="1">
      <alignment horizontal="left"/>
    </xf>
    <xf numFmtId="3" fontId="43" fillId="4" borderId="0" xfId="3" applyNumberFormat="1" applyFont="1" applyFill="1" applyBorder="1"/>
    <xf numFmtId="0" fontId="36" fillId="4" borderId="1" xfId="3" applyFont="1" applyFill="1" applyBorder="1"/>
    <xf numFmtId="0" fontId="36" fillId="4" borderId="0" xfId="3" applyFont="1" applyFill="1" applyBorder="1" applyAlignment="1">
      <alignment horizontal="left" indent="2"/>
    </xf>
    <xf numFmtId="0" fontId="36" fillId="4" borderId="0" xfId="3" applyFont="1" applyFill="1" applyAlignment="1">
      <alignment horizontal="left" indent="2"/>
    </xf>
    <xf numFmtId="3" fontId="36" fillId="4" borderId="0" xfId="3" applyNumberFormat="1" applyFont="1" applyFill="1"/>
    <xf numFmtId="0" fontId="36" fillId="4" borderId="34" xfId="3" applyFont="1" applyFill="1" applyBorder="1"/>
    <xf numFmtId="168" fontId="36" fillId="4" borderId="46" xfId="100" applyNumberFormat="1" applyFont="1" applyFill="1" applyBorder="1"/>
    <xf numFmtId="168" fontId="36" fillId="4" borderId="34" xfId="100" applyNumberFormat="1" applyFont="1" applyFill="1" applyBorder="1"/>
    <xf numFmtId="168" fontId="36" fillId="4" borderId="52" xfId="100" applyNumberFormat="1" applyFont="1" applyFill="1" applyBorder="1"/>
    <xf numFmtId="0" fontId="36" fillId="4" borderId="4" xfId="3" applyFont="1" applyFill="1" applyBorder="1"/>
    <xf numFmtId="0" fontId="43" fillId="4" borderId="0" xfId="3" applyFont="1" applyFill="1"/>
    <xf numFmtId="168" fontId="36" fillId="4" borderId="4" xfId="100" applyNumberFormat="1" applyFont="1" applyFill="1" applyBorder="1"/>
    <xf numFmtId="168" fontId="36" fillId="4" borderId="1" xfId="100" applyNumberFormat="1" applyFont="1" applyFill="1" applyBorder="1"/>
    <xf numFmtId="2" fontId="36" fillId="4" borderId="0" xfId="3" applyNumberFormat="1" applyFont="1" applyFill="1"/>
    <xf numFmtId="0" fontId="36" fillId="4" borderId="0" xfId="3" applyFont="1" applyFill="1" applyAlignment="1">
      <alignment horizontal="left"/>
    </xf>
    <xf numFmtId="3" fontId="43" fillId="4" borderId="0" xfId="3" applyNumberFormat="1" applyFont="1" applyFill="1"/>
    <xf numFmtId="3" fontId="43" fillId="4" borderId="1" xfId="3" applyNumberFormat="1" applyFont="1" applyFill="1" applyBorder="1"/>
    <xf numFmtId="3" fontId="43" fillId="4" borderId="34" xfId="3" applyNumberFormat="1" applyFont="1" applyFill="1" applyBorder="1" applyAlignment="1">
      <alignment horizontal="center"/>
    </xf>
    <xf numFmtId="0" fontId="36" fillId="4" borderId="0" xfId="3" applyFont="1" applyFill="1" applyAlignment="1">
      <alignment horizontal="left" indent="1"/>
    </xf>
    <xf numFmtId="0" fontId="36" fillId="4" borderId="34" xfId="3" applyFont="1" applyFill="1" applyBorder="1" applyAlignment="1">
      <alignment horizontal="left" indent="1"/>
    </xf>
    <xf numFmtId="0" fontId="36" fillId="4" borderId="46" xfId="3" applyFont="1" applyFill="1" applyBorder="1"/>
    <xf numFmtId="0" fontId="36" fillId="4" borderId="52" xfId="3" applyFont="1" applyFill="1" applyBorder="1"/>
    <xf numFmtId="3" fontId="36" fillId="4" borderId="34" xfId="3" applyNumberFormat="1" applyFont="1" applyFill="1" applyBorder="1"/>
    <xf numFmtId="168" fontId="36" fillId="4" borderId="0" xfId="100" applyNumberFormat="1" applyFont="1" applyFill="1" applyAlignment="1">
      <alignment horizontal="right"/>
    </xf>
    <xf numFmtId="0" fontId="43" fillId="4" borderId="0" xfId="3" applyFont="1" applyFill="1" applyAlignment="1">
      <alignment horizontal="left" indent="2"/>
    </xf>
    <xf numFmtId="3" fontId="125" fillId="5" borderId="136" xfId="3" applyNumberFormat="1" applyFont="1" applyFill="1" applyBorder="1" applyAlignment="1">
      <alignment horizontal="right"/>
    </xf>
    <xf numFmtId="0" fontId="124" fillId="90" borderId="0" xfId="3" applyFont="1" applyFill="1"/>
    <xf numFmtId="3" fontId="4" fillId="4" borderId="0" xfId="3" applyNumberFormat="1" applyFill="1"/>
    <xf numFmtId="166" fontId="0" fillId="4" borderId="0" xfId="12" applyNumberFormat="1" applyFont="1" applyFill="1"/>
    <xf numFmtId="169" fontId="4" fillId="4" borderId="67" xfId="0" applyNumberFormat="1" applyFont="1" applyFill="1" applyBorder="1" applyAlignment="1" applyProtection="1">
      <alignment horizontal="right" vertical="center"/>
    </xf>
    <xf numFmtId="169" fontId="4" fillId="4" borderId="172" xfId="0" applyNumberFormat="1" applyFont="1" applyFill="1" applyBorder="1" applyAlignment="1" applyProtection="1">
      <alignment horizontal="right" vertical="center"/>
    </xf>
    <xf numFmtId="169" fontId="4" fillId="4" borderId="82" xfId="0" applyNumberFormat="1" applyFont="1" applyFill="1" applyBorder="1" applyAlignment="1" applyProtection="1">
      <alignment horizontal="right" vertical="center"/>
    </xf>
    <xf numFmtId="2" fontId="98" fillId="11" borderId="148" xfId="167" applyNumberFormat="1" applyFont="1" applyFill="1" applyBorder="1" applyAlignment="1">
      <alignment horizontal="right"/>
    </xf>
    <xf numFmtId="164" fontId="4" fillId="11" borderId="103" xfId="0" applyNumberFormat="1" applyFont="1" applyFill="1" applyBorder="1" applyAlignment="1" applyProtection="1">
      <alignment vertical="center" wrapText="1"/>
      <protection locked="0"/>
    </xf>
    <xf numFmtId="164" fontId="4" fillId="11" borderId="97" xfId="0" applyNumberFormat="1" applyFont="1" applyFill="1" applyBorder="1" applyAlignment="1" applyProtection="1">
      <alignment vertical="center" wrapText="1"/>
      <protection locked="0"/>
    </xf>
    <xf numFmtId="164" fontId="4" fillId="11" borderId="116" xfId="0" applyNumberFormat="1" applyFont="1" applyFill="1" applyBorder="1" applyAlignment="1" applyProtection="1">
      <alignment vertical="center" wrapText="1"/>
      <protection locked="0"/>
    </xf>
    <xf numFmtId="164" fontId="4" fillId="11" borderId="6" xfId="3" applyNumberFormat="1" applyFont="1" applyFill="1" applyBorder="1" applyAlignment="1" applyProtection="1">
      <protection locked="0"/>
    </xf>
    <xf numFmtId="164" fontId="4" fillId="11" borderId="48" xfId="0" applyNumberFormat="1" applyFont="1" applyFill="1" applyBorder="1" applyAlignment="1" applyProtection="1">
      <alignment vertical="center" wrapText="1"/>
      <protection locked="0"/>
    </xf>
    <xf numFmtId="164" fontId="4" fillId="11" borderId="174" xfId="3" applyNumberFormat="1" applyFont="1" applyFill="1" applyBorder="1" applyAlignment="1" applyProtection="1">
      <protection locked="0"/>
    </xf>
    <xf numFmtId="164" fontId="4" fillId="11" borderId="36" xfId="3" applyNumberFormat="1" applyFont="1" applyFill="1" applyBorder="1" applyAlignment="1" applyProtection="1">
      <protection locked="0"/>
    </xf>
    <xf numFmtId="0" fontId="0" fillId="0" borderId="20" xfId="0" applyBorder="1"/>
    <xf numFmtId="0" fontId="33" fillId="55" borderId="143" xfId="0" applyFont="1" applyFill="1" applyBorder="1" applyAlignment="1" applyProtection="1">
      <alignment horizontal="right" vertical="center"/>
    </xf>
    <xf numFmtId="2" fontId="4" fillId="4" borderId="83" xfId="13" applyNumberFormat="1" applyFont="1" applyFill="1" applyBorder="1" applyAlignment="1" applyProtection="1">
      <alignment horizontal="right" vertical="center" wrapText="1"/>
    </xf>
    <xf numFmtId="17" fontId="0" fillId="0" borderId="20" xfId="0" applyNumberFormat="1" applyBorder="1"/>
    <xf numFmtId="10" fontId="4" fillId="4" borderId="74" xfId="13" applyNumberFormat="1" applyFont="1" applyFill="1" applyBorder="1" applyAlignment="1" applyProtection="1">
      <alignment horizontal="right" vertical="center" wrapText="1"/>
    </xf>
    <xf numFmtId="164" fontId="8" fillId="6" borderId="17" xfId="0" applyNumberFormat="1" applyFont="1" applyFill="1" applyBorder="1" applyAlignment="1" applyProtection="1">
      <alignment vertical="center"/>
    </xf>
    <xf numFmtId="0" fontId="8" fillId="0" borderId="0"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18" fillId="4" borderId="7" xfId="0" applyFont="1" applyFill="1" applyBorder="1" applyProtection="1"/>
    <xf numFmtId="171" fontId="4" fillId="2" borderId="108" xfId="0" applyNumberFormat="1" applyFont="1" applyFill="1" applyBorder="1" applyAlignment="1" applyProtection="1">
      <alignment horizontal="right" vertical="center"/>
    </xf>
    <xf numFmtId="164" fontId="8" fillId="14" borderId="173" xfId="13" applyNumberFormat="1" applyFont="1" applyFill="1" applyBorder="1" applyAlignment="1" applyProtection="1">
      <alignment horizontal="right" wrapText="1"/>
    </xf>
    <xf numFmtId="164" fontId="4" fillId="11" borderId="102" xfId="0" applyNumberFormat="1" applyFont="1" applyFill="1" applyBorder="1" applyAlignment="1" applyProtection="1">
      <alignment vertical="center" wrapText="1"/>
      <protection locked="0"/>
    </xf>
    <xf numFmtId="164" fontId="4" fillId="4" borderId="80" xfId="13" applyNumberFormat="1" applyFont="1" applyFill="1" applyBorder="1" applyAlignment="1" applyProtection="1">
      <alignment horizontal="right" wrapText="1"/>
    </xf>
    <xf numFmtId="164" fontId="4" fillId="4" borderId="114" xfId="13" applyNumberFormat="1" applyFont="1" applyFill="1" applyBorder="1" applyAlignment="1" applyProtection="1">
      <alignment horizontal="right" wrapText="1"/>
    </xf>
    <xf numFmtId="164" fontId="4" fillId="4" borderId="119" xfId="13" applyNumberFormat="1" applyFont="1" applyFill="1" applyBorder="1" applyAlignment="1" applyProtection="1">
      <alignment horizontal="right" wrapText="1"/>
    </xf>
    <xf numFmtId="164" fontId="4" fillId="4" borderId="80" xfId="13" applyNumberFormat="1" applyFont="1" applyFill="1" applyBorder="1" applyAlignment="1" applyProtection="1">
      <alignment horizontal="right" vertical="center" wrapText="1"/>
    </xf>
    <xf numFmtId="164" fontId="4" fillId="4" borderId="114" xfId="13" applyNumberFormat="1" applyFont="1" applyFill="1" applyBorder="1" applyAlignment="1" applyProtection="1">
      <alignment horizontal="right" vertical="center" wrapText="1"/>
    </xf>
    <xf numFmtId="164" fontId="4" fillId="4" borderId="42" xfId="13" applyNumberFormat="1" applyFont="1" applyFill="1" applyBorder="1" applyAlignment="1" applyProtection="1">
      <alignment horizontal="right" vertical="center" wrapText="1"/>
    </xf>
    <xf numFmtId="164" fontId="8" fillId="14" borderId="109" xfId="13" applyNumberFormat="1" applyFont="1" applyFill="1" applyBorder="1" applyAlignment="1" applyProtection="1">
      <alignment horizontal="right" wrapText="1"/>
    </xf>
    <xf numFmtId="164" fontId="8" fillId="14" borderId="108" xfId="13" applyNumberFormat="1" applyFont="1" applyFill="1" applyBorder="1" applyAlignment="1" applyProtection="1">
      <alignment horizontal="right" wrapText="1"/>
    </xf>
    <xf numFmtId="164" fontId="8" fillId="14" borderId="169" xfId="13" applyNumberFormat="1" applyFont="1" applyFill="1" applyBorder="1" applyAlignment="1" applyProtection="1">
      <alignment horizontal="right" wrapText="1"/>
    </xf>
    <xf numFmtId="164" fontId="8" fillId="14" borderId="107" xfId="13" applyNumberFormat="1" applyFont="1" applyFill="1" applyBorder="1" applyAlignment="1" applyProtection="1">
      <alignment horizontal="right" wrapText="1"/>
    </xf>
    <xf numFmtId="2" fontId="98" fillId="11" borderId="175" xfId="167" applyNumberFormat="1" applyFont="1" applyFill="1" applyBorder="1" applyAlignment="1">
      <alignment horizontal="right"/>
    </xf>
    <xf numFmtId="2" fontId="4" fillId="4" borderId="0" xfId="0" applyNumberFormat="1" applyFont="1" applyFill="1" applyBorder="1" applyAlignment="1" applyProtection="1"/>
    <xf numFmtId="2" fontId="4" fillId="4" borderId="70" xfId="0" applyNumberFormat="1" applyFont="1" applyFill="1" applyBorder="1" applyAlignment="1" applyProtection="1"/>
    <xf numFmtId="2" fontId="4" fillId="4" borderId="176" xfId="0" applyNumberFormat="1" applyFont="1" applyFill="1" applyBorder="1" applyAlignment="1" applyProtection="1"/>
    <xf numFmtId="2" fontId="4" fillId="4" borderId="177" xfId="0" applyNumberFormat="1" applyFont="1" applyFill="1" applyBorder="1" applyAlignment="1" applyProtection="1"/>
    <xf numFmtId="2" fontId="4" fillId="4" borderId="178" xfId="0" applyNumberFormat="1" applyFont="1" applyFill="1" applyBorder="1" applyAlignment="1" applyProtection="1"/>
    <xf numFmtId="164" fontId="8" fillId="7" borderId="33" xfId="13" applyNumberFormat="1" applyFont="1" applyFill="1" applyBorder="1" applyAlignment="1" applyProtection="1">
      <alignment horizontal="right" wrapText="1"/>
    </xf>
    <xf numFmtId="0" fontId="168" fillId="0" borderId="0" xfId="0" applyFont="1" applyAlignment="1">
      <alignment horizontal="center" vertical="top"/>
    </xf>
    <xf numFmtId="164" fontId="8" fillId="7" borderId="121" xfId="13" applyNumberFormat="1" applyFont="1" applyFill="1" applyBorder="1" applyAlignment="1" applyProtection="1">
      <alignment horizontal="right" wrapText="1"/>
    </xf>
    <xf numFmtId="0" fontId="41" fillId="20" borderId="0" xfId="3" applyFont="1" applyFill="1" applyAlignment="1" applyProtection="1">
      <alignment horizontal="center" vertical="center" wrapText="1"/>
    </xf>
    <xf numFmtId="0" fontId="8" fillId="11" borderId="9" xfId="3" applyFont="1" applyFill="1" applyBorder="1" applyAlignment="1" applyProtection="1">
      <alignment horizontal="left"/>
      <protection locked="0"/>
    </xf>
    <xf numFmtId="0" fontId="8" fillId="11" borderId="8" xfId="3" applyFont="1" applyFill="1" applyBorder="1" applyAlignment="1" applyProtection="1">
      <alignment horizontal="left"/>
      <protection locked="0"/>
    </xf>
    <xf numFmtId="0" fontId="4" fillId="11" borderId="2" xfId="3" applyFont="1" applyFill="1" applyBorder="1" applyAlignment="1" applyProtection="1">
      <alignment horizontal="left" vertical="top" wrapText="1"/>
      <protection locked="0"/>
    </xf>
    <xf numFmtId="0" fontId="4" fillId="11" borderId="115" xfId="3" applyFont="1" applyFill="1" applyBorder="1" applyAlignment="1" applyProtection="1">
      <alignment horizontal="left" vertical="top"/>
      <protection locked="0"/>
    </xf>
    <xf numFmtId="0" fontId="4" fillId="11" borderId="15" xfId="3" applyFont="1" applyFill="1" applyBorder="1" applyAlignment="1" applyProtection="1">
      <alignment horizontal="left" vertical="top"/>
      <protection locked="0"/>
    </xf>
    <xf numFmtId="0" fontId="17" fillId="20" borderId="0" xfId="3" applyFont="1" applyFill="1" applyAlignment="1" applyProtection="1">
      <alignment horizontal="center" vertical="center"/>
    </xf>
    <xf numFmtId="0" fontId="4" fillId="11" borderId="59" xfId="3" applyFill="1" applyBorder="1" applyAlignment="1" applyProtection="1">
      <alignment horizontal="left" vertical="center" wrapText="1"/>
      <protection locked="0"/>
    </xf>
    <xf numFmtId="0" fontId="4" fillId="11" borderId="28" xfId="3" applyFont="1" applyFill="1" applyBorder="1" applyAlignment="1" applyProtection="1">
      <alignment horizontal="left" vertical="center" wrapText="1"/>
      <protection locked="0"/>
    </xf>
    <xf numFmtId="0" fontId="33" fillId="19" borderId="0" xfId="3" applyFont="1" applyFill="1" applyAlignment="1" applyProtection="1">
      <alignment horizontal="center" vertical="center" wrapText="1"/>
    </xf>
    <xf numFmtId="0" fontId="12" fillId="17" borderId="17" xfId="3" applyFont="1" applyFill="1" applyBorder="1" applyAlignment="1" applyProtection="1">
      <alignment horizontal="center"/>
    </xf>
    <xf numFmtId="0" fontId="12" fillId="17" borderId="13" xfId="3" applyFont="1" applyFill="1" applyBorder="1" applyAlignment="1" applyProtection="1">
      <alignment horizontal="center"/>
    </xf>
    <xf numFmtId="0" fontId="4" fillId="17" borderId="53" xfId="3" applyFont="1" applyFill="1" applyBorder="1" applyAlignment="1" applyProtection="1"/>
    <xf numFmtId="0" fontId="33" fillId="21" borderId="0" xfId="3" applyFont="1" applyFill="1" applyAlignment="1" applyProtection="1">
      <alignment horizontal="center" vertical="center" wrapText="1"/>
    </xf>
    <xf numFmtId="0" fontId="33" fillId="21" borderId="0" xfId="3" applyFont="1" applyFill="1" applyAlignment="1" applyProtection="1">
      <alignment horizontal="center" vertical="center"/>
    </xf>
    <xf numFmtId="0" fontId="15" fillId="17" borderId="0" xfId="3" applyFont="1" applyFill="1" applyBorder="1" applyAlignment="1" applyProtection="1">
      <alignment horizontal="right" indent="1"/>
    </xf>
    <xf numFmtId="0" fontId="15" fillId="17" borderId="1" xfId="3" applyFont="1" applyFill="1" applyBorder="1" applyAlignment="1" applyProtection="1">
      <alignment horizontal="right" indent="1"/>
    </xf>
    <xf numFmtId="0" fontId="4" fillId="11" borderId="59" xfId="3" applyFont="1" applyFill="1" applyBorder="1" applyAlignment="1" applyProtection="1">
      <alignment horizontal="left"/>
      <protection locked="0"/>
    </xf>
    <xf numFmtId="0" fontId="4" fillId="11" borderId="57" xfId="3" applyFont="1" applyFill="1" applyBorder="1" applyAlignment="1" applyProtection="1">
      <alignment horizontal="left"/>
      <protection locked="0"/>
    </xf>
    <xf numFmtId="0" fontId="4" fillId="11" borderId="28" xfId="3" applyFont="1" applyFill="1" applyBorder="1" applyAlignment="1" applyProtection="1">
      <alignment horizontal="left"/>
      <protection locked="0"/>
    </xf>
    <xf numFmtId="0" fontId="4" fillId="11" borderId="59" xfId="3" applyFont="1" applyFill="1" applyBorder="1" applyAlignment="1" applyProtection="1">
      <alignment horizontal="left" vertical="center" wrapText="1"/>
      <protection locked="0"/>
    </xf>
    <xf numFmtId="173" fontId="4" fillId="11" borderId="59" xfId="3" applyNumberFormat="1" applyFont="1" applyFill="1" applyBorder="1" applyAlignment="1" applyProtection="1">
      <alignment horizontal="left" vertical="center"/>
      <protection locked="0"/>
    </xf>
    <xf numFmtId="173" fontId="4" fillId="11" borderId="28" xfId="3" applyNumberFormat="1" applyFont="1" applyFill="1" applyBorder="1" applyAlignment="1" applyProtection="1">
      <alignment horizontal="left" vertical="center"/>
      <protection locked="0"/>
    </xf>
    <xf numFmtId="0" fontId="4" fillId="9" borderId="0" xfId="3" applyFont="1" applyFill="1" applyBorder="1" applyAlignment="1" applyProtection="1">
      <alignment vertical="center" wrapText="1"/>
    </xf>
    <xf numFmtId="0" fontId="44" fillId="9" borderId="0" xfId="3" applyFont="1" applyFill="1" applyBorder="1" applyAlignment="1" applyProtection="1">
      <alignment vertical="center" wrapText="1"/>
    </xf>
    <xf numFmtId="0" fontId="12" fillId="17" borderId="10" xfId="3" applyFont="1" applyFill="1" applyBorder="1" applyAlignment="1" applyProtection="1">
      <alignment horizontal="center"/>
    </xf>
    <xf numFmtId="174" fontId="4" fillId="6" borderId="29" xfId="3" applyNumberFormat="1" applyFont="1" applyFill="1" applyBorder="1" applyAlignment="1" applyProtection="1">
      <alignment horizontal="left"/>
    </xf>
    <xf numFmtId="0" fontId="0" fillId="9" borderId="0" xfId="0" applyFill="1" applyAlignment="1" applyProtection="1">
      <alignment horizontal="left" vertical="top" wrapText="1"/>
      <protection locked="0"/>
    </xf>
    <xf numFmtId="164" fontId="8" fillId="55" borderId="58" xfId="0" applyNumberFormat="1" applyFont="1" applyFill="1" applyBorder="1" applyAlignment="1" applyProtection="1">
      <alignment horizontal="center" vertical="center"/>
    </xf>
    <xf numFmtId="164" fontId="8" fillId="55" borderId="143" xfId="0" applyNumberFormat="1" applyFont="1" applyFill="1" applyBorder="1" applyAlignment="1" applyProtection="1">
      <alignment horizontal="center" vertical="center"/>
    </xf>
    <xf numFmtId="0" fontId="33" fillId="6" borderId="17" xfId="0" applyFont="1" applyFill="1" applyBorder="1" applyAlignment="1" applyProtection="1">
      <alignment horizontal="center"/>
    </xf>
    <xf numFmtId="0" fontId="33" fillId="6" borderId="13" xfId="0" applyFont="1" applyFill="1" applyBorder="1" applyAlignment="1" applyProtection="1">
      <alignment horizontal="center"/>
    </xf>
    <xf numFmtId="0" fontId="33" fillId="6" borderId="10" xfId="0" applyFont="1" applyFill="1" applyBorder="1" applyAlignment="1" applyProtection="1">
      <alignment horizontal="center"/>
    </xf>
    <xf numFmtId="0" fontId="33" fillId="18" borderId="49" xfId="0" applyFont="1" applyFill="1" applyBorder="1" applyAlignment="1" applyProtection="1">
      <alignment horizontal="center"/>
    </xf>
    <xf numFmtId="0" fontId="33" fillId="18" borderId="128" xfId="0" applyFont="1" applyFill="1" applyBorder="1" applyAlignment="1" applyProtection="1">
      <alignment horizontal="center"/>
    </xf>
    <xf numFmtId="0" fontId="33" fillId="18" borderId="40" xfId="0" applyFont="1" applyFill="1" applyBorder="1" applyAlignment="1" applyProtection="1">
      <alignment horizontal="center"/>
    </xf>
    <xf numFmtId="0" fontId="9" fillId="6" borderId="17" xfId="0" applyFont="1" applyFill="1" applyBorder="1" applyAlignment="1" applyProtection="1">
      <alignment horizontal="right" vertical="center"/>
    </xf>
    <xf numFmtId="0" fontId="9" fillId="6" borderId="13" xfId="0" applyFont="1" applyFill="1" applyBorder="1" applyAlignment="1" applyProtection="1">
      <alignment horizontal="right" vertical="center"/>
    </xf>
    <xf numFmtId="0" fontId="9" fillId="6" borderId="10" xfId="0" applyFont="1" applyFill="1" applyBorder="1" applyAlignment="1" applyProtection="1">
      <alignment horizontal="right" vertical="center"/>
    </xf>
    <xf numFmtId="0" fontId="33" fillId="18" borderId="17" xfId="0" applyFont="1" applyFill="1" applyBorder="1" applyAlignment="1" applyProtection="1">
      <alignment horizontal="center"/>
    </xf>
    <xf numFmtId="0" fontId="33" fillId="18" borderId="13" xfId="0" applyFont="1" applyFill="1" applyBorder="1" applyAlignment="1" applyProtection="1">
      <alignment horizontal="center"/>
    </xf>
    <xf numFmtId="0" fontId="33" fillId="18" borderId="10" xfId="0" applyFont="1" applyFill="1" applyBorder="1" applyAlignment="1" applyProtection="1">
      <alignment horizontal="center"/>
    </xf>
    <xf numFmtId="0" fontId="8" fillId="6" borderId="110" xfId="0" applyFont="1" applyFill="1" applyBorder="1" applyAlignment="1" applyProtection="1">
      <alignment horizontal="center" vertical="center"/>
    </xf>
    <xf numFmtId="0" fontId="8" fillId="6" borderId="53" xfId="0" applyFont="1" applyFill="1" applyBorder="1" applyAlignment="1" applyProtection="1">
      <alignment horizontal="center" vertical="center"/>
    </xf>
    <xf numFmtId="0" fontId="8" fillId="6" borderId="63" xfId="0" applyFont="1" applyFill="1" applyBorder="1" applyAlignment="1" applyProtection="1">
      <alignment horizontal="center" vertical="center"/>
    </xf>
    <xf numFmtId="0" fontId="8" fillId="18" borderId="50" xfId="0" applyFont="1" applyFill="1" applyBorder="1" applyAlignment="1" applyProtection="1">
      <alignment horizontal="center" vertical="center"/>
    </xf>
    <xf numFmtId="0" fontId="8" fillId="18" borderId="119" xfId="0" applyFont="1" applyFill="1" applyBorder="1" applyAlignment="1" applyProtection="1">
      <alignment horizontal="center" vertical="center"/>
    </xf>
    <xf numFmtId="0" fontId="8" fillId="18" borderId="42" xfId="0" applyFont="1" applyFill="1" applyBorder="1" applyAlignment="1" applyProtection="1">
      <alignment horizontal="center" vertical="center"/>
    </xf>
    <xf numFmtId="0" fontId="8" fillId="6" borderId="137" xfId="0" applyFont="1" applyFill="1" applyBorder="1" applyAlignment="1" applyProtection="1">
      <alignment horizontal="center" vertical="center"/>
    </xf>
    <xf numFmtId="0" fontId="8" fillId="18" borderId="33" xfId="0" applyFont="1" applyFill="1" applyBorder="1" applyAlignment="1" applyProtection="1">
      <alignment horizontal="center" vertical="center"/>
    </xf>
    <xf numFmtId="0" fontId="8" fillId="18" borderId="22" xfId="0" applyFont="1" applyFill="1" applyBorder="1" applyAlignment="1" applyProtection="1">
      <alignment horizontal="center" vertical="center"/>
    </xf>
    <xf numFmtId="0" fontId="8" fillId="18" borderId="21" xfId="0" applyFont="1" applyFill="1" applyBorder="1" applyAlignment="1" applyProtection="1">
      <alignment horizontal="center" vertical="center"/>
    </xf>
    <xf numFmtId="0" fontId="2" fillId="3" borderId="60" xfId="0" applyFont="1" applyFill="1" applyBorder="1" applyAlignment="1" applyProtection="1">
      <alignment horizontal="center" vertical="center"/>
    </xf>
    <xf numFmtId="0" fontId="2" fillId="3" borderId="57" xfId="0" applyFont="1" applyFill="1" applyBorder="1" applyAlignment="1" applyProtection="1">
      <alignment horizontal="center" vertical="center"/>
    </xf>
    <xf numFmtId="0" fontId="8" fillId="6" borderId="138" xfId="0" applyFont="1" applyFill="1" applyBorder="1" applyAlignment="1" applyProtection="1">
      <alignment horizontal="center" vertical="center"/>
    </xf>
    <xf numFmtId="0" fontId="8" fillId="18" borderId="136" xfId="0" applyFont="1" applyFill="1" applyBorder="1" applyAlignment="1" applyProtection="1">
      <alignment horizontal="center" vertical="center"/>
    </xf>
    <xf numFmtId="0" fontId="8" fillId="18" borderId="141" xfId="0" applyFont="1" applyFill="1" applyBorder="1" applyAlignment="1" applyProtection="1">
      <alignment horizontal="center" vertical="center"/>
    </xf>
    <xf numFmtId="0" fontId="4" fillId="4" borderId="75" xfId="0" applyFont="1" applyFill="1" applyBorder="1" applyAlignment="1" applyProtection="1">
      <alignment horizontal="center"/>
    </xf>
    <xf numFmtId="0" fontId="4" fillId="4" borderId="76" xfId="0" applyFont="1" applyFill="1" applyBorder="1" applyAlignment="1" applyProtection="1">
      <alignment horizontal="center"/>
    </xf>
    <xf numFmtId="0" fontId="4" fillId="4" borderId="80" xfId="0" applyFont="1" applyFill="1" applyBorder="1" applyAlignment="1" applyProtection="1">
      <alignment horizontal="center"/>
    </xf>
    <xf numFmtId="0" fontId="4" fillId="4" borderId="81" xfId="0" applyFont="1" applyFill="1" applyBorder="1" applyAlignment="1" applyProtection="1">
      <alignment horizontal="center"/>
    </xf>
    <xf numFmtId="0" fontId="2" fillId="3" borderId="11" xfId="0" applyFont="1" applyFill="1" applyBorder="1" applyAlignment="1" applyProtection="1">
      <alignment horizontal="center"/>
    </xf>
    <xf numFmtId="0" fontId="2" fillId="3" borderId="12" xfId="0" applyFont="1" applyFill="1" applyBorder="1" applyAlignment="1" applyProtection="1">
      <alignment horizontal="center"/>
    </xf>
    <xf numFmtId="0" fontId="2" fillId="3" borderId="9" xfId="0" applyFont="1" applyFill="1" applyBorder="1" applyAlignment="1" applyProtection="1">
      <alignment horizontal="center"/>
    </xf>
    <xf numFmtId="0" fontId="33" fillId="3" borderId="145" xfId="0" applyFont="1" applyFill="1" applyBorder="1" applyAlignment="1" applyProtection="1">
      <alignment horizontal="center"/>
    </xf>
    <xf numFmtId="0" fontId="33" fillId="3" borderId="136" xfId="0" applyFont="1" applyFill="1" applyBorder="1" applyAlignment="1" applyProtection="1">
      <alignment horizontal="center"/>
    </xf>
  </cellXfs>
  <cellStyles count="59907">
    <cellStyle name=" 1" xfId="18"/>
    <cellStyle name=" 1 2" xfId="19"/>
    <cellStyle name=" 1 2 2" xfId="20"/>
    <cellStyle name=" 1 2 3" xfId="297"/>
    <cellStyle name=" 1 3" xfId="21"/>
    <cellStyle name=" 1 3 2" xfId="22"/>
    <cellStyle name=" 1 4" xfId="23"/>
    <cellStyle name=" 1_29(d) - Gas extensions -tariffs" xfId="24"/>
    <cellStyle name="_3GIS model v2.77_Distribution Business_Retail Fin Perform " xfId="25"/>
    <cellStyle name="_3GIS model v2.77_Fleet Overhead Costs 2_Retail Fin Perform " xfId="26"/>
    <cellStyle name="_3GIS model v2.77_Fleet Overhead Costs_Retail Fin Perform " xfId="27"/>
    <cellStyle name="_3GIS model v2.77_Forecast 2_Retail Fin Perform " xfId="28"/>
    <cellStyle name="_3GIS model v2.77_Forecast_Retail Fin Perform " xfId="29"/>
    <cellStyle name="_3GIS model v2.77_Funding &amp; Cashflow_1_Retail Fin Perform " xfId="30"/>
    <cellStyle name="_3GIS model v2.77_Funding &amp; Cashflow_Retail Fin Perform " xfId="31"/>
    <cellStyle name="_3GIS model v2.77_Group P&amp;L_1_Retail Fin Perform " xfId="32"/>
    <cellStyle name="_3GIS model v2.77_Group P&amp;L_Retail Fin Perform " xfId="33"/>
    <cellStyle name="_3GIS model v2.77_Opening  Detailed BS_Retail Fin Perform " xfId="34"/>
    <cellStyle name="_3GIS model v2.77_OUTPUT DB_Retail Fin Perform " xfId="35"/>
    <cellStyle name="_3GIS model v2.77_OUTPUT EB_Retail Fin Perform " xfId="36"/>
    <cellStyle name="_3GIS model v2.77_Report_Retail Fin Perform " xfId="37"/>
    <cellStyle name="_3GIS model v2.77_Retail Fin Perform " xfId="38"/>
    <cellStyle name="_3GIS model v2.77_Sheet2 2_Retail Fin Perform " xfId="39"/>
    <cellStyle name="_3GIS model v2.77_Sheet2_Retail Fin Perform " xfId="40"/>
    <cellStyle name="_Capex" xfId="41"/>
    <cellStyle name="_Capex 2" xfId="42"/>
    <cellStyle name="_Capex_29(d) - Gas extensions -tariffs" xfId="43"/>
    <cellStyle name="_UED AMP 2009-14 Final 250309 Less PU" xfId="44"/>
    <cellStyle name="_UED AMP 2009-14 Final 250309 Less PU_1011 monthly" xfId="45"/>
    <cellStyle name="20% - Accent1 10" xfId="351"/>
    <cellStyle name="20% - Accent1 11" xfId="352"/>
    <cellStyle name="20% - Accent1 12" xfId="353"/>
    <cellStyle name="20% - Accent1 13" xfId="354"/>
    <cellStyle name="20% - Accent1 2" xfId="46"/>
    <cellStyle name="20% - Accent1 2 2" xfId="355"/>
    <cellStyle name="20% - Accent1 3" xfId="356"/>
    <cellStyle name="20% - Accent1 4" xfId="357"/>
    <cellStyle name="20% - Accent1 5" xfId="358"/>
    <cellStyle name="20% - Accent1 6" xfId="359"/>
    <cellStyle name="20% - Accent1 7" xfId="360"/>
    <cellStyle name="20% - Accent1 8" xfId="361"/>
    <cellStyle name="20% - Accent1 9" xfId="362"/>
    <cellStyle name="20% - Accent2 10" xfId="363"/>
    <cellStyle name="20% - Accent2 11" xfId="364"/>
    <cellStyle name="20% - Accent2 12" xfId="365"/>
    <cellStyle name="20% - Accent2 13" xfId="366"/>
    <cellStyle name="20% - Accent2 2" xfId="47"/>
    <cellStyle name="20% - Accent2 2 2" xfId="367"/>
    <cellStyle name="20% - Accent2 3" xfId="368"/>
    <cellStyle name="20% - Accent2 4" xfId="369"/>
    <cellStyle name="20% - Accent2 5" xfId="370"/>
    <cellStyle name="20% - Accent2 6" xfId="371"/>
    <cellStyle name="20% - Accent2 7" xfId="372"/>
    <cellStyle name="20% - Accent2 8" xfId="373"/>
    <cellStyle name="20% - Accent2 9" xfId="374"/>
    <cellStyle name="20% - Accent3 10" xfId="375"/>
    <cellStyle name="20% - Accent3 11" xfId="376"/>
    <cellStyle name="20% - Accent3 12" xfId="377"/>
    <cellStyle name="20% - Accent3 13" xfId="378"/>
    <cellStyle name="20% - Accent3 2" xfId="48"/>
    <cellStyle name="20% - Accent3 2 2" xfId="379"/>
    <cellStyle name="20% - Accent3 3" xfId="380"/>
    <cellStyle name="20% - Accent3 4" xfId="381"/>
    <cellStyle name="20% - Accent3 5" xfId="382"/>
    <cellStyle name="20% - Accent3 6" xfId="383"/>
    <cellStyle name="20% - Accent3 7" xfId="384"/>
    <cellStyle name="20% - Accent3 8" xfId="385"/>
    <cellStyle name="20% - Accent3 9" xfId="386"/>
    <cellStyle name="20% - Accent4 10" xfId="387"/>
    <cellStyle name="20% - Accent4 11" xfId="388"/>
    <cellStyle name="20% - Accent4 12" xfId="389"/>
    <cellStyle name="20% - Accent4 13" xfId="390"/>
    <cellStyle name="20% - Accent4 2" xfId="49"/>
    <cellStyle name="20% - Accent4 2 2" xfId="391"/>
    <cellStyle name="20% - Accent4 3" xfId="392"/>
    <cellStyle name="20% - Accent4 4" xfId="393"/>
    <cellStyle name="20% - Accent4 5" xfId="394"/>
    <cellStyle name="20% - Accent4 6" xfId="395"/>
    <cellStyle name="20% - Accent4 7" xfId="396"/>
    <cellStyle name="20% - Accent4 8" xfId="397"/>
    <cellStyle name="20% - Accent4 9" xfId="398"/>
    <cellStyle name="20% - Accent5 10" xfId="399"/>
    <cellStyle name="20% - Accent5 11" xfId="400"/>
    <cellStyle name="20% - Accent5 12" xfId="401"/>
    <cellStyle name="20% - Accent5 13" xfId="402"/>
    <cellStyle name="20% - Accent5 2" xfId="50"/>
    <cellStyle name="20% - Accent5 2 2" xfId="403"/>
    <cellStyle name="20% - Accent5 3" xfId="404"/>
    <cellStyle name="20% - Accent5 4" xfId="405"/>
    <cellStyle name="20% - Accent5 5" xfId="406"/>
    <cellStyle name="20% - Accent5 6" xfId="407"/>
    <cellStyle name="20% - Accent5 7" xfId="408"/>
    <cellStyle name="20% - Accent5 8" xfId="409"/>
    <cellStyle name="20% - Accent5 9" xfId="410"/>
    <cellStyle name="20% - Accent6 10" xfId="411"/>
    <cellStyle name="20% - Accent6 11" xfId="412"/>
    <cellStyle name="20% - Accent6 12" xfId="413"/>
    <cellStyle name="20% - Accent6 13" xfId="414"/>
    <cellStyle name="20% - Accent6 2" xfId="51"/>
    <cellStyle name="20% - Accent6 2 2" xfId="415"/>
    <cellStyle name="20% - Accent6 3" xfId="416"/>
    <cellStyle name="20% - Accent6 4" xfId="417"/>
    <cellStyle name="20% - Accent6 5" xfId="418"/>
    <cellStyle name="20% - Accent6 6" xfId="419"/>
    <cellStyle name="20% - Accent6 7" xfId="420"/>
    <cellStyle name="20% - Accent6 8" xfId="421"/>
    <cellStyle name="20% - Accent6 9" xfId="422"/>
    <cellStyle name="40% - Accent1 10" xfId="423"/>
    <cellStyle name="40% - Accent1 11" xfId="424"/>
    <cellStyle name="40% - Accent1 12" xfId="425"/>
    <cellStyle name="40% - Accent1 13" xfId="426"/>
    <cellStyle name="40% - Accent1 2" xfId="52"/>
    <cellStyle name="40% - Accent1 2 2" xfId="427"/>
    <cellStyle name="40% - Accent1 3" xfId="428"/>
    <cellStyle name="40% - Accent1 4" xfId="429"/>
    <cellStyle name="40% - Accent1 5" xfId="430"/>
    <cellStyle name="40% - Accent1 6" xfId="431"/>
    <cellStyle name="40% - Accent1 7" xfId="432"/>
    <cellStyle name="40% - Accent1 8" xfId="433"/>
    <cellStyle name="40% - Accent1 9" xfId="434"/>
    <cellStyle name="40% - Accent2 10" xfId="435"/>
    <cellStyle name="40% - Accent2 11" xfId="436"/>
    <cellStyle name="40% - Accent2 12" xfId="437"/>
    <cellStyle name="40% - Accent2 13" xfId="438"/>
    <cellStyle name="40% - Accent2 2" xfId="53"/>
    <cellStyle name="40% - Accent2 2 2" xfId="439"/>
    <cellStyle name="40% - Accent2 3" xfId="440"/>
    <cellStyle name="40% - Accent2 4" xfId="441"/>
    <cellStyle name="40% - Accent2 5" xfId="442"/>
    <cellStyle name="40% - Accent2 6" xfId="443"/>
    <cellStyle name="40% - Accent2 7" xfId="444"/>
    <cellStyle name="40% - Accent2 8" xfId="445"/>
    <cellStyle name="40% - Accent2 9" xfId="446"/>
    <cellStyle name="40% - Accent3 10" xfId="447"/>
    <cellStyle name="40% - Accent3 11" xfId="448"/>
    <cellStyle name="40% - Accent3 12" xfId="449"/>
    <cellStyle name="40% - Accent3 13" xfId="450"/>
    <cellStyle name="40% - Accent3 2" xfId="54"/>
    <cellStyle name="40% - Accent3 2 2" xfId="451"/>
    <cellStyle name="40% - Accent3 3" xfId="452"/>
    <cellStyle name="40% - Accent3 4" xfId="453"/>
    <cellStyle name="40% - Accent3 5" xfId="454"/>
    <cellStyle name="40% - Accent3 6" xfId="455"/>
    <cellStyle name="40% - Accent3 7" xfId="456"/>
    <cellStyle name="40% - Accent3 8" xfId="457"/>
    <cellStyle name="40% - Accent3 9" xfId="458"/>
    <cellStyle name="40% - Accent4 10" xfId="459"/>
    <cellStyle name="40% - Accent4 11" xfId="460"/>
    <cellStyle name="40% - Accent4 12" xfId="461"/>
    <cellStyle name="40% - Accent4 13" xfId="462"/>
    <cellStyle name="40% - Accent4 2" xfId="55"/>
    <cellStyle name="40% - Accent4 2 2" xfId="463"/>
    <cellStyle name="40% - Accent4 3" xfId="464"/>
    <cellStyle name="40% - Accent4 4" xfId="465"/>
    <cellStyle name="40% - Accent4 5" xfId="466"/>
    <cellStyle name="40% - Accent4 6" xfId="467"/>
    <cellStyle name="40% - Accent4 7" xfId="468"/>
    <cellStyle name="40% - Accent4 8" xfId="469"/>
    <cellStyle name="40% - Accent4 9" xfId="470"/>
    <cellStyle name="40% - Accent5 10" xfId="471"/>
    <cellStyle name="40% - Accent5 11" xfId="472"/>
    <cellStyle name="40% - Accent5 12" xfId="473"/>
    <cellStyle name="40% - Accent5 13" xfId="474"/>
    <cellStyle name="40% - Accent5 2" xfId="56"/>
    <cellStyle name="40% - Accent5 2 2" xfId="475"/>
    <cellStyle name="40% - Accent5 3" xfId="476"/>
    <cellStyle name="40% - Accent5 4" xfId="477"/>
    <cellStyle name="40% - Accent5 5" xfId="478"/>
    <cellStyle name="40% - Accent5 6" xfId="479"/>
    <cellStyle name="40% - Accent5 7" xfId="480"/>
    <cellStyle name="40% - Accent5 8" xfId="481"/>
    <cellStyle name="40% - Accent5 9" xfId="482"/>
    <cellStyle name="40% - Accent6 10" xfId="483"/>
    <cellStyle name="40% - Accent6 11" xfId="484"/>
    <cellStyle name="40% - Accent6 12" xfId="485"/>
    <cellStyle name="40% - Accent6 13" xfId="486"/>
    <cellStyle name="40% - Accent6 2" xfId="57"/>
    <cellStyle name="40% - Accent6 2 2" xfId="487"/>
    <cellStyle name="40% - Accent6 3" xfId="488"/>
    <cellStyle name="40% - Accent6 4" xfId="489"/>
    <cellStyle name="40% - Accent6 5" xfId="490"/>
    <cellStyle name="40% - Accent6 6" xfId="491"/>
    <cellStyle name="40% - Accent6 7" xfId="492"/>
    <cellStyle name="40% - Accent6 8" xfId="493"/>
    <cellStyle name="40% - Accent6 9" xfId="494"/>
    <cellStyle name="60% - Accent1 2" xfId="58"/>
    <cellStyle name="60% - Accent1 2 2" xfId="495"/>
    <cellStyle name="60% - Accent1 3" xfId="496"/>
    <cellStyle name="60% - Accent1 4" xfId="497"/>
    <cellStyle name="60% - Accent1 5" xfId="498"/>
    <cellStyle name="60% - Accent1 6" xfId="499"/>
    <cellStyle name="60% - Accent2 2" xfId="59"/>
    <cellStyle name="60% - Accent2 2 2" xfId="500"/>
    <cellStyle name="60% - Accent2 3" xfId="501"/>
    <cellStyle name="60% - Accent2 4" xfId="502"/>
    <cellStyle name="60% - Accent2 5" xfId="503"/>
    <cellStyle name="60% - Accent2 6" xfId="504"/>
    <cellStyle name="60% - Accent3 2" xfId="60"/>
    <cellStyle name="60% - Accent3 2 2" xfId="505"/>
    <cellStyle name="60% - Accent3 3" xfId="506"/>
    <cellStyle name="60% - Accent3 4" xfId="507"/>
    <cellStyle name="60% - Accent3 5" xfId="508"/>
    <cellStyle name="60% - Accent3 6" xfId="509"/>
    <cellStyle name="60% - Accent4 2" xfId="61"/>
    <cellStyle name="60% - Accent4 2 2" xfId="510"/>
    <cellStyle name="60% - Accent4 3" xfId="511"/>
    <cellStyle name="60% - Accent4 4" xfId="512"/>
    <cellStyle name="60% - Accent4 5" xfId="513"/>
    <cellStyle name="60% - Accent4 6" xfId="514"/>
    <cellStyle name="60% - Accent5 2" xfId="62"/>
    <cellStyle name="60% - Accent5 2 2" xfId="515"/>
    <cellStyle name="60% - Accent5 3" xfId="516"/>
    <cellStyle name="60% - Accent5 4" xfId="517"/>
    <cellStyle name="60% - Accent5 5" xfId="518"/>
    <cellStyle name="60% - Accent5 6" xfId="519"/>
    <cellStyle name="60% - Accent6 2" xfId="63"/>
    <cellStyle name="60% - Accent6 2 2" xfId="520"/>
    <cellStyle name="60% - Accent6 3" xfId="521"/>
    <cellStyle name="60% - Accent6 4" xfId="522"/>
    <cellStyle name="60% - Accent6 5" xfId="523"/>
    <cellStyle name="60% - Accent6 6" xfId="524"/>
    <cellStyle name="Accent1 - 20%" xfId="64"/>
    <cellStyle name="Accent1 - 40%" xfId="65"/>
    <cellStyle name="Accent1 - 60%" xfId="66"/>
    <cellStyle name="Accent1 2" xfId="67"/>
    <cellStyle name="Accent1 2 2" xfId="525"/>
    <cellStyle name="Accent1 3" xfId="526"/>
    <cellStyle name="Accent1 4" xfId="527"/>
    <cellStyle name="Accent1 5" xfId="528"/>
    <cellStyle name="Accent1 6" xfId="529"/>
    <cellStyle name="Accent2 - 20%" xfId="68"/>
    <cellStyle name="Accent2 - 40%" xfId="69"/>
    <cellStyle name="Accent2 - 60%" xfId="70"/>
    <cellStyle name="Accent2 2" xfId="71"/>
    <cellStyle name="Accent2 2 2" xfId="530"/>
    <cellStyle name="Accent2 3" xfId="531"/>
    <cellStyle name="Accent2 4" xfId="532"/>
    <cellStyle name="Accent2 5" xfId="533"/>
    <cellStyle name="Accent2 6" xfId="534"/>
    <cellStyle name="Accent3 - 20%" xfId="72"/>
    <cellStyle name="Accent3 - 40%" xfId="73"/>
    <cellStyle name="Accent3 - 60%" xfId="74"/>
    <cellStyle name="Accent3 2" xfId="75"/>
    <cellStyle name="Accent3 2 2" xfId="535"/>
    <cellStyle name="Accent3 3" xfId="536"/>
    <cellStyle name="Accent3 4" xfId="537"/>
    <cellStyle name="Accent3 5" xfId="538"/>
    <cellStyle name="Accent3 6" xfId="539"/>
    <cellStyle name="Accent4 - 20%" xfId="76"/>
    <cellStyle name="Accent4 - 40%" xfId="77"/>
    <cellStyle name="Accent4 - 60%" xfId="78"/>
    <cellStyle name="Accent4 2" xfId="79"/>
    <cellStyle name="Accent4 2 2" xfId="540"/>
    <cellStyle name="Accent4 3" xfId="541"/>
    <cellStyle name="Accent4 4" xfId="542"/>
    <cellStyle name="Accent4 5" xfId="543"/>
    <cellStyle name="Accent4 6" xfId="544"/>
    <cellStyle name="Accent5 - 20%" xfId="80"/>
    <cellStyle name="Accent5 - 40%" xfId="81"/>
    <cellStyle name="Accent5 - 60%" xfId="82"/>
    <cellStyle name="Accent5 2" xfId="83"/>
    <cellStyle name="Accent5 2 2" xfId="545"/>
    <cellStyle name="Accent5 3" xfId="546"/>
    <cellStyle name="Accent5 4" xfId="547"/>
    <cellStyle name="Accent5 5" xfId="548"/>
    <cellStyle name="Accent5 6" xfId="549"/>
    <cellStyle name="Accent6 - 20%" xfId="84"/>
    <cellStyle name="Accent6 - 40%" xfId="85"/>
    <cellStyle name="Accent6 - 60%" xfId="86"/>
    <cellStyle name="Accent6 2" xfId="87"/>
    <cellStyle name="Accent6 2 2" xfId="550"/>
    <cellStyle name="Accent6 3" xfId="551"/>
    <cellStyle name="Accent6 4" xfId="552"/>
    <cellStyle name="Accent6 5" xfId="553"/>
    <cellStyle name="Accent6 6" xfId="554"/>
    <cellStyle name="Agara" xfId="88"/>
    <cellStyle name="AS Input Middle Currency" xfId="555"/>
    <cellStyle name="AS Input Middle Date" xfId="556"/>
    <cellStyle name="AS Input Middle Multiple" xfId="557"/>
    <cellStyle name="AS Input Middle Number" xfId="558"/>
    <cellStyle name="AS Input Middle Percentage" xfId="559"/>
    <cellStyle name="AS Input Middle Title / Name" xfId="560"/>
    <cellStyle name="AS Input Middle Year" xfId="561"/>
    <cellStyle name="Assumptions Center Currency" xfId="562"/>
    <cellStyle name="Assumptions Center Currency 2" xfId="563"/>
    <cellStyle name="Assumptions Center Currency 3" xfId="564"/>
    <cellStyle name="Assumptions Center Currency 4" xfId="565"/>
    <cellStyle name="Assumptions Center Currency 5" xfId="566"/>
    <cellStyle name="Assumptions Center Currency 6" xfId="567"/>
    <cellStyle name="Assumptions Center Currency 7" xfId="568"/>
    <cellStyle name="Assumptions Center Currency 8" xfId="569"/>
    <cellStyle name="Assumptions Center Date" xfId="570"/>
    <cellStyle name="Assumptions Center Date 2" xfId="571"/>
    <cellStyle name="Assumptions Center Date 3" xfId="572"/>
    <cellStyle name="Assumptions Center Date 4" xfId="573"/>
    <cellStyle name="Assumptions Center Date 5" xfId="574"/>
    <cellStyle name="Assumptions Center Date 6" xfId="575"/>
    <cellStyle name="Assumptions Center Date 7" xfId="576"/>
    <cellStyle name="Assumptions Center Date 8" xfId="577"/>
    <cellStyle name="Assumptions Center Multiple" xfId="578"/>
    <cellStyle name="Assumptions Center Multiple 2" xfId="579"/>
    <cellStyle name="Assumptions Center Multiple 3" xfId="580"/>
    <cellStyle name="Assumptions Center Multiple 4" xfId="581"/>
    <cellStyle name="Assumptions Center Multiple 5" xfId="582"/>
    <cellStyle name="Assumptions Center Multiple 6" xfId="583"/>
    <cellStyle name="Assumptions Center Multiple 7" xfId="584"/>
    <cellStyle name="Assumptions Center Multiple 8" xfId="585"/>
    <cellStyle name="Assumptions Center Number" xfId="586"/>
    <cellStyle name="Assumptions Center Number 2" xfId="587"/>
    <cellStyle name="Assumptions Center Number 3" xfId="588"/>
    <cellStyle name="Assumptions Center Number 4" xfId="589"/>
    <cellStyle name="Assumptions Center Number 5" xfId="590"/>
    <cellStyle name="Assumptions Center Number 6" xfId="591"/>
    <cellStyle name="Assumptions Center Number 7" xfId="592"/>
    <cellStyle name="Assumptions Center Number 8" xfId="593"/>
    <cellStyle name="Assumptions Center Percentage" xfId="594"/>
    <cellStyle name="Assumptions Center Percentage 2" xfId="595"/>
    <cellStyle name="Assumptions Center Percentage 3" xfId="596"/>
    <cellStyle name="Assumptions Center Percentage 4" xfId="597"/>
    <cellStyle name="Assumptions Center Percentage 5" xfId="598"/>
    <cellStyle name="Assumptions Center Percentage 6" xfId="599"/>
    <cellStyle name="Assumptions Center Percentage 7" xfId="600"/>
    <cellStyle name="Assumptions Center Percentage 8" xfId="601"/>
    <cellStyle name="Assumptions Center Year" xfId="602"/>
    <cellStyle name="Assumptions Center Year 2" xfId="603"/>
    <cellStyle name="Assumptions Center Year 3" xfId="604"/>
    <cellStyle name="Assumptions Center Year 4" xfId="605"/>
    <cellStyle name="Assumptions Center Year 5" xfId="606"/>
    <cellStyle name="Assumptions Center Year 6" xfId="607"/>
    <cellStyle name="Assumptions Center Year 7" xfId="608"/>
    <cellStyle name="Assumptions Center Year 8" xfId="609"/>
    <cellStyle name="Assumptions Forecast Currency" xfId="610"/>
    <cellStyle name="Assumptions Forecast Date" xfId="611"/>
    <cellStyle name="Assumptions Forecast Multiple" xfId="612"/>
    <cellStyle name="Assumptions Forecast Number" xfId="613"/>
    <cellStyle name="Assumptions Forecast Percentage" xfId="614"/>
    <cellStyle name="Assumptions Forecast Title / Name" xfId="615"/>
    <cellStyle name="Assumptions Forecast Year" xfId="616"/>
    <cellStyle name="Assumptions Heading" xfId="617"/>
    <cellStyle name="Assumptions Heading 2" xfId="618"/>
    <cellStyle name="Assumptions Heading 3" xfId="619"/>
    <cellStyle name="Assumptions Heading 4" xfId="620"/>
    <cellStyle name="Assumptions Heading 5" xfId="621"/>
    <cellStyle name="Assumptions Heading 6" xfId="622"/>
    <cellStyle name="Assumptions Heading 7" xfId="623"/>
    <cellStyle name="Assumptions Heading 8" xfId="624"/>
    <cellStyle name="Assumptions Middle Currency" xfId="625"/>
    <cellStyle name="Assumptions Middle Date" xfId="626"/>
    <cellStyle name="Assumptions Middle Multiple" xfId="627"/>
    <cellStyle name="Assumptions Middle Number" xfId="628"/>
    <cellStyle name="Assumptions Middle Percentage" xfId="629"/>
    <cellStyle name="Assumptions Middle Title / Name" xfId="630"/>
    <cellStyle name="Assumptions Middle Year" xfId="631"/>
    <cellStyle name="Assumptions Right Currency" xfId="632"/>
    <cellStyle name="Assumptions Right Currency 2" xfId="633"/>
    <cellStyle name="Assumptions Right Currency 3" xfId="634"/>
    <cellStyle name="Assumptions Right Currency 4" xfId="635"/>
    <cellStyle name="Assumptions Right Currency 5" xfId="636"/>
    <cellStyle name="Assumptions Right Currency 6" xfId="637"/>
    <cellStyle name="Assumptions Right Currency 7" xfId="638"/>
    <cellStyle name="Assumptions Right Currency 8" xfId="639"/>
    <cellStyle name="Assumptions Right Date" xfId="640"/>
    <cellStyle name="Assumptions Right Date 2" xfId="641"/>
    <cellStyle name="Assumptions Right Date 3" xfId="642"/>
    <cellStyle name="Assumptions Right Date 4" xfId="643"/>
    <cellStyle name="Assumptions Right Date 5" xfId="644"/>
    <cellStyle name="Assumptions Right Date 6" xfId="645"/>
    <cellStyle name="Assumptions Right Date 7" xfId="646"/>
    <cellStyle name="Assumptions Right Date 8" xfId="647"/>
    <cellStyle name="Assumptions Right Multiple" xfId="648"/>
    <cellStyle name="Assumptions Right Multiple 2" xfId="649"/>
    <cellStyle name="Assumptions Right Multiple 3" xfId="650"/>
    <cellStyle name="Assumptions Right Multiple 4" xfId="651"/>
    <cellStyle name="Assumptions Right Multiple 5" xfId="652"/>
    <cellStyle name="Assumptions Right Multiple 6" xfId="653"/>
    <cellStyle name="Assumptions Right Multiple 7" xfId="654"/>
    <cellStyle name="Assumptions Right Multiple 8" xfId="655"/>
    <cellStyle name="Assumptions Right Number" xfId="656"/>
    <cellStyle name="Assumptions Right Number 2" xfId="657"/>
    <cellStyle name="Assumptions Right Number 3" xfId="658"/>
    <cellStyle name="Assumptions Right Number 4" xfId="659"/>
    <cellStyle name="Assumptions Right Number 5" xfId="660"/>
    <cellStyle name="Assumptions Right Number 6" xfId="661"/>
    <cellStyle name="Assumptions Right Number 7" xfId="662"/>
    <cellStyle name="Assumptions Right Number 8" xfId="663"/>
    <cellStyle name="Assumptions Right Percentage" xfId="664"/>
    <cellStyle name="Assumptions Right Percentage 2" xfId="665"/>
    <cellStyle name="Assumptions Right Percentage 3" xfId="666"/>
    <cellStyle name="Assumptions Right Percentage 4" xfId="667"/>
    <cellStyle name="Assumptions Right Percentage 5" xfId="668"/>
    <cellStyle name="Assumptions Right Percentage 6" xfId="669"/>
    <cellStyle name="Assumptions Right Percentage 7" xfId="670"/>
    <cellStyle name="Assumptions Right Percentage 8" xfId="671"/>
    <cellStyle name="Assumptions Right Year" xfId="672"/>
    <cellStyle name="Assumptions Right Year 2" xfId="673"/>
    <cellStyle name="Assumptions Right Year 3" xfId="674"/>
    <cellStyle name="Assumptions Right Year 4" xfId="675"/>
    <cellStyle name="Assumptions Right Year 5" xfId="676"/>
    <cellStyle name="Assumptions Right Year 6" xfId="677"/>
    <cellStyle name="Assumptions Right Year 7" xfId="678"/>
    <cellStyle name="Assumptions Right Year 8" xfId="679"/>
    <cellStyle name="B79812_.wvu.PrintTitlest" xfId="89"/>
    <cellStyle name="Bad 2" xfId="90"/>
    <cellStyle name="Bad 2 2" xfId="680"/>
    <cellStyle name="Bad 3" xfId="681"/>
    <cellStyle name="Bad 4" xfId="682"/>
    <cellStyle name="Bad 5" xfId="683"/>
    <cellStyle name="Bad 6" xfId="684"/>
    <cellStyle name="Black" xfId="91"/>
    <cellStyle name="Blank" xfId="685"/>
    <cellStyle name="Blockout" xfId="92"/>
    <cellStyle name="Blockout 2" xfId="93"/>
    <cellStyle name="Blockout 3" xfId="270"/>
    <cellStyle name="Blue" xfId="94"/>
    <cellStyle name="Body" xfId="334"/>
    <cellStyle name="Border" xfId="686"/>
    <cellStyle name="Calculation 2" xfId="95"/>
    <cellStyle name="Calculation 2 10" xfId="687"/>
    <cellStyle name="Calculation 2 10 2" xfId="688"/>
    <cellStyle name="Calculation 2 10 2 2" xfId="689"/>
    <cellStyle name="Calculation 2 10 2 3" xfId="690"/>
    <cellStyle name="Calculation 2 10 2 4" xfId="691"/>
    <cellStyle name="Calculation 2 10 2 5" xfId="692"/>
    <cellStyle name="Calculation 2 10 2 6" xfId="693"/>
    <cellStyle name="Calculation 2 10 2 7" xfId="694"/>
    <cellStyle name="Calculation 2 10 3" xfId="695"/>
    <cellStyle name="Calculation 2 10 4" xfId="696"/>
    <cellStyle name="Calculation 2 10 5" xfId="697"/>
    <cellStyle name="Calculation 2 11" xfId="698"/>
    <cellStyle name="Calculation 2 11 2" xfId="699"/>
    <cellStyle name="Calculation 2 11 2 2" xfId="700"/>
    <cellStyle name="Calculation 2 11 2 3" xfId="701"/>
    <cellStyle name="Calculation 2 11 2 4" xfId="702"/>
    <cellStyle name="Calculation 2 11 2 5" xfId="703"/>
    <cellStyle name="Calculation 2 11 2 6" xfId="704"/>
    <cellStyle name="Calculation 2 11 2 7" xfId="705"/>
    <cellStyle name="Calculation 2 11 3" xfId="706"/>
    <cellStyle name="Calculation 2 11 4" xfId="707"/>
    <cellStyle name="Calculation 2 11 5" xfId="708"/>
    <cellStyle name="Calculation 2 12" xfId="709"/>
    <cellStyle name="Calculation 2 12 2" xfId="710"/>
    <cellStyle name="Calculation 2 12 2 2" xfId="711"/>
    <cellStyle name="Calculation 2 12 2 3" xfId="712"/>
    <cellStyle name="Calculation 2 12 2 4" xfId="713"/>
    <cellStyle name="Calculation 2 12 2 5" xfId="714"/>
    <cellStyle name="Calculation 2 12 2 6" xfId="715"/>
    <cellStyle name="Calculation 2 12 2 7" xfId="716"/>
    <cellStyle name="Calculation 2 12 3" xfId="717"/>
    <cellStyle name="Calculation 2 12 4" xfId="718"/>
    <cellStyle name="Calculation 2 12 5" xfId="719"/>
    <cellStyle name="Calculation 2 13" xfId="720"/>
    <cellStyle name="Calculation 2 13 2" xfId="721"/>
    <cellStyle name="Calculation 2 13 2 2" xfId="722"/>
    <cellStyle name="Calculation 2 13 2 3" xfId="723"/>
    <cellStyle name="Calculation 2 13 2 4" xfId="724"/>
    <cellStyle name="Calculation 2 13 2 5" xfId="725"/>
    <cellStyle name="Calculation 2 13 2 6" xfId="726"/>
    <cellStyle name="Calculation 2 13 2 7" xfId="727"/>
    <cellStyle name="Calculation 2 13 3" xfId="728"/>
    <cellStyle name="Calculation 2 13 4" xfId="729"/>
    <cellStyle name="Calculation 2 13 5" xfId="730"/>
    <cellStyle name="Calculation 2 14" xfId="731"/>
    <cellStyle name="Calculation 2 14 2" xfId="732"/>
    <cellStyle name="Calculation 2 14 3" xfId="733"/>
    <cellStyle name="Calculation 2 14 4" xfId="734"/>
    <cellStyle name="Calculation 2 14 5" xfId="735"/>
    <cellStyle name="Calculation 2 14 6" xfId="736"/>
    <cellStyle name="Calculation 2 14 7" xfId="737"/>
    <cellStyle name="Calculation 2 14 8" xfId="738"/>
    <cellStyle name="Calculation 2 15" xfId="739"/>
    <cellStyle name="Calculation 2 15 2" xfId="740"/>
    <cellStyle name="Calculation 2 15 3" xfId="741"/>
    <cellStyle name="Calculation 2 15 4" xfId="742"/>
    <cellStyle name="Calculation 2 15 5" xfId="743"/>
    <cellStyle name="Calculation 2 15 6" xfId="744"/>
    <cellStyle name="Calculation 2 15 7" xfId="745"/>
    <cellStyle name="Calculation 2 16" xfId="746"/>
    <cellStyle name="Calculation 2 16 2" xfId="747"/>
    <cellStyle name="Calculation 2 16 3" xfId="748"/>
    <cellStyle name="Calculation 2 16 4" xfId="749"/>
    <cellStyle name="Calculation 2 16 5" xfId="750"/>
    <cellStyle name="Calculation 2 17" xfId="751"/>
    <cellStyle name="Calculation 2 17 2" xfId="752"/>
    <cellStyle name="Calculation 2 17 3" xfId="753"/>
    <cellStyle name="Calculation 2 17 4" xfId="754"/>
    <cellStyle name="Calculation 2 17 5" xfId="755"/>
    <cellStyle name="Calculation 2 18" xfId="756"/>
    <cellStyle name="Calculation 2 18 2" xfId="757"/>
    <cellStyle name="Calculation 2 18 3" xfId="758"/>
    <cellStyle name="Calculation 2 18 4" xfId="759"/>
    <cellStyle name="Calculation 2 18 5" xfId="760"/>
    <cellStyle name="Calculation 2 19" xfId="761"/>
    <cellStyle name="Calculation 2 2" xfId="762"/>
    <cellStyle name="Calculation 2 2 10" xfId="763"/>
    <cellStyle name="Calculation 2 2 10 2" xfId="764"/>
    <cellStyle name="Calculation 2 2 10 2 2" xfId="765"/>
    <cellStyle name="Calculation 2 2 10 2 3" xfId="766"/>
    <cellStyle name="Calculation 2 2 10 2 4" xfId="767"/>
    <cellStyle name="Calculation 2 2 10 2 5" xfId="768"/>
    <cellStyle name="Calculation 2 2 10 2 6" xfId="769"/>
    <cellStyle name="Calculation 2 2 10 2 7" xfId="770"/>
    <cellStyle name="Calculation 2 2 10 3" xfId="771"/>
    <cellStyle name="Calculation 2 2 10 4" xfId="772"/>
    <cellStyle name="Calculation 2 2 10 5" xfId="773"/>
    <cellStyle name="Calculation 2 2 11" xfId="774"/>
    <cellStyle name="Calculation 2 2 11 2" xfId="775"/>
    <cellStyle name="Calculation 2 2 11 2 2" xfId="776"/>
    <cellStyle name="Calculation 2 2 11 2 3" xfId="777"/>
    <cellStyle name="Calculation 2 2 11 2 4" xfId="778"/>
    <cellStyle name="Calculation 2 2 11 2 5" xfId="779"/>
    <cellStyle name="Calculation 2 2 11 2 6" xfId="780"/>
    <cellStyle name="Calculation 2 2 11 2 7" xfId="781"/>
    <cellStyle name="Calculation 2 2 11 3" xfId="782"/>
    <cellStyle name="Calculation 2 2 11 4" xfId="783"/>
    <cellStyle name="Calculation 2 2 11 5" xfId="784"/>
    <cellStyle name="Calculation 2 2 12" xfId="785"/>
    <cellStyle name="Calculation 2 2 12 2" xfId="786"/>
    <cellStyle name="Calculation 2 2 12 3" xfId="787"/>
    <cellStyle name="Calculation 2 2 12 4" xfId="788"/>
    <cellStyle name="Calculation 2 2 12 5" xfId="789"/>
    <cellStyle name="Calculation 2 2 12 6" xfId="790"/>
    <cellStyle name="Calculation 2 2 12 7" xfId="791"/>
    <cellStyle name="Calculation 2 2 12 8" xfId="792"/>
    <cellStyle name="Calculation 2 2 13" xfId="793"/>
    <cellStyle name="Calculation 2 2 13 2" xfId="794"/>
    <cellStyle name="Calculation 2 2 13 3" xfId="795"/>
    <cellStyle name="Calculation 2 2 13 4" xfId="796"/>
    <cellStyle name="Calculation 2 2 13 5" xfId="797"/>
    <cellStyle name="Calculation 2 2 13 6" xfId="798"/>
    <cellStyle name="Calculation 2 2 13 7" xfId="799"/>
    <cellStyle name="Calculation 2 2 14" xfId="800"/>
    <cellStyle name="Calculation 2 2 14 2" xfId="801"/>
    <cellStyle name="Calculation 2 2 14 3" xfId="802"/>
    <cellStyle name="Calculation 2 2 14 4" xfId="803"/>
    <cellStyle name="Calculation 2 2 14 5" xfId="804"/>
    <cellStyle name="Calculation 2 2 15" xfId="805"/>
    <cellStyle name="Calculation 2 2 15 2" xfId="806"/>
    <cellStyle name="Calculation 2 2 15 3" xfId="807"/>
    <cellStyle name="Calculation 2 2 15 4" xfId="808"/>
    <cellStyle name="Calculation 2 2 15 5" xfId="809"/>
    <cellStyle name="Calculation 2 2 16" xfId="810"/>
    <cellStyle name="Calculation 2 2 16 2" xfId="811"/>
    <cellStyle name="Calculation 2 2 16 3" xfId="812"/>
    <cellStyle name="Calculation 2 2 16 4" xfId="813"/>
    <cellStyle name="Calculation 2 2 16 5" xfId="814"/>
    <cellStyle name="Calculation 2 2 17" xfId="815"/>
    <cellStyle name="Calculation 2 2 17 2" xfId="816"/>
    <cellStyle name="Calculation 2 2 17 3" xfId="817"/>
    <cellStyle name="Calculation 2 2 17 4" xfId="818"/>
    <cellStyle name="Calculation 2 2 17 5" xfId="819"/>
    <cellStyle name="Calculation 2 2 18" xfId="820"/>
    <cellStyle name="Calculation 2 2 19" xfId="821"/>
    <cellStyle name="Calculation 2 2 2" xfId="822"/>
    <cellStyle name="Calculation 2 2 2 10" xfId="823"/>
    <cellStyle name="Calculation 2 2 2 10 2" xfId="824"/>
    <cellStyle name="Calculation 2 2 2 10 3" xfId="825"/>
    <cellStyle name="Calculation 2 2 2 10 4" xfId="826"/>
    <cellStyle name="Calculation 2 2 2 10 5" xfId="827"/>
    <cellStyle name="Calculation 2 2 2 10 6" xfId="828"/>
    <cellStyle name="Calculation 2 2 2 10 7" xfId="829"/>
    <cellStyle name="Calculation 2 2 2 10 8" xfId="830"/>
    <cellStyle name="Calculation 2 2 2 11" xfId="831"/>
    <cellStyle name="Calculation 2 2 2 11 2" xfId="832"/>
    <cellStyle name="Calculation 2 2 2 11 3" xfId="833"/>
    <cellStyle name="Calculation 2 2 2 11 4" xfId="834"/>
    <cellStyle name="Calculation 2 2 2 11 5" xfId="835"/>
    <cellStyle name="Calculation 2 2 2 11 6" xfId="836"/>
    <cellStyle name="Calculation 2 2 2 11 7" xfId="837"/>
    <cellStyle name="Calculation 2 2 2 12" xfId="838"/>
    <cellStyle name="Calculation 2 2 2 12 2" xfId="839"/>
    <cellStyle name="Calculation 2 2 2 12 3" xfId="840"/>
    <cellStyle name="Calculation 2 2 2 12 4" xfId="841"/>
    <cellStyle name="Calculation 2 2 2 12 5" xfId="842"/>
    <cellStyle name="Calculation 2 2 2 13" xfId="843"/>
    <cellStyle name="Calculation 2 2 2 13 2" xfId="844"/>
    <cellStyle name="Calculation 2 2 2 13 3" xfId="845"/>
    <cellStyle name="Calculation 2 2 2 13 4" xfId="846"/>
    <cellStyle name="Calculation 2 2 2 13 5" xfId="847"/>
    <cellStyle name="Calculation 2 2 2 14" xfId="848"/>
    <cellStyle name="Calculation 2 2 2 14 2" xfId="849"/>
    <cellStyle name="Calculation 2 2 2 14 3" xfId="850"/>
    <cellStyle name="Calculation 2 2 2 14 4" xfId="851"/>
    <cellStyle name="Calculation 2 2 2 14 5" xfId="852"/>
    <cellStyle name="Calculation 2 2 2 15" xfId="853"/>
    <cellStyle name="Calculation 2 2 2 15 2" xfId="854"/>
    <cellStyle name="Calculation 2 2 2 15 3" xfId="855"/>
    <cellStyle name="Calculation 2 2 2 15 4" xfId="856"/>
    <cellStyle name="Calculation 2 2 2 15 5" xfId="857"/>
    <cellStyle name="Calculation 2 2 2 16" xfId="858"/>
    <cellStyle name="Calculation 2 2 2 17" xfId="859"/>
    <cellStyle name="Calculation 2 2 2 2" xfId="860"/>
    <cellStyle name="Calculation 2 2 2 2 10" xfId="861"/>
    <cellStyle name="Calculation 2 2 2 2 10 2" xfId="862"/>
    <cellStyle name="Calculation 2 2 2 2 10 3" xfId="863"/>
    <cellStyle name="Calculation 2 2 2 2 10 4" xfId="864"/>
    <cellStyle name="Calculation 2 2 2 2 10 5" xfId="865"/>
    <cellStyle name="Calculation 2 2 2 2 10 6" xfId="866"/>
    <cellStyle name="Calculation 2 2 2 2 10 7" xfId="867"/>
    <cellStyle name="Calculation 2 2 2 2 11" xfId="868"/>
    <cellStyle name="Calculation 2 2 2 2 11 2" xfId="869"/>
    <cellStyle name="Calculation 2 2 2 2 11 3" xfId="870"/>
    <cellStyle name="Calculation 2 2 2 2 11 4" xfId="871"/>
    <cellStyle name="Calculation 2 2 2 2 11 5" xfId="872"/>
    <cellStyle name="Calculation 2 2 2 2 12" xfId="873"/>
    <cellStyle name="Calculation 2 2 2 2 12 2" xfId="874"/>
    <cellStyle name="Calculation 2 2 2 2 12 3" xfId="875"/>
    <cellStyle name="Calculation 2 2 2 2 12 4" xfId="876"/>
    <cellStyle name="Calculation 2 2 2 2 12 5" xfId="877"/>
    <cellStyle name="Calculation 2 2 2 2 13" xfId="878"/>
    <cellStyle name="Calculation 2 2 2 2 13 2" xfId="879"/>
    <cellStyle name="Calculation 2 2 2 2 13 3" xfId="880"/>
    <cellStyle name="Calculation 2 2 2 2 13 4" xfId="881"/>
    <cellStyle name="Calculation 2 2 2 2 13 5" xfId="882"/>
    <cellStyle name="Calculation 2 2 2 2 14" xfId="883"/>
    <cellStyle name="Calculation 2 2 2 2 14 2" xfId="884"/>
    <cellStyle name="Calculation 2 2 2 2 14 3" xfId="885"/>
    <cellStyle name="Calculation 2 2 2 2 14 4" xfId="886"/>
    <cellStyle name="Calculation 2 2 2 2 14 5" xfId="887"/>
    <cellStyle name="Calculation 2 2 2 2 15" xfId="888"/>
    <cellStyle name="Calculation 2 2 2 2 15 2" xfId="889"/>
    <cellStyle name="Calculation 2 2 2 2 15 3" xfId="890"/>
    <cellStyle name="Calculation 2 2 2 2 15 4" xfId="891"/>
    <cellStyle name="Calculation 2 2 2 2 15 5" xfId="892"/>
    <cellStyle name="Calculation 2 2 2 2 16" xfId="893"/>
    <cellStyle name="Calculation 2 2 2 2 16 2" xfId="894"/>
    <cellStyle name="Calculation 2 2 2 2 16 3" xfId="895"/>
    <cellStyle name="Calculation 2 2 2 2 16 4" xfId="896"/>
    <cellStyle name="Calculation 2 2 2 2 16 5" xfId="897"/>
    <cellStyle name="Calculation 2 2 2 2 17" xfId="898"/>
    <cellStyle name="Calculation 2 2 2 2 17 2" xfId="899"/>
    <cellStyle name="Calculation 2 2 2 2 17 3" xfId="900"/>
    <cellStyle name="Calculation 2 2 2 2 17 4" xfId="901"/>
    <cellStyle name="Calculation 2 2 2 2 17 5" xfId="902"/>
    <cellStyle name="Calculation 2 2 2 2 18" xfId="903"/>
    <cellStyle name="Calculation 2 2 2 2 2" xfId="904"/>
    <cellStyle name="Calculation 2 2 2 2 2 10" xfId="905"/>
    <cellStyle name="Calculation 2 2 2 2 2 10 2" xfId="906"/>
    <cellStyle name="Calculation 2 2 2 2 2 10 3" xfId="907"/>
    <cellStyle name="Calculation 2 2 2 2 2 10 4" xfId="908"/>
    <cellStyle name="Calculation 2 2 2 2 2 10 5" xfId="909"/>
    <cellStyle name="Calculation 2 2 2 2 2 11" xfId="910"/>
    <cellStyle name="Calculation 2 2 2 2 2 11 2" xfId="911"/>
    <cellStyle name="Calculation 2 2 2 2 2 11 3" xfId="912"/>
    <cellStyle name="Calculation 2 2 2 2 2 11 4" xfId="913"/>
    <cellStyle name="Calculation 2 2 2 2 2 11 5" xfId="914"/>
    <cellStyle name="Calculation 2 2 2 2 2 12" xfId="915"/>
    <cellStyle name="Calculation 2 2 2 2 2 12 2" xfId="916"/>
    <cellStyle name="Calculation 2 2 2 2 2 12 3" xfId="917"/>
    <cellStyle name="Calculation 2 2 2 2 2 12 4" xfId="918"/>
    <cellStyle name="Calculation 2 2 2 2 2 12 5" xfId="919"/>
    <cellStyle name="Calculation 2 2 2 2 2 13" xfId="920"/>
    <cellStyle name="Calculation 2 2 2 2 2 13 2" xfId="921"/>
    <cellStyle name="Calculation 2 2 2 2 2 13 3" xfId="922"/>
    <cellStyle name="Calculation 2 2 2 2 2 13 4" xfId="923"/>
    <cellStyle name="Calculation 2 2 2 2 2 13 5" xfId="924"/>
    <cellStyle name="Calculation 2 2 2 2 2 14" xfId="925"/>
    <cellStyle name="Calculation 2 2 2 2 2 14 2" xfId="926"/>
    <cellStyle name="Calculation 2 2 2 2 2 14 3" xfId="927"/>
    <cellStyle name="Calculation 2 2 2 2 2 14 4" xfId="928"/>
    <cellStyle name="Calculation 2 2 2 2 2 14 5" xfId="929"/>
    <cellStyle name="Calculation 2 2 2 2 2 15" xfId="930"/>
    <cellStyle name="Calculation 2 2 2 2 2 15 2" xfId="931"/>
    <cellStyle name="Calculation 2 2 2 2 2 15 3" xfId="932"/>
    <cellStyle name="Calculation 2 2 2 2 2 15 4" xfId="933"/>
    <cellStyle name="Calculation 2 2 2 2 2 15 5" xfId="934"/>
    <cellStyle name="Calculation 2 2 2 2 2 16" xfId="935"/>
    <cellStyle name="Calculation 2 2 2 2 2 16 2" xfId="936"/>
    <cellStyle name="Calculation 2 2 2 2 2 16 3" xfId="937"/>
    <cellStyle name="Calculation 2 2 2 2 2 16 4" xfId="938"/>
    <cellStyle name="Calculation 2 2 2 2 2 16 5" xfId="939"/>
    <cellStyle name="Calculation 2 2 2 2 2 17" xfId="940"/>
    <cellStyle name="Calculation 2 2 2 2 2 17 2" xfId="941"/>
    <cellStyle name="Calculation 2 2 2 2 2 17 3" xfId="942"/>
    <cellStyle name="Calculation 2 2 2 2 2 17 4" xfId="943"/>
    <cellStyle name="Calculation 2 2 2 2 2 17 5" xfId="944"/>
    <cellStyle name="Calculation 2 2 2 2 2 18" xfId="945"/>
    <cellStyle name="Calculation 2 2 2 2 2 2" xfId="946"/>
    <cellStyle name="Calculation 2 2 2 2 2 2 10" xfId="947"/>
    <cellStyle name="Calculation 2 2 2 2 2 2 2" xfId="948"/>
    <cellStyle name="Calculation 2 2 2 2 2 2 2 2" xfId="949"/>
    <cellStyle name="Calculation 2 2 2 2 2 2 2 2 2" xfId="950"/>
    <cellStyle name="Calculation 2 2 2 2 2 2 2 2 3" xfId="951"/>
    <cellStyle name="Calculation 2 2 2 2 2 2 2 2 4" xfId="952"/>
    <cellStyle name="Calculation 2 2 2 2 2 2 2 2 5" xfId="953"/>
    <cellStyle name="Calculation 2 2 2 2 2 2 2 2 6" xfId="954"/>
    <cellStyle name="Calculation 2 2 2 2 2 2 2 2 7" xfId="955"/>
    <cellStyle name="Calculation 2 2 2 2 2 2 2 3" xfId="956"/>
    <cellStyle name="Calculation 2 2 2 2 2 2 2 4" xfId="957"/>
    <cellStyle name="Calculation 2 2 2 2 2 2 3" xfId="958"/>
    <cellStyle name="Calculation 2 2 2 2 2 2 3 2" xfId="959"/>
    <cellStyle name="Calculation 2 2 2 2 2 2 3 2 2" xfId="960"/>
    <cellStyle name="Calculation 2 2 2 2 2 2 3 2 3" xfId="961"/>
    <cellStyle name="Calculation 2 2 2 2 2 2 3 2 4" xfId="962"/>
    <cellStyle name="Calculation 2 2 2 2 2 2 3 2 5" xfId="963"/>
    <cellStyle name="Calculation 2 2 2 2 2 2 3 2 6" xfId="964"/>
    <cellStyle name="Calculation 2 2 2 2 2 2 3 2 7" xfId="965"/>
    <cellStyle name="Calculation 2 2 2 2 2 2 3 3" xfId="966"/>
    <cellStyle name="Calculation 2 2 2 2 2 2 3 4" xfId="967"/>
    <cellStyle name="Calculation 2 2 2 2 2 2 4" xfId="968"/>
    <cellStyle name="Calculation 2 2 2 2 2 2 4 2" xfId="969"/>
    <cellStyle name="Calculation 2 2 2 2 2 2 4 2 2" xfId="970"/>
    <cellStyle name="Calculation 2 2 2 2 2 2 4 2 3" xfId="971"/>
    <cellStyle name="Calculation 2 2 2 2 2 2 4 2 4" xfId="972"/>
    <cellStyle name="Calculation 2 2 2 2 2 2 4 2 5" xfId="973"/>
    <cellStyle name="Calculation 2 2 2 2 2 2 4 2 6" xfId="974"/>
    <cellStyle name="Calculation 2 2 2 2 2 2 4 2 7" xfId="975"/>
    <cellStyle name="Calculation 2 2 2 2 2 2 4 3" xfId="976"/>
    <cellStyle name="Calculation 2 2 2 2 2 2 4 4" xfId="977"/>
    <cellStyle name="Calculation 2 2 2 2 2 2 5" xfId="978"/>
    <cellStyle name="Calculation 2 2 2 2 2 2 5 2" xfId="979"/>
    <cellStyle name="Calculation 2 2 2 2 2 2 5 3" xfId="980"/>
    <cellStyle name="Calculation 2 2 2 2 2 2 5 4" xfId="981"/>
    <cellStyle name="Calculation 2 2 2 2 2 2 5 5" xfId="982"/>
    <cellStyle name="Calculation 2 2 2 2 2 2 5 6" xfId="983"/>
    <cellStyle name="Calculation 2 2 2 2 2 2 5 7" xfId="984"/>
    <cellStyle name="Calculation 2 2 2 2 2 2 5 8" xfId="985"/>
    <cellStyle name="Calculation 2 2 2 2 2 2 6" xfId="986"/>
    <cellStyle name="Calculation 2 2 2 2 2 2 6 2" xfId="987"/>
    <cellStyle name="Calculation 2 2 2 2 2 2 6 3" xfId="988"/>
    <cellStyle name="Calculation 2 2 2 2 2 2 6 4" xfId="989"/>
    <cellStyle name="Calculation 2 2 2 2 2 2 6 5" xfId="990"/>
    <cellStyle name="Calculation 2 2 2 2 2 2 6 6" xfId="991"/>
    <cellStyle name="Calculation 2 2 2 2 2 2 6 7" xfId="992"/>
    <cellStyle name="Calculation 2 2 2 2 2 2 7" xfId="993"/>
    <cellStyle name="Calculation 2 2 2 2 2 2 8" xfId="994"/>
    <cellStyle name="Calculation 2 2 2 2 2 2 9" xfId="995"/>
    <cellStyle name="Calculation 2 2 2 2 2 3" xfId="996"/>
    <cellStyle name="Calculation 2 2 2 2 2 3 2" xfId="997"/>
    <cellStyle name="Calculation 2 2 2 2 2 3 2 2" xfId="998"/>
    <cellStyle name="Calculation 2 2 2 2 2 3 2 3" xfId="999"/>
    <cellStyle name="Calculation 2 2 2 2 2 3 2 4" xfId="1000"/>
    <cellStyle name="Calculation 2 2 2 2 2 3 2 5" xfId="1001"/>
    <cellStyle name="Calculation 2 2 2 2 2 3 2 6" xfId="1002"/>
    <cellStyle name="Calculation 2 2 2 2 2 3 2 7" xfId="1003"/>
    <cellStyle name="Calculation 2 2 2 2 2 3 3" xfId="1004"/>
    <cellStyle name="Calculation 2 2 2 2 2 3 4" xfId="1005"/>
    <cellStyle name="Calculation 2 2 2 2 2 3 5" xfId="1006"/>
    <cellStyle name="Calculation 2 2 2 2 2 4" xfId="1007"/>
    <cellStyle name="Calculation 2 2 2 2 2 4 2" xfId="1008"/>
    <cellStyle name="Calculation 2 2 2 2 2 4 2 2" xfId="1009"/>
    <cellStyle name="Calculation 2 2 2 2 2 4 2 3" xfId="1010"/>
    <cellStyle name="Calculation 2 2 2 2 2 4 2 4" xfId="1011"/>
    <cellStyle name="Calculation 2 2 2 2 2 4 2 5" xfId="1012"/>
    <cellStyle name="Calculation 2 2 2 2 2 4 2 6" xfId="1013"/>
    <cellStyle name="Calculation 2 2 2 2 2 4 2 7" xfId="1014"/>
    <cellStyle name="Calculation 2 2 2 2 2 4 3" xfId="1015"/>
    <cellStyle name="Calculation 2 2 2 2 2 4 4" xfId="1016"/>
    <cellStyle name="Calculation 2 2 2 2 2 4 5" xfId="1017"/>
    <cellStyle name="Calculation 2 2 2 2 2 5" xfId="1018"/>
    <cellStyle name="Calculation 2 2 2 2 2 5 2" xfId="1019"/>
    <cellStyle name="Calculation 2 2 2 2 2 5 2 2" xfId="1020"/>
    <cellStyle name="Calculation 2 2 2 2 2 5 2 3" xfId="1021"/>
    <cellStyle name="Calculation 2 2 2 2 2 5 2 4" xfId="1022"/>
    <cellStyle name="Calculation 2 2 2 2 2 5 2 5" xfId="1023"/>
    <cellStyle name="Calculation 2 2 2 2 2 5 2 6" xfId="1024"/>
    <cellStyle name="Calculation 2 2 2 2 2 5 2 7" xfId="1025"/>
    <cellStyle name="Calculation 2 2 2 2 2 5 3" xfId="1026"/>
    <cellStyle name="Calculation 2 2 2 2 2 5 4" xfId="1027"/>
    <cellStyle name="Calculation 2 2 2 2 2 5 5" xfId="1028"/>
    <cellStyle name="Calculation 2 2 2 2 2 6" xfId="1029"/>
    <cellStyle name="Calculation 2 2 2 2 2 6 2" xfId="1030"/>
    <cellStyle name="Calculation 2 2 2 2 2 6 3" xfId="1031"/>
    <cellStyle name="Calculation 2 2 2 2 2 6 4" xfId="1032"/>
    <cellStyle name="Calculation 2 2 2 2 2 6 5" xfId="1033"/>
    <cellStyle name="Calculation 2 2 2 2 2 6 6" xfId="1034"/>
    <cellStyle name="Calculation 2 2 2 2 2 6 7" xfId="1035"/>
    <cellStyle name="Calculation 2 2 2 2 2 6 8" xfId="1036"/>
    <cellStyle name="Calculation 2 2 2 2 2 7" xfId="1037"/>
    <cellStyle name="Calculation 2 2 2 2 2 7 2" xfId="1038"/>
    <cellStyle name="Calculation 2 2 2 2 2 7 3" xfId="1039"/>
    <cellStyle name="Calculation 2 2 2 2 2 7 4" xfId="1040"/>
    <cellStyle name="Calculation 2 2 2 2 2 7 5" xfId="1041"/>
    <cellStyle name="Calculation 2 2 2 2 2 7 6" xfId="1042"/>
    <cellStyle name="Calculation 2 2 2 2 2 7 7" xfId="1043"/>
    <cellStyle name="Calculation 2 2 2 2 2 8" xfId="1044"/>
    <cellStyle name="Calculation 2 2 2 2 2 8 2" xfId="1045"/>
    <cellStyle name="Calculation 2 2 2 2 2 8 3" xfId="1046"/>
    <cellStyle name="Calculation 2 2 2 2 2 8 4" xfId="1047"/>
    <cellStyle name="Calculation 2 2 2 2 2 8 5" xfId="1048"/>
    <cellStyle name="Calculation 2 2 2 2 2 9" xfId="1049"/>
    <cellStyle name="Calculation 2 2 2 2 2 9 2" xfId="1050"/>
    <cellStyle name="Calculation 2 2 2 2 2 9 3" xfId="1051"/>
    <cellStyle name="Calculation 2 2 2 2 2 9 4" xfId="1052"/>
    <cellStyle name="Calculation 2 2 2 2 2 9 5" xfId="1053"/>
    <cellStyle name="Calculation 2 2 2 2 3" xfId="1054"/>
    <cellStyle name="Calculation 2 2 2 2 3 10" xfId="1055"/>
    <cellStyle name="Calculation 2 2 2 2 3 2" xfId="1056"/>
    <cellStyle name="Calculation 2 2 2 2 3 2 2" xfId="1057"/>
    <cellStyle name="Calculation 2 2 2 2 3 2 2 2" xfId="1058"/>
    <cellStyle name="Calculation 2 2 2 2 3 2 2 3" xfId="1059"/>
    <cellStyle name="Calculation 2 2 2 2 3 2 2 4" xfId="1060"/>
    <cellStyle name="Calculation 2 2 2 2 3 2 2 5" xfId="1061"/>
    <cellStyle name="Calculation 2 2 2 2 3 2 2 6" xfId="1062"/>
    <cellStyle name="Calculation 2 2 2 2 3 2 2 7" xfId="1063"/>
    <cellStyle name="Calculation 2 2 2 2 3 2 3" xfId="1064"/>
    <cellStyle name="Calculation 2 2 2 2 3 2 4" xfId="1065"/>
    <cellStyle name="Calculation 2 2 2 2 3 3" xfId="1066"/>
    <cellStyle name="Calculation 2 2 2 2 3 3 2" xfId="1067"/>
    <cellStyle name="Calculation 2 2 2 2 3 3 2 2" xfId="1068"/>
    <cellStyle name="Calculation 2 2 2 2 3 3 2 3" xfId="1069"/>
    <cellStyle name="Calculation 2 2 2 2 3 3 2 4" xfId="1070"/>
    <cellStyle name="Calculation 2 2 2 2 3 3 2 5" xfId="1071"/>
    <cellStyle name="Calculation 2 2 2 2 3 3 2 6" xfId="1072"/>
    <cellStyle name="Calculation 2 2 2 2 3 3 2 7" xfId="1073"/>
    <cellStyle name="Calculation 2 2 2 2 3 3 3" xfId="1074"/>
    <cellStyle name="Calculation 2 2 2 2 3 3 4" xfId="1075"/>
    <cellStyle name="Calculation 2 2 2 2 3 4" xfId="1076"/>
    <cellStyle name="Calculation 2 2 2 2 3 4 2" xfId="1077"/>
    <cellStyle name="Calculation 2 2 2 2 3 4 2 2" xfId="1078"/>
    <cellStyle name="Calculation 2 2 2 2 3 4 2 3" xfId="1079"/>
    <cellStyle name="Calculation 2 2 2 2 3 4 2 4" xfId="1080"/>
    <cellStyle name="Calculation 2 2 2 2 3 4 2 5" xfId="1081"/>
    <cellStyle name="Calculation 2 2 2 2 3 4 2 6" xfId="1082"/>
    <cellStyle name="Calculation 2 2 2 2 3 4 2 7" xfId="1083"/>
    <cellStyle name="Calculation 2 2 2 2 3 4 3" xfId="1084"/>
    <cellStyle name="Calculation 2 2 2 2 3 4 4" xfId="1085"/>
    <cellStyle name="Calculation 2 2 2 2 3 5" xfId="1086"/>
    <cellStyle name="Calculation 2 2 2 2 3 5 2" xfId="1087"/>
    <cellStyle name="Calculation 2 2 2 2 3 5 3" xfId="1088"/>
    <cellStyle name="Calculation 2 2 2 2 3 5 4" xfId="1089"/>
    <cellStyle name="Calculation 2 2 2 2 3 5 5" xfId="1090"/>
    <cellStyle name="Calculation 2 2 2 2 3 5 6" xfId="1091"/>
    <cellStyle name="Calculation 2 2 2 2 3 5 7" xfId="1092"/>
    <cellStyle name="Calculation 2 2 2 2 3 5 8" xfId="1093"/>
    <cellStyle name="Calculation 2 2 2 2 3 6" xfId="1094"/>
    <cellStyle name="Calculation 2 2 2 2 3 6 2" xfId="1095"/>
    <cellStyle name="Calculation 2 2 2 2 3 6 3" xfId="1096"/>
    <cellStyle name="Calculation 2 2 2 2 3 6 4" xfId="1097"/>
    <cellStyle name="Calculation 2 2 2 2 3 6 5" xfId="1098"/>
    <cellStyle name="Calculation 2 2 2 2 3 6 6" xfId="1099"/>
    <cellStyle name="Calculation 2 2 2 2 3 6 7" xfId="1100"/>
    <cellStyle name="Calculation 2 2 2 2 3 7" xfId="1101"/>
    <cellStyle name="Calculation 2 2 2 2 3 8" xfId="1102"/>
    <cellStyle name="Calculation 2 2 2 2 3 9" xfId="1103"/>
    <cellStyle name="Calculation 2 2 2 2 4" xfId="1104"/>
    <cellStyle name="Calculation 2 2 2 2 4 10" xfId="1105"/>
    <cellStyle name="Calculation 2 2 2 2 4 2" xfId="1106"/>
    <cellStyle name="Calculation 2 2 2 2 4 2 2" xfId="1107"/>
    <cellStyle name="Calculation 2 2 2 2 4 2 2 2" xfId="1108"/>
    <cellStyle name="Calculation 2 2 2 2 4 2 2 3" xfId="1109"/>
    <cellStyle name="Calculation 2 2 2 2 4 2 2 4" xfId="1110"/>
    <cellStyle name="Calculation 2 2 2 2 4 2 2 5" xfId="1111"/>
    <cellStyle name="Calculation 2 2 2 2 4 2 2 6" xfId="1112"/>
    <cellStyle name="Calculation 2 2 2 2 4 2 2 7" xfId="1113"/>
    <cellStyle name="Calculation 2 2 2 2 4 2 3" xfId="1114"/>
    <cellStyle name="Calculation 2 2 2 2 4 2 4" xfId="1115"/>
    <cellStyle name="Calculation 2 2 2 2 4 3" xfId="1116"/>
    <cellStyle name="Calculation 2 2 2 2 4 3 2" xfId="1117"/>
    <cellStyle name="Calculation 2 2 2 2 4 3 2 2" xfId="1118"/>
    <cellStyle name="Calculation 2 2 2 2 4 3 2 3" xfId="1119"/>
    <cellStyle name="Calculation 2 2 2 2 4 3 2 4" xfId="1120"/>
    <cellStyle name="Calculation 2 2 2 2 4 3 2 5" xfId="1121"/>
    <cellStyle name="Calculation 2 2 2 2 4 3 2 6" xfId="1122"/>
    <cellStyle name="Calculation 2 2 2 2 4 3 2 7" xfId="1123"/>
    <cellStyle name="Calculation 2 2 2 2 4 3 3" xfId="1124"/>
    <cellStyle name="Calculation 2 2 2 2 4 3 4" xfId="1125"/>
    <cellStyle name="Calculation 2 2 2 2 4 4" xfId="1126"/>
    <cellStyle name="Calculation 2 2 2 2 4 4 2" xfId="1127"/>
    <cellStyle name="Calculation 2 2 2 2 4 4 2 2" xfId="1128"/>
    <cellStyle name="Calculation 2 2 2 2 4 4 2 3" xfId="1129"/>
    <cellStyle name="Calculation 2 2 2 2 4 4 2 4" xfId="1130"/>
    <cellStyle name="Calculation 2 2 2 2 4 4 2 5" xfId="1131"/>
    <cellStyle name="Calculation 2 2 2 2 4 4 2 6" xfId="1132"/>
    <cellStyle name="Calculation 2 2 2 2 4 4 2 7" xfId="1133"/>
    <cellStyle name="Calculation 2 2 2 2 4 4 3" xfId="1134"/>
    <cellStyle name="Calculation 2 2 2 2 4 4 4" xfId="1135"/>
    <cellStyle name="Calculation 2 2 2 2 4 5" xfId="1136"/>
    <cellStyle name="Calculation 2 2 2 2 4 5 2" xfId="1137"/>
    <cellStyle name="Calculation 2 2 2 2 4 5 3" xfId="1138"/>
    <cellStyle name="Calculation 2 2 2 2 4 5 4" xfId="1139"/>
    <cellStyle name="Calculation 2 2 2 2 4 5 5" xfId="1140"/>
    <cellStyle name="Calculation 2 2 2 2 4 5 6" xfId="1141"/>
    <cellStyle name="Calculation 2 2 2 2 4 5 7" xfId="1142"/>
    <cellStyle name="Calculation 2 2 2 2 4 5 8" xfId="1143"/>
    <cellStyle name="Calculation 2 2 2 2 4 6" xfId="1144"/>
    <cellStyle name="Calculation 2 2 2 2 4 6 2" xfId="1145"/>
    <cellStyle name="Calculation 2 2 2 2 4 6 3" xfId="1146"/>
    <cellStyle name="Calculation 2 2 2 2 4 6 4" xfId="1147"/>
    <cellStyle name="Calculation 2 2 2 2 4 6 5" xfId="1148"/>
    <cellStyle name="Calculation 2 2 2 2 4 6 6" xfId="1149"/>
    <cellStyle name="Calculation 2 2 2 2 4 6 7" xfId="1150"/>
    <cellStyle name="Calculation 2 2 2 2 4 7" xfId="1151"/>
    <cellStyle name="Calculation 2 2 2 2 4 8" xfId="1152"/>
    <cellStyle name="Calculation 2 2 2 2 4 9" xfId="1153"/>
    <cellStyle name="Calculation 2 2 2 2 5" xfId="1154"/>
    <cellStyle name="Calculation 2 2 2 2 5 2" xfId="1155"/>
    <cellStyle name="Calculation 2 2 2 2 5 2 2" xfId="1156"/>
    <cellStyle name="Calculation 2 2 2 2 5 2 3" xfId="1157"/>
    <cellStyle name="Calculation 2 2 2 2 5 2 4" xfId="1158"/>
    <cellStyle name="Calculation 2 2 2 2 5 2 5" xfId="1159"/>
    <cellStyle name="Calculation 2 2 2 2 5 2 6" xfId="1160"/>
    <cellStyle name="Calculation 2 2 2 2 5 2 7" xfId="1161"/>
    <cellStyle name="Calculation 2 2 2 2 5 3" xfId="1162"/>
    <cellStyle name="Calculation 2 2 2 2 5 4" xfId="1163"/>
    <cellStyle name="Calculation 2 2 2 2 5 5" xfId="1164"/>
    <cellStyle name="Calculation 2 2 2 2 6" xfId="1165"/>
    <cellStyle name="Calculation 2 2 2 2 6 2" xfId="1166"/>
    <cellStyle name="Calculation 2 2 2 2 6 2 2" xfId="1167"/>
    <cellStyle name="Calculation 2 2 2 2 6 2 3" xfId="1168"/>
    <cellStyle name="Calculation 2 2 2 2 6 2 4" xfId="1169"/>
    <cellStyle name="Calculation 2 2 2 2 6 2 5" xfId="1170"/>
    <cellStyle name="Calculation 2 2 2 2 6 2 6" xfId="1171"/>
    <cellStyle name="Calculation 2 2 2 2 6 2 7" xfId="1172"/>
    <cellStyle name="Calculation 2 2 2 2 6 3" xfId="1173"/>
    <cellStyle name="Calculation 2 2 2 2 6 4" xfId="1174"/>
    <cellStyle name="Calculation 2 2 2 2 6 5" xfId="1175"/>
    <cellStyle name="Calculation 2 2 2 2 7" xfId="1176"/>
    <cellStyle name="Calculation 2 2 2 2 7 2" xfId="1177"/>
    <cellStyle name="Calculation 2 2 2 2 7 2 2" xfId="1178"/>
    <cellStyle name="Calculation 2 2 2 2 7 2 3" xfId="1179"/>
    <cellStyle name="Calculation 2 2 2 2 7 2 4" xfId="1180"/>
    <cellStyle name="Calculation 2 2 2 2 7 2 5" xfId="1181"/>
    <cellStyle name="Calculation 2 2 2 2 7 2 6" xfId="1182"/>
    <cellStyle name="Calculation 2 2 2 2 7 2 7" xfId="1183"/>
    <cellStyle name="Calculation 2 2 2 2 7 3" xfId="1184"/>
    <cellStyle name="Calculation 2 2 2 2 7 4" xfId="1185"/>
    <cellStyle name="Calculation 2 2 2 2 7 5" xfId="1186"/>
    <cellStyle name="Calculation 2 2 2 2 8" xfId="1187"/>
    <cellStyle name="Calculation 2 2 2 2 8 2" xfId="1188"/>
    <cellStyle name="Calculation 2 2 2 2 8 2 2" xfId="1189"/>
    <cellStyle name="Calculation 2 2 2 2 8 2 3" xfId="1190"/>
    <cellStyle name="Calculation 2 2 2 2 8 2 4" xfId="1191"/>
    <cellStyle name="Calculation 2 2 2 2 8 2 5" xfId="1192"/>
    <cellStyle name="Calculation 2 2 2 2 8 2 6" xfId="1193"/>
    <cellStyle name="Calculation 2 2 2 2 8 2 7" xfId="1194"/>
    <cellStyle name="Calculation 2 2 2 2 8 3" xfId="1195"/>
    <cellStyle name="Calculation 2 2 2 2 8 4" xfId="1196"/>
    <cellStyle name="Calculation 2 2 2 2 8 5" xfId="1197"/>
    <cellStyle name="Calculation 2 2 2 2 9" xfId="1198"/>
    <cellStyle name="Calculation 2 2 2 2 9 2" xfId="1199"/>
    <cellStyle name="Calculation 2 2 2 2 9 3" xfId="1200"/>
    <cellStyle name="Calculation 2 2 2 2 9 4" xfId="1201"/>
    <cellStyle name="Calculation 2 2 2 2 9 5" xfId="1202"/>
    <cellStyle name="Calculation 2 2 2 2 9 6" xfId="1203"/>
    <cellStyle name="Calculation 2 2 2 2 9 7" xfId="1204"/>
    <cellStyle name="Calculation 2 2 2 2 9 8" xfId="1205"/>
    <cellStyle name="Calculation 2 2 2 3" xfId="1206"/>
    <cellStyle name="Calculation 2 2 2 3 10" xfId="1207"/>
    <cellStyle name="Calculation 2 2 2 3 10 2" xfId="1208"/>
    <cellStyle name="Calculation 2 2 2 3 10 3" xfId="1209"/>
    <cellStyle name="Calculation 2 2 2 3 10 4" xfId="1210"/>
    <cellStyle name="Calculation 2 2 2 3 10 5" xfId="1211"/>
    <cellStyle name="Calculation 2 2 2 3 11" xfId="1212"/>
    <cellStyle name="Calculation 2 2 2 3 11 2" xfId="1213"/>
    <cellStyle name="Calculation 2 2 2 3 11 3" xfId="1214"/>
    <cellStyle name="Calculation 2 2 2 3 11 4" xfId="1215"/>
    <cellStyle name="Calculation 2 2 2 3 11 5" xfId="1216"/>
    <cellStyle name="Calculation 2 2 2 3 12" xfId="1217"/>
    <cellStyle name="Calculation 2 2 2 3 12 2" xfId="1218"/>
    <cellStyle name="Calculation 2 2 2 3 12 3" xfId="1219"/>
    <cellStyle name="Calculation 2 2 2 3 12 4" xfId="1220"/>
    <cellStyle name="Calculation 2 2 2 3 12 5" xfId="1221"/>
    <cellStyle name="Calculation 2 2 2 3 13" xfId="1222"/>
    <cellStyle name="Calculation 2 2 2 3 13 2" xfId="1223"/>
    <cellStyle name="Calculation 2 2 2 3 13 3" xfId="1224"/>
    <cellStyle name="Calculation 2 2 2 3 13 4" xfId="1225"/>
    <cellStyle name="Calculation 2 2 2 3 13 5" xfId="1226"/>
    <cellStyle name="Calculation 2 2 2 3 14" xfId="1227"/>
    <cellStyle name="Calculation 2 2 2 3 14 2" xfId="1228"/>
    <cellStyle name="Calculation 2 2 2 3 14 3" xfId="1229"/>
    <cellStyle name="Calculation 2 2 2 3 14 4" xfId="1230"/>
    <cellStyle name="Calculation 2 2 2 3 14 5" xfId="1231"/>
    <cellStyle name="Calculation 2 2 2 3 15" xfId="1232"/>
    <cellStyle name="Calculation 2 2 2 3 15 2" xfId="1233"/>
    <cellStyle name="Calculation 2 2 2 3 15 3" xfId="1234"/>
    <cellStyle name="Calculation 2 2 2 3 15 4" xfId="1235"/>
    <cellStyle name="Calculation 2 2 2 3 15 5" xfId="1236"/>
    <cellStyle name="Calculation 2 2 2 3 16" xfId="1237"/>
    <cellStyle name="Calculation 2 2 2 3 16 2" xfId="1238"/>
    <cellStyle name="Calculation 2 2 2 3 16 3" xfId="1239"/>
    <cellStyle name="Calculation 2 2 2 3 16 4" xfId="1240"/>
    <cellStyle name="Calculation 2 2 2 3 16 5" xfId="1241"/>
    <cellStyle name="Calculation 2 2 2 3 17" xfId="1242"/>
    <cellStyle name="Calculation 2 2 2 3 17 2" xfId="1243"/>
    <cellStyle name="Calculation 2 2 2 3 17 3" xfId="1244"/>
    <cellStyle name="Calculation 2 2 2 3 17 4" xfId="1245"/>
    <cellStyle name="Calculation 2 2 2 3 17 5" xfId="1246"/>
    <cellStyle name="Calculation 2 2 2 3 18" xfId="1247"/>
    <cellStyle name="Calculation 2 2 2 3 2" xfId="1248"/>
    <cellStyle name="Calculation 2 2 2 3 2 10" xfId="1249"/>
    <cellStyle name="Calculation 2 2 2 3 2 2" xfId="1250"/>
    <cellStyle name="Calculation 2 2 2 3 2 2 2" xfId="1251"/>
    <cellStyle name="Calculation 2 2 2 3 2 2 2 2" xfId="1252"/>
    <cellStyle name="Calculation 2 2 2 3 2 2 2 3" xfId="1253"/>
    <cellStyle name="Calculation 2 2 2 3 2 2 2 4" xfId="1254"/>
    <cellStyle name="Calculation 2 2 2 3 2 2 2 5" xfId="1255"/>
    <cellStyle name="Calculation 2 2 2 3 2 2 2 6" xfId="1256"/>
    <cellStyle name="Calculation 2 2 2 3 2 2 2 7" xfId="1257"/>
    <cellStyle name="Calculation 2 2 2 3 2 2 3" xfId="1258"/>
    <cellStyle name="Calculation 2 2 2 3 2 2 4" xfId="1259"/>
    <cellStyle name="Calculation 2 2 2 3 2 3" xfId="1260"/>
    <cellStyle name="Calculation 2 2 2 3 2 3 2" xfId="1261"/>
    <cellStyle name="Calculation 2 2 2 3 2 3 2 2" xfId="1262"/>
    <cellStyle name="Calculation 2 2 2 3 2 3 2 3" xfId="1263"/>
    <cellStyle name="Calculation 2 2 2 3 2 3 2 4" xfId="1264"/>
    <cellStyle name="Calculation 2 2 2 3 2 3 2 5" xfId="1265"/>
    <cellStyle name="Calculation 2 2 2 3 2 3 2 6" xfId="1266"/>
    <cellStyle name="Calculation 2 2 2 3 2 3 2 7" xfId="1267"/>
    <cellStyle name="Calculation 2 2 2 3 2 3 3" xfId="1268"/>
    <cellStyle name="Calculation 2 2 2 3 2 3 4" xfId="1269"/>
    <cellStyle name="Calculation 2 2 2 3 2 4" xfId="1270"/>
    <cellStyle name="Calculation 2 2 2 3 2 4 2" xfId="1271"/>
    <cellStyle name="Calculation 2 2 2 3 2 4 2 2" xfId="1272"/>
    <cellStyle name="Calculation 2 2 2 3 2 4 2 3" xfId="1273"/>
    <cellStyle name="Calculation 2 2 2 3 2 4 2 4" xfId="1274"/>
    <cellStyle name="Calculation 2 2 2 3 2 4 2 5" xfId="1275"/>
    <cellStyle name="Calculation 2 2 2 3 2 4 2 6" xfId="1276"/>
    <cellStyle name="Calculation 2 2 2 3 2 4 2 7" xfId="1277"/>
    <cellStyle name="Calculation 2 2 2 3 2 4 3" xfId="1278"/>
    <cellStyle name="Calculation 2 2 2 3 2 4 4" xfId="1279"/>
    <cellStyle name="Calculation 2 2 2 3 2 5" xfId="1280"/>
    <cellStyle name="Calculation 2 2 2 3 2 5 2" xfId="1281"/>
    <cellStyle name="Calculation 2 2 2 3 2 5 3" xfId="1282"/>
    <cellStyle name="Calculation 2 2 2 3 2 5 4" xfId="1283"/>
    <cellStyle name="Calculation 2 2 2 3 2 5 5" xfId="1284"/>
    <cellStyle name="Calculation 2 2 2 3 2 5 6" xfId="1285"/>
    <cellStyle name="Calculation 2 2 2 3 2 5 7" xfId="1286"/>
    <cellStyle name="Calculation 2 2 2 3 2 5 8" xfId="1287"/>
    <cellStyle name="Calculation 2 2 2 3 2 6" xfId="1288"/>
    <cellStyle name="Calculation 2 2 2 3 2 6 2" xfId="1289"/>
    <cellStyle name="Calculation 2 2 2 3 2 6 3" xfId="1290"/>
    <cellStyle name="Calculation 2 2 2 3 2 6 4" xfId="1291"/>
    <cellStyle name="Calculation 2 2 2 3 2 6 5" xfId="1292"/>
    <cellStyle name="Calculation 2 2 2 3 2 6 6" xfId="1293"/>
    <cellStyle name="Calculation 2 2 2 3 2 6 7" xfId="1294"/>
    <cellStyle name="Calculation 2 2 2 3 2 7" xfId="1295"/>
    <cellStyle name="Calculation 2 2 2 3 2 8" xfId="1296"/>
    <cellStyle name="Calculation 2 2 2 3 2 9" xfId="1297"/>
    <cellStyle name="Calculation 2 2 2 3 3" xfId="1298"/>
    <cellStyle name="Calculation 2 2 2 3 3 2" xfId="1299"/>
    <cellStyle name="Calculation 2 2 2 3 3 2 2" xfId="1300"/>
    <cellStyle name="Calculation 2 2 2 3 3 2 3" xfId="1301"/>
    <cellStyle name="Calculation 2 2 2 3 3 2 4" xfId="1302"/>
    <cellStyle name="Calculation 2 2 2 3 3 2 5" xfId="1303"/>
    <cellStyle name="Calculation 2 2 2 3 3 2 6" xfId="1304"/>
    <cellStyle name="Calculation 2 2 2 3 3 2 7" xfId="1305"/>
    <cellStyle name="Calculation 2 2 2 3 3 3" xfId="1306"/>
    <cellStyle name="Calculation 2 2 2 3 3 4" xfId="1307"/>
    <cellStyle name="Calculation 2 2 2 3 3 5" xfId="1308"/>
    <cellStyle name="Calculation 2 2 2 3 4" xfId="1309"/>
    <cellStyle name="Calculation 2 2 2 3 4 2" xfId="1310"/>
    <cellStyle name="Calculation 2 2 2 3 4 2 2" xfId="1311"/>
    <cellStyle name="Calculation 2 2 2 3 4 2 3" xfId="1312"/>
    <cellStyle name="Calculation 2 2 2 3 4 2 4" xfId="1313"/>
    <cellStyle name="Calculation 2 2 2 3 4 2 5" xfId="1314"/>
    <cellStyle name="Calculation 2 2 2 3 4 2 6" xfId="1315"/>
    <cellStyle name="Calculation 2 2 2 3 4 2 7" xfId="1316"/>
    <cellStyle name="Calculation 2 2 2 3 4 3" xfId="1317"/>
    <cellStyle name="Calculation 2 2 2 3 4 4" xfId="1318"/>
    <cellStyle name="Calculation 2 2 2 3 4 5" xfId="1319"/>
    <cellStyle name="Calculation 2 2 2 3 5" xfId="1320"/>
    <cellStyle name="Calculation 2 2 2 3 5 2" xfId="1321"/>
    <cellStyle name="Calculation 2 2 2 3 5 2 2" xfId="1322"/>
    <cellStyle name="Calculation 2 2 2 3 5 2 3" xfId="1323"/>
    <cellStyle name="Calculation 2 2 2 3 5 2 4" xfId="1324"/>
    <cellStyle name="Calculation 2 2 2 3 5 2 5" xfId="1325"/>
    <cellStyle name="Calculation 2 2 2 3 5 2 6" xfId="1326"/>
    <cellStyle name="Calculation 2 2 2 3 5 2 7" xfId="1327"/>
    <cellStyle name="Calculation 2 2 2 3 5 3" xfId="1328"/>
    <cellStyle name="Calculation 2 2 2 3 5 4" xfId="1329"/>
    <cellStyle name="Calculation 2 2 2 3 5 5" xfId="1330"/>
    <cellStyle name="Calculation 2 2 2 3 6" xfId="1331"/>
    <cellStyle name="Calculation 2 2 2 3 6 2" xfId="1332"/>
    <cellStyle name="Calculation 2 2 2 3 6 3" xfId="1333"/>
    <cellStyle name="Calculation 2 2 2 3 6 4" xfId="1334"/>
    <cellStyle name="Calculation 2 2 2 3 6 5" xfId="1335"/>
    <cellStyle name="Calculation 2 2 2 3 6 6" xfId="1336"/>
    <cellStyle name="Calculation 2 2 2 3 6 7" xfId="1337"/>
    <cellStyle name="Calculation 2 2 2 3 6 8" xfId="1338"/>
    <cellStyle name="Calculation 2 2 2 3 7" xfId="1339"/>
    <cellStyle name="Calculation 2 2 2 3 7 2" xfId="1340"/>
    <cellStyle name="Calculation 2 2 2 3 7 3" xfId="1341"/>
    <cellStyle name="Calculation 2 2 2 3 7 4" xfId="1342"/>
    <cellStyle name="Calculation 2 2 2 3 7 5" xfId="1343"/>
    <cellStyle name="Calculation 2 2 2 3 7 6" xfId="1344"/>
    <cellStyle name="Calculation 2 2 2 3 7 7" xfId="1345"/>
    <cellStyle name="Calculation 2 2 2 3 8" xfId="1346"/>
    <cellStyle name="Calculation 2 2 2 3 8 2" xfId="1347"/>
    <cellStyle name="Calculation 2 2 2 3 8 3" xfId="1348"/>
    <cellStyle name="Calculation 2 2 2 3 8 4" xfId="1349"/>
    <cellStyle name="Calculation 2 2 2 3 8 5" xfId="1350"/>
    <cellStyle name="Calculation 2 2 2 3 9" xfId="1351"/>
    <cellStyle name="Calculation 2 2 2 3 9 2" xfId="1352"/>
    <cellStyle name="Calculation 2 2 2 3 9 3" xfId="1353"/>
    <cellStyle name="Calculation 2 2 2 3 9 4" xfId="1354"/>
    <cellStyle name="Calculation 2 2 2 3 9 5" xfId="1355"/>
    <cellStyle name="Calculation 2 2 2 4" xfId="1356"/>
    <cellStyle name="Calculation 2 2 2 4 10" xfId="1357"/>
    <cellStyle name="Calculation 2 2 2 4 2" xfId="1358"/>
    <cellStyle name="Calculation 2 2 2 4 2 2" xfId="1359"/>
    <cellStyle name="Calculation 2 2 2 4 2 2 2" xfId="1360"/>
    <cellStyle name="Calculation 2 2 2 4 2 2 3" xfId="1361"/>
    <cellStyle name="Calculation 2 2 2 4 2 2 4" xfId="1362"/>
    <cellStyle name="Calculation 2 2 2 4 2 2 5" xfId="1363"/>
    <cellStyle name="Calculation 2 2 2 4 2 2 6" xfId="1364"/>
    <cellStyle name="Calculation 2 2 2 4 2 2 7" xfId="1365"/>
    <cellStyle name="Calculation 2 2 2 4 2 3" xfId="1366"/>
    <cellStyle name="Calculation 2 2 2 4 2 4" xfId="1367"/>
    <cellStyle name="Calculation 2 2 2 4 3" xfId="1368"/>
    <cellStyle name="Calculation 2 2 2 4 3 2" xfId="1369"/>
    <cellStyle name="Calculation 2 2 2 4 3 2 2" xfId="1370"/>
    <cellStyle name="Calculation 2 2 2 4 3 2 3" xfId="1371"/>
    <cellStyle name="Calculation 2 2 2 4 3 2 4" xfId="1372"/>
    <cellStyle name="Calculation 2 2 2 4 3 2 5" xfId="1373"/>
    <cellStyle name="Calculation 2 2 2 4 3 2 6" xfId="1374"/>
    <cellStyle name="Calculation 2 2 2 4 3 2 7" xfId="1375"/>
    <cellStyle name="Calculation 2 2 2 4 3 3" xfId="1376"/>
    <cellStyle name="Calculation 2 2 2 4 3 4" xfId="1377"/>
    <cellStyle name="Calculation 2 2 2 4 4" xfId="1378"/>
    <cellStyle name="Calculation 2 2 2 4 4 2" xfId="1379"/>
    <cellStyle name="Calculation 2 2 2 4 4 2 2" xfId="1380"/>
    <cellStyle name="Calculation 2 2 2 4 4 2 3" xfId="1381"/>
    <cellStyle name="Calculation 2 2 2 4 4 2 4" xfId="1382"/>
    <cellStyle name="Calculation 2 2 2 4 4 2 5" xfId="1383"/>
    <cellStyle name="Calculation 2 2 2 4 4 2 6" xfId="1384"/>
    <cellStyle name="Calculation 2 2 2 4 4 2 7" xfId="1385"/>
    <cellStyle name="Calculation 2 2 2 4 4 3" xfId="1386"/>
    <cellStyle name="Calculation 2 2 2 4 4 4" xfId="1387"/>
    <cellStyle name="Calculation 2 2 2 4 5" xfId="1388"/>
    <cellStyle name="Calculation 2 2 2 4 5 2" xfId="1389"/>
    <cellStyle name="Calculation 2 2 2 4 5 3" xfId="1390"/>
    <cellStyle name="Calculation 2 2 2 4 5 4" xfId="1391"/>
    <cellStyle name="Calculation 2 2 2 4 5 5" xfId="1392"/>
    <cellStyle name="Calculation 2 2 2 4 5 6" xfId="1393"/>
    <cellStyle name="Calculation 2 2 2 4 5 7" xfId="1394"/>
    <cellStyle name="Calculation 2 2 2 4 5 8" xfId="1395"/>
    <cellStyle name="Calculation 2 2 2 4 6" xfId="1396"/>
    <cellStyle name="Calculation 2 2 2 4 6 2" xfId="1397"/>
    <cellStyle name="Calculation 2 2 2 4 6 3" xfId="1398"/>
    <cellStyle name="Calculation 2 2 2 4 6 4" xfId="1399"/>
    <cellStyle name="Calculation 2 2 2 4 6 5" xfId="1400"/>
    <cellStyle name="Calculation 2 2 2 4 6 6" xfId="1401"/>
    <cellStyle name="Calculation 2 2 2 4 6 7" xfId="1402"/>
    <cellStyle name="Calculation 2 2 2 4 7" xfId="1403"/>
    <cellStyle name="Calculation 2 2 2 4 8" xfId="1404"/>
    <cellStyle name="Calculation 2 2 2 4 9" xfId="1405"/>
    <cellStyle name="Calculation 2 2 2 5" xfId="1406"/>
    <cellStyle name="Calculation 2 2 2 5 10" xfId="1407"/>
    <cellStyle name="Calculation 2 2 2 5 2" xfId="1408"/>
    <cellStyle name="Calculation 2 2 2 5 2 2" xfId="1409"/>
    <cellStyle name="Calculation 2 2 2 5 2 2 2" xfId="1410"/>
    <cellStyle name="Calculation 2 2 2 5 2 2 3" xfId="1411"/>
    <cellStyle name="Calculation 2 2 2 5 2 2 4" xfId="1412"/>
    <cellStyle name="Calculation 2 2 2 5 2 2 5" xfId="1413"/>
    <cellStyle name="Calculation 2 2 2 5 2 2 6" xfId="1414"/>
    <cellStyle name="Calculation 2 2 2 5 2 2 7" xfId="1415"/>
    <cellStyle name="Calculation 2 2 2 5 2 3" xfId="1416"/>
    <cellStyle name="Calculation 2 2 2 5 2 4" xfId="1417"/>
    <cellStyle name="Calculation 2 2 2 5 3" xfId="1418"/>
    <cellStyle name="Calculation 2 2 2 5 3 2" xfId="1419"/>
    <cellStyle name="Calculation 2 2 2 5 3 2 2" xfId="1420"/>
    <cellStyle name="Calculation 2 2 2 5 3 2 3" xfId="1421"/>
    <cellStyle name="Calculation 2 2 2 5 3 2 4" xfId="1422"/>
    <cellStyle name="Calculation 2 2 2 5 3 2 5" xfId="1423"/>
    <cellStyle name="Calculation 2 2 2 5 3 2 6" xfId="1424"/>
    <cellStyle name="Calculation 2 2 2 5 3 2 7" xfId="1425"/>
    <cellStyle name="Calculation 2 2 2 5 3 3" xfId="1426"/>
    <cellStyle name="Calculation 2 2 2 5 3 4" xfId="1427"/>
    <cellStyle name="Calculation 2 2 2 5 4" xfId="1428"/>
    <cellStyle name="Calculation 2 2 2 5 4 2" xfId="1429"/>
    <cellStyle name="Calculation 2 2 2 5 4 2 2" xfId="1430"/>
    <cellStyle name="Calculation 2 2 2 5 4 2 3" xfId="1431"/>
    <cellStyle name="Calculation 2 2 2 5 4 2 4" xfId="1432"/>
    <cellStyle name="Calculation 2 2 2 5 4 2 5" xfId="1433"/>
    <cellStyle name="Calculation 2 2 2 5 4 2 6" xfId="1434"/>
    <cellStyle name="Calculation 2 2 2 5 4 2 7" xfId="1435"/>
    <cellStyle name="Calculation 2 2 2 5 4 3" xfId="1436"/>
    <cellStyle name="Calculation 2 2 2 5 4 4" xfId="1437"/>
    <cellStyle name="Calculation 2 2 2 5 5" xfId="1438"/>
    <cellStyle name="Calculation 2 2 2 5 5 2" xfId="1439"/>
    <cellStyle name="Calculation 2 2 2 5 5 3" xfId="1440"/>
    <cellStyle name="Calculation 2 2 2 5 5 4" xfId="1441"/>
    <cellStyle name="Calculation 2 2 2 5 5 5" xfId="1442"/>
    <cellStyle name="Calculation 2 2 2 5 5 6" xfId="1443"/>
    <cellStyle name="Calculation 2 2 2 5 5 7" xfId="1444"/>
    <cellStyle name="Calculation 2 2 2 5 5 8" xfId="1445"/>
    <cellStyle name="Calculation 2 2 2 5 6" xfId="1446"/>
    <cellStyle name="Calculation 2 2 2 5 6 2" xfId="1447"/>
    <cellStyle name="Calculation 2 2 2 5 6 3" xfId="1448"/>
    <cellStyle name="Calculation 2 2 2 5 6 4" xfId="1449"/>
    <cellStyle name="Calculation 2 2 2 5 6 5" xfId="1450"/>
    <cellStyle name="Calculation 2 2 2 5 6 6" xfId="1451"/>
    <cellStyle name="Calculation 2 2 2 5 6 7" xfId="1452"/>
    <cellStyle name="Calculation 2 2 2 5 7" xfId="1453"/>
    <cellStyle name="Calculation 2 2 2 5 8" xfId="1454"/>
    <cellStyle name="Calculation 2 2 2 5 9" xfId="1455"/>
    <cellStyle name="Calculation 2 2 2 6" xfId="1456"/>
    <cellStyle name="Calculation 2 2 2 6 2" xfId="1457"/>
    <cellStyle name="Calculation 2 2 2 6 2 2" xfId="1458"/>
    <cellStyle name="Calculation 2 2 2 6 2 3" xfId="1459"/>
    <cellStyle name="Calculation 2 2 2 6 2 4" xfId="1460"/>
    <cellStyle name="Calculation 2 2 2 6 2 5" xfId="1461"/>
    <cellStyle name="Calculation 2 2 2 6 2 6" xfId="1462"/>
    <cellStyle name="Calculation 2 2 2 6 2 7" xfId="1463"/>
    <cellStyle name="Calculation 2 2 2 6 3" xfId="1464"/>
    <cellStyle name="Calculation 2 2 2 6 4" xfId="1465"/>
    <cellStyle name="Calculation 2 2 2 6 5" xfId="1466"/>
    <cellStyle name="Calculation 2 2 2 7" xfId="1467"/>
    <cellStyle name="Calculation 2 2 2 7 2" xfId="1468"/>
    <cellStyle name="Calculation 2 2 2 7 2 2" xfId="1469"/>
    <cellStyle name="Calculation 2 2 2 7 2 3" xfId="1470"/>
    <cellStyle name="Calculation 2 2 2 7 2 4" xfId="1471"/>
    <cellStyle name="Calculation 2 2 2 7 2 5" xfId="1472"/>
    <cellStyle name="Calculation 2 2 2 7 2 6" xfId="1473"/>
    <cellStyle name="Calculation 2 2 2 7 2 7" xfId="1474"/>
    <cellStyle name="Calculation 2 2 2 7 3" xfId="1475"/>
    <cellStyle name="Calculation 2 2 2 7 4" xfId="1476"/>
    <cellStyle name="Calculation 2 2 2 7 5" xfId="1477"/>
    <cellStyle name="Calculation 2 2 2 8" xfId="1478"/>
    <cellStyle name="Calculation 2 2 2 8 2" xfId="1479"/>
    <cellStyle name="Calculation 2 2 2 8 2 2" xfId="1480"/>
    <cellStyle name="Calculation 2 2 2 8 2 3" xfId="1481"/>
    <cellStyle name="Calculation 2 2 2 8 2 4" xfId="1482"/>
    <cellStyle name="Calculation 2 2 2 8 2 5" xfId="1483"/>
    <cellStyle name="Calculation 2 2 2 8 2 6" xfId="1484"/>
    <cellStyle name="Calculation 2 2 2 8 2 7" xfId="1485"/>
    <cellStyle name="Calculation 2 2 2 8 3" xfId="1486"/>
    <cellStyle name="Calculation 2 2 2 8 4" xfId="1487"/>
    <cellStyle name="Calculation 2 2 2 8 5" xfId="1488"/>
    <cellStyle name="Calculation 2 2 2 9" xfId="1489"/>
    <cellStyle name="Calculation 2 2 2 9 2" xfId="1490"/>
    <cellStyle name="Calculation 2 2 2 9 2 2" xfId="1491"/>
    <cellStyle name="Calculation 2 2 2 9 2 3" xfId="1492"/>
    <cellStyle name="Calculation 2 2 2 9 2 4" xfId="1493"/>
    <cellStyle name="Calculation 2 2 2 9 2 5" xfId="1494"/>
    <cellStyle name="Calculation 2 2 2 9 2 6" xfId="1495"/>
    <cellStyle name="Calculation 2 2 2 9 2 7" xfId="1496"/>
    <cellStyle name="Calculation 2 2 2 9 3" xfId="1497"/>
    <cellStyle name="Calculation 2 2 2 9 4" xfId="1498"/>
    <cellStyle name="Calculation 2 2 2 9 5" xfId="1499"/>
    <cellStyle name="Calculation 2 2 20" xfId="1500"/>
    <cellStyle name="Calculation 2 2 3" xfId="1501"/>
    <cellStyle name="Calculation 2 2 3 10" xfId="1502"/>
    <cellStyle name="Calculation 2 2 3 10 2" xfId="1503"/>
    <cellStyle name="Calculation 2 2 3 10 3" xfId="1504"/>
    <cellStyle name="Calculation 2 2 3 10 4" xfId="1505"/>
    <cellStyle name="Calculation 2 2 3 10 5" xfId="1506"/>
    <cellStyle name="Calculation 2 2 3 10 6" xfId="1507"/>
    <cellStyle name="Calculation 2 2 3 10 7" xfId="1508"/>
    <cellStyle name="Calculation 2 2 3 10 8" xfId="1509"/>
    <cellStyle name="Calculation 2 2 3 11" xfId="1510"/>
    <cellStyle name="Calculation 2 2 3 11 2" xfId="1511"/>
    <cellStyle name="Calculation 2 2 3 11 3" xfId="1512"/>
    <cellStyle name="Calculation 2 2 3 11 4" xfId="1513"/>
    <cellStyle name="Calculation 2 2 3 11 5" xfId="1514"/>
    <cellStyle name="Calculation 2 2 3 11 6" xfId="1515"/>
    <cellStyle name="Calculation 2 2 3 11 7" xfId="1516"/>
    <cellStyle name="Calculation 2 2 3 12" xfId="1517"/>
    <cellStyle name="Calculation 2 2 3 12 2" xfId="1518"/>
    <cellStyle name="Calculation 2 2 3 12 3" xfId="1519"/>
    <cellStyle name="Calculation 2 2 3 12 4" xfId="1520"/>
    <cellStyle name="Calculation 2 2 3 12 5" xfId="1521"/>
    <cellStyle name="Calculation 2 2 3 13" xfId="1522"/>
    <cellStyle name="Calculation 2 2 3 13 2" xfId="1523"/>
    <cellStyle name="Calculation 2 2 3 13 3" xfId="1524"/>
    <cellStyle name="Calculation 2 2 3 13 4" xfId="1525"/>
    <cellStyle name="Calculation 2 2 3 13 5" xfId="1526"/>
    <cellStyle name="Calculation 2 2 3 14" xfId="1527"/>
    <cellStyle name="Calculation 2 2 3 14 2" xfId="1528"/>
    <cellStyle name="Calculation 2 2 3 14 3" xfId="1529"/>
    <cellStyle name="Calculation 2 2 3 14 4" xfId="1530"/>
    <cellStyle name="Calculation 2 2 3 14 5" xfId="1531"/>
    <cellStyle name="Calculation 2 2 3 15" xfId="1532"/>
    <cellStyle name="Calculation 2 2 3 15 2" xfId="1533"/>
    <cellStyle name="Calculation 2 2 3 15 3" xfId="1534"/>
    <cellStyle name="Calculation 2 2 3 15 4" xfId="1535"/>
    <cellStyle name="Calculation 2 2 3 15 5" xfId="1536"/>
    <cellStyle name="Calculation 2 2 3 16" xfId="1537"/>
    <cellStyle name="Calculation 2 2 3 17" xfId="1538"/>
    <cellStyle name="Calculation 2 2 3 2" xfId="1539"/>
    <cellStyle name="Calculation 2 2 3 2 10" xfId="1540"/>
    <cellStyle name="Calculation 2 2 3 2 10 2" xfId="1541"/>
    <cellStyle name="Calculation 2 2 3 2 10 3" xfId="1542"/>
    <cellStyle name="Calculation 2 2 3 2 10 4" xfId="1543"/>
    <cellStyle name="Calculation 2 2 3 2 10 5" xfId="1544"/>
    <cellStyle name="Calculation 2 2 3 2 10 6" xfId="1545"/>
    <cellStyle name="Calculation 2 2 3 2 10 7" xfId="1546"/>
    <cellStyle name="Calculation 2 2 3 2 11" xfId="1547"/>
    <cellStyle name="Calculation 2 2 3 2 11 2" xfId="1548"/>
    <cellStyle name="Calculation 2 2 3 2 11 3" xfId="1549"/>
    <cellStyle name="Calculation 2 2 3 2 11 4" xfId="1550"/>
    <cellStyle name="Calculation 2 2 3 2 11 5" xfId="1551"/>
    <cellStyle name="Calculation 2 2 3 2 12" xfId="1552"/>
    <cellStyle name="Calculation 2 2 3 2 12 2" xfId="1553"/>
    <cellStyle name="Calculation 2 2 3 2 12 3" xfId="1554"/>
    <cellStyle name="Calculation 2 2 3 2 12 4" xfId="1555"/>
    <cellStyle name="Calculation 2 2 3 2 12 5" xfId="1556"/>
    <cellStyle name="Calculation 2 2 3 2 13" xfId="1557"/>
    <cellStyle name="Calculation 2 2 3 2 13 2" xfId="1558"/>
    <cellStyle name="Calculation 2 2 3 2 13 3" xfId="1559"/>
    <cellStyle name="Calculation 2 2 3 2 13 4" xfId="1560"/>
    <cellStyle name="Calculation 2 2 3 2 13 5" xfId="1561"/>
    <cellStyle name="Calculation 2 2 3 2 14" xfId="1562"/>
    <cellStyle name="Calculation 2 2 3 2 14 2" xfId="1563"/>
    <cellStyle name="Calculation 2 2 3 2 14 3" xfId="1564"/>
    <cellStyle name="Calculation 2 2 3 2 14 4" xfId="1565"/>
    <cellStyle name="Calculation 2 2 3 2 14 5" xfId="1566"/>
    <cellStyle name="Calculation 2 2 3 2 15" xfId="1567"/>
    <cellStyle name="Calculation 2 2 3 2 15 2" xfId="1568"/>
    <cellStyle name="Calculation 2 2 3 2 15 3" xfId="1569"/>
    <cellStyle name="Calculation 2 2 3 2 15 4" xfId="1570"/>
    <cellStyle name="Calculation 2 2 3 2 15 5" xfId="1571"/>
    <cellStyle name="Calculation 2 2 3 2 16" xfId="1572"/>
    <cellStyle name="Calculation 2 2 3 2 16 2" xfId="1573"/>
    <cellStyle name="Calculation 2 2 3 2 16 3" xfId="1574"/>
    <cellStyle name="Calculation 2 2 3 2 16 4" xfId="1575"/>
    <cellStyle name="Calculation 2 2 3 2 16 5" xfId="1576"/>
    <cellStyle name="Calculation 2 2 3 2 17" xfId="1577"/>
    <cellStyle name="Calculation 2 2 3 2 17 2" xfId="1578"/>
    <cellStyle name="Calculation 2 2 3 2 17 3" xfId="1579"/>
    <cellStyle name="Calculation 2 2 3 2 17 4" xfId="1580"/>
    <cellStyle name="Calculation 2 2 3 2 17 5" xfId="1581"/>
    <cellStyle name="Calculation 2 2 3 2 18" xfId="1582"/>
    <cellStyle name="Calculation 2 2 3 2 2" xfId="1583"/>
    <cellStyle name="Calculation 2 2 3 2 2 10" xfId="1584"/>
    <cellStyle name="Calculation 2 2 3 2 2 10 2" xfId="1585"/>
    <cellStyle name="Calculation 2 2 3 2 2 10 3" xfId="1586"/>
    <cellStyle name="Calculation 2 2 3 2 2 10 4" xfId="1587"/>
    <cellStyle name="Calculation 2 2 3 2 2 10 5" xfId="1588"/>
    <cellStyle name="Calculation 2 2 3 2 2 11" xfId="1589"/>
    <cellStyle name="Calculation 2 2 3 2 2 11 2" xfId="1590"/>
    <cellStyle name="Calculation 2 2 3 2 2 11 3" xfId="1591"/>
    <cellStyle name="Calculation 2 2 3 2 2 11 4" xfId="1592"/>
    <cellStyle name="Calculation 2 2 3 2 2 11 5" xfId="1593"/>
    <cellStyle name="Calculation 2 2 3 2 2 12" xfId="1594"/>
    <cellStyle name="Calculation 2 2 3 2 2 12 2" xfId="1595"/>
    <cellStyle name="Calculation 2 2 3 2 2 12 3" xfId="1596"/>
    <cellStyle name="Calculation 2 2 3 2 2 12 4" xfId="1597"/>
    <cellStyle name="Calculation 2 2 3 2 2 12 5" xfId="1598"/>
    <cellStyle name="Calculation 2 2 3 2 2 13" xfId="1599"/>
    <cellStyle name="Calculation 2 2 3 2 2 13 2" xfId="1600"/>
    <cellStyle name="Calculation 2 2 3 2 2 13 3" xfId="1601"/>
    <cellStyle name="Calculation 2 2 3 2 2 13 4" xfId="1602"/>
    <cellStyle name="Calculation 2 2 3 2 2 13 5" xfId="1603"/>
    <cellStyle name="Calculation 2 2 3 2 2 14" xfId="1604"/>
    <cellStyle name="Calculation 2 2 3 2 2 14 2" xfId="1605"/>
    <cellStyle name="Calculation 2 2 3 2 2 14 3" xfId="1606"/>
    <cellStyle name="Calculation 2 2 3 2 2 14 4" xfId="1607"/>
    <cellStyle name="Calculation 2 2 3 2 2 14 5" xfId="1608"/>
    <cellStyle name="Calculation 2 2 3 2 2 15" xfId="1609"/>
    <cellStyle name="Calculation 2 2 3 2 2 15 2" xfId="1610"/>
    <cellStyle name="Calculation 2 2 3 2 2 15 3" xfId="1611"/>
    <cellStyle name="Calculation 2 2 3 2 2 15 4" xfId="1612"/>
    <cellStyle name="Calculation 2 2 3 2 2 15 5" xfId="1613"/>
    <cellStyle name="Calculation 2 2 3 2 2 16" xfId="1614"/>
    <cellStyle name="Calculation 2 2 3 2 2 16 2" xfId="1615"/>
    <cellStyle name="Calculation 2 2 3 2 2 16 3" xfId="1616"/>
    <cellStyle name="Calculation 2 2 3 2 2 16 4" xfId="1617"/>
    <cellStyle name="Calculation 2 2 3 2 2 16 5" xfId="1618"/>
    <cellStyle name="Calculation 2 2 3 2 2 17" xfId="1619"/>
    <cellStyle name="Calculation 2 2 3 2 2 17 2" xfId="1620"/>
    <cellStyle name="Calculation 2 2 3 2 2 17 3" xfId="1621"/>
    <cellStyle name="Calculation 2 2 3 2 2 17 4" xfId="1622"/>
    <cellStyle name="Calculation 2 2 3 2 2 17 5" xfId="1623"/>
    <cellStyle name="Calculation 2 2 3 2 2 18" xfId="1624"/>
    <cellStyle name="Calculation 2 2 3 2 2 2" xfId="1625"/>
    <cellStyle name="Calculation 2 2 3 2 2 2 10" xfId="1626"/>
    <cellStyle name="Calculation 2 2 3 2 2 2 2" xfId="1627"/>
    <cellStyle name="Calculation 2 2 3 2 2 2 2 2" xfId="1628"/>
    <cellStyle name="Calculation 2 2 3 2 2 2 2 2 2" xfId="1629"/>
    <cellStyle name="Calculation 2 2 3 2 2 2 2 2 3" xfId="1630"/>
    <cellStyle name="Calculation 2 2 3 2 2 2 2 2 4" xfId="1631"/>
    <cellStyle name="Calculation 2 2 3 2 2 2 2 2 5" xfId="1632"/>
    <cellStyle name="Calculation 2 2 3 2 2 2 2 2 6" xfId="1633"/>
    <cellStyle name="Calculation 2 2 3 2 2 2 2 2 7" xfId="1634"/>
    <cellStyle name="Calculation 2 2 3 2 2 2 2 3" xfId="1635"/>
    <cellStyle name="Calculation 2 2 3 2 2 2 2 4" xfId="1636"/>
    <cellStyle name="Calculation 2 2 3 2 2 2 3" xfId="1637"/>
    <cellStyle name="Calculation 2 2 3 2 2 2 3 2" xfId="1638"/>
    <cellStyle name="Calculation 2 2 3 2 2 2 3 2 2" xfId="1639"/>
    <cellStyle name="Calculation 2 2 3 2 2 2 3 2 3" xfId="1640"/>
    <cellStyle name="Calculation 2 2 3 2 2 2 3 2 4" xfId="1641"/>
    <cellStyle name="Calculation 2 2 3 2 2 2 3 2 5" xfId="1642"/>
    <cellStyle name="Calculation 2 2 3 2 2 2 3 2 6" xfId="1643"/>
    <cellStyle name="Calculation 2 2 3 2 2 2 3 2 7" xfId="1644"/>
    <cellStyle name="Calculation 2 2 3 2 2 2 3 3" xfId="1645"/>
    <cellStyle name="Calculation 2 2 3 2 2 2 3 4" xfId="1646"/>
    <cellStyle name="Calculation 2 2 3 2 2 2 4" xfId="1647"/>
    <cellStyle name="Calculation 2 2 3 2 2 2 4 2" xfId="1648"/>
    <cellStyle name="Calculation 2 2 3 2 2 2 4 2 2" xfId="1649"/>
    <cellStyle name="Calculation 2 2 3 2 2 2 4 2 3" xfId="1650"/>
    <cellStyle name="Calculation 2 2 3 2 2 2 4 2 4" xfId="1651"/>
    <cellStyle name="Calculation 2 2 3 2 2 2 4 2 5" xfId="1652"/>
    <cellStyle name="Calculation 2 2 3 2 2 2 4 2 6" xfId="1653"/>
    <cellStyle name="Calculation 2 2 3 2 2 2 4 2 7" xfId="1654"/>
    <cellStyle name="Calculation 2 2 3 2 2 2 4 3" xfId="1655"/>
    <cellStyle name="Calculation 2 2 3 2 2 2 4 4" xfId="1656"/>
    <cellStyle name="Calculation 2 2 3 2 2 2 5" xfId="1657"/>
    <cellStyle name="Calculation 2 2 3 2 2 2 5 2" xfId="1658"/>
    <cellStyle name="Calculation 2 2 3 2 2 2 5 3" xfId="1659"/>
    <cellStyle name="Calculation 2 2 3 2 2 2 5 4" xfId="1660"/>
    <cellStyle name="Calculation 2 2 3 2 2 2 5 5" xfId="1661"/>
    <cellStyle name="Calculation 2 2 3 2 2 2 5 6" xfId="1662"/>
    <cellStyle name="Calculation 2 2 3 2 2 2 5 7" xfId="1663"/>
    <cellStyle name="Calculation 2 2 3 2 2 2 5 8" xfId="1664"/>
    <cellStyle name="Calculation 2 2 3 2 2 2 6" xfId="1665"/>
    <cellStyle name="Calculation 2 2 3 2 2 2 6 2" xfId="1666"/>
    <cellStyle name="Calculation 2 2 3 2 2 2 6 3" xfId="1667"/>
    <cellStyle name="Calculation 2 2 3 2 2 2 6 4" xfId="1668"/>
    <cellStyle name="Calculation 2 2 3 2 2 2 6 5" xfId="1669"/>
    <cellStyle name="Calculation 2 2 3 2 2 2 6 6" xfId="1670"/>
    <cellStyle name="Calculation 2 2 3 2 2 2 6 7" xfId="1671"/>
    <cellStyle name="Calculation 2 2 3 2 2 2 7" xfId="1672"/>
    <cellStyle name="Calculation 2 2 3 2 2 2 8" xfId="1673"/>
    <cellStyle name="Calculation 2 2 3 2 2 2 9" xfId="1674"/>
    <cellStyle name="Calculation 2 2 3 2 2 3" xfId="1675"/>
    <cellStyle name="Calculation 2 2 3 2 2 3 2" xfId="1676"/>
    <cellStyle name="Calculation 2 2 3 2 2 3 2 2" xfId="1677"/>
    <cellStyle name="Calculation 2 2 3 2 2 3 2 3" xfId="1678"/>
    <cellStyle name="Calculation 2 2 3 2 2 3 2 4" xfId="1679"/>
    <cellStyle name="Calculation 2 2 3 2 2 3 2 5" xfId="1680"/>
    <cellStyle name="Calculation 2 2 3 2 2 3 2 6" xfId="1681"/>
    <cellStyle name="Calculation 2 2 3 2 2 3 2 7" xfId="1682"/>
    <cellStyle name="Calculation 2 2 3 2 2 3 3" xfId="1683"/>
    <cellStyle name="Calculation 2 2 3 2 2 3 4" xfId="1684"/>
    <cellStyle name="Calculation 2 2 3 2 2 3 5" xfId="1685"/>
    <cellStyle name="Calculation 2 2 3 2 2 4" xfId="1686"/>
    <cellStyle name="Calculation 2 2 3 2 2 4 2" xfId="1687"/>
    <cellStyle name="Calculation 2 2 3 2 2 4 2 2" xfId="1688"/>
    <cellStyle name="Calculation 2 2 3 2 2 4 2 3" xfId="1689"/>
    <cellStyle name="Calculation 2 2 3 2 2 4 2 4" xfId="1690"/>
    <cellStyle name="Calculation 2 2 3 2 2 4 2 5" xfId="1691"/>
    <cellStyle name="Calculation 2 2 3 2 2 4 2 6" xfId="1692"/>
    <cellStyle name="Calculation 2 2 3 2 2 4 2 7" xfId="1693"/>
    <cellStyle name="Calculation 2 2 3 2 2 4 3" xfId="1694"/>
    <cellStyle name="Calculation 2 2 3 2 2 4 4" xfId="1695"/>
    <cellStyle name="Calculation 2 2 3 2 2 4 5" xfId="1696"/>
    <cellStyle name="Calculation 2 2 3 2 2 5" xfId="1697"/>
    <cellStyle name="Calculation 2 2 3 2 2 5 2" xfId="1698"/>
    <cellStyle name="Calculation 2 2 3 2 2 5 2 2" xfId="1699"/>
    <cellStyle name="Calculation 2 2 3 2 2 5 2 3" xfId="1700"/>
    <cellStyle name="Calculation 2 2 3 2 2 5 2 4" xfId="1701"/>
    <cellStyle name="Calculation 2 2 3 2 2 5 2 5" xfId="1702"/>
    <cellStyle name="Calculation 2 2 3 2 2 5 2 6" xfId="1703"/>
    <cellStyle name="Calculation 2 2 3 2 2 5 2 7" xfId="1704"/>
    <cellStyle name="Calculation 2 2 3 2 2 5 3" xfId="1705"/>
    <cellStyle name="Calculation 2 2 3 2 2 5 4" xfId="1706"/>
    <cellStyle name="Calculation 2 2 3 2 2 5 5" xfId="1707"/>
    <cellStyle name="Calculation 2 2 3 2 2 6" xfId="1708"/>
    <cellStyle name="Calculation 2 2 3 2 2 6 2" xfId="1709"/>
    <cellStyle name="Calculation 2 2 3 2 2 6 3" xfId="1710"/>
    <cellStyle name="Calculation 2 2 3 2 2 6 4" xfId="1711"/>
    <cellStyle name="Calculation 2 2 3 2 2 6 5" xfId="1712"/>
    <cellStyle name="Calculation 2 2 3 2 2 6 6" xfId="1713"/>
    <cellStyle name="Calculation 2 2 3 2 2 6 7" xfId="1714"/>
    <cellStyle name="Calculation 2 2 3 2 2 6 8" xfId="1715"/>
    <cellStyle name="Calculation 2 2 3 2 2 7" xfId="1716"/>
    <cellStyle name="Calculation 2 2 3 2 2 7 2" xfId="1717"/>
    <cellStyle name="Calculation 2 2 3 2 2 7 3" xfId="1718"/>
    <cellStyle name="Calculation 2 2 3 2 2 7 4" xfId="1719"/>
    <cellStyle name="Calculation 2 2 3 2 2 7 5" xfId="1720"/>
    <cellStyle name="Calculation 2 2 3 2 2 7 6" xfId="1721"/>
    <cellStyle name="Calculation 2 2 3 2 2 7 7" xfId="1722"/>
    <cellStyle name="Calculation 2 2 3 2 2 8" xfId="1723"/>
    <cellStyle name="Calculation 2 2 3 2 2 8 2" xfId="1724"/>
    <cellStyle name="Calculation 2 2 3 2 2 8 3" xfId="1725"/>
    <cellStyle name="Calculation 2 2 3 2 2 8 4" xfId="1726"/>
    <cellStyle name="Calculation 2 2 3 2 2 8 5" xfId="1727"/>
    <cellStyle name="Calculation 2 2 3 2 2 9" xfId="1728"/>
    <cellStyle name="Calculation 2 2 3 2 2 9 2" xfId="1729"/>
    <cellStyle name="Calculation 2 2 3 2 2 9 3" xfId="1730"/>
    <cellStyle name="Calculation 2 2 3 2 2 9 4" xfId="1731"/>
    <cellStyle name="Calculation 2 2 3 2 2 9 5" xfId="1732"/>
    <cellStyle name="Calculation 2 2 3 2 3" xfId="1733"/>
    <cellStyle name="Calculation 2 2 3 2 3 10" xfId="1734"/>
    <cellStyle name="Calculation 2 2 3 2 3 2" xfId="1735"/>
    <cellStyle name="Calculation 2 2 3 2 3 2 2" xfId="1736"/>
    <cellStyle name="Calculation 2 2 3 2 3 2 2 2" xfId="1737"/>
    <cellStyle name="Calculation 2 2 3 2 3 2 2 3" xfId="1738"/>
    <cellStyle name="Calculation 2 2 3 2 3 2 2 4" xfId="1739"/>
    <cellStyle name="Calculation 2 2 3 2 3 2 2 5" xfId="1740"/>
    <cellStyle name="Calculation 2 2 3 2 3 2 2 6" xfId="1741"/>
    <cellStyle name="Calculation 2 2 3 2 3 2 2 7" xfId="1742"/>
    <cellStyle name="Calculation 2 2 3 2 3 2 3" xfId="1743"/>
    <cellStyle name="Calculation 2 2 3 2 3 2 4" xfId="1744"/>
    <cellStyle name="Calculation 2 2 3 2 3 3" xfId="1745"/>
    <cellStyle name="Calculation 2 2 3 2 3 3 2" xfId="1746"/>
    <cellStyle name="Calculation 2 2 3 2 3 3 2 2" xfId="1747"/>
    <cellStyle name="Calculation 2 2 3 2 3 3 2 3" xfId="1748"/>
    <cellStyle name="Calculation 2 2 3 2 3 3 2 4" xfId="1749"/>
    <cellStyle name="Calculation 2 2 3 2 3 3 2 5" xfId="1750"/>
    <cellStyle name="Calculation 2 2 3 2 3 3 2 6" xfId="1751"/>
    <cellStyle name="Calculation 2 2 3 2 3 3 2 7" xfId="1752"/>
    <cellStyle name="Calculation 2 2 3 2 3 3 3" xfId="1753"/>
    <cellStyle name="Calculation 2 2 3 2 3 3 4" xfId="1754"/>
    <cellStyle name="Calculation 2 2 3 2 3 4" xfId="1755"/>
    <cellStyle name="Calculation 2 2 3 2 3 4 2" xfId="1756"/>
    <cellStyle name="Calculation 2 2 3 2 3 4 2 2" xfId="1757"/>
    <cellStyle name="Calculation 2 2 3 2 3 4 2 3" xfId="1758"/>
    <cellStyle name="Calculation 2 2 3 2 3 4 2 4" xfId="1759"/>
    <cellStyle name="Calculation 2 2 3 2 3 4 2 5" xfId="1760"/>
    <cellStyle name="Calculation 2 2 3 2 3 4 2 6" xfId="1761"/>
    <cellStyle name="Calculation 2 2 3 2 3 4 2 7" xfId="1762"/>
    <cellStyle name="Calculation 2 2 3 2 3 4 3" xfId="1763"/>
    <cellStyle name="Calculation 2 2 3 2 3 4 4" xfId="1764"/>
    <cellStyle name="Calculation 2 2 3 2 3 5" xfId="1765"/>
    <cellStyle name="Calculation 2 2 3 2 3 5 2" xfId="1766"/>
    <cellStyle name="Calculation 2 2 3 2 3 5 3" xfId="1767"/>
    <cellStyle name="Calculation 2 2 3 2 3 5 4" xfId="1768"/>
    <cellStyle name="Calculation 2 2 3 2 3 5 5" xfId="1769"/>
    <cellStyle name="Calculation 2 2 3 2 3 5 6" xfId="1770"/>
    <cellStyle name="Calculation 2 2 3 2 3 5 7" xfId="1771"/>
    <cellStyle name="Calculation 2 2 3 2 3 5 8" xfId="1772"/>
    <cellStyle name="Calculation 2 2 3 2 3 6" xfId="1773"/>
    <cellStyle name="Calculation 2 2 3 2 3 6 2" xfId="1774"/>
    <cellStyle name="Calculation 2 2 3 2 3 6 3" xfId="1775"/>
    <cellStyle name="Calculation 2 2 3 2 3 6 4" xfId="1776"/>
    <cellStyle name="Calculation 2 2 3 2 3 6 5" xfId="1777"/>
    <cellStyle name="Calculation 2 2 3 2 3 6 6" xfId="1778"/>
    <cellStyle name="Calculation 2 2 3 2 3 6 7" xfId="1779"/>
    <cellStyle name="Calculation 2 2 3 2 3 7" xfId="1780"/>
    <cellStyle name="Calculation 2 2 3 2 3 8" xfId="1781"/>
    <cellStyle name="Calculation 2 2 3 2 3 9" xfId="1782"/>
    <cellStyle name="Calculation 2 2 3 2 4" xfId="1783"/>
    <cellStyle name="Calculation 2 2 3 2 4 10" xfId="1784"/>
    <cellStyle name="Calculation 2 2 3 2 4 2" xfId="1785"/>
    <cellStyle name="Calculation 2 2 3 2 4 2 2" xfId="1786"/>
    <cellStyle name="Calculation 2 2 3 2 4 2 2 2" xfId="1787"/>
    <cellStyle name="Calculation 2 2 3 2 4 2 2 3" xfId="1788"/>
    <cellStyle name="Calculation 2 2 3 2 4 2 2 4" xfId="1789"/>
    <cellStyle name="Calculation 2 2 3 2 4 2 2 5" xfId="1790"/>
    <cellStyle name="Calculation 2 2 3 2 4 2 2 6" xfId="1791"/>
    <cellStyle name="Calculation 2 2 3 2 4 2 2 7" xfId="1792"/>
    <cellStyle name="Calculation 2 2 3 2 4 2 3" xfId="1793"/>
    <cellStyle name="Calculation 2 2 3 2 4 2 4" xfId="1794"/>
    <cellStyle name="Calculation 2 2 3 2 4 3" xfId="1795"/>
    <cellStyle name="Calculation 2 2 3 2 4 3 2" xfId="1796"/>
    <cellStyle name="Calculation 2 2 3 2 4 3 2 2" xfId="1797"/>
    <cellStyle name="Calculation 2 2 3 2 4 3 2 3" xfId="1798"/>
    <cellStyle name="Calculation 2 2 3 2 4 3 2 4" xfId="1799"/>
    <cellStyle name="Calculation 2 2 3 2 4 3 2 5" xfId="1800"/>
    <cellStyle name="Calculation 2 2 3 2 4 3 2 6" xfId="1801"/>
    <cellStyle name="Calculation 2 2 3 2 4 3 2 7" xfId="1802"/>
    <cellStyle name="Calculation 2 2 3 2 4 3 3" xfId="1803"/>
    <cellStyle name="Calculation 2 2 3 2 4 3 4" xfId="1804"/>
    <cellStyle name="Calculation 2 2 3 2 4 4" xfId="1805"/>
    <cellStyle name="Calculation 2 2 3 2 4 4 2" xfId="1806"/>
    <cellStyle name="Calculation 2 2 3 2 4 4 2 2" xfId="1807"/>
    <cellStyle name="Calculation 2 2 3 2 4 4 2 3" xfId="1808"/>
    <cellStyle name="Calculation 2 2 3 2 4 4 2 4" xfId="1809"/>
    <cellStyle name="Calculation 2 2 3 2 4 4 2 5" xfId="1810"/>
    <cellStyle name="Calculation 2 2 3 2 4 4 2 6" xfId="1811"/>
    <cellStyle name="Calculation 2 2 3 2 4 4 2 7" xfId="1812"/>
    <cellStyle name="Calculation 2 2 3 2 4 4 3" xfId="1813"/>
    <cellStyle name="Calculation 2 2 3 2 4 4 4" xfId="1814"/>
    <cellStyle name="Calculation 2 2 3 2 4 5" xfId="1815"/>
    <cellStyle name="Calculation 2 2 3 2 4 5 2" xfId="1816"/>
    <cellStyle name="Calculation 2 2 3 2 4 5 3" xfId="1817"/>
    <cellStyle name="Calculation 2 2 3 2 4 5 4" xfId="1818"/>
    <cellStyle name="Calculation 2 2 3 2 4 5 5" xfId="1819"/>
    <cellStyle name="Calculation 2 2 3 2 4 5 6" xfId="1820"/>
    <cellStyle name="Calculation 2 2 3 2 4 5 7" xfId="1821"/>
    <cellStyle name="Calculation 2 2 3 2 4 5 8" xfId="1822"/>
    <cellStyle name="Calculation 2 2 3 2 4 6" xfId="1823"/>
    <cellStyle name="Calculation 2 2 3 2 4 6 2" xfId="1824"/>
    <cellStyle name="Calculation 2 2 3 2 4 6 3" xfId="1825"/>
    <cellStyle name="Calculation 2 2 3 2 4 6 4" xfId="1826"/>
    <cellStyle name="Calculation 2 2 3 2 4 6 5" xfId="1827"/>
    <cellStyle name="Calculation 2 2 3 2 4 6 6" xfId="1828"/>
    <cellStyle name="Calculation 2 2 3 2 4 6 7" xfId="1829"/>
    <cellStyle name="Calculation 2 2 3 2 4 7" xfId="1830"/>
    <cellStyle name="Calculation 2 2 3 2 4 8" xfId="1831"/>
    <cellStyle name="Calculation 2 2 3 2 4 9" xfId="1832"/>
    <cellStyle name="Calculation 2 2 3 2 5" xfId="1833"/>
    <cellStyle name="Calculation 2 2 3 2 5 2" xfId="1834"/>
    <cellStyle name="Calculation 2 2 3 2 5 2 2" xfId="1835"/>
    <cellStyle name="Calculation 2 2 3 2 5 2 3" xfId="1836"/>
    <cellStyle name="Calculation 2 2 3 2 5 2 4" xfId="1837"/>
    <cellStyle name="Calculation 2 2 3 2 5 2 5" xfId="1838"/>
    <cellStyle name="Calculation 2 2 3 2 5 2 6" xfId="1839"/>
    <cellStyle name="Calculation 2 2 3 2 5 2 7" xfId="1840"/>
    <cellStyle name="Calculation 2 2 3 2 5 3" xfId="1841"/>
    <cellStyle name="Calculation 2 2 3 2 5 4" xfId="1842"/>
    <cellStyle name="Calculation 2 2 3 2 5 5" xfId="1843"/>
    <cellStyle name="Calculation 2 2 3 2 6" xfId="1844"/>
    <cellStyle name="Calculation 2 2 3 2 6 2" xfId="1845"/>
    <cellStyle name="Calculation 2 2 3 2 6 2 2" xfId="1846"/>
    <cellStyle name="Calculation 2 2 3 2 6 2 3" xfId="1847"/>
    <cellStyle name="Calculation 2 2 3 2 6 2 4" xfId="1848"/>
    <cellStyle name="Calculation 2 2 3 2 6 2 5" xfId="1849"/>
    <cellStyle name="Calculation 2 2 3 2 6 2 6" xfId="1850"/>
    <cellStyle name="Calculation 2 2 3 2 6 2 7" xfId="1851"/>
    <cellStyle name="Calculation 2 2 3 2 6 3" xfId="1852"/>
    <cellStyle name="Calculation 2 2 3 2 6 4" xfId="1853"/>
    <cellStyle name="Calculation 2 2 3 2 6 5" xfId="1854"/>
    <cellStyle name="Calculation 2 2 3 2 7" xfId="1855"/>
    <cellStyle name="Calculation 2 2 3 2 7 2" xfId="1856"/>
    <cellStyle name="Calculation 2 2 3 2 7 2 2" xfId="1857"/>
    <cellStyle name="Calculation 2 2 3 2 7 2 3" xfId="1858"/>
    <cellStyle name="Calculation 2 2 3 2 7 2 4" xfId="1859"/>
    <cellStyle name="Calculation 2 2 3 2 7 2 5" xfId="1860"/>
    <cellStyle name="Calculation 2 2 3 2 7 2 6" xfId="1861"/>
    <cellStyle name="Calculation 2 2 3 2 7 2 7" xfId="1862"/>
    <cellStyle name="Calculation 2 2 3 2 7 3" xfId="1863"/>
    <cellStyle name="Calculation 2 2 3 2 7 4" xfId="1864"/>
    <cellStyle name="Calculation 2 2 3 2 7 5" xfId="1865"/>
    <cellStyle name="Calculation 2 2 3 2 8" xfId="1866"/>
    <cellStyle name="Calculation 2 2 3 2 8 2" xfId="1867"/>
    <cellStyle name="Calculation 2 2 3 2 8 2 2" xfId="1868"/>
    <cellStyle name="Calculation 2 2 3 2 8 2 3" xfId="1869"/>
    <cellStyle name="Calculation 2 2 3 2 8 2 4" xfId="1870"/>
    <cellStyle name="Calculation 2 2 3 2 8 2 5" xfId="1871"/>
    <cellStyle name="Calculation 2 2 3 2 8 2 6" xfId="1872"/>
    <cellStyle name="Calculation 2 2 3 2 8 2 7" xfId="1873"/>
    <cellStyle name="Calculation 2 2 3 2 8 3" xfId="1874"/>
    <cellStyle name="Calculation 2 2 3 2 8 4" xfId="1875"/>
    <cellStyle name="Calculation 2 2 3 2 8 5" xfId="1876"/>
    <cellStyle name="Calculation 2 2 3 2 9" xfId="1877"/>
    <cellStyle name="Calculation 2 2 3 2 9 2" xfId="1878"/>
    <cellStyle name="Calculation 2 2 3 2 9 3" xfId="1879"/>
    <cellStyle name="Calculation 2 2 3 2 9 4" xfId="1880"/>
    <cellStyle name="Calculation 2 2 3 2 9 5" xfId="1881"/>
    <cellStyle name="Calculation 2 2 3 2 9 6" xfId="1882"/>
    <cellStyle name="Calculation 2 2 3 2 9 7" xfId="1883"/>
    <cellStyle name="Calculation 2 2 3 2 9 8" xfId="1884"/>
    <cellStyle name="Calculation 2 2 3 3" xfId="1885"/>
    <cellStyle name="Calculation 2 2 3 3 10" xfId="1886"/>
    <cellStyle name="Calculation 2 2 3 3 10 2" xfId="1887"/>
    <cellStyle name="Calculation 2 2 3 3 10 3" xfId="1888"/>
    <cellStyle name="Calculation 2 2 3 3 10 4" xfId="1889"/>
    <cellStyle name="Calculation 2 2 3 3 10 5" xfId="1890"/>
    <cellStyle name="Calculation 2 2 3 3 11" xfId="1891"/>
    <cellStyle name="Calculation 2 2 3 3 11 2" xfId="1892"/>
    <cellStyle name="Calculation 2 2 3 3 11 3" xfId="1893"/>
    <cellStyle name="Calculation 2 2 3 3 11 4" xfId="1894"/>
    <cellStyle name="Calculation 2 2 3 3 11 5" xfId="1895"/>
    <cellStyle name="Calculation 2 2 3 3 12" xfId="1896"/>
    <cellStyle name="Calculation 2 2 3 3 12 2" xfId="1897"/>
    <cellStyle name="Calculation 2 2 3 3 12 3" xfId="1898"/>
    <cellStyle name="Calculation 2 2 3 3 12 4" xfId="1899"/>
    <cellStyle name="Calculation 2 2 3 3 12 5" xfId="1900"/>
    <cellStyle name="Calculation 2 2 3 3 13" xfId="1901"/>
    <cellStyle name="Calculation 2 2 3 3 13 2" xfId="1902"/>
    <cellStyle name="Calculation 2 2 3 3 13 3" xfId="1903"/>
    <cellStyle name="Calculation 2 2 3 3 13 4" xfId="1904"/>
    <cellStyle name="Calculation 2 2 3 3 13 5" xfId="1905"/>
    <cellStyle name="Calculation 2 2 3 3 14" xfId="1906"/>
    <cellStyle name="Calculation 2 2 3 3 14 2" xfId="1907"/>
    <cellStyle name="Calculation 2 2 3 3 14 3" xfId="1908"/>
    <cellStyle name="Calculation 2 2 3 3 14 4" xfId="1909"/>
    <cellStyle name="Calculation 2 2 3 3 14 5" xfId="1910"/>
    <cellStyle name="Calculation 2 2 3 3 15" xfId="1911"/>
    <cellStyle name="Calculation 2 2 3 3 15 2" xfId="1912"/>
    <cellStyle name="Calculation 2 2 3 3 15 3" xfId="1913"/>
    <cellStyle name="Calculation 2 2 3 3 15 4" xfId="1914"/>
    <cellStyle name="Calculation 2 2 3 3 15 5" xfId="1915"/>
    <cellStyle name="Calculation 2 2 3 3 16" xfId="1916"/>
    <cellStyle name="Calculation 2 2 3 3 16 2" xfId="1917"/>
    <cellStyle name="Calculation 2 2 3 3 16 3" xfId="1918"/>
    <cellStyle name="Calculation 2 2 3 3 16 4" xfId="1919"/>
    <cellStyle name="Calculation 2 2 3 3 16 5" xfId="1920"/>
    <cellStyle name="Calculation 2 2 3 3 17" xfId="1921"/>
    <cellStyle name="Calculation 2 2 3 3 17 2" xfId="1922"/>
    <cellStyle name="Calculation 2 2 3 3 17 3" xfId="1923"/>
    <cellStyle name="Calculation 2 2 3 3 17 4" xfId="1924"/>
    <cellStyle name="Calculation 2 2 3 3 17 5" xfId="1925"/>
    <cellStyle name="Calculation 2 2 3 3 18" xfId="1926"/>
    <cellStyle name="Calculation 2 2 3 3 2" xfId="1927"/>
    <cellStyle name="Calculation 2 2 3 3 2 10" xfId="1928"/>
    <cellStyle name="Calculation 2 2 3 3 2 2" xfId="1929"/>
    <cellStyle name="Calculation 2 2 3 3 2 2 2" xfId="1930"/>
    <cellStyle name="Calculation 2 2 3 3 2 2 2 2" xfId="1931"/>
    <cellStyle name="Calculation 2 2 3 3 2 2 2 3" xfId="1932"/>
    <cellStyle name="Calculation 2 2 3 3 2 2 2 4" xfId="1933"/>
    <cellStyle name="Calculation 2 2 3 3 2 2 2 5" xfId="1934"/>
    <cellStyle name="Calculation 2 2 3 3 2 2 2 6" xfId="1935"/>
    <cellStyle name="Calculation 2 2 3 3 2 2 2 7" xfId="1936"/>
    <cellStyle name="Calculation 2 2 3 3 2 2 3" xfId="1937"/>
    <cellStyle name="Calculation 2 2 3 3 2 2 4" xfId="1938"/>
    <cellStyle name="Calculation 2 2 3 3 2 3" xfId="1939"/>
    <cellStyle name="Calculation 2 2 3 3 2 3 2" xfId="1940"/>
    <cellStyle name="Calculation 2 2 3 3 2 3 2 2" xfId="1941"/>
    <cellStyle name="Calculation 2 2 3 3 2 3 2 3" xfId="1942"/>
    <cellStyle name="Calculation 2 2 3 3 2 3 2 4" xfId="1943"/>
    <cellStyle name="Calculation 2 2 3 3 2 3 2 5" xfId="1944"/>
    <cellStyle name="Calculation 2 2 3 3 2 3 2 6" xfId="1945"/>
    <cellStyle name="Calculation 2 2 3 3 2 3 2 7" xfId="1946"/>
    <cellStyle name="Calculation 2 2 3 3 2 3 3" xfId="1947"/>
    <cellStyle name="Calculation 2 2 3 3 2 3 4" xfId="1948"/>
    <cellStyle name="Calculation 2 2 3 3 2 4" xfId="1949"/>
    <cellStyle name="Calculation 2 2 3 3 2 4 2" xfId="1950"/>
    <cellStyle name="Calculation 2 2 3 3 2 4 2 2" xfId="1951"/>
    <cellStyle name="Calculation 2 2 3 3 2 4 2 3" xfId="1952"/>
    <cellStyle name="Calculation 2 2 3 3 2 4 2 4" xfId="1953"/>
    <cellStyle name="Calculation 2 2 3 3 2 4 2 5" xfId="1954"/>
    <cellStyle name="Calculation 2 2 3 3 2 4 2 6" xfId="1955"/>
    <cellStyle name="Calculation 2 2 3 3 2 4 2 7" xfId="1956"/>
    <cellStyle name="Calculation 2 2 3 3 2 4 3" xfId="1957"/>
    <cellStyle name="Calculation 2 2 3 3 2 4 4" xfId="1958"/>
    <cellStyle name="Calculation 2 2 3 3 2 5" xfId="1959"/>
    <cellStyle name="Calculation 2 2 3 3 2 5 2" xfId="1960"/>
    <cellStyle name="Calculation 2 2 3 3 2 5 3" xfId="1961"/>
    <cellStyle name="Calculation 2 2 3 3 2 5 4" xfId="1962"/>
    <cellStyle name="Calculation 2 2 3 3 2 5 5" xfId="1963"/>
    <cellStyle name="Calculation 2 2 3 3 2 5 6" xfId="1964"/>
    <cellStyle name="Calculation 2 2 3 3 2 5 7" xfId="1965"/>
    <cellStyle name="Calculation 2 2 3 3 2 5 8" xfId="1966"/>
    <cellStyle name="Calculation 2 2 3 3 2 6" xfId="1967"/>
    <cellStyle name="Calculation 2 2 3 3 2 6 2" xfId="1968"/>
    <cellStyle name="Calculation 2 2 3 3 2 6 3" xfId="1969"/>
    <cellStyle name="Calculation 2 2 3 3 2 6 4" xfId="1970"/>
    <cellStyle name="Calculation 2 2 3 3 2 6 5" xfId="1971"/>
    <cellStyle name="Calculation 2 2 3 3 2 6 6" xfId="1972"/>
    <cellStyle name="Calculation 2 2 3 3 2 6 7" xfId="1973"/>
    <cellStyle name="Calculation 2 2 3 3 2 7" xfId="1974"/>
    <cellStyle name="Calculation 2 2 3 3 2 8" xfId="1975"/>
    <cellStyle name="Calculation 2 2 3 3 2 9" xfId="1976"/>
    <cellStyle name="Calculation 2 2 3 3 3" xfId="1977"/>
    <cellStyle name="Calculation 2 2 3 3 3 2" xfId="1978"/>
    <cellStyle name="Calculation 2 2 3 3 3 2 2" xfId="1979"/>
    <cellStyle name="Calculation 2 2 3 3 3 2 3" xfId="1980"/>
    <cellStyle name="Calculation 2 2 3 3 3 2 4" xfId="1981"/>
    <cellStyle name="Calculation 2 2 3 3 3 2 5" xfId="1982"/>
    <cellStyle name="Calculation 2 2 3 3 3 2 6" xfId="1983"/>
    <cellStyle name="Calculation 2 2 3 3 3 2 7" xfId="1984"/>
    <cellStyle name="Calculation 2 2 3 3 3 3" xfId="1985"/>
    <cellStyle name="Calculation 2 2 3 3 3 4" xfId="1986"/>
    <cellStyle name="Calculation 2 2 3 3 3 5" xfId="1987"/>
    <cellStyle name="Calculation 2 2 3 3 4" xfId="1988"/>
    <cellStyle name="Calculation 2 2 3 3 4 2" xfId="1989"/>
    <cellStyle name="Calculation 2 2 3 3 4 2 2" xfId="1990"/>
    <cellStyle name="Calculation 2 2 3 3 4 2 3" xfId="1991"/>
    <cellStyle name="Calculation 2 2 3 3 4 2 4" xfId="1992"/>
    <cellStyle name="Calculation 2 2 3 3 4 2 5" xfId="1993"/>
    <cellStyle name="Calculation 2 2 3 3 4 2 6" xfId="1994"/>
    <cellStyle name="Calculation 2 2 3 3 4 2 7" xfId="1995"/>
    <cellStyle name="Calculation 2 2 3 3 4 3" xfId="1996"/>
    <cellStyle name="Calculation 2 2 3 3 4 4" xfId="1997"/>
    <cellStyle name="Calculation 2 2 3 3 4 5" xfId="1998"/>
    <cellStyle name="Calculation 2 2 3 3 5" xfId="1999"/>
    <cellStyle name="Calculation 2 2 3 3 5 2" xfId="2000"/>
    <cellStyle name="Calculation 2 2 3 3 5 2 2" xfId="2001"/>
    <cellStyle name="Calculation 2 2 3 3 5 2 3" xfId="2002"/>
    <cellStyle name="Calculation 2 2 3 3 5 2 4" xfId="2003"/>
    <cellStyle name="Calculation 2 2 3 3 5 2 5" xfId="2004"/>
    <cellStyle name="Calculation 2 2 3 3 5 2 6" xfId="2005"/>
    <cellStyle name="Calculation 2 2 3 3 5 2 7" xfId="2006"/>
    <cellStyle name="Calculation 2 2 3 3 5 3" xfId="2007"/>
    <cellStyle name="Calculation 2 2 3 3 5 4" xfId="2008"/>
    <cellStyle name="Calculation 2 2 3 3 5 5" xfId="2009"/>
    <cellStyle name="Calculation 2 2 3 3 6" xfId="2010"/>
    <cellStyle name="Calculation 2 2 3 3 6 2" xfId="2011"/>
    <cellStyle name="Calculation 2 2 3 3 6 3" xfId="2012"/>
    <cellStyle name="Calculation 2 2 3 3 6 4" xfId="2013"/>
    <cellStyle name="Calculation 2 2 3 3 6 5" xfId="2014"/>
    <cellStyle name="Calculation 2 2 3 3 6 6" xfId="2015"/>
    <cellStyle name="Calculation 2 2 3 3 6 7" xfId="2016"/>
    <cellStyle name="Calculation 2 2 3 3 6 8" xfId="2017"/>
    <cellStyle name="Calculation 2 2 3 3 7" xfId="2018"/>
    <cellStyle name="Calculation 2 2 3 3 7 2" xfId="2019"/>
    <cellStyle name="Calculation 2 2 3 3 7 3" xfId="2020"/>
    <cellStyle name="Calculation 2 2 3 3 7 4" xfId="2021"/>
    <cellStyle name="Calculation 2 2 3 3 7 5" xfId="2022"/>
    <cellStyle name="Calculation 2 2 3 3 7 6" xfId="2023"/>
    <cellStyle name="Calculation 2 2 3 3 7 7" xfId="2024"/>
    <cellStyle name="Calculation 2 2 3 3 8" xfId="2025"/>
    <cellStyle name="Calculation 2 2 3 3 8 2" xfId="2026"/>
    <cellStyle name="Calculation 2 2 3 3 8 3" xfId="2027"/>
    <cellStyle name="Calculation 2 2 3 3 8 4" xfId="2028"/>
    <cellStyle name="Calculation 2 2 3 3 8 5" xfId="2029"/>
    <cellStyle name="Calculation 2 2 3 3 9" xfId="2030"/>
    <cellStyle name="Calculation 2 2 3 3 9 2" xfId="2031"/>
    <cellStyle name="Calculation 2 2 3 3 9 3" xfId="2032"/>
    <cellStyle name="Calculation 2 2 3 3 9 4" xfId="2033"/>
    <cellStyle name="Calculation 2 2 3 3 9 5" xfId="2034"/>
    <cellStyle name="Calculation 2 2 3 4" xfId="2035"/>
    <cellStyle name="Calculation 2 2 3 4 10" xfId="2036"/>
    <cellStyle name="Calculation 2 2 3 4 2" xfId="2037"/>
    <cellStyle name="Calculation 2 2 3 4 2 2" xfId="2038"/>
    <cellStyle name="Calculation 2 2 3 4 2 2 2" xfId="2039"/>
    <cellStyle name="Calculation 2 2 3 4 2 2 3" xfId="2040"/>
    <cellStyle name="Calculation 2 2 3 4 2 2 4" xfId="2041"/>
    <cellStyle name="Calculation 2 2 3 4 2 2 5" xfId="2042"/>
    <cellStyle name="Calculation 2 2 3 4 2 2 6" xfId="2043"/>
    <cellStyle name="Calculation 2 2 3 4 2 2 7" xfId="2044"/>
    <cellStyle name="Calculation 2 2 3 4 2 3" xfId="2045"/>
    <cellStyle name="Calculation 2 2 3 4 2 4" xfId="2046"/>
    <cellStyle name="Calculation 2 2 3 4 3" xfId="2047"/>
    <cellStyle name="Calculation 2 2 3 4 3 2" xfId="2048"/>
    <cellStyle name="Calculation 2 2 3 4 3 2 2" xfId="2049"/>
    <cellStyle name="Calculation 2 2 3 4 3 2 3" xfId="2050"/>
    <cellStyle name="Calculation 2 2 3 4 3 2 4" xfId="2051"/>
    <cellStyle name="Calculation 2 2 3 4 3 2 5" xfId="2052"/>
    <cellStyle name="Calculation 2 2 3 4 3 2 6" xfId="2053"/>
    <cellStyle name="Calculation 2 2 3 4 3 2 7" xfId="2054"/>
    <cellStyle name="Calculation 2 2 3 4 3 3" xfId="2055"/>
    <cellStyle name="Calculation 2 2 3 4 3 4" xfId="2056"/>
    <cellStyle name="Calculation 2 2 3 4 4" xfId="2057"/>
    <cellStyle name="Calculation 2 2 3 4 4 2" xfId="2058"/>
    <cellStyle name="Calculation 2 2 3 4 4 2 2" xfId="2059"/>
    <cellStyle name="Calculation 2 2 3 4 4 2 3" xfId="2060"/>
    <cellStyle name="Calculation 2 2 3 4 4 2 4" xfId="2061"/>
    <cellStyle name="Calculation 2 2 3 4 4 2 5" xfId="2062"/>
    <cellStyle name="Calculation 2 2 3 4 4 2 6" xfId="2063"/>
    <cellStyle name="Calculation 2 2 3 4 4 2 7" xfId="2064"/>
    <cellStyle name="Calculation 2 2 3 4 4 3" xfId="2065"/>
    <cellStyle name="Calculation 2 2 3 4 4 4" xfId="2066"/>
    <cellStyle name="Calculation 2 2 3 4 5" xfId="2067"/>
    <cellStyle name="Calculation 2 2 3 4 5 2" xfId="2068"/>
    <cellStyle name="Calculation 2 2 3 4 5 3" xfId="2069"/>
    <cellStyle name="Calculation 2 2 3 4 5 4" xfId="2070"/>
    <cellStyle name="Calculation 2 2 3 4 5 5" xfId="2071"/>
    <cellStyle name="Calculation 2 2 3 4 5 6" xfId="2072"/>
    <cellStyle name="Calculation 2 2 3 4 5 7" xfId="2073"/>
    <cellStyle name="Calculation 2 2 3 4 5 8" xfId="2074"/>
    <cellStyle name="Calculation 2 2 3 4 6" xfId="2075"/>
    <cellStyle name="Calculation 2 2 3 4 6 2" xfId="2076"/>
    <cellStyle name="Calculation 2 2 3 4 6 3" xfId="2077"/>
    <cellStyle name="Calculation 2 2 3 4 6 4" xfId="2078"/>
    <cellStyle name="Calculation 2 2 3 4 6 5" xfId="2079"/>
    <cellStyle name="Calculation 2 2 3 4 6 6" xfId="2080"/>
    <cellStyle name="Calculation 2 2 3 4 6 7" xfId="2081"/>
    <cellStyle name="Calculation 2 2 3 4 7" xfId="2082"/>
    <cellStyle name="Calculation 2 2 3 4 8" xfId="2083"/>
    <cellStyle name="Calculation 2 2 3 4 9" xfId="2084"/>
    <cellStyle name="Calculation 2 2 3 5" xfId="2085"/>
    <cellStyle name="Calculation 2 2 3 5 10" xfId="2086"/>
    <cellStyle name="Calculation 2 2 3 5 2" xfId="2087"/>
    <cellStyle name="Calculation 2 2 3 5 2 2" xfId="2088"/>
    <cellStyle name="Calculation 2 2 3 5 2 2 2" xfId="2089"/>
    <cellStyle name="Calculation 2 2 3 5 2 2 3" xfId="2090"/>
    <cellStyle name="Calculation 2 2 3 5 2 2 4" xfId="2091"/>
    <cellStyle name="Calculation 2 2 3 5 2 2 5" xfId="2092"/>
    <cellStyle name="Calculation 2 2 3 5 2 2 6" xfId="2093"/>
    <cellStyle name="Calculation 2 2 3 5 2 2 7" xfId="2094"/>
    <cellStyle name="Calculation 2 2 3 5 2 3" xfId="2095"/>
    <cellStyle name="Calculation 2 2 3 5 2 4" xfId="2096"/>
    <cellStyle name="Calculation 2 2 3 5 3" xfId="2097"/>
    <cellStyle name="Calculation 2 2 3 5 3 2" xfId="2098"/>
    <cellStyle name="Calculation 2 2 3 5 3 2 2" xfId="2099"/>
    <cellStyle name="Calculation 2 2 3 5 3 2 3" xfId="2100"/>
    <cellStyle name="Calculation 2 2 3 5 3 2 4" xfId="2101"/>
    <cellStyle name="Calculation 2 2 3 5 3 2 5" xfId="2102"/>
    <cellStyle name="Calculation 2 2 3 5 3 2 6" xfId="2103"/>
    <cellStyle name="Calculation 2 2 3 5 3 2 7" xfId="2104"/>
    <cellStyle name="Calculation 2 2 3 5 3 3" xfId="2105"/>
    <cellStyle name="Calculation 2 2 3 5 3 4" xfId="2106"/>
    <cellStyle name="Calculation 2 2 3 5 4" xfId="2107"/>
    <cellStyle name="Calculation 2 2 3 5 4 2" xfId="2108"/>
    <cellStyle name="Calculation 2 2 3 5 4 2 2" xfId="2109"/>
    <cellStyle name="Calculation 2 2 3 5 4 2 3" xfId="2110"/>
    <cellStyle name="Calculation 2 2 3 5 4 2 4" xfId="2111"/>
    <cellStyle name="Calculation 2 2 3 5 4 2 5" xfId="2112"/>
    <cellStyle name="Calculation 2 2 3 5 4 2 6" xfId="2113"/>
    <cellStyle name="Calculation 2 2 3 5 4 2 7" xfId="2114"/>
    <cellStyle name="Calculation 2 2 3 5 4 3" xfId="2115"/>
    <cellStyle name="Calculation 2 2 3 5 4 4" xfId="2116"/>
    <cellStyle name="Calculation 2 2 3 5 5" xfId="2117"/>
    <cellStyle name="Calculation 2 2 3 5 5 2" xfId="2118"/>
    <cellStyle name="Calculation 2 2 3 5 5 3" xfId="2119"/>
    <cellStyle name="Calculation 2 2 3 5 5 4" xfId="2120"/>
    <cellStyle name="Calculation 2 2 3 5 5 5" xfId="2121"/>
    <cellStyle name="Calculation 2 2 3 5 5 6" xfId="2122"/>
    <cellStyle name="Calculation 2 2 3 5 5 7" xfId="2123"/>
    <cellStyle name="Calculation 2 2 3 5 5 8" xfId="2124"/>
    <cellStyle name="Calculation 2 2 3 5 6" xfId="2125"/>
    <cellStyle name="Calculation 2 2 3 5 6 2" xfId="2126"/>
    <cellStyle name="Calculation 2 2 3 5 6 3" xfId="2127"/>
    <cellStyle name="Calculation 2 2 3 5 6 4" xfId="2128"/>
    <cellStyle name="Calculation 2 2 3 5 6 5" xfId="2129"/>
    <cellStyle name="Calculation 2 2 3 5 6 6" xfId="2130"/>
    <cellStyle name="Calculation 2 2 3 5 6 7" xfId="2131"/>
    <cellStyle name="Calculation 2 2 3 5 7" xfId="2132"/>
    <cellStyle name="Calculation 2 2 3 5 8" xfId="2133"/>
    <cellStyle name="Calculation 2 2 3 5 9" xfId="2134"/>
    <cellStyle name="Calculation 2 2 3 6" xfId="2135"/>
    <cellStyle name="Calculation 2 2 3 6 2" xfId="2136"/>
    <cellStyle name="Calculation 2 2 3 6 2 2" xfId="2137"/>
    <cellStyle name="Calculation 2 2 3 6 2 3" xfId="2138"/>
    <cellStyle name="Calculation 2 2 3 6 2 4" xfId="2139"/>
    <cellStyle name="Calculation 2 2 3 6 2 5" xfId="2140"/>
    <cellStyle name="Calculation 2 2 3 6 2 6" xfId="2141"/>
    <cellStyle name="Calculation 2 2 3 6 2 7" xfId="2142"/>
    <cellStyle name="Calculation 2 2 3 6 3" xfId="2143"/>
    <cellStyle name="Calculation 2 2 3 6 4" xfId="2144"/>
    <cellStyle name="Calculation 2 2 3 6 5" xfId="2145"/>
    <cellStyle name="Calculation 2 2 3 7" xfId="2146"/>
    <cellStyle name="Calculation 2 2 3 7 2" xfId="2147"/>
    <cellStyle name="Calculation 2 2 3 7 2 2" xfId="2148"/>
    <cellStyle name="Calculation 2 2 3 7 2 3" xfId="2149"/>
    <cellStyle name="Calculation 2 2 3 7 2 4" xfId="2150"/>
    <cellStyle name="Calculation 2 2 3 7 2 5" xfId="2151"/>
    <cellStyle name="Calculation 2 2 3 7 2 6" xfId="2152"/>
    <cellStyle name="Calculation 2 2 3 7 2 7" xfId="2153"/>
    <cellStyle name="Calculation 2 2 3 7 3" xfId="2154"/>
    <cellStyle name="Calculation 2 2 3 7 4" xfId="2155"/>
    <cellStyle name="Calculation 2 2 3 7 5" xfId="2156"/>
    <cellStyle name="Calculation 2 2 3 8" xfId="2157"/>
    <cellStyle name="Calculation 2 2 3 8 2" xfId="2158"/>
    <cellStyle name="Calculation 2 2 3 8 2 2" xfId="2159"/>
    <cellStyle name="Calculation 2 2 3 8 2 3" xfId="2160"/>
    <cellStyle name="Calculation 2 2 3 8 2 4" xfId="2161"/>
    <cellStyle name="Calculation 2 2 3 8 2 5" xfId="2162"/>
    <cellStyle name="Calculation 2 2 3 8 2 6" xfId="2163"/>
    <cellStyle name="Calculation 2 2 3 8 2 7" xfId="2164"/>
    <cellStyle name="Calculation 2 2 3 8 3" xfId="2165"/>
    <cellStyle name="Calculation 2 2 3 8 4" xfId="2166"/>
    <cellStyle name="Calculation 2 2 3 8 5" xfId="2167"/>
    <cellStyle name="Calculation 2 2 3 9" xfId="2168"/>
    <cellStyle name="Calculation 2 2 3 9 2" xfId="2169"/>
    <cellStyle name="Calculation 2 2 3 9 2 2" xfId="2170"/>
    <cellStyle name="Calculation 2 2 3 9 2 3" xfId="2171"/>
    <cellStyle name="Calculation 2 2 3 9 2 4" xfId="2172"/>
    <cellStyle name="Calculation 2 2 3 9 2 5" xfId="2173"/>
    <cellStyle name="Calculation 2 2 3 9 2 6" xfId="2174"/>
    <cellStyle name="Calculation 2 2 3 9 2 7" xfId="2175"/>
    <cellStyle name="Calculation 2 2 3 9 3" xfId="2176"/>
    <cellStyle name="Calculation 2 2 3 9 4" xfId="2177"/>
    <cellStyle name="Calculation 2 2 3 9 5" xfId="2178"/>
    <cellStyle name="Calculation 2 2 4" xfId="2179"/>
    <cellStyle name="Calculation 2 2 4 10" xfId="2180"/>
    <cellStyle name="Calculation 2 2 4 10 2" xfId="2181"/>
    <cellStyle name="Calculation 2 2 4 10 3" xfId="2182"/>
    <cellStyle name="Calculation 2 2 4 10 4" xfId="2183"/>
    <cellStyle name="Calculation 2 2 4 10 5" xfId="2184"/>
    <cellStyle name="Calculation 2 2 4 10 6" xfId="2185"/>
    <cellStyle name="Calculation 2 2 4 10 7" xfId="2186"/>
    <cellStyle name="Calculation 2 2 4 11" xfId="2187"/>
    <cellStyle name="Calculation 2 2 4 11 2" xfId="2188"/>
    <cellStyle name="Calculation 2 2 4 11 3" xfId="2189"/>
    <cellStyle name="Calculation 2 2 4 11 4" xfId="2190"/>
    <cellStyle name="Calculation 2 2 4 11 5" xfId="2191"/>
    <cellStyle name="Calculation 2 2 4 12" xfId="2192"/>
    <cellStyle name="Calculation 2 2 4 12 2" xfId="2193"/>
    <cellStyle name="Calculation 2 2 4 12 3" xfId="2194"/>
    <cellStyle name="Calculation 2 2 4 12 4" xfId="2195"/>
    <cellStyle name="Calculation 2 2 4 12 5" xfId="2196"/>
    <cellStyle name="Calculation 2 2 4 13" xfId="2197"/>
    <cellStyle name="Calculation 2 2 4 13 2" xfId="2198"/>
    <cellStyle name="Calculation 2 2 4 13 3" xfId="2199"/>
    <cellStyle name="Calculation 2 2 4 13 4" xfId="2200"/>
    <cellStyle name="Calculation 2 2 4 13 5" xfId="2201"/>
    <cellStyle name="Calculation 2 2 4 14" xfId="2202"/>
    <cellStyle name="Calculation 2 2 4 14 2" xfId="2203"/>
    <cellStyle name="Calculation 2 2 4 14 3" xfId="2204"/>
    <cellStyle name="Calculation 2 2 4 14 4" xfId="2205"/>
    <cellStyle name="Calculation 2 2 4 14 5" xfId="2206"/>
    <cellStyle name="Calculation 2 2 4 15" xfId="2207"/>
    <cellStyle name="Calculation 2 2 4 15 2" xfId="2208"/>
    <cellStyle name="Calculation 2 2 4 15 3" xfId="2209"/>
    <cellStyle name="Calculation 2 2 4 15 4" xfId="2210"/>
    <cellStyle name="Calculation 2 2 4 15 5" xfId="2211"/>
    <cellStyle name="Calculation 2 2 4 16" xfId="2212"/>
    <cellStyle name="Calculation 2 2 4 16 2" xfId="2213"/>
    <cellStyle name="Calculation 2 2 4 16 3" xfId="2214"/>
    <cellStyle name="Calculation 2 2 4 16 4" xfId="2215"/>
    <cellStyle name="Calculation 2 2 4 16 5" xfId="2216"/>
    <cellStyle name="Calculation 2 2 4 17" xfId="2217"/>
    <cellStyle name="Calculation 2 2 4 17 2" xfId="2218"/>
    <cellStyle name="Calculation 2 2 4 17 3" xfId="2219"/>
    <cellStyle name="Calculation 2 2 4 17 4" xfId="2220"/>
    <cellStyle name="Calculation 2 2 4 17 5" xfId="2221"/>
    <cellStyle name="Calculation 2 2 4 18" xfId="2222"/>
    <cellStyle name="Calculation 2 2 4 2" xfId="2223"/>
    <cellStyle name="Calculation 2 2 4 2 10" xfId="2224"/>
    <cellStyle name="Calculation 2 2 4 2 10 2" xfId="2225"/>
    <cellStyle name="Calculation 2 2 4 2 10 3" xfId="2226"/>
    <cellStyle name="Calculation 2 2 4 2 10 4" xfId="2227"/>
    <cellStyle name="Calculation 2 2 4 2 10 5" xfId="2228"/>
    <cellStyle name="Calculation 2 2 4 2 11" xfId="2229"/>
    <cellStyle name="Calculation 2 2 4 2 11 2" xfId="2230"/>
    <cellStyle name="Calculation 2 2 4 2 11 3" xfId="2231"/>
    <cellStyle name="Calculation 2 2 4 2 11 4" xfId="2232"/>
    <cellStyle name="Calculation 2 2 4 2 11 5" xfId="2233"/>
    <cellStyle name="Calculation 2 2 4 2 12" xfId="2234"/>
    <cellStyle name="Calculation 2 2 4 2 12 2" xfId="2235"/>
    <cellStyle name="Calculation 2 2 4 2 12 3" xfId="2236"/>
    <cellStyle name="Calculation 2 2 4 2 12 4" xfId="2237"/>
    <cellStyle name="Calculation 2 2 4 2 12 5" xfId="2238"/>
    <cellStyle name="Calculation 2 2 4 2 13" xfId="2239"/>
    <cellStyle name="Calculation 2 2 4 2 13 2" xfId="2240"/>
    <cellStyle name="Calculation 2 2 4 2 13 3" xfId="2241"/>
    <cellStyle name="Calculation 2 2 4 2 13 4" xfId="2242"/>
    <cellStyle name="Calculation 2 2 4 2 13 5" xfId="2243"/>
    <cellStyle name="Calculation 2 2 4 2 14" xfId="2244"/>
    <cellStyle name="Calculation 2 2 4 2 14 2" xfId="2245"/>
    <cellStyle name="Calculation 2 2 4 2 14 3" xfId="2246"/>
    <cellStyle name="Calculation 2 2 4 2 14 4" xfId="2247"/>
    <cellStyle name="Calculation 2 2 4 2 14 5" xfId="2248"/>
    <cellStyle name="Calculation 2 2 4 2 15" xfId="2249"/>
    <cellStyle name="Calculation 2 2 4 2 15 2" xfId="2250"/>
    <cellStyle name="Calculation 2 2 4 2 15 3" xfId="2251"/>
    <cellStyle name="Calculation 2 2 4 2 15 4" xfId="2252"/>
    <cellStyle name="Calculation 2 2 4 2 15 5" xfId="2253"/>
    <cellStyle name="Calculation 2 2 4 2 16" xfId="2254"/>
    <cellStyle name="Calculation 2 2 4 2 16 2" xfId="2255"/>
    <cellStyle name="Calculation 2 2 4 2 16 3" xfId="2256"/>
    <cellStyle name="Calculation 2 2 4 2 16 4" xfId="2257"/>
    <cellStyle name="Calculation 2 2 4 2 16 5" xfId="2258"/>
    <cellStyle name="Calculation 2 2 4 2 17" xfId="2259"/>
    <cellStyle name="Calculation 2 2 4 2 17 2" xfId="2260"/>
    <cellStyle name="Calculation 2 2 4 2 17 3" xfId="2261"/>
    <cellStyle name="Calculation 2 2 4 2 17 4" xfId="2262"/>
    <cellStyle name="Calculation 2 2 4 2 17 5" xfId="2263"/>
    <cellStyle name="Calculation 2 2 4 2 18" xfId="2264"/>
    <cellStyle name="Calculation 2 2 4 2 2" xfId="2265"/>
    <cellStyle name="Calculation 2 2 4 2 2 10" xfId="2266"/>
    <cellStyle name="Calculation 2 2 4 2 2 2" xfId="2267"/>
    <cellStyle name="Calculation 2 2 4 2 2 2 2" xfId="2268"/>
    <cellStyle name="Calculation 2 2 4 2 2 2 2 2" xfId="2269"/>
    <cellStyle name="Calculation 2 2 4 2 2 2 2 3" xfId="2270"/>
    <cellStyle name="Calculation 2 2 4 2 2 2 2 4" xfId="2271"/>
    <cellStyle name="Calculation 2 2 4 2 2 2 2 5" xfId="2272"/>
    <cellStyle name="Calculation 2 2 4 2 2 2 2 6" xfId="2273"/>
    <cellStyle name="Calculation 2 2 4 2 2 2 2 7" xfId="2274"/>
    <cellStyle name="Calculation 2 2 4 2 2 2 3" xfId="2275"/>
    <cellStyle name="Calculation 2 2 4 2 2 2 4" xfId="2276"/>
    <cellStyle name="Calculation 2 2 4 2 2 3" xfId="2277"/>
    <cellStyle name="Calculation 2 2 4 2 2 3 2" xfId="2278"/>
    <cellStyle name="Calculation 2 2 4 2 2 3 2 2" xfId="2279"/>
    <cellStyle name="Calculation 2 2 4 2 2 3 2 3" xfId="2280"/>
    <cellStyle name="Calculation 2 2 4 2 2 3 2 4" xfId="2281"/>
    <cellStyle name="Calculation 2 2 4 2 2 3 2 5" xfId="2282"/>
    <cellStyle name="Calculation 2 2 4 2 2 3 2 6" xfId="2283"/>
    <cellStyle name="Calculation 2 2 4 2 2 3 2 7" xfId="2284"/>
    <cellStyle name="Calculation 2 2 4 2 2 3 3" xfId="2285"/>
    <cellStyle name="Calculation 2 2 4 2 2 3 4" xfId="2286"/>
    <cellStyle name="Calculation 2 2 4 2 2 4" xfId="2287"/>
    <cellStyle name="Calculation 2 2 4 2 2 4 2" xfId="2288"/>
    <cellStyle name="Calculation 2 2 4 2 2 4 2 2" xfId="2289"/>
    <cellStyle name="Calculation 2 2 4 2 2 4 2 3" xfId="2290"/>
    <cellStyle name="Calculation 2 2 4 2 2 4 2 4" xfId="2291"/>
    <cellStyle name="Calculation 2 2 4 2 2 4 2 5" xfId="2292"/>
    <cellStyle name="Calculation 2 2 4 2 2 4 2 6" xfId="2293"/>
    <cellStyle name="Calculation 2 2 4 2 2 4 2 7" xfId="2294"/>
    <cellStyle name="Calculation 2 2 4 2 2 4 3" xfId="2295"/>
    <cellStyle name="Calculation 2 2 4 2 2 4 4" xfId="2296"/>
    <cellStyle name="Calculation 2 2 4 2 2 5" xfId="2297"/>
    <cellStyle name="Calculation 2 2 4 2 2 5 2" xfId="2298"/>
    <cellStyle name="Calculation 2 2 4 2 2 5 3" xfId="2299"/>
    <cellStyle name="Calculation 2 2 4 2 2 5 4" xfId="2300"/>
    <cellStyle name="Calculation 2 2 4 2 2 5 5" xfId="2301"/>
    <cellStyle name="Calculation 2 2 4 2 2 5 6" xfId="2302"/>
    <cellStyle name="Calculation 2 2 4 2 2 5 7" xfId="2303"/>
    <cellStyle name="Calculation 2 2 4 2 2 5 8" xfId="2304"/>
    <cellStyle name="Calculation 2 2 4 2 2 6" xfId="2305"/>
    <cellStyle name="Calculation 2 2 4 2 2 6 2" xfId="2306"/>
    <cellStyle name="Calculation 2 2 4 2 2 6 3" xfId="2307"/>
    <cellStyle name="Calculation 2 2 4 2 2 6 4" xfId="2308"/>
    <cellStyle name="Calculation 2 2 4 2 2 6 5" xfId="2309"/>
    <cellStyle name="Calculation 2 2 4 2 2 6 6" xfId="2310"/>
    <cellStyle name="Calculation 2 2 4 2 2 6 7" xfId="2311"/>
    <cellStyle name="Calculation 2 2 4 2 2 7" xfId="2312"/>
    <cellStyle name="Calculation 2 2 4 2 2 8" xfId="2313"/>
    <cellStyle name="Calculation 2 2 4 2 2 9" xfId="2314"/>
    <cellStyle name="Calculation 2 2 4 2 3" xfId="2315"/>
    <cellStyle name="Calculation 2 2 4 2 3 2" xfId="2316"/>
    <cellStyle name="Calculation 2 2 4 2 3 2 2" xfId="2317"/>
    <cellStyle name="Calculation 2 2 4 2 3 2 3" xfId="2318"/>
    <cellStyle name="Calculation 2 2 4 2 3 2 4" xfId="2319"/>
    <cellStyle name="Calculation 2 2 4 2 3 2 5" xfId="2320"/>
    <cellStyle name="Calculation 2 2 4 2 3 2 6" xfId="2321"/>
    <cellStyle name="Calculation 2 2 4 2 3 2 7" xfId="2322"/>
    <cellStyle name="Calculation 2 2 4 2 3 3" xfId="2323"/>
    <cellStyle name="Calculation 2 2 4 2 3 4" xfId="2324"/>
    <cellStyle name="Calculation 2 2 4 2 3 5" xfId="2325"/>
    <cellStyle name="Calculation 2 2 4 2 4" xfId="2326"/>
    <cellStyle name="Calculation 2 2 4 2 4 2" xfId="2327"/>
    <cellStyle name="Calculation 2 2 4 2 4 2 2" xfId="2328"/>
    <cellStyle name="Calculation 2 2 4 2 4 2 3" xfId="2329"/>
    <cellStyle name="Calculation 2 2 4 2 4 2 4" xfId="2330"/>
    <cellStyle name="Calculation 2 2 4 2 4 2 5" xfId="2331"/>
    <cellStyle name="Calculation 2 2 4 2 4 2 6" xfId="2332"/>
    <cellStyle name="Calculation 2 2 4 2 4 2 7" xfId="2333"/>
    <cellStyle name="Calculation 2 2 4 2 4 3" xfId="2334"/>
    <cellStyle name="Calculation 2 2 4 2 4 4" xfId="2335"/>
    <cellStyle name="Calculation 2 2 4 2 4 5" xfId="2336"/>
    <cellStyle name="Calculation 2 2 4 2 5" xfId="2337"/>
    <cellStyle name="Calculation 2 2 4 2 5 2" xfId="2338"/>
    <cellStyle name="Calculation 2 2 4 2 5 2 2" xfId="2339"/>
    <cellStyle name="Calculation 2 2 4 2 5 2 3" xfId="2340"/>
    <cellStyle name="Calculation 2 2 4 2 5 2 4" xfId="2341"/>
    <cellStyle name="Calculation 2 2 4 2 5 2 5" xfId="2342"/>
    <cellStyle name="Calculation 2 2 4 2 5 2 6" xfId="2343"/>
    <cellStyle name="Calculation 2 2 4 2 5 2 7" xfId="2344"/>
    <cellStyle name="Calculation 2 2 4 2 5 3" xfId="2345"/>
    <cellStyle name="Calculation 2 2 4 2 5 4" xfId="2346"/>
    <cellStyle name="Calculation 2 2 4 2 5 5" xfId="2347"/>
    <cellStyle name="Calculation 2 2 4 2 6" xfId="2348"/>
    <cellStyle name="Calculation 2 2 4 2 6 2" xfId="2349"/>
    <cellStyle name="Calculation 2 2 4 2 6 3" xfId="2350"/>
    <cellStyle name="Calculation 2 2 4 2 6 4" xfId="2351"/>
    <cellStyle name="Calculation 2 2 4 2 6 5" xfId="2352"/>
    <cellStyle name="Calculation 2 2 4 2 6 6" xfId="2353"/>
    <cellStyle name="Calculation 2 2 4 2 6 7" xfId="2354"/>
    <cellStyle name="Calculation 2 2 4 2 6 8" xfId="2355"/>
    <cellStyle name="Calculation 2 2 4 2 7" xfId="2356"/>
    <cellStyle name="Calculation 2 2 4 2 7 2" xfId="2357"/>
    <cellStyle name="Calculation 2 2 4 2 7 3" xfId="2358"/>
    <cellStyle name="Calculation 2 2 4 2 7 4" xfId="2359"/>
    <cellStyle name="Calculation 2 2 4 2 7 5" xfId="2360"/>
    <cellStyle name="Calculation 2 2 4 2 7 6" xfId="2361"/>
    <cellStyle name="Calculation 2 2 4 2 7 7" xfId="2362"/>
    <cellStyle name="Calculation 2 2 4 2 8" xfId="2363"/>
    <cellStyle name="Calculation 2 2 4 2 8 2" xfId="2364"/>
    <cellStyle name="Calculation 2 2 4 2 8 3" xfId="2365"/>
    <cellStyle name="Calculation 2 2 4 2 8 4" xfId="2366"/>
    <cellStyle name="Calculation 2 2 4 2 8 5" xfId="2367"/>
    <cellStyle name="Calculation 2 2 4 2 9" xfId="2368"/>
    <cellStyle name="Calculation 2 2 4 2 9 2" xfId="2369"/>
    <cellStyle name="Calculation 2 2 4 2 9 3" xfId="2370"/>
    <cellStyle name="Calculation 2 2 4 2 9 4" xfId="2371"/>
    <cellStyle name="Calculation 2 2 4 2 9 5" xfId="2372"/>
    <cellStyle name="Calculation 2 2 4 3" xfId="2373"/>
    <cellStyle name="Calculation 2 2 4 3 10" xfId="2374"/>
    <cellStyle name="Calculation 2 2 4 3 2" xfId="2375"/>
    <cellStyle name="Calculation 2 2 4 3 2 2" xfId="2376"/>
    <cellStyle name="Calculation 2 2 4 3 2 2 2" xfId="2377"/>
    <cellStyle name="Calculation 2 2 4 3 2 2 3" xfId="2378"/>
    <cellStyle name="Calculation 2 2 4 3 2 2 4" xfId="2379"/>
    <cellStyle name="Calculation 2 2 4 3 2 2 5" xfId="2380"/>
    <cellStyle name="Calculation 2 2 4 3 2 2 6" xfId="2381"/>
    <cellStyle name="Calculation 2 2 4 3 2 2 7" xfId="2382"/>
    <cellStyle name="Calculation 2 2 4 3 2 3" xfId="2383"/>
    <cellStyle name="Calculation 2 2 4 3 2 4" xfId="2384"/>
    <cellStyle name="Calculation 2 2 4 3 3" xfId="2385"/>
    <cellStyle name="Calculation 2 2 4 3 3 2" xfId="2386"/>
    <cellStyle name="Calculation 2 2 4 3 3 2 2" xfId="2387"/>
    <cellStyle name="Calculation 2 2 4 3 3 2 3" xfId="2388"/>
    <cellStyle name="Calculation 2 2 4 3 3 2 4" xfId="2389"/>
    <cellStyle name="Calculation 2 2 4 3 3 2 5" xfId="2390"/>
    <cellStyle name="Calculation 2 2 4 3 3 2 6" xfId="2391"/>
    <cellStyle name="Calculation 2 2 4 3 3 2 7" xfId="2392"/>
    <cellStyle name="Calculation 2 2 4 3 3 3" xfId="2393"/>
    <cellStyle name="Calculation 2 2 4 3 3 4" xfId="2394"/>
    <cellStyle name="Calculation 2 2 4 3 4" xfId="2395"/>
    <cellStyle name="Calculation 2 2 4 3 4 2" xfId="2396"/>
    <cellStyle name="Calculation 2 2 4 3 4 2 2" xfId="2397"/>
    <cellStyle name="Calculation 2 2 4 3 4 2 3" xfId="2398"/>
    <cellStyle name="Calculation 2 2 4 3 4 2 4" xfId="2399"/>
    <cellStyle name="Calculation 2 2 4 3 4 2 5" xfId="2400"/>
    <cellStyle name="Calculation 2 2 4 3 4 2 6" xfId="2401"/>
    <cellStyle name="Calculation 2 2 4 3 4 2 7" xfId="2402"/>
    <cellStyle name="Calculation 2 2 4 3 4 3" xfId="2403"/>
    <cellStyle name="Calculation 2 2 4 3 4 4" xfId="2404"/>
    <cellStyle name="Calculation 2 2 4 3 5" xfId="2405"/>
    <cellStyle name="Calculation 2 2 4 3 5 2" xfId="2406"/>
    <cellStyle name="Calculation 2 2 4 3 5 3" xfId="2407"/>
    <cellStyle name="Calculation 2 2 4 3 5 4" xfId="2408"/>
    <cellStyle name="Calculation 2 2 4 3 5 5" xfId="2409"/>
    <cellStyle name="Calculation 2 2 4 3 5 6" xfId="2410"/>
    <cellStyle name="Calculation 2 2 4 3 5 7" xfId="2411"/>
    <cellStyle name="Calculation 2 2 4 3 5 8" xfId="2412"/>
    <cellStyle name="Calculation 2 2 4 3 6" xfId="2413"/>
    <cellStyle name="Calculation 2 2 4 3 6 2" xfId="2414"/>
    <cellStyle name="Calculation 2 2 4 3 6 3" xfId="2415"/>
    <cellStyle name="Calculation 2 2 4 3 6 4" xfId="2416"/>
    <cellStyle name="Calculation 2 2 4 3 6 5" xfId="2417"/>
    <cellStyle name="Calculation 2 2 4 3 6 6" xfId="2418"/>
    <cellStyle name="Calculation 2 2 4 3 6 7" xfId="2419"/>
    <cellStyle name="Calculation 2 2 4 3 7" xfId="2420"/>
    <cellStyle name="Calculation 2 2 4 3 8" xfId="2421"/>
    <cellStyle name="Calculation 2 2 4 3 9" xfId="2422"/>
    <cellStyle name="Calculation 2 2 4 4" xfId="2423"/>
    <cellStyle name="Calculation 2 2 4 4 10" xfId="2424"/>
    <cellStyle name="Calculation 2 2 4 4 2" xfId="2425"/>
    <cellStyle name="Calculation 2 2 4 4 2 2" xfId="2426"/>
    <cellStyle name="Calculation 2 2 4 4 2 2 2" xfId="2427"/>
    <cellStyle name="Calculation 2 2 4 4 2 2 3" xfId="2428"/>
    <cellStyle name="Calculation 2 2 4 4 2 2 4" xfId="2429"/>
    <cellStyle name="Calculation 2 2 4 4 2 2 5" xfId="2430"/>
    <cellStyle name="Calculation 2 2 4 4 2 2 6" xfId="2431"/>
    <cellStyle name="Calculation 2 2 4 4 2 2 7" xfId="2432"/>
    <cellStyle name="Calculation 2 2 4 4 2 3" xfId="2433"/>
    <cellStyle name="Calculation 2 2 4 4 2 4" xfId="2434"/>
    <cellStyle name="Calculation 2 2 4 4 3" xfId="2435"/>
    <cellStyle name="Calculation 2 2 4 4 3 2" xfId="2436"/>
    <cellStyle name="Calculation 2 2 4 4 3 2 2" xfId="2437"/>
    <cellStyle name="Calculation 2 2 4 4 3 2 3" xfId="2438"/>
    <cellStyle name="Calculation 2 2 4 4 3 2 4" xfId="2439"/>
    <cellStyle name="Calculation 2 2 4 4 3 2 5" xfId="2440"/>
    <cellStyle name="Calculation 2 2 4 4 3 2 6" xfId="2441"/>
    <cellStyle name="Calculation 2 2 4 4 3 2 7" xfId="2442"/>
    <cellStyle name="Calculation 2 2 4 4 3 3" xfId="2443"/>
    <cellStyle name="Calculation 2 2 4 4 3 4" xfId="2444"/>
    <cellStyle name="Calculation 2 2 4 4 4" xfId="2445"/>
    <cellStyle name="Calculation 2 2 4 4 4 2" xfId="2446"/>
    <cellStyle name="Calculation 2 2 4 4 4 2 2" xfId="2447"/>
    <cellStyle name="Calculation 2 2 4 4 4 2 3" xfId="2448"/>
    <cellStyle name="Calculation 2 2 4 4 4 2 4" xfId="2449"/>
    <cellStyle name="Calculation 2 2 4 4 4 2 5" xfId="2450"/>
    <cellStyle name="Calculation 2 2 4 4 4 2 6" xfId="2451"/>
    <cellStyle name="Calculation 2 2 4 4 4 2 7" xfId="2452"/>
    <cellStyle name="Calculation 2 2 4 4 4 3" xfId="2453"/>
    <cellStyle name="Calculation 2 2 4 4 4 4" xfId="2454"/>
    <cellStyle name="Calculation 2 2 4 4 5" xfId="2455"/>
    <cellStyle name="Calculation 2 2 4 4 5 2" xfId="2456"/>
    <cellStyle name="Calculation 2 2 4 4 5 3" xfId="2457"/>
    <cellStyle name="Calculation 2 2 4 4 5 4" xfId="2458"/>
    <cellStyle name="Calculation 2 2 4 4 5 5" xfId="2459"/>
    <cellStyle name="Calculation 2 2 4 4 5 6" xfId="2460"/>
    <cellStyle name="Calculation 2 2 4 4 5 7" xfId="2461"/>
    <cellStyle name="Calculation 2 2 4 4 5 8" xfId="2462"/>
    <cellStyle name="Calculation 2 2 4 4 6" xfId="2463"/>
    <cellStyle name="Calculation 2 2 4 4 6 2" xfId="2464"/>
    <cellStyle name="Calculation 2 2 4 4 6 3" xfId="2465"/>
    <cellStyle name="Calculation 2 2 4 4 6 4" xfId="2466"/>
    <cellStyle name="Calculation 2 2 4 4 6 5" xfId="2467"/>
    <cellStyle name="Calculation 2 2 4 4 6 6" xfId="2468"/>
    <cellStyle name="Calculation 2 2 4 4 6 7" xfId="2469"/>
    <cellStyle name="Calculation 2 2 4 4 7" xfId="2470"/>
    <cellStyle name="Calculation 2 2 4 4 8" xfId="2471"/>
    <cellStyle name="Calculation 2 2 4 4 9" xfId="2472"/>
    <cellStyle name="Calculation 2 2 4 5" xfId="2473"/>
    <cellStyle name="Calculation 2 2 4 5 2" xfId="2474"/>
    <cellStyle name="Calculation 2 2 4 5 2 2" xfId="2475"/>
    <cellStyle name="Calculation 2 2 4 5 2 3" xfId="2476"/>
    <cellStyle name="Calculation 2 2 4 5 2 4" xfId="2477"/>
    <cellStyle name="Calculation 2 2 4 5 2 5" xfId="2478"/>
    <cellStyle name="Calculation 2 2 4 5 2 6" xfId="2479"/>
    <cellStyle name="Calculation 2 2 4 5 2 7" xfId="2480"/>
    <cellStyle name="Calculation 2 2 4 5 3" xfId="2481"/>
    <cellStyle name="Calculation 2 2 4 5 4" xfId="2482"/>
    <cellStyle name="Calculation 2 2 4 5 5" xfId="2483"/>
    <cellStyle name="Calculation 2 2 4 6" xfId="2484"/>
    <cellStyle name="Calculation 2 2 4 6 2" xfId="2485"/>
    <cellStyle name="Calculation 2 2 4 6 2 2" xfId="2486"/>
    <cellStyle name="Calculation 2 2 4 6 2 3" xfId="2487"/>
    <cellStyle name="Calculation 2 2 4 6 2 4" xfId="2488"/>
    <cellStyle name="Calculation 2 2 4 6 2 5" xfId="2489"/>
    <cellStyle name="Calculation 2 2 4 6 2 6" xfId="2490"/>
    <cellStyle name="Calculation 2 2 4 6 2 7" xfId="2491"/>
    <cellStyle name="Calculation 2 2 4 6 3" xfId="2492"/>
    <cellStyle name="Calculation 2 2 4 6 4" xfId="2493"/>
    <cellStyle name="Calculation 2 2 4 6 5" xfId="2494"/>
    <cellStyle name="Calculation 2 2 4 7" xfId="2495"/>
    <cellStyle name="Calculation 2 2 4 7 2" xfId="2496"/>
    <cellStyle name="Calculation 2 2 4 7 2 2" xfId="2497"/>
    <cellStyle name="Calculation 2 2 4 7 2 3" xfId="2498"/>
    <cellStyle name="Calculation 2 2 4 7 2 4" xfId="2499"/>
    <cellStyle name="Calculation 2 2 4 7 2 5" xfId="2500"/>
    <cellStyle name="Calculation 2 2 4 7 2 6" xfId="2501"/>
    <cellStyle name="Calculation 2 2 4 7 2 7" xfId="2502"/>
    <cellStyle name="Calculation 2 2 4 7 3" xfId="2503"/>
    <cellStyle name="Calculation 2 2 4 7 4" xfId="2504"/>
    <cellStyle name="Calculation 2 2 4 7 5" xfId="2505"/>
    <cellStyle name="Calculation 2 2 4 8" xfId="2506"/>
    <cellStyle name="Calculation 2 2 4 8 2" xfId="2507"/>
    <cellStyle name="Calculation 2 2 4 8 2 2" xfId="2508"/>
    <cellStyle name="Calculation 2 2 4 8 2 3" xfId="2509"/>
    <cellStyle name="Calculation 2 2 4 8 2 4" xfId="2510"/>
    <cellStyle name="Calculation 2 2 4 8 2 5" xfId="2511"/>
    <cellStyle name="Calculation 2 2 4 8 2 6" xfId="2512"/>
    <cellStyle name="Calculation 2 2 4 8 2 7" xfId="2513"/>
    <cellStyle name="Calculation 2 2 4 8 3" xfId="2514"/>
    <cellStyle name="Calculation 2 2 4 8 4" xfId="2515"/>
    <cellStyle name="Calculation 2 2 4 8 5" xfId="2516"/>
    <cellStyle name="Calculation 2 2 4 9" xfId="2517"/>
    <cellStyle name="Calculation 2 2 4 9 2" xfId="2518"/>
    <cellStyle name="Calculation 2 2 4 9 3" xfId="2519"/>
    <cellStyle name="Calculation 2 2 4 9 4" xfId="2520"/>
    <cellStyle name="Calculation 2 2 4 9 5" xfId="2521"/>
    <cellStyle name="Calculation 2 2 4 9 6" xfId="2522"/>
    <cellStyle name="Calculation 2 2 4 9 7" xfId="2523"/>
    <cellStyle name="Calculation 2 2 4 9 8" xfId="2524"/>
    <cellStyle name="Calculation 2 2 5" xfId="2525"/>
    <cellStyle name="Calculation 2 2 5 10" xfId="2526"/>
    <cellStyle name="Calculation 2 2 5 10 2" xfId="2527"/>
    <cellStyle name="Calculation 2 2 5 10 3" xfId="2528"/>
    <cellStyle name="Calculation 2 2 5 10 4" xfId="2529"/>
    <cellStyle name="Calculation 2 2 5 10 5" xfId="2530"/>
    <cellStyle name="Calculation 2 2 5 11" xfId="2531"/>
    <cellStyle name="Calculation 2 2 5 11 2" xfId="2532"/>
    <cellStyle name="Calculation 2 2 5 11 3" xfId="2533"/>
    <cellStyle name="Calculation 2 2 5 11 4" xfId="2534"/>
    <cellStyle name="Calculation 2 2 5 11 5" xfId="2535"/>
    <cellStyle name="Calculation 2 2 5 12" xfId="2536"/>
    <cellStyle name="Calculation 2 2 5 12 2" xfId="2537"/>
    <cellStyle name="Calculation 2 2 5 12 3" xfId="2538"/>
    <cellStyle name="Calculation 2 2 5 12 4" xfId="2539"/>
    <cellStyle name="Calculation 2 2 5 12 5" xfId="2540"/>
    <cellStyle name="Calculation 2 2 5 13" xfId="2541"/>
    <cellStyle name="Calculation 2 2 5 13 2" xfId="2542"/>
    <cellStyle name="Calculation 2 2 5 13 3" xfId="2543"/>
    <cellStyle name="Calculation 2 2 5 13 4" xfId="2544"/>
    <cellStyle name="Calculation 2 2 5 13 5" xfId="2545"/>
    <cellStyle name="Calculation 2 2 5 14" xfId="2546"/>
    <cellStyle name="Calculation 2 2 5 14 2" xfId="2547"/>
    <cellStyle name="Calculation 2 2 5 14 3" xfId="2548"/>
    <cellStyle name="Calculation 2 2 5 14 4" xfId="2549"/>
    <cellStyle name="Calculation 2 2 5 14 5" xfId="2550"/>
    <cellStyle name="Calculation 2 2 5 15" xfId="2551"/>
    <cellStyle name="Calculation 2 2 5 15 2" xfId="2552"/>
    <cellStyle name="Calculation 2 2 5 15 3" xfId="2553"/>
    <cellStyle name="Calculation 2 2 5 15 4" xfId="2554"/>
    <cellStyle name="Calculation 2 2 5 15 5" xfId="2555"/>
    <cellStyle name="Calculation 2 2 5 16" xfId="2556"/>
    <cellStyle name="Calculation 2 2 5 16 2" xfId="2557"/>
    <cellStyle name="Calculation 2 2 5 16 3" xfId="2558"/>
    <cellStyle name="Calculation 2 2 5 16 4" xfId="2559"/>
    <cellStyle name="Calculation 2 2 5 16 5" xfId="2560"/>
    <cellStyle name="Calculation 2 2 5 17" xfId="2561"/>
    <cellStyle name="Calculation 2 2 5 17 2" xfId="2562"/>
    <cellStyle name="Calculation 2 2 5 17 3" xfId="2563"/>
    <cellStyle name="Calculation 2 2 5 17 4" xfId="2564"/>
    <cellStyle name="Calculation 2 2 5 17 5" xfId="2565"/>
    <cellStyle name="Calculation 2 2 5 18" xfId="2566"/>
    <cellStyle name="Calculation 2 2 5 2" xfId="2567"/>
    <cellStyle name="Calculation 2 2 5 2 10" xfId="2568"/>
    <cellStyle name="Calculation 2 2 5 2 2" xfId="2569"/>
    <cellStyle name="Calculation 2 2 5 2 2 2" xfId="2570"/>
    <cellStyle name="Calculation 2 2 5 2 2 2 2" xfId="2571"/>
    <cellStyle name="Calculation 2 2 5 2 2 2 3" xfId="2572"/>
    <cellStyle name="Calculation 2 2 5 2 2 2 4" xfId="2573"/>
    <cellStyle name="Calculation 2 2 5 2 2 2 5" xfId="2574"/>
    <cellStyle name="Calculation 2 2 5 2 2 2 6" xfId="2575"/>
    <cellStyle name="Calculation 2 2 5 2 2 2 7" xfId="2576"/>
    <cellStyle name="Calculation 2 2 5 2 2 3" xfId="2577"/>
    <cellStyle name="Calculation 2 2 5 2 2 4" xfId="2578"/>
    <cellStyle name="Calculation 2 2 5 2 3" xfId="2579"/>
    <cellStyle name="Calculation 2 2 5 2 3 2" xfId="2580"/>
    <cellStyle name="Calculation 2 2 5 2 3 2 2" xfId="2581"/>
    <cellStyle name="Calculation 2 2 5 2 3 2 3" xfId="2582"/>
    <cellStyle name="Calculation 2 2 5 2 3 2 4" xfId="2583"/>
    <cellStyle name="Calculation 2 2 5 2 3 2 5" xfId="2584"/>
    <cellStyle name="Calculation 2 2 5 2 3 2 6" xfId="2585"/>
    <cellStyle name="Calculation 2 2 5 2 3 2 7" xfId="2586"/>
    <cellStyle name="Calculation 2 2 5 2 3 3" xfId="2587"/>
    <cellStyle name="Calculation 2 2 5 2 3 4" xfId="2588"/>
    <cellStyle name="Calculation 2 2 5 2 4" xfId="2589"/>
    <cellStyle name="Calculation 2 2 5 2 4 2" xfId="2590"/>
    <cellStyle name="Calculation 2 2 5 2 4 2 2" xfId="2591"/>
    <cellStyle name="Calculation 2 2 5 2 4 2 3" xfId="2592"/>
    <cellStyle name="Calculation 2 2 5 2 4 2 4" xfId="2593"/>
    <cellStyle name="Calculation 2 2 5 2 4 2 5" xfId="2594"/>
    <cellStyle name="Calculation 2 2 5 2 4 2 6" xfId="2595"/>
    <cellStyle name="Calculation 2 2 5 2 4 2 7" xfId="2596"/>
    <cellStyle name="Calculation 2 2 5 2 4 3" xfId="2597"/>
    <cellStyle name="Calculation 2 2 5 2 4 4" xfId="2598"/>
    <cellStyle name="Calculation 2 2 5 2 5" xfId="2599"/>
    <cellStyle name="Calculation 2 2 5 2 5 2" xfId="2600"/>
    <cellStyle name="Calculation 2 2 5 2 5 3" xfId="2601"/>
    <cellStyle name="Calculation 2 2 5 2 5 4" xfId="2602"/>
    <cellStyle name="Calculation 2 2 5 2 5 5" xfId="2603"/>
    <cellStyle name="Calculation 2 2 5 2 5 6" xfId="2604"/>
    <cellStyle name="Calculation 2 2 5 2 5 7" xfId="2605"/>
    <cellStyle name="Calculation 2 2 5 2 5 8" xfId="2606"/>
    <cellStyle name="Calculation 2 2 5 2 6" xfId="2607"/>
    <cellStyle name="Calculation 2 2 5 2 6 2" xfId="2608"/>
    <cellStyle name="Calculation 2 2 5 2 6 3" xfId="2609"/>
    <cellStyle name="Calculation 2 2 5 2 6 4" xfId="2610"/>
    <cellStyle name="Calculation 2 2 5 2 6 5" xfId="2611"/>
    <cellStyle name="Calculation 2 2 5 2 6 6" xfId="2612"/>
    <cellStyle name="Calculation 2 2 5 2 6 7" xfId="2613"/>
    <cellStyle name="Calculation 2 2 5 2 7" xfId="2614"/>
    <cellStyle name="Calculation 2 2 5 2 8" xfId="2615"/>
    <cellStyle name="Calculation 2 2 5 2 9" xfId="2616"/>
    <cellStyle name="Calculation 2 2 5 3" xfId="2617"/>
    <cellStyle name="Calculation 2 2 5 3 2" xfId="2618"/>
    <cellStyle name="Calculation 2 2 5 3 2 2" xfId="2619"/>
    <cellStyle name="Calculation 2 2 5 3 2 3" xfId="2620"/>
    <cellStyle name="Calculation 2 2 5 3 2 4" xfId="2621"/>
    <cellStyle name="Calculation 2 2 5 3 2 5" xfId="2622"/>
    <cellStyle name="Calculation 2 2 5 3 2 6" xfId="2623"/>
    <cellStyle name="Calculation 2 2 5 3 2 7" xfId="2624"/>
    <cellStyle name="Calculation 2 2 5 3 3" xfId="2625"/>
    <cellStyle name="Calculation 2 2 5 3 4" xfId="2626"/>
    <cellStyle name="Calculation 2 2 5 3 5" xfId="2627"/>
    <cellStyle name="Calculation 2 2 5 4" xfId="2628"/>
    <cellStyle name="Calculation 2 2 5 4 2" xfId="2629"/>
    <cellStyle name="Calculation 2 2 5 4 2 2" xfId="2630"/>
    <cellStyle name="Calculation 2 2 5 4 2 3" xfId="2631"/>
    <cellStyle name="Calculation 2 2 5 4 2 4" xfId="2632"/>
    <cellStyle name="Calculation 2 2 5 4 2 5" xfId="2633"/>
    <cellStyle name="Calculation 2 2 5 4 2 6" xfId="2634"/>
    <cellStyle name="Calculation 2 2 5 4 2 7" xfId="2635"/>
    <cellStyle name="Calculation 2 2 5 4 3" xfId="2636"/>
    <cellStyle name="Calculation 2 2 5 4 4" xfId="2637"/>
    <cellStyle name="Calculation 2 2 5 4 5" xfId="2638"/>
    <cellStyle name="Calculation 2 2 5 5" xfId="2639"/>
    <cellStyle name="Calculation 2 2 5 5 2" xfId="2640"/>
    <cellStyle name="Calculation 2 2 5 5 2 2" xfId="2641"/>
    <cellStyle name="Calculation 2 2 5 5 2 3" xfId="2642"/>
    <cellStyle name="Calculation 2 2 5 5 2 4" xfId="2643"/>
    <cellStyle name="Calculation 2 2 5 5 2 5" xfId="2644"/>
    <cellStyle name="Calculation 2 2 5 5 2 6" xfId="2645"/>
    <cellStyle name="Calculation 2 2 5 5 2 7" xfId="2646"/>
    <cellStyle name="Calculation 2 2 5 5 3" xfId="2647"/>
    <cellStyle name="Calculation 2 2 5 5 4" xfId="2648"/>
    <cellStyle name="Calculation 2 2 5 5 5" xfId="2649"/>
    <cellStyle name="Calculation 2 2 5 6" xfId="2650"/>
    <cellStyle name="Calculation 2 2 5 6 2" xfId="2651"/>
    <cellStyle name="Calculation 2 2 5 6 3" xfId="2652"/>
    <cellStyle name="Calculation 2 2 5 6 4" xfId="2653"/>
    <cellStyle name="Calculation 2 2 5 6 5" xfId="2654"/>
    <cellStyle name="Calculation 2 2 5 6 6" xfId="2655"/>
    <cellStyle name="Calculation 2 2 5 6 7" xfId="2656"/>
    <cellStyle name="Calculation 2 2 5 6 8" xfId="2657"/>
    <cellStyle name="Calculation 2 2 5 7" xfId="2658"/>
    <cellStyle name="Calculation 2 2 5 7 2" xfId="2659"/>
    <cellStyle name="Calculation 2 2 5 7 3" xfId="2660"/>
    <cellStyle name="Calculation 2 2 5 7 4" xfId="2661"/>
    <cellStyle name="Calculation 2 2 5 7 5" xfId="2662"/>
    <cellStyle name="Calculation 2 2 5 7 6" xfId="2663"/>
    <cellStyle name="Calculation 2 2 5 7 7" xfId="2664"/>
    <cellStyle name="Calculation 2 2 5 8" xfId="2665"/>
    <cellStyle name="Calculation 2 2 5 8 2" xfId="2666"/>
    <cellStyle name="Calculation 2 2 5 8 3" xfId="2667"/>
    <cellStyle name="Calculation 2 2 5 8 4" xfId="2668"/>
    <cellStyle name="Calculation 2 2 5 8 5" xfId="2669"/>
    <cellStyle name="Calculation 2 2 5 9" xfId="2670"/>
    <cellStyle name="Calculation 2 2 5 9 2" xfId="2671"/>
    <cellStyle name="Calculation 2 2 5 9 3" xfId="2672"/>
    <cellStyle name="Calculation 2 2 5 9 4" xfId="2673"/>
    <cellStyle name="Calculation 2 2 5 9 5" xfId="2674"/>
    <cellStyle name="Calculation 2 2 6" xfId="2675"/>
    <cellStyle name="Calculation 2 2 6 10" xfId="2676"/>
    <cellStyle name="Calculation 2 2 6 2" xfId="2677"/>
    <cellStyle name="Calculation 2 2 6 2 2" xfId="2678"/>
    <cellStyle name="Calculation 2 2 6 2 2 2" xfId="2679"/>
    <cellStyle name="Calculation 2 2 6 2 2 3" xfId="2680"/>
    <cellStyle name="Calculation 2 2 6 2 2 4" xfId="2681"/>
    <cellStyle name="Calculation 2 2 6 2 2 5" xfId="2682"/>
    <cellStyle name="Calculation 2 2 6 2 2 6" xfId="2683"/>
    <cellStyle name="Calculation 2 2 6 2 2 7" xfId="2684"/>
    <cellStyle name="Calculation 2 2 6 2 3" xfId="2685"/>
    <cellStyle name="Calculation 2 2 6 2 4" xfId="2686"/>
    <cellStyle name="Calculation 2 2 6 3" xfId="2687"/>
    <cellStyle name="Calculation 2 2 6 3 2" xfId="2688"/>
    <cellStyle name="Calculation 2 2 6 3 2 2" xfId="2689"/>
    <cellStyle name="Calculation 2 2 6 3 2 3" xfId="2690"/>
    <cellStyle name="Calculation 2 2 6 3 2 4" xfId="2691"/>
    <cellStyle name="Calculation 2 2 6 3 2 5" xfId="2692"/>
    <cellStyle name="Calculation 2 2 6 3 2 6" xfId="2693"/>
    <cellStyle name="Calculation 2 2 6 3 2 7" xfId="2694"/>
    <cellStyle name="Calculation 2 2 6 3 3" xfId="2695"/>
    <cellStyle name="Calculation 2 2 6 3 4" xfId="2696"/>
    <cellStyle name="Calculation 2 2 6 4" xfId="2697"/>
    <cellStyle name="Calculation 2 2 6 4 2" xfId="2698"/>
    <cellStyle name="Calculation 2 2 6 4 2 2" xfId="2699"/>
    <cellStyle name="Calculation 2 2 6 4 2 3" xfId="2700"/>
    <cellStyle name="Calculation 2 2 6 4 2 4" xfId="2701"/>
    <cellStyle name="Calculation 2 2 6 4 2 5" xfId="2702"/>
    <cellStyle name="Calculation 2 2 6 4 2 6" xfId="2703"/>
    <cellStyle name="Calculation 2 2 6 4 2 7" xfId="2704"/>
    <cellStyle name="Calculation 2 2 6 4 3" xfId="2705"/>
    <cellStyle name="Calculation 2 2 6 4 4" xfId="2706"/>
    <cellStyle name="Calculation 2 2 6 5" xfId="2707"/>
    <cellStyle name="Calculation 2 2 6 5 2" xfId="2708"/>
    <cellStyle name="Calculation 2 2 6 5 3" xfId="2709"/>
    <cellStyle name="Calculation 2 2 6 5 4" xfId="2710"/>
    <cellStyle name="Calculation 2 2 6 5 5" xfId="2711"/>
    <cellStyle name="Calculation 2 2 6 5 6" xfId="2712"/>
    <cellStyle name="Calculation 2 2 6 5 7" xfId="2713"/>
    <cellStyle name="Calculation 2 2 6 5 8" xfId="2714"/>
    <cellStyle name="Calculation 2 2 6 6" xfId="2715"/>
    <cellStyle name="Calculation 2 2 6 6 2" xfId="2716"/>
    <cellStyle name="Calculation 2 2 6 6 3" xfId="2717"/>
    <cellStyle name="Calculation 2 2 6 6 4" xfId="2718"/>
    <cellStyle name="Calculation 2 2 6 6 5" xfId="2719"/>
    <cellStyle name="Calculation 2 2 6 6 6" xfId="2720"/>
    <cellStyle name="Calculation 2 2 6 6 7" xfId="2721"/>
    <cellStyle name="Calculation 2 2 6 7" xfId="2722"/>
    <cellStyle name="Calculation 2 2 6 8" xfId="2723"/>
    <cellStyle name="Calculation 2 2 6 9" xfId="2724"/>
    <cellStyle name="Calculation 2 2 7" xfId="2725"/>
    <cellStyle name="Calculation 2 2 7 10" xfId="2726"/>
    <cellStyle name="Calculation 2 2 7 2" xfId="2727"/>
    <cellStyle name="Calculation 2 2 7 2 2" xfId="2728"/>
    <cellStyle name="Calculation 2 2 7 2 2 2" xfId="2729"/>
    <cellStyle name="Calculation 2 2 7 2 2 3" xfId="2730"/>
    <cellStyle name="Calculation 2 2 7 2 2 4" xfId="2731"/>
    <cellStyle name="Calculation 2 2 7 2 2 5" xfId="2732"/>
    <cellStyle name="Calculation 2 2 7 2 2 6" xfId="2733"/>
    <cellStyle name="Calculation 2 2 7 2 2 7" xfId="2734"/>
    <cellStyle name="Calculation 2 2 7 2 3" xfId="2735"/>
    <cellStyle name="Calculation 2 2 7 2 4" xfId="2736"/>
    <cellStyle name="Calculation 2 2 7 3" xfId="2737"/>
    <cellStyle name="Calculation 2 2 7 3 2" xfId="2738"/>
    <cellStyle name="Calculation 2 2 7 3 2 2" xfId="2739"/>
    <cellStyle name="Calculation 2 2 7 3 2 3" xfId="2740"/>
    <cellStyle name="Calculation 2 2 7 3 2 4" xfId="2741"/>
    <cellStyle name="Calculation 2 2 7 3 2 5" xfId="2742"/>
    <cellStyle name="Calculation 2 2 7 3 2 6" xfId="2743"/>
    <cellStyle name="Calculation 2 2 7 3 2 7" xfId="2744"/>
    <cellStyle name="Calculation 2 2 7 3 3" xfId="2745"/>
    <cellStyle name="Calculation 2 2 7 3 4" xfId="2746"/>
    <cellStyle name="Calculation 2 2 7 4" xfId="2747"/>
    <cellStyle name="Calculation 2 2 7 4 2" xfId="2748"/>
    <cellStyle name="Calculation 2 2 7 4 2 2" xfId="2749"/>
    <cellStyle name="Calculation 2 2 7 4 2 3" xfId="2750"/>
    <cellStyle name="Calculation 2 2 7 4 2 4" xfId="2751"/>
    <cellStyle name="Calculation 2 2 7 4 2 5" xfId="2752"/>
    <cellStyle name="Calculation 2 2 7 4 2 6" xfId="2753"/>
    <cellStyle name="Calculation 2 2 7 4 2 7" xfId="2754"/>
    <cellStyle name="Calculation 2 2 7 4 3" xfId="2755"/>
    <cellStyle name="Calculation 2 2 7 4 4" xfId="2756"/>
    <cellStyle name="Calculation 2 2 7 5" xfId="2757"/>
    <cellStyle name="Calculation 2 2 7 5 2" xfId="2758"/>
    <cellStyle name="Calculation 2 2 7 5 3" xfId="2759"/>
    <cellStyle name="Calculation 2 2 7 5 4" xfId="2760"/>
    <cellStyle name="Calculation 2 2 7 5 5" xfId="2761"/>
    <cellStyle name="Calculation 2 2 7 5 6" xfId="2762"/>
    <cellStyle name="Calculation 2 2 7 5 7" xfId="2763"/>
    <cellStyle name="Calculation 2 2 7 5 8" xfId="2764"/>
    <cellStyle name="Calculation 2 2 7 6" xfId="2765"/>
    <cellStyle name="Calculation 2 2 7 6 2" xfId="2766"/>
    <cellStyle name="Calculation 2 2 7 6 3" xfId="2767"/>
    <cellStyle name="Calculation 2 2 7 6 4" xfId="2768"/>
    <cellStyle name="Calculation 2 2 7 6 5" xfId="2769"/>
    <cellStyle name="Calculation 2 2 7 6 6" xfId="2770"/>
    <cellStyle name="Calculation 2 2 7 6 7" xfId="2771"/>
    <cellStyle name="Calculation 2 2 7 7" xfId="2772"/>
    <cellStyle name="Calculation 2 2 7 8" xfId="2773"/>
    <cellStyle name="Calculation 2 2 7 9" xfId="2774"/>
    <cellStyle name="Calculation 2 2 8" xfId="2775"/>
    <cellStyle name="Calculation 2 2 8 2" xfId="2776"/>
    <cellStyle name="Calculation 2 2 8 2 2" xfId="2777"/>
    <cellStyle name="Calculation 2 2 8 2 3" xfId="2778"/>
    <cellStyle name="Calculation 2 2 8 2 4" xfId="2779"/>
    <cellStyle name="Calculation 2 2 8 2 5" xfId="2780"/>
    <cellStyle name="Calculation 2 2 8 2 6" xfId="2781"/>
    <cellStyle name="Calculation 2 2 8 2 7" xfId="2782"/>
    <cellStyle name="Calculation 2 2 8 3" xfId="2783"/>
    <cellStyle name="Calculation 2 2 8 4" xfId="2784"/>
    <cellStyle name="Calculation 2 2 8 5" xfId="2785"/>
    <cellStyle name="Calculation 2 2 9" xfId="2786"/>
    <cellStyle name="Calculation 2 2 9 2" xfId="2787"/>
    <cellStyle name="Calculation 2 2 9 2 2" xfId="2788"/>
    <cellStyle name="Calculation 2 2 9 2 3" xfId="2789"/>
    <cellStyle name="Calculation 2 2 9 2 4" xfId="2790"/>
    <cellStyle name="Calculation 2 2 9 2 5" xfId="2791"/>
    <cellStyle name="Calculation 2 2 9 2 6" xfId="2792"/>
    <cellStyle name="Calculation 2 2 9 2 7" xfId="2793"/>
    <cellStyle name="Calculation 2 2 9 3" xfId="2794"/>
    <cellStyle name="Calculation 2 2 9 4" xfId="2795"/>
    <cellStyle name="Calculation 2 2 9 5" xfId="2796"/>
    <cellStyle name="Calculation 2 20" xfId="2797"/>
    <cellStyle name="Calculation 2 21" xfId="2798"/>
    <cellStyle name="Calculation 2 22" xfId="2799"/>
    <cellStyle name="Calculation 2 23" xfId="2800"/>
    <cellStyle name="Calculation 2 3" xfId="2801"/>
    <cellStyle name="Calculation 2 3 10" xfId="2802"/>
    <cellStyle name="Calculation 2 3 10 2" xfId="2803"/>
    <cellStyle name="Calculation 2 3 10 2 2" xfId="2804"/>
    <cellStyle name="Calculation 2 3 10 2 3" xfId="2805"/>
    <cellStyle name="Calculation 2 3 10 2 4" xfId="2806"/>
    <cellStyle name="Calculation 2 3 10 2 5" xfId="2807"/>
    <cellStyle name="Calculation 2 3 10 2 6" xfId="2808"/>
    <cellStyle name="Calculation 2 3 10 2 7" xfId="2809"/>
    <cellStyle name="Calculation 2 3 10 3" xfId="2810"/>
    <cellStyle name="Calculation 2 3 10 4" xfId="2811"/>
    <cellStyle name="Calculation 2 3 10 5" xfId="2812"/>
    <cellStyle name="Calculation 2 3 11" xfId="2813"/>
    <cellStyle name="Calculation 2 3 11 2" xfId="2814"/>
    <cellStyle name="Calculation 2 3 11 2 2" xfId="2815"/>
    <cellStyle name="Calculation 2 3 11 2 3" xfId="2816"/>
    <cellStyle name="Calculation 2 3 11 2 4" xfId="2817"/>
    <cellStyle name="Calculation 2 3 11 2 5" xfId="2818"/>
    <cellStyle name="Calculation 2 3 11 2 6" xfId="2819"/>
    <cellStyle name="Calculation 2 3 11 2 7" xfId="2820"/>
    <cellStyle name="Calculation 2 3 11 3" xfId="2821"/>
    <cellStyle name="Calculation 2 3 11 4" xfId="2822"/>
    <cellStyle name="Calculation 2 3 11 5" xfId="2823"/>
    <cellStyle name="Calculation 2 3 12" xfId="2824"/>
    <cellStyle name="Calculation 2 3 12 2" xfId="2825"/>
    <cellStyle name="Calculation 2 3 12 3" xfId="2826"/>
    <cellStyle name="Calculation 2 3 12 4" xfId="2827"/>
    <cellStyle name="Calculation 2 3 12 5" xfId="2828"/>
    <cellStyle name="Calculation 2 3 12 6" xfId="2829"/>
    <cellStyle name="Calculation 2 3 12 7" xfId="2830"/>
    <cellStyle name="Calculation 2 3 12 8" xfId="2831"/>
    <cellStyle name="Calculation 2 3 13" xfId="2832"/>
    <cellStyle name="Calculation 2 3 13 2" xfId="2833"/>
    <cellStyle name="Calculation 2 3 13 3" xfId="2834"/>
    <cellStyle name="Calculation 2 3 13 4" xfId="2835"/>
    <cellStyle name="Calculation 2 3 13 5" xfId="2836"/>
    <cellStyle name="Calculation 2 3 13 6" xfId="2837"/>
    <cellStyle name="Calculation 2 3 13 7" xfId="2838"/>
    <cellStyle name="Calculation 2 3 14" xfId="2839"/>
    <cellStyle name="Calculation 2 3 14 2" xfId="2840"/>
    <cellStyle name="Calculation 2 3 14 3" xfId="2841"/>
    <cellStyle name="Calculation 2 3 14 4" xfId="2842"/>
    <cellStyle name="Calculation 2 3 14 5" xfId="2843"/>
    <cellStyle name="Calculation 2 3 15" xfId="2844"/>
    <cellStyle name="Calculation 2 3 15 2" xfId="2845"/>
    <cellStyle name="Calculation 2 3 15 3" xfId="2846"/>
    <cellStyle name="Calculation 2 3 15 4" xfId="2847"/>
    <cellStyle name="Calculation 2 3 15 5" xfId="2848"/>
    <cellStyle name="Calculation 2 3 16" xfId="2849"/>
    <cellStyle name="Calculation 2 3 16 2" xfId="2850"/>
    <cellStyle name="Calculation 2 3 16 3" xfId="2851"/>
    <cellStyle name="Calculation 2 3 16 4" xfId="2852"/>
    <cellStyle name="Calculation 2 3 16 5" xfId="2853"/>
    <cellStyle name="Calculation 2 3 17" xfId="2854"/>
    <cellStyle name="Calculation 2 3 17 2" xfId="2855"/>
    <cellStyle name="Calculation 2 3 17 3" xfId="2856"/>
    <cellStyle name="Calculation 2 3 17 4" xfId="2857"/>
    <cellStyle name="Calculation 2 3 17 5" xfId="2858"/>
    <cellStyle name="Calculation 2 3 18" xfId="2859"/>
    <cellStyle name="Calculation 2 3 19" xfId="2860"/>
    <cellStyle name="Calculation 2 3 2" xfId="2861"/>
    <cellStyle name="Calculation 2 3 2 10" xfId="2862"/>
    <cellStyle name="Calculation 2 3 2 10 2" xfId="2863"/>
    <cellStyle name="Calculation 2 3 2 10 3" xfId="2864"/>
    <cellStyle name="Calculation 2 3 2 10 4" xfId="2865"/>
    <cellStyle name="Calculation 2 3 2 10 5" xfId="2866"/>
    <cellStyle name="Calculation 2 3 2 10 6" xfId="2867"/>
    <cellStyle name="Calculation 2 3 2 10 7" xfId="2868"/>
    <cellStyle name="Calculation 2 3 2 10 8" xfId="2869"/>
    <cellStyle name="Calculation 2 3 2 11" xfId="2870"/>
    <cellStyle name="Calculation 2 3 2 11 2" xfId="2871"/>
    <cellStyle name="Calculation 2 3 2 11 3" xfId="2872"/>
    <cellStyle name="Calculation 2 3 2 11 4" xfId="2873"/>
    <cellStyle name="Calculation 2 3 2 11 5" xfId="2874"/>
    <cellStyle name="Calculation 2 3 2 11 6" xfId="2875"/>
    <cellStyle name="Calculation 2 3 2 11 7" xfId="2876"/>
    <cellStyle name="Calculation 2 3 2 12" xfId="2877"/>
    <cellStyle name="Calculation 2 3 2 12 2" xfId="2878"/>
    <cellStyle name="Calculation 2 3 2 12 3" xfId="2879"/>
    <cellStyle name="Calculation 2 3 2 12 4" xfId="2880"/>
    <cellStyle name="Calculation 2 3 2 12 5" xfId="2881"/>
    <cellStyle name="Calculation 2 3 2 13" xfId="2882"/>
    <cellStyle name="Calculation 2 3 2 13 2" xfId="2883"/>
    <cellStyle name="Calculation 2 3 2 13 3" xfId="2884"/>
    <cellStyle name="Calculation 2 3 2 13 4" xfId="2885"/>
    <cellStyle name="Calculation 2 3 2 13 5" xfId="2886"/>
    <cellStyle name="Calculation 2 3 2 14" xfId="2887"/>
    <cellStyle name="Calculation 2 3 2 14 2" xfId="2888"/>
    <cellStyle name="Calculation 2 3 2 14 3" xfId="2889"/>
    <cellStyle name="Calculation 2 3 2 14 4" xfId="2890"/>
    <cellStyle name="Calculation 2 3 2 14 5" xfId="2891"/>
    <cellStyle name="Calculation 2 3 2 15" xfId="2892"/>
    <cellStyle name="Calculation 2 3 2 15 2" xfId="2893"/>
    <cellStyle name="Calculation 2 3 2 15 3" xfId="2894"/>
    <cellStyle name="Calculation 2 3 2 15 4" xfId="2895"/>
    <cellStyle name="Calculation 2 3 2 15 5" xfId="2896"/>
    <cellStyle name="Calculation 2 3 2 16" xfId="2897"/>
    <cellStyle name="Calculation 2 3 2 17" xfId="2898"/>
    <cellStyle name="Calculation 2 3 2 2" xfId="2899"/>
    <cellStyle name="Calculation 2 3 2 2 10" xfId="2900"/>
    <cellStyle name="Calculation 2 3 2 2 10 2" xfId="2901"/>
    <cellStyle name="Calculation 2 3 2 2 10 3" xfId="2902"/>
    <cellStyle name="Calculation 2 3 2 2 10 4" xfId="2903"/>
    <cellStyle name="Calculation 2 3 2 2 10 5" xfId="2904"/>
    <cellStyle name="Calculation 2 3 2 2 10 6" xfId="2905"/>
    <cellStyle name="Calculation 2 3 2 2 10 7" xfId="2906"/>
    <cellStyle name="Calculation 2 3 2 2 11" xfId="2907"/>
    <cellStyle name="Calculation 2 3 2 2 11 2" xfId="2908"/>
    <cellStyle name="Calculation 2 3 2 2 11 3" xfId="2909"/>
    <cellStyle name="Calculation 2 3 2 2 11 4" xfId="2910"/>
    <cellStyle name="Calculation 2 3 2 2 11 5" xfId="2911"/>
    <cellStyle name="Calculation 2 3 2 2 12" xfId="2912"/>
    <cellStyle name="Calculation 2 3 2 2 12 2" xfId="2913"/>
    <cellStyle name="Calculation 2 3 2 2 12 3" xfId="2914"/>
    <cellStyle name="Calculation 2 3 2 2 12 4" xfId="2915"/>
    <cellStyle name="Calculation 2 3 2 2 12 5" xfId="2916"/>
    <cellStyle name="Calculation 2 3 2 2 13" xfId="2917"/>
    <cellStyle name="Calculation 2 3 2 2 13 2" xfId="2918"/>
    <cellStyle name="Calculation 2 3 2 2 13 3" xfId="2919"/>
    <cellStyle name="Calculation 2 3 2 2 13 4" xfId="2920"/>
    <cellStyle name="Calculation 2 3 2 2 13 5" xfId="2921"/>
    <cellStyle name="Calculation 2 3 2 2 14" xfId="2922"/>
    <cellStyle name="Calculation 2 3 2 2 14 2" xfId="2923"/>
    <cellStyle name="Calculation 2 3 2 2 14 3" xfId="2924"/>
    <cellStyle name="Calculation 2 3 2 2 14 4" xfId="2925"/>
    <cellStyle name="Calculation 2 3 2 2 14 5" xfId="2926"/>
    <cellStyle name="Calculation 2 3 2 2 15" xfId="2927"/>
    <cellStyle name="Calculation 2 3 2 2 15 2" xfId="2928"/>
    <cellStyle name="Calculation 2 3 2 2 15 3" xfId="2929"/>
    <cellStyle name="Calculation 2 3 2 2 15 4" xfId="2930"/>
    <cellStyle name="Calculation 2 3 2 2 15 5" xfId="2931"/>
    <cellStyle name="Calculation 2 3 2 2 16" xfId="2932"/>
    <cellStyle name="Calculation 2 3 2 2 16 2" xfId="2933"/>
    <cellStyle name="Calculation 2 3 2 2 16 3" xfId="2934"/>
    <cellStyle name="Calculation 2 3 2 2 16 4" xfId="2935"/>
    <cellStyle name="Calculation 2 3 2 2 16 5" xfId="2936"/>
    <cellStyle name="Calculation 2 3 2 2 17" xfId="2937"/>
    <cellStyle name="Calculation 2 3 2 2 17 2" xfId="2938"/>
    <cellStyle name="Calculation 2 3 2 2 17 3" xfId="2939"/>
    <cellStyle name="Calculation 2 3 2 2 17 4" xfId="2940"/>
    <cellStyle name="Calculation 2 3 2 2 17 5" xfId="2941"/>
    <cellStyle name="Calculation 2 3 2 2 18" xfId="2942"/>
    <cellStyle name="Calculation 2 3 2 2 2" xfId="2943"/>
    <cellStyle name="Calculation 2 3 2 2 2 10" xfId="2944"/>
    <cellStyle name="Calculation 2 3 2 2 2 10 2" xfId="2945"/>
    <cellStyle name="Calculation 2 3 2 2 2 10 3" xfId="2946"/>
    <cellStyle name="Calculation 2 3 2 2 2 10 4" xfId="2947"/>
    <cellStyle name="Calculation 2 3 2 2 2 10 5" xfId="2948"/>
    <cellStyle name="Calculation 2 3 2 2 2 11" xfId="2949"/>
    <cellStyle name="Calculation 2 3 2 2 2 11 2" xfId="2950"/>
    <cellStyle name="Calculation 2 3 2 2 2 11 3" xfId="2951"/>
    <cellStyle name="Calculation 2 3 2 2 2 11 4" xfId="2952"/>
    <cellStyle name="Calculation 2 3 2 2 2 11 5" xfId="2953"/>
    <cellStyle name="Calculation 2 3 2 2 2 12" xfId="2954"/>
    <cellStyle name="Calculation 2 3 2 2 2 12 2" xfId="2955"/>
    <cellStyle name="Calculation 2 3 2 2 2 12 3" xfId="2956"/>
    <cellStyle name="Calculation 2 3 2 2 2 12 4" xfId="2957"/>
    <cellStyle name="Calculation 2 3 2 2 2 12 5" xfId="2958"/>
    <cellStyle name="Calculation 2 3 2 2 2 13" xfId="2959"/>
    <cellStyle name="Calculation 2 3 2 2 2 13 2" xfId="2960"/>
    <cellStyle name="Calculation 2 3 2 2 2 13 3" xfId="2961"/>
    <cellStyle name="Calculation 2 3 2 2 2 13 4" xfId="2962"/>
    <cellStyle name="Calculation 2 3 2 2 2 13 5" xfId="2963"/>
    <cellStyle name="Calculation 2 3 2 2 2 14" xfId="2964"/>
    <cellStyle name="Calculation 2 3 2 2 2 14 2" xfId="2965"/>
    <cellStyle name="Calculation 2 3 2 2 2 14 3" xfId="2966"/>
    <cellStyle name="Calculation 2 3 2 2 2 14 4" xfId="2967"/>
    <cellStyle name="Calculation 2 3 2 2 2 14 5" xfId="2968"/>
    <cellStyle name="Calculation 2 3 2 2 2 15" xfId="2969"/>
    <cellStyle name="Calculation 2 3 2 2 2 15 2" xfId="2970"/>
    <cellStyle name="Calculation 2 3 2 2 2 15 3" xfId="2971"/>
    <cellStyle name="Calculation 2 3 2 2 2 15 4" xfId="2972"/>
    <cellStyle name="Calculation 2 3 2 2 2 15 5" xfId="2973"/>
    <cellStyle name="Calculation 2 3 2 2 2 16" xfId="2974"/>
    <cellStyle name="Calculation 2 3 2 2 2 16 2" xfId="2975"/>
    <cellStyle name="Calculation 2 3 2 2 2 16 3" xfId="2976"/>
    <cellStyle name="Calculation 2 3 2 2 2 16 4" xfId="2977"/>
    <cellStyle name="Calculation 2 3 2 2 2 16 5" xfId="2978"/>
    <cellStyle name="Calculation 2 3 2 2 2 17" xfId="2979"/>
    <cellStyle name="Calculation 2 3 2 2 2 17 2" xfId="2980"/>
    <cellStyle name="Calculation 2 3 2 2 2 17 3" xfId="2981"/>
    <cellStyle name="Calculation 2 3 2 2 2 17 4" xfId="2982"/>
    <cellStyle name="Calculation 2 3 2 2 2 17 5" xfId="2983"/>
    <cellStyle name="Calculation 2 3 2 2 2 18" xfId="2984"/>
    <cellStyle name="Calculation 2 3 2 2 2 2" xfId="2985"/>
    <cellStyle name="Calculation 2 3 2 2 2 2 10" xfId="2986"/>
    <cellStyle name="Calculation 2 3 2 2 2 2 2" xfId="2987"/>
    <cellStyle name="Calculation 2 3 2 2 2 2 2 2" xfId="2988"/>
    <cellStyle name="Calculation 2 3 2 2 2 2 2 2 2" xfId="2989"/>
    <cellStyle name="Calculation 2 3 2 2 2 2 2 2 3" xfId="2990"/>
    <cellStyle name="Calculation 2 3 2 2 2 2 2 2 4" xfId="2991"/>
    <cellStyle name="Calculation 2 3 2 2 2 2 2 2 5" xfId="2992"/>
    <cellStyle name="Calculation 2 3 2 2 2 2 2 2 6" xfId="2993"/>
    <cellStyle name="Calculation 2 3 2 2 2 2 2 2 7" xfId="2994"/>
    <cellStyle name="Calculation 2 3 2 2 2 2 2 3" xfId="2995"/>
    <cellStyle name="Calculation 2 3 2 2 2 2 2 4" xfId="2996"/>
    <cellStyle name="Calculation 2 3 2 2 2 2 3" xfId="2997"/>
    <cellStyle name="Calculation 2 3 2 2 2 2 3 2" xfId="2998"/>
    <cellStyle name="Calculation 2 3 2 2 2 2 3 2 2" xfId="2999"/>
    <cellStyle name="Calculation 2 3 2 2 2 2 3 2 3" xfId="3000"/>
    <cellStyle name="Calculation 2 3 2 2 2 2 3 2 4" xfId="3001"/>
    <cellStyle name="Calculation 2 3 2 2 2 2 3 2 5" xfId="3002"/>
    <cellStyle name="Calculation 2 3 2 2 2 2 3 2 6" xfId="3003"/>
    <cellStyle name="Calculation 2 3 2 2 2 2 3 2 7" xfId="3004"/>
    <cellStyle name="Calculation 2 3 2 2 2 2 3 3" xfId="3005"/>
    <cellStyle name="Calculation 2 3 2 2 2 2 3 4" xfId="3006"/>
    <cellStyle name="Calculation 2 3 2 2 2 2 4" xfId="3007"/>
    <cellStyle name="Calculation 2 3 2 2 2 2 4 2" xfId="3008"/>
    <cellStyle name="Calculation 2 3 2 2 2 2 4 2 2" xfId="3009"/>
    <cellStyle name="Calculation 2 3 2 2 2 2 4 2 3" xfId="3010"/>
    <cellStyle name="Calculation 2 3 2 2 2 2 4 2 4" xfId="3011"/>
    <cellStyle name="Calculation 2 3 2 2 2 2 4 2 5" xfId="3012"/>
    <cellStyle name="Calculation 2 3 2 2 2 2 4 2 6" xfId="3013"/>
    <cellStyle name="Calculation 2 3 2 2 2 2 4 2 7" xfId="3014"/>
    <cellStyle name="Calculation 2 3 2 2 2 2 4 3" xfId="3015"/>
    <cellStyle name="Calculation 2 3 2 2 2 2 4 4" xfId="3016"/>
    <cellStyle name="Calculation 2 3 2 2 2 2 5" xfId="3017"/>
    <cellStyle name="Calculation 2 3 2 2 2 2 5 2" xfId="3018"/>
    <cellStyle name="Calculation 2 3 2 2 2 2 5 3" xfId="3019"/>
    <cellStyle name="Calculation 2 3 2 2 2 2 5 4" xfId="3020"/>
    <cellStyle name="Calculation 2 3 2 2 2 2 5 5" xfId="3021"/>
    <cellStyle name="Calculation 2 3 2 2 2 2 5 6" xfId="3022"/>
    <cellStyle name="Calculation 2 3 2 2 2 2 5 7" xfId="3023"/>
    <cellStyle name="Calculation 2 3 2 2 2 2 5 8" xfId="3024"/>
    <cellStyle name="Calculation 2 3 2 2 2 2 6" xfId="3025"/>
    <cellStyle name="Calculation 2 3 2 2 2 2 6 2" xfId="3026"/>
    <cellStyle name="Calculation 2 3 2 2 2 2 6 3" xfId="3027"/>
    <cellStyle name="Calculation 2 3 2 2 2 2 6 4" xfId="3028"/>
    <cellStyle name="Calculation 2 3 2 2 2 2 6 5" xfId="3029"/>
    <cellStyle name="Calculation 2 3 2 2 2 2 6 6" xfId="3030"/>
    <cellStyle name="Calculation 2 3 2 2 2 2 6 7" xfId="3031"/>
    <cellStyle name="Calculation 2 3 2 2 2 2 7" xfId="3032"/>
    <cellStyle name="Calculation 2 3 2 2 2 2 8" xfId="3033"/>
    <cellStyle name="Calculation 2 3 2 2 2 2 9" xfId="3034"/>
    <cellStyle name="Calculation 2 3 2 2 2 3" xfId="3035"/>
    <cellStyle name="Calculation 2 3 2 2 2 3 2" xfId="3036"/>
    <cellStyle name="Calculation 2 3 2 2 2 3 2 2" xfId="3037"/>
    <cellStyle name="Calculation 2 3 2 2 2 3 2 3" xfId="3038"/>
    <cellStyle name="Calculation 2 3 2 2 2 3 2 4" xfId="3039"/>
    <cellStyle name="Calculation 2 3 2 2 2 3 2 5" xfId="3040"/>
    <cellStyle name="Calculation 2 3 2 2 2 3 2 6" xfId="3041"/>
    <cellStyle name="Calculation 2 3 2 2 2 3 2 7" xfId="3042"/>
    <cellStyle name="Calculation 2 3 2 2 2 3 3" xfId="3043"/>
    <cellStyle name="Calculation 2 3 2 2 2 3 4" xfId="3044"/>
    <cellStyle name="Calculation 2 3 2 2 2 3 5" xfId="3045"/>
    <cellStyle name="Calculation 2 3 2 2 2 4" xfId="3046"/>
    <cellStyle name="Calculation 2 3 2 2 2 4 2" xfId="3047"/>
    <cellStyle name="Calculation 2 3 2 2 2 4 2 2" xfId="3048"/>
    <cellStyle name="Calculation 2 3 2 2 2 4 2 3" xfId="3049"/>
    <cellStyle name="Calculation 2 3 2 2 2 4 2 4" xfId="3050"/>
    <cellStyle name="Calculation 2 3 2 2 2 4 2 5" xfId="3051"/>
    <cellStyle name="Calculation 2 3 2 2 2 4 2 6" xfId="3052"/>
    <cellStyle name="Calculation 2 3 2 2 2 4 2 7" xfId="3053"/>
    <cellStyle name="Calculation 2 3 2 2 2 4 3" xfId="3054"/>
    <cellStyle name="Calculation 2 3 2 2 2 4 4" xfId="3055"/>
    <cellStyle name="Calculation 2 3 2 2 2 4 5" xfId="3056"/>
    <cellStyle name="Calculation 2 3 2 2 2 5" xfId="3057"/>
    <cellStyle name="Calculation 2 3 2 2 2 5 2" xfId="3058"/>
    <cellStyle name="Calculation 2 3 2 2 2 5 2 2" xfId="3059"/>
    <cellStyle name="Calculation 2 3 2 2 2 5 2 3" xfId="3060"/>
    <cellStyle name="Calculation 2 3 2 2 2 5 2 4" xfId="3061"/>
    <cellStyle name="Calculation 2 3 2 2 2 5 2 5" xfId="3062"/>
    <cellStyle name="Calculation 2 3 2 2 2 5 2 6" xfId="3063"/>
    <cellStyle name="Calculation 2 3 2 2 2 5 2 7" xfId="3064"/>
    <cellStyle name="Calculation 2 3 2 2 2 5 3" xfId="3065"/>
    <cellStyle name="Calculation 2 3 2 2 2 5 4" xfId="3066"/>
    <cellStyle name="Calculation 2 3 2 2 2 5 5" xfId="3067"/>
    <cellStyle name="Calculation 2 3 2 2 2 6" xfId="3068"/>
    <cellStyle name="Calculation 2 3 2 2 2 6 2" xfId="3069"/>
    <cellStyle name="Calculation 2 3 2 2 2 6 3" xfId="3070"/>
    <cellStyle name="Calculation 2 3 2 2 2 6 4" xfId="3071"/>
    <cellStyle name="Calculation 2 3 2 2 2 6 5" xfId="3072"/>
    <cellStyle name="Calculation 2 3 2 2 2 6 6" xfId="3073"/>
    <cellStyle name="Calculation 2 3 2 2 2 6 7" xfId="3074"/>
    <cellStyle name="Calculation 2 3 2 2 2 6 8" xfId="3075"/>
    <cellStyle name="Calculation 2 3 2 2 2 7" xfId="3076"/>
    <cellStyle name="Calculation 2 3 2 2 2 7 2" xfId="3077"/>
    <cellStyle name="Calculation 2 3 2 2 2 7 3" xfId="3078"/>
    <cellStyle name="Calculation 2 3 2 2 2 7 4" xfId="3079"/>
    <cellStyle name="Calculation 2 3 2 2 2 7 5" xfId="3080"/>
    <cellStyle name="Calculation 2 3 2 2 2 7 6" xfId="3081"/>
    <cellStyle name="Calculation 2 3 2 2 2 7 7" xfId="3082"/>
    <cellStyle name="Calculation 2 3 2 2 2 8" xfId="3083"/>
    <cellStyle name="Calculation 2 3 2 2 2 8 2" xfId="3084"/>
    <cellStyle name="Calculation 2 3 2 2 2 8 3" xfId="3085"/>
    <cellStyle name="Calculation 2 3 2 2 2 8 4" xfId="3086"/>
    <cellStyle name="Calculation 2 3 2 2 2 8 5" xfId="3087"/>
    <cellStyle name="Calculation 2 3 2 2 2 9" xfId="3088"/>
    <cellStyle name="Calculation 2 3 2 2 2 9 2" xfId="3089"/>
    <cellStyle name="Calculation 2 3 2 2 2 9 3" xfId="3090"/>
    <cellStyle name="Calculation 2 3 2 2 2 9 4" xfId="3091"/>
    <cellStyle name="Calculation 2 3 2 2 2 9 5" xfId="3092"/>
    <cellStyle name="Calculation 2 3 2 2 3" xfId="3093"/>
    <cellStyle name="Calculation 2 3 2 2 3 10" xfId="3094"/>
    <cellStyle name="Calculation 2 3 2 2 3 2" xfId="3095"/>
    <cellStyle name="Calculation 2 3 2 2 3 2 2" xfId="3096"/>
    <cellStyle name="Calculation 2 3 2 2 3 2 2 2" xfId="3097"/>
    <cellStyle name="Calculation 2 3 2 2 3 2 2 3" xfId="3098"/>
    <cellStyle name="Calculation 2 3 2 2 3 2 2 4" xfId="3099"/>
    <cellStyle name="Calculation 2 3 2 2 3 2 2 5" xfId="3100"/>
    <cellStyle name="Calculation 2 3 2 2 3 2 2 6" xfId="3101"/>
    <cellStyle name="Calculation 2 3 2 2 3 2 2 7" xfId="3102"/>
    <cellStyle name="Calculation 2 3 2 2 3 2 3" xfId="3103"/>
    <cellStyle name="Calculation 2 3 2 2 3 2 4" xfId="3104"/>
    <cellStyle name="Calculation 2 3 2 2 3 3" xfId="3105"/>
    <cellStyle name="Calculation 2 3 2 2 3 3 2" xfId="3106"/>
    <cellStyle name="Calculation 2 3 2 2 3 3 2 2" xfId="3107"/>
    <cellStyle name="Calculation 2 3 2 2 3 3 2 3" xfId="3108"/>
    <cellStyle name="Calculation 2 3 2 2 3 3 2 4" xfId="3109"/>
    <cellStyle name="Calculation 2 3 2 2 3 3 2 5" xfId="3110"/>
    <cellStyle name="Calculation 2 3 2 2 3 3 2 6" xfId="3111"/>
    <cellStyle name="Calculation 2 3 2 2 3 3 2 7" xfId="3112"/>
    <cellStyle name="Calculation 2 3 2 2 3 3 3" xfId="3113"/>
    <cellStyle name="Calculation 2 3 2 2 3 3 4" xfId="3114"/>
    <cellStyle name="Calculation 2 3 2 2 3 4" xfId="3115"/>
    <cellStyle name="Calculation 2 3 2 2 3 4 2" xfId="3116"/>
    <cellStyle name="Calculation 2 3 2 2 3 4 2 2" xfId="3117"/>
    <cellStyle name="Calculation 2 3 2 2 3 4 2 3" xfId="3118"/>
    <cellStyle name="Calculation 2 3 2 2 3 4 2 4" xfId="3119"/>
    <cellStyle name="Calculation 2 3 2 2 3 4 2 5" xfId="3120"/>
    <cellStyle name="Calculation 2 3 2 2 3 4 2 6" xfId="3121"/>
    <cellStyle name="Calculation 2 3 2 2 3 4 2 7" xfId="3122"/>
    <cellStyle name="Calculation 2 3 2 2 3 4 3" xfId="3123"/>
    <cellStyle name="Calculation 2 3 2 2 3 4 4" xfId="3124"/>
    <cellStyle name="Calculation 2 3 2 2 3 5" xfId="3125"/>
    <cellStyle name="Calculation 2 3 2 2 3 5 2" xfId="3126"/>
    <cellStyle name="Calculation 2 3 2 2 3 5 3" xfId="3127"/>
    <cellStyle name="Calculation 2 3 2 2 3 5 4" xfId="3128"/>
    <cellStyle name="Calculation 2 3 2 2 3 5 5" xfId="3129"/>
    <cellStyle name="Calculation 2 3 2 2 3 5 6" xfId="3130"/>
    <cellStyle name="Calculation 2 3 2 2 3 5 7" xfId="3131"/>
    <cellStyle name="Calculation 2 3 2 2 3 5 8" xfId="3132"/>
    <cellStyle name="Calculation 2 3 2 2 3 6" xfId="3133"/>
    <cellStyle name="Calculation 2 3 2 2 3 6 2" xfId="3134"/>
    <cellStyle name="Calculation 2 3 2 2 3 6 3" xfId="3135"/>
    <cellStyle name="Calculation 2 3 2 2 3 6 4" xfId="3136"/>
    <cellStyle name="Calculation 2 3 2 2 3 6 5" xfId="3137"/>
    <cellStyle name="Calculation 2 3 2 2 3 6 6" xfId="3138"/>
    <cellStyle name="Calculation 2 3 2 2 3 6 7" xfId="3139"/>
    <cellStyle name="Calculation 2 3 2 2 3 7" xfId="3140"/>
    <cellStyle name="Calculation 2 3 2 2 3 8" xfId="3141"/>
    <cellStyle name="Calculation 2 3 2 2 3 9" xfId="3142"/>
    <cellStyle name="Calculation 2 3 2 2 4" xfId="3143"/>
    <cellStyle name="Calculation 2 3 2 2 4 10" xfId="3144"/>
    <cellStyle name="Calculation 2 3 2 2 4 2" xfId="3145"/>
    <cellStyle name="Calculation 2 3 2 2 4 2 2" xfId="3146"/>
    <cellStyle name="Calculation 2 3 2 2 4 2 2 2" xfId="3147"/>
    <cellStyle name="Calculation 2 3 2 2 4 2 2 3" xfId="3148"/>
    <cellStyle name="Calculation 2 3 2 2 4 2 2 4" xfId="3149"/>
    <cellStyle name="Calculation 2 3 2 2 4 2 2 5" xfId="3150"/>
    <cellStyle name="Calculation 2 3 2 2 4 2 2 6" xfId="3151"/>
    <cellStyle name="Calculation 2 3 2 2 4 2 2 7" xfId="3152"/>
    <cellStyle name="Calculation 2 3 2 2 4 2 3" xfId="3153"/>
    <cellStyle name="Calculation 2 3 2 2 4 2 4" xfId="3154"/>
    <cellStyle name="Calculation 2 3 2 2 4 3" xfId="3155"/>
    <cellStyle name="Calculation 2 3 2 2 4 3 2" xfId="3156"/>
    <cellStyle name="Calculation 2 3 2 2 4 3 2 2" xfId="3157"/>
    <cellStyle name="Calculation 2 3 2 2 4 3 2 3" xfId="3158"/>
    <cellStyle name="Calculation 2 3 2 2 4 3 2 4" xfId="3159"/>
    <cellStyle name="Calculation 2 3 2 2 4 3 2 5" xfId="3160"/>
    <cellStyle name="Calculation 2 3 2 2 4 3 2 6" xfId="3161"/>
    <cellStyle name="Calculation 2 3 2 2 4 3 2 7" xfId="3162"/>
    <cellStyle name="Calculation 2 3 2 2 4 3 3" xfId="3163"/>
    <cellStyle name="Calculation 2 3 2 2 4 3 4" xfId="3164"/>
    <cellStyle name="Calculation 2 3 2 2 4 4" xfId="3165"/>
    <cellStyle name="Calculation 2 3 2 2 4 4 2" xfId="3166"/>
    <cellStyle name="Calculation 2 3 2 2 4 4 2 2" xfId="3167"/>
    <cellStyle name="Calculation 2 3 2 2 4 4 2 3" xfId="3168"/>
    <cellStyle name="Calculation 2 3 2 2 4 4 2 4" xfId="3169"/>
    <cellStyle name="Calculation 2 3 2 2 4 4 2 5" xfId="3170"/>
    <cellStyle name="Calculation 2 3 2 2 4 4 2 6" xfId="3171"/>
    <cellStyle name="Calculation 2 3 2 2 4 4 2 7" xfId="3172"/>
    <cellStyle name="Calculation 2 3 2 2 4 4 3" xfId="3173"/>
    <cellStyle name="Calculation 2 3 2 2 4 4 4" xfId="3174"/>
    <cellStyle name="Calculation 2 3 2 2 4 5" xfId="3175"/>
    <cellStyle name="Calculation 2 3 2 2 4 5 2" xfId="3176"/>
    <cellStyle name="Calculation 2 3 2 2 4 5 3" xfId="3177"/>
    <cellStyle name="Calculation 2 3 2 2 4 5 4" xfId="3178"/>
    <cellStyle name="Calculation 2 3 2 2 4 5 5" xfId="3179"/>
    <cellStyle name="Calculation 2 3 2 2 4 5 6" xfId="3180"/>
    <cellStyle name="Calculation 2 3 2 2 4 5 7" xfId="3181"/>
    <cellStyle name="Calculation 2 3 2 2 4 5 8" xfId="3182"/>
    <cellStyle name="Calculation 2 3 2 2 4 6" xfId="3183"/>
    <cellStyle name="Calculation 2 3 2 2 4 6 2" xfId="3184"/>
    <cellStyle name="Calculation 2 3 2 2 4 6 3" xfId="3185"/>
    <cellStyle name="Calculation 2 3 2 2 4 6 4" xfId="3186"/>
    <cellStyle name="Calculation 2 3 2 2 4 6 5" xfId="3187"/>
    <cellStyle name="Calculation 2 3 2 2 4 6 6" xfId="3188"/>
    <cellStyle name="Calculation 2 3 2 2 4 6 7" xfId="3189"/>
    <cellStyle name="Calculation 2 3 2 2 4 7" xfId="3190"/>
    <cellStyle name="Calculation 2 3 2 2 4 8" xfId="3191"/>
    <cellStyle name="Calculation 2 3 2 2 4 9" xfId="3192"/>
    <cellStyle name="Calculation 2 3 2 2 5" xfId="3193"/>
    <cellStyle name="Calculation 2 3 2 2 5 2" xfId="3194"/>
    <cellStyle name="Calculation 2 3 2 2 5 2 2" xfId="3195"/>
    <cellStyle name="Calculation 2 3 2 2 5 2 3" xfId="3196"/>
    <cellStyle name="Calculation 2 3 2 2 5 2 4" xfId="3197"/>
    <cellStyle name="Calculation 2 3 2 2 5 2 5" xfId="3198"/>
    <cellStyle name="Calculation 2 3 2 2 5 2 6" xfId="3199"/>
    <cellStyle name="Calculation 2 3 2 2 5 2 7" xfId="3200"/>
    <cellStyle name="Calculation 2 3 2 2 5 3" xfId="3201"/>
    <cellStyle name="Calculation 2 3 2 2 5 4" xfId="3202"/>
    <cellStyle name="Calculation 2 3 2 2 5 5" xfId="3203"/>
    <cellStyle name="Calculation 2 3 2 2 6" xfId="3204"/>
    <cellStyle name="Calculation 2 3 2 2 6 2" xfId="3205"/>
    <cellStyle name="Calculation 2 3 2 2 6 2 2" xfId="3206"/>
    <cellStyle name="Calculation 2 3 2 2 6 2 3" xfId="3207"/>
    <cellStyle name="Calculation 2 3 2 2 6 2 4" xfId="3208"/>
    <cellStyle name="Calculation 2 3 2 2 6 2 5" xfId="3209"/>
    <cellStyle name="Calculation 2 3 2 2 6 2 6" xfId="3210"/>
    <cellStyle name="Calculation 2 3 2 2 6 2 7" xfId="3211"/>
    <cellStyle name="Calculation 2 3 2 2 6 3" xfId="3212"/>
    <cellStyle name="Calculation 2 3 2 2 6 4" xfId="3213"/>
    <cellStyle name="Calculation 2 3 2 2 6 5" xfId="3214"/>
    <cellStyle name="Calculation 2 3 2 2 7" xfId="3215"/>
    <cellStyle name="Calculation 2 3 2 2 7 2" xfId="3216"/>
    <cellStyle name="Calculation 2 3 2 2 7 2 2" xfId="3217"/>
    <cellStyle name="Calculation 2 3 2 2 7 2 3" xfId="3218"/>
    <cellStyle name="Calculation 2 3 2 2 7 2 4" xfId="3219"/>
    <cellStyle name="Calculation 2 3 2 2 7 2 5" xfId="3220"/>
    <cellStyle name="Calculation 2 3 2 2 7 2 6" xfId="3221"/>
    <cellStyle name="Calculation 2 3 2 2 7 2 7" xfId="3222"/>
    <cellStyle name="Calculation 2 3 2 2 7 3" xfId="3223"/>
    <cellStyle name="Calculation 2 3 2 2 7 4" xfId="3224"/>
    <cellStyle name="Calculation 2 3 2 2 7 5" xfId="3225"/>
    <cellStyle name="Calculation 2 3 2 2 8" xfId="3226"/>
    <cellStyle name="Calculation 2 3 2 2 8 2" xfId="3227"/>
    <cellStyle name="Calculation 2 3 2 2 8 2 2" xfId="3228"/>
    <cellStyle name="Calculation 2 3 2 2 8 2 3" xfId="3229"/>
    <cellStyle name="Calculation 2 3 2 2 8 2 4" xfId="3230"/>
    <cellStyle name="Calculation 2 3 2 2 8 2 5" xfId="3231"/>
    <cellStyle name="Calculation 2 3 2 2 8 2 6" xfId="3232"/>
    <cellStyle name="Calculation 2 3 2 2 8 2 7" xfId="3233"/>
    <cellStyle name="Calculation 2 3 2 2 8 3" xfId="3234"/>
    <cellStyle name="Calculation 2 3 2 2 8 4" xfId="3235"/>
    <cellStyle name="Calculation 2 3 2 2 8 5" xfId="3236"/>
    <cellStyle name="Calculation 2 3 2 2 9" xfId="3237"/>
    <cellStyle name="Calculation 2 3 2 2 9 2" xfId="3238"/>
    <cellStyle name="Calculation 2 3 2 2 9 3" xfId="3239"/>
    <cellStyle name="Calculation 2 3 2 2 9 4" xfId="3240"/>
    <cellStyle name="Calculation 2 3 2 2 9 5" xfId="3241"/>
    <cellStyle name="Calculation 2 3 2 2 9 6" xfId="3242"/>
    <cellStyle name="Calculation 2 3 2 2 9 7" xfId="3243"/>
    <cellStyle name="Calculation 2 3 2 2 9 8" xfId="3244"/>
    <cellStyle name="Calculation 2 3 2 3" xfId="3245"/>
    <cellStyle name="Calculation 2 3 2 3 10" xfId="3246"/>
    <cellStyle name="Calculation 2 3 2 3 10 2" xfId="3247"/>
    <cellStyle name="Calculation 2 3 2 3 10 3" xfId="3248"/>
    <cellStyle name="Calculation 2 3 2 3 10 4" xfId="3249"/>
    <cellStyle name="Calculation 2 3 2 3 10 5" xfId="3250"/>
    <cellStyle name="Calculation 2 3 2 3 11" xfId="3251"/>
    <cellStyle name="Calculation 2 3 2 3 11 2" xfId="3252"/>
    <cellStyle name="Calculation 2 3 2 3 11 3" xfId="3253"/>
    <cellStyle name="Calculation 2 3 2 3 11 4" xfId="3254"/>
    <cellStyle name="Calculation 2 3 2 3 11 5" xfId="3255"/>
    <cellStyle name="Calculation 2 3 2 3 12" xfId="3256"/>
    <cellStyle name="Calculation 2 3 2 3 12 2" xfId="3257"/>
    <cellStyle name="Calculation 2 3 2 3 12 3" xfId="3258"/>
    <cellStyle name="Calculation 2 3 2 3 12 4" xfId="3259"/>
    <cellStyle name="Calculation 2 3 2 3 12 5" xfId="3260"/>
    <cellStyle name="Calculation 2 3 2 3 13" xfId="3261"/>
    <cellStyle name="Calculation 2 3 2 3 13 2" xfId="3262"/>
    <cellStyle name="Calculation 2 3 2 3 13 3" xfId="3263"/>
    <cellStyle name="Calculation 2 3 2 3 13 4" xfId="3264"/>
    <cellStyle name="Calculation 2 3 2 3 13 5" xfId="3265"/>
    <cellStyle name="Calculation 2 3 2 3 14" xfId="3266"/>
    <cellStyle name="Calculation 2 3 2 3 14 2" xfId="3267"/>
    <cellStyle name="Calculation 2 3 2 3 14 3" xfId="3268"/>
    <cellStyle name="Calculation 2 3 2 3 14 4" xfId="3269"/>
    <cellStyle name="Calculation 2 3 2 3 14 5" xfId="3270"/>
    <cellStyle name="Calculation 2 3 2 3 15" xfId="3271"/>
    <cellStyle name="Calculation 2 3 2 3 15 2" xfId="3272"/>
    <cellStyle name="Calculation 2 3 2 3 15 3" xfId="3273"/>
    <cellStyle name="Calculation 2 3 2 3 15 4" xfId="3274"/>
    <cellStyle name="Calculation 2 3 2 3 15 5" xfId="3275"/>
    <cellStyle name="Calculation 2 3 2 3 16" xfId="3276"/>
    <cellStyle name="Calculation 2 3 2 3 16 2" xfId="3277"/>
    <cellStyle name="Calculation 2 3 2 3 16 3" xfId="3278"/>
    <cellStyle name="Calculation 2 3 2 3 16 4" xfId="3279"/>
    <cellStyle name="Calculation 2 3 2 3 16 5" xfId="3280"/>
    <cellStyle name="Calculation 2 3 2 3 17" xfId="3281"/>
    <cellStyle name="Calculation 2 3 2 3 17 2" xfId="3282"/>
    <cellStyle name="Calculation 2 3 2 3 17 3" xfId="3283"/>
    <cellStyle name="Calculation 2 3 2 3 17 4" xfId="3284"/>
    <cellStyle name="Calculation 2 3 2 3 17 5" xfId="3285"/>
    <cellStyle name="Calculation 2 3 2 3 18" xfId="3286"/>
    <cellStyle name="Calculation 2 3 2 3 2" xfId="3287"/>
    <cellStyle name="Calculation 2 3 2 3 2 10" xfId="3288"/>
    <cellStyle name="Calculation 2 3 2 3 2 2" xfId="3289"/>
    <cellStyle name="Calculation 2 3 2 3 2 2 2" xfId="3290"/>
    <cellStyle name="Calculation 2 3 2 3 2 2 2 2" xfId="3291"/>
    <cellStyle name="Calculation 2 3 2 3 2 2 2 3" xfId="3292"/>
    <cellStyle name="Calculation 2 3 2 3 2 2 2 4" xfId="3293"/>
    <cellStyle name="Calculation 2 3 2 3 2 2 2 5" xfId="3294"/>
    <cellStyle name="Calculation 2 3 2 3 2 2 2 6" xfId="3295"/>
    <cellStyle name="Calculation 2 3 2 3 2 2 2 7" xfId="3296"/>
    <cellStyle name="Calculation 2 3 2 3 2 2 3" xfId="3297"/>
    <cellStyle name="Calculation 2 3 2 3 2 2 4" xfId="3298"/>
    <cellStyle name="Calculation 2 3 2 3 2 3" xfId="3299"/>
    <cellStyle name="Calculation 2 3 2 3 2 3 2" xfId="3300"/>
    <cellStyle name="Calculation 2 3 2 3 2 3 2 2" xfId="3301"/>
    <cellStyle name="Calculation 2 3 2 3 2 3 2 3" xfId="3302"/>
    <cellStyle name="Calculation 2 3 2 3 2 3 2 4" xfId="3303"/>
    <cellStyle name="Calculation 2 3 2 3 2 3 2 5" xfId="3304"/>
    <cellStyle name="Calculation 2 3 2 3 2 3 2 6" xfId="3305"/>
    <cellStyle name="Calculation 2 3 2 3 2 3 2 7" xfId="3306"/>
    <cellStyle name="Calculation 2 3 2 3 2 3 3" xfId="3307"/>
    <cellStyle name="Calculation 2 3 2 3 2 3 4" xfId="3308"/>
    <cellStyle name="Calculation 2 3 2 3 2 4" xfId="3309"/>
    <cellStyle name="Calculation 2 3 2 3 2 4 2" xfId="3310"/>
    <cellStyle name="Calculation 2 3 2 3 2 4 2 2" xfId="3311"/>
    <cellStyle name="Calculation 2 3 2 3 2 4 2 3" xfId="3312"/>
    <cellStyle name="Calculation 2 3 2 3 2 4 2 4" xfId="3313"/>
    <cellStyle name="Calculation 2 3 2 3 2 4 2 5" xfId="3314"/>
    <cellStyle name="Calculation 2 3 2 3 2 4 2 6" xfId="3315"/>
    <cellStyle name="Calculation 2 3 2 3 2 4 2 7" xfId="3316"/>
    <cellStyle name="Calculation 2 3 2 3 2 4 3" xfId="3317"/>
    <cellStyle name="Calculation 2 3 2 3 2 4 4" xfId="3318"/>
    <cellStyle name="Calculation 2 3 2 3 2 5" xfId="3319"/>
    <cellStyle name="Calculation 2 3 2 3 2 5 2" xfId="3320"/>
    <cellStyle name="Calculation 2 3 2 3 2 5 3" xfId="3321"/>
    <cellStyle name="Calculation 2 3 2 3 2 5 4" xfId="3322"/>
    <cellStyle name="Calculation 2 3 2 3 2 5 5" xfId="3323"/>
    <cellStyle name="Calculation 2 3 2 3 2 5 6" xfId="3324"/>
    <cellStyle name="Calculation 2 3 2 3 2 5 7" xfId="3325"/>
    <cellStyle name="Calculation 2 3 2 3 2 5 8" xfId="3326"/>
    <cellStyle name="Calculation 2 3 2 3 2 6" xfId="3327"/>
    <cellStyle name="Calculation 2 3 2 3 2 6 2" xfId="3328"/>
    <cellStyle name="Calculation 2 3 2 3 2 6 3" xfId="3329"/>
    <cellStyle name="Calculation 2 3 2 3 2 6 4" xfId="3330"/>
    <cellStyle name="Calculation 2 3 2 3 2 6 5" xfId="3331"/>
    <cellStyle name="Calculation 2 3 2 3 2 6 6" xfId="3332"/>
    <cellStyle name="Calculation 2 3 2 3 2 6 7" xfId="3333"/>
    <cellStyle name="Calculation 2 3 2 3 2 7" xfId="3334"/>
    <cellStyle name="Calculation 2 3 2 3 2 8" xfId="3335"/>
    <cellStyle name="Calculation 2 3 2 3 2 9" xfId="3336"/>
    <cellStyle name="Calculation 2 3 2 3 3" xfId="3337"/>
    <cellStyle name="Calculation 2 3 2 3 3 2" xfId="3338"/>
    <cellStyle name="Calculation 2 3 2 3 3 2 2" xfId="3339"/>
    <cellStyle name="Calculation 2 3 2 3 3 2 3" xfId="3340"/>
    <cellStyle name="Calculation 2 3 2 3 3 2 4" xfId="3341"/>
    <cellStyle name="Calculation 2 3 2 3 3 2 5" xfId="3342"/>
    <cellStyle name="Calculation 2 3 2 3 3 2 6" xfId="3343"/>
    <cellStyle name="Calculation 2 3 2 3 3 2 7" xfId="3344"/>
    <cellStyle name="Calculation 2 3 2 3 3 3" xfId="3345"/>
    <cellStyle name="Calculation 2 3 2 3 3 4" xfId="3346"/>
    <cellStyle name="Calculation 2 3 2 3 3 5" xfId="3347"/>
    <cellStyle name="Calculation 2 3 2 3 4" xfId="3348"/>
    <cellStyle name="Calculation 2 3 2 3 4 2" xfId="3349"/>
    <cellStyle name="Calculation 2 3 2 3 4 2 2" xfId="3350"/>
    <cellStyle name="Calculation 2 3 2 3 4 2 3" xfId="3351"/>
    <cellStyle name="Calculation 2 3 2 3 4 2 4" xfId="3352"/>
    <cellStyle name="Calculation 2 3 2 3 4 2 5" xfId="3353"/>
    <cellStyle name="Calculation 2 3 2 3 4 2 6" xfId="3354"/>
    <cellStyle name="Calculation 2 3 2 3 4 2 7" xfId="3355"/>
    <cellStyle name="Calculation 2 3 2 3 4 3" xfId="3356"/>
    <cellStyle name="Calculation 2 3 2 3 4 4" xfId="3357"/>
    <cellStyle name="Calculation 2 3 2 3 4 5" xfId="3358"/>
    <cellStyle name="Calculation 2 3 2 3 5" xfId="3359"/>
    <cellStyle name="Calculation 2 3 2 3 5 2" xfId="3360"/>
    <cellStyle name="Calculation 2 3 2 3 5 2 2" xfId="3361"/>
    <cellStyle name="Calculation 2 3 2 3 5 2 3" xfId="3362"/>
    <cellStyle name="Calculation 2 3 2 3 5 2 4" xfId="3363"/>
    <cellStyle name="Calculation 2 3 2 3 5 2 5" xfId="3364"/>
    <cellStyle name="Calculation 2 3 2 3 5 2 6" xfId="3365"/>
    <cellStyle name="Calculation 2 3 2 3 5 2 7" xfId="3366"/>
    <cellStyle name="Calculation 2 3 2 3 5 3" xfId="3367"/>
    <cellStyle name="Calculation 2 3 2 3 5 4" xfId="3368"/>
    <cellStyle name="Calculation 2 3 2 3 5 5" xfId="3369"/>
    <cellStyle name="Calculation 2 3 2 3 6" xfId="3370"/>
    <cellStyle name="Calculation 2 3 2 3 6 2" xfId="3371"/>
    <cellStyle name="Calculation 2 3 2 3 6 3" xfId="3372"/>
    <cellStyle name="Calculation 2 3 2 3 6 4" xfId="3373"/>
    <cellStyle name="Calculation 2 3 2 3 6 5" xfId="3374"/>
    <cellStyle name="Calculation 2 3 2 3 6 6" xfId="3375"/>
    <cellStyle name="Calculation 2 3 2 3 6 7" xfId="3376"/>
    <cellStyle name="Calculation 2 3 2 3 6 8" xfId="3377"/>
    <cellStyle name="Calculation 2 3 2 3 7" xfId="3378"/>
    <cellStyle name="Calculation 2 3 2 3 7 2" xfId="3379"/>
    <cellStyle name="Calculation 2 3 2 3 7 3" xfId="3380"/>
    <cellStyle name="Calculation 2 3 2 3 7 4" xfId="3381"/>
    <cellStyle name="Calculation 2 3 2 3 7 5" xfId="3382"/>
    <cellStyle name="Calculation 2 3 2 3 7 6" xfId="3383"/>
    <cellStyle name="Calculation 2 3 2 3 7 7" xfId="3384"/>
    <cellStyle name="Calculation 2 3 2 3 8" xfId="3385"/>
    <cellStyle name="Calculation 2 3 2 3 8 2" xfId="3386"/>
    <cellStyle name="Calculation 2 3 2 3 8 3" xfId="3387"/>
    <cellStyle name="Calculation 2 3 2 3 8 4" xfId="3388"/>
    <cellStyle name="Calculation 2 3 2 3 8 5" xfId="3389"/>
    <cellStyle name="Calculation 2 3 2 3 9" xfId="3390"/>
    <cellStyle name="Calculation 2 3 2 3 9 2" xfId="3391"/>
    <cellStyle name="Calculation 2 3 2 3 9 3" xfId="3392"/>
    <cellStyle name="Calculation 2 3 2 3 9 4" xfId="3393"/>
    <cellStyle name="Calculation 2 3 2 3 9 5" xfId="3394"/>
    <cellStyle name="Calculation 2 3 2 4" xfId="3395"/>
    <cellStyle name="Calculation 2 3 2 4 10" xfId="3396"/>
    <cellStyle name="Calculation 2 3 2 4 2" xfId="3397"/>
    <cellStyle name="Calculation 2 3 2 4 2 2" xfId="3398"/>
    <cellStyle name="Calculation 2 3 2 4 2 2 2" xfId="3399"/>
    <cellStyle name="Calculation 2 3 2 4 2 2 3" xfId="3400"/>
    <cellStyle name="Calculation 2 3 2 4 2 2 4" xfId="3401"/>
    <cellStyle name="Calculation 2 3 2 4 2 2 5" xfId="3402"/>
    <cellStyle name="Calculation 2 3 2 4 2 2 6" xfId="3403"/>
    <cellStyle name="Calculation 2 3 2 4 2 2 7" xfId="3404"/>
    <cellStyle name="Calculation 2 3 2 4 2 3" xfId="3405"/>
    <cellStyle name="Calculation 2 3 2 4 2 4" xfId="3406"/>
    <cellStyle name="Calculation 2 3 2 4 3" xfId="3407"/>
    <cellStyle name="Calculation 2 3 2 4 3 2" xfId="3408"/>
    <cellStyle name="Calculation 2 3 2 4 3 2 2" xfId="3409"/>
    <cellStyle name="Calculation 2 3 2 4 3 2 3" xfId="3410"/>
    <cellStyle name="Calculation 2 3 2 4 3 2 4" xfId="3411"/>
    <cellStyle name="Calculation 2 3 2 4 3 2 5" xfId="3412"/>
    <cellStyle name="Calculation 2 3 2 4 3 2 6" xfId="3413"/>
    <cellStyle name="Calculation 2 3 2 4 3 2 7" xfId="3414"/>
    <cellStyle name="Calculation 2 3 2 4 3 3" xfId="3415"/>
    <cellStyle name="Calculation 2 3 2 4 3 4" xfId="3416"/>
    <cellStyle name="Calculation 2 3 2 4 4" xfId="3417"/>
    <cellStyle name="Calculation 2 3 2 4 4 2" xfId="3418"/>
    <cellStyle name="Calculation 2 3 2 4 4 2 2" xfId="3419"/>
    <cellStyle name="Calculation 2 3 2 4 4 2 3" xfId="3420"/>
    <cellStyle name="Calculation 2 3 2 4 4 2 4" xfId="3421"/>
    <cellStyle name="Calculation 2 3 2 4 4 2 5" xfId="3422"/>
    <cellStyle name="Calculation 2 3 2 4 4 2 6" xfId="3423"/>
    <cellStyle name="Calculation 2 3 2 4 4 2 7" xfId="3424"/>
    <cellStyle name="Calculation 2 3 2 4 4 3" xfId="3425"/>
    <cellStyle name="Calculation 2 3 2 4 4 4" xfId="3426"/>
    <cellStyle name="Calculation 2 3 2 4 5" xfId="3427"/>
    <cellStyle name="Calculation 2 3 2 4 5 2" xfId="3428"/>
    <cellStyle name="Calculation 2 3 2 4 5 3" xfId="3429"/>
    <cellStyle name="Calculation 2 3 2 4 5 4" xfId="3430"/>
    <cellStyle name="Calculation 2 3 2 4 5 5" xfId="3431"/>
    <cellStyle name="Calculation 2 3 2 4 5 6" xfId="3432"/>
    <cellStyle name="Calculation 2 3 2 4 5 7" xfId="3433"/>
    <cellStyle name="Calculation 2 3 2 4 5 8" xfId="3434"/>
    <cellStyle name="Calculation 2 3 2 4 6" xfId="3435"/>
    <cellStyle name="Calculation 2 3 2 4 6 2" xfId="3436"/>
    <cellStyle name="Calculation 2 3 2 4 6 3" xfId="3437"/>
    <cellStyle name="Calculation 2 3 2 4 6 4" xfId="3438"/>
    <cellStyle name="Calculation 2 3 2 4 6 5" xfId="3439"/>
    <cellStyle name="Calculation 2 3 2 4 6 6" xfId="3440"/>
    <cellStyle name="Calculation 2 3 2 4 6 7" xfId="3441"/>
    <cellStyle name="Calculation 2 3 2 4 7" xfId="3442"/>
    <cellStyle name="Calculation 2 3 2 4 8" xfId="3443"/>
    <cellStyle name="Calculation 2 3 2 4 9" xfId="3444"/>
    <cellStyle name="Calculation 2 3 2 5" xfId="3445"/>
    <cellStyle name="Calculation 2 3 2 5 10" xfId="3446"/>
    <cellStyle name="Calculation 2 3 2 5 2" xfId="3447"/>
    <cellStyle name="Calculation 2 3 2 5 2 2" xfId="3448"/>
    <cellStyle name="Calculation 2 3 2 5 2 2 2" xfId="3449"/>
    <cellStyle name="Calculation 2 3 2 5 2 2 3" xfId="3450"/>
    <cellStyle name="Calculation 2 3 2 5 2 2 4" xfId="3451"/>
    <cellStyle name="Calculation 2 3 2 5 2 2 5" xfId="3452"/>
    <cellStyle name="Calculation 2 3 2 5 2 2 6" xfId="3453"/>
    <cellStyle name="Calculation 2 3 2 5 2 2 7" xfId="3454"/>
    <cellStyle name="Calculation 2 3 2 5 2 3" xfId="3455"/>
    <cellStyle name="Calculation 2 3 2 5 2 4" xfId="3456"/>
    <cellStyle name="Calculation 2 3 2 5 3" xfId="3457"/>
    <cellStyle name="Calculation 2 3 2 5 3 2" xfId="3458"/>
    <cellStyle name="Calculation 2 3 2 5 3 2 2" xfId="3459"/>
    <cellStyle name="Calculation 2 3 2 5 3 2 3" xfId="3460"/>
    <cellStyle name="Calculation 2 3 2 5 3 2 4" xfId="3461"/>
    <cellStyle name="Calculation 2 3 2 5 3 2 5" xfId="3462"/>
    <cellStyle name="Calculation 2 3 2 5 3 2 6" xfId="3463"/>
    <cellStyle name="Calculation 2 3 2 5 3 2 7" xfId="3464"/>
    <cellStyle name="Calculation 2 3 2 5 3 3" xfId="3465"/>
    <cellStyle name="Calculation 2 3 2 5 3 4" xfId="3466"/>
    <cellStyle name="Calculation 2 3 2 5 4" xfId="3467"/>
    <cellStyle name="Calculation 2 3 2 5 4 2" xfId="3468"/>
    <cellStyle name="Calculation 2 3 2 5 4 2 2" xfId="3469"/>
    <cellStyle name="Calculation 2 3 2 5 4 2 3" xfId="3470"/>
    <cellStyle name="Calculation 2 3 2 5 4 2 4" xfId="3471"/>
    <cellStyle name="Calculation 2 3 2 5 4 2 5" xfId="3472"/>
    <cellStyle name="Calculation 2 3 2 5 4 2 6" xfId="3473"/>
    <cellStyle name="Calculation 2 3 2 5 4 2 7" xfId="3474"/>
    <cellStyle name="Calculation 2 3 2 5 4 3" xfId="3475"/>
    <cellStyle name="Calculation 2 3 2 5 4 4" xfId="3476"/>
    <cellStyle name="Calculation 2 3 2 5 5" xfId="3477"/>
    <cellStyle name="Calculation 2 3 2 5 5 2" xfId="3478"/>
    <cellStyle name="Calculation 2 3 2 5 5 3" xfId="3479"/>
    <cellStyle name="Calculation 2 3 2 5 5 4" xfId="3480"/>
    <cellStyle name="Calculation 2 3 2 5 5 5" xfId="3481"/>
    <cellStyle name="Calculation 2 3 2 5 5 6" xfId="3482"/>
    <cellStyle name="Calculation 2 3 2 5 5 7" xfId="3483"/>
    <cellStyle name="Calculation 2 3 2 5 5 8" xfId="3484"/>
    <cellStyle name="Calculation 2 3 2 5 6" xfId="3485"/>
    <cellStyle name="Calculation 2 3 2 5 6 2" xfId="3486"/>
    <cellStyle name="Calculation 2 3 2 5 6 3" xfId="3487"/>
    <cellStyle name="Calculation 2 3 2 5 6 4" xfId="3488"/>
    <cellStyle name="Calculation 2 3 2 5 6 5" xfId="3489"/>
    <cellStyle name="Calculation 2 3 2 5 6 6" xfId="3490"/>
    <cellStyle name="Calculation 2 3 2 5 6 7" xfId="3491"/>
    <cellStyle name="Calculation 2 3 2 5 7" xfId="3492"/>
    <cellStyle name="Calculation 2 3 2 5 8" xfId="3493"/>
    <cellStyle name="Calculation 2 3 2 5 9" xfId="3494"/>
    <cellStyle name="Calculation 2 3 2 6" xfId="3495"/>
    <cellStyle name="Calculation 2 3 2 6 2" xfId="3496"/>
    <cellStyle name="Calculation 2 3 2 6 2 2" xfId="3497"/>
    <cellStyle name="Calculation 2 3 2 6 2 3" xfId="3498"/>
    <cellStyle name="Calculation 2 3 2 6 2 4" xfId="3499"/>
    <cellStyle name="Calculation 2 3 2 6 2 5" xfId="3500"/>
    <cellStyle name="Calculation 2 3 2 6 2 6" xfId="3501"/>
    <cellStyle name="Calculation 2 3 2 6 2 7" xfId="3502"/>
    <cellStyle name="Calculation 2 3 2 6 3" xfId="3503"/>
    <cellStyle name="Calculation 2 3 2 6 4" xfId="3504"/>
    <cellStyle name="Calculation 2 3 2 6 5" xfId="3505"/>
    <cellStyle name="Calculation 2 3 2 7" xfId="3506"/>
    <cellStyle name="Calculation 2 3 2 7 2" xfId="3507"/>
    <cellStyle name="Calculation 2 3 2 7 2 2" xfId="3508"/>
    <cellStyle name="Calculation 2 3 2 7 2 3" xfId="3509"/>
    <cellStyle name="Calculation 2 3 2 7 2 4" xfId="3510"/>
    <cellStyle name="Calculation 2 3 2 7 2 5" xfId="3511"/>
    <cellStyle name="Calculation 2 3 2 7 2 6" xfId="3512"/>
    <cellStyle name="Calculation 2 3 2 7 2 7" xfId="3513"/>
    <cellStyle name="Calculation 2 3 2 7 3" xfId="3514"/>
    <cellStyle name="Calculation 2 3 2 7 4" xfId="3515"/>
    <cellStyle name="Calculation 2 3 2 7 5" xfId="3516"/>
    <cellStyle name="Calculation 2 3 2 8" xfId="3517"/>
    <cellStyle name="Calculation 2 3 2 8 2" xfId="3518"/>
    <cellStyle name="Calculation 2 3 2 8 2 2" xfId="3519"/>
    <cellStyle name="Calculation 2 3 2 8 2 3" xfId="3520"/>
    <cellStyle name="Calculation 2 3 2 8 2 4" xfId="3521"/>
    <cellStyle name="Calculation 2 3 2 8 2 5" xfId="3522"/>
    <cellStyle name="Calculation 2 3 2 8 2 6" xfId="3523"/>
    <cellStyle name="Calculation 2 3 2 8 2 7" xfId="3524"/>
    <cellStyle name="Calculation 2 3 2 8 3" xfId="3525"/>
    <cellStyle name="Calculation 2 3 2 8 4" xfId="3526"/>
    <cellStyle name="Calculation 2 3 2 8 5" xfId="3527"/>
    <cellStyle name="Calculation 2 3 2 9" xfId="3528"/>
    <cellStyle name="Calculation 2 3 2 9 2" xfId="3529"/>
    <cellStyle name="Calculation 2 3 2 9 2 2" xfId="3530"/>
    <cellStyle name="Calculation 2 3 2 9 2 3" xfId="3531"/>
    <cellStyle name="Calculation 2 3 2 9 2 4" xfId="3532"/>
    <cellStyle name="Calculation 2 3 2 9 2 5" xfId="3533"/>
    <cellStyle name="Calculation 2 3 2 9 2 6" xfId="3534"/>
    <cellStyle name="Calculation 2 3 2 9 2 7" xfId="3535"/>
    <cellStyle name="Calculation 2 3 2 9 3" xfId="3536"/>
    <cellStyle name="Calculation 2 3 2 9 4" xfId="3537"/>
    <cellStyle name="Calculation 2 3 2 9 5" xfId="3538"/>
    <cellStyle name="Calculation 2 3 3" xfId="3539"/>
    <cellStyle name="Calculation 2 3 3 10" xfId="3540"/>
    <cellStyle name="Calculation 2 3 3 10 2" xfId="3541"/>
    <cellStyle name="Calculation 2 3 3 10 3" xfId="3542"/>
    <cellStyle name="Calculation 2 3 3 10 4" xfId="3543"/>
    <cellStyle name="Calculation 2 3 3 10 5" xfId="3544"/>
    <cellStyle name="Calculation 2 3 3 10 6" xfId="3545"/>
    <cellStyle name="Calculation 2 3 3 10 7" xfId="3546"/>
    <cellStyle name="Calculation 2 3 3 10 8" xfId="3547"/>
    <cellStyle name="Calculation 2 3 3 11" xfId="3548"/>
    <cellStyle name="Calculation 2 3 3 11 2" xfId="3549"/>
    <cellStyle name="Calculation 2 3 3 11 3" xfId="3550"/>
    <cellStyle name="Calculation 2 3 3 11 4" xfId="3551"/>
    <cellStyle name="Calculation 2 3 3 11 5" xfId="3552"/>
    <cellStyle name="Calculation 2 3 3 11 6" xfId="3553"/>
    <cellStyle name="Calculation 2 3 3 11 7" xfId="3554"/>
    <cellStyle name="Calculation 2 3 3 12" xfId="3555"/>
    <cellStyle name="Calculation 2 3 3 12 2" xfId="3556"/>
    <cellStyle name="Calculation 2 3 3 12 3" xfId="3557"/>
    <cellStyle name="Calculation 2 3 3 12 4" xfId="3558"/>
    <cellStyle name="Calculation 2 3 3 12 5" xfId="3559"/>
    <cellStyle name="Calculation 2 3 3 13" xfId="3560"/>
    <cellStyle name="Calculation 2 3 3 13 2" xfId="3561"/>
    <cellStyle name="Calculation 2 3 3 13 3" xfId="3562"/>
    <cellStyle name="Calculation 2 3 3 13 4" xfId="3563"/>
    <cellStyle name="Calculation 2 3 3 13 5" xfId="3564"/>
    <cellStyle name="Calculation 2 3 3 14" xfId="3565"/>
    <cellStyle name="Calculation 2 3 3 14 2" xfId="3566"/>
    <cellStyle name="Calculation 2 3 3 14 3" xfId="3567"/>
    <cellStyle name="Calculation 2 3 3 14 4" xfId="3568"/>
    <cellStyle name="Calculation 2 3 3 14 5" xfId="3569"/>
    <cellStyle name="Calculation 2 3 3 15" xfId="3570"/>
    <cellStyle name="Calculation 2 3 3 15 2" xfId="3571"/>
    <cellStyle name="Calculation 2 3 3 15 3" xfId="3572"/>
    <cellStyle name="Calculation 2 3 3 15 4" xfId="3573"/>
    <cellStyle name="Calculation 2 3 3 15 5" xfId="3574"/>
    <cellStyle name="Calculation 2 3 3 16" xfId="3575"/>
    <cellStyle name="Calculation 2 3 3 17" xfId="3576"/>
    <cellStyle name="Calculation 2 3 3 2" xfId="3577"/>
    <cellStyle name="Calculation 2 3 3 2 10" xfId="3578"/>
    <cellStyle name="Calculation 2 3 3 2 10 2" xfId="3579"/>
    <cellStyle name="Calculation 2 3 3 2 10 3" xfId="3580"/>
    <cellStyle name="Calculation 2 3 3 2 10 4" xfId="3581"/>
    <cellStyle name="Calculation 2 3 3 2 10 5" xfId="3582"/>
    <cellStyle name="Calculation 2 3 3 2 10 6" xfId="3583"/>
    <cellStyle name="Calculation 2 3 3 2 10 7" xfId="3584"/>
    <cellStyle name="Calculation 2 3 3 2 11" xfId="3585"/>
    <cellStyle name="Calculation 2 3 3 2 11 2" xfId="3586"/>
    <cellStyle name="Calculation 2 3 3 2 11 3" xfId="3587"/>
    <cellStyle name="Calculation 2 3 3 2 11 4" xfId="3588"/>
    <cellStyle name="Calculation 2 3 3 2 11 5" xfId="3589"/>
    <cellStyle name="Calculation 2 3 3 2 12" xfId="3590"/>
    <cellStyle name="Calculation 2 3 3 2 12 2" xfId="3591"/>
    <cellStyle name="Calculation 2 3 3 2 12 3" xfId="3592"/>
    <cellStyle name="Calculation 2 3 3 2 12 4" xfId="3593"/>
    <cellStyle name="Calculation 2 3 3 2 12 5" xfId="3594"/>
    <cellStyle name="Calculation 2 3 3 2 13" xfId="3595"/>
    <cellStyle name="Calculation 2 3 3 2 13 2" xfId="3596"/>
    <cellStyle name="Calculation 2 3 3 2 13 3" xfId="3597"/>
    <cellStyle name="Calculation 2 3 3 2 13 4" xfId="3598"/>
    <cellStyle name="Calculation 2 3 3 2 13 5" xfId="3599"/>
    <cellStyle name="Calculation 2 3 3 2 14" xfId="3600"/>
    <cellStyle name="Calculation 2 3 3 2 14 2" xfId="3601"/>
    <cellStyle name="Calculation 2 3 3 2 14 3" xfId="3602"/>
    <cellStyle name="Calculation 2 3 3 2 14 4" xfId="3603"/>
    <cellStyle name="Calculation 2 3 3 2 14 5" xfId="3604"/>
    <cellStyle name="Calculation 2 3 3 2 15" xfId="3605"/>
    <cellStyle name="Calculation 2 3 3 2 15 2" xfId="3606"/>
    <cellStyle name="Calculation 2 3 3 2 15 3" xfId="3607"/>
    <cellStyle name="Calculation 2 3 3 2 15 4" xfId="3608"/>
    <cellStyle name="Calculation 2 3 3 2 15 5" xfId="3609"/>
    <cellStyle name="Calculation 2 3 3 2 16" xfId="3610"/>
    <cellStyle name="Calculation 2 3 3 2 16 2" xfId="3611"/>
    <cellStyle name="Calculation 2 3 3 2 16 3" xfId="3612"/>
    <cellStyle name="Calculation 2 3 3 2 16 4" xfId="3613"/>
    <cellStyle name="Calculation 2 3 3 2 16 5" xfId="3614"/>
    <cellStyle name="Calculation 2 3 3 2 17" xfId="3615"/>
    <cellStyle name="Calculation 2 3 3 2 17 2" xfId="3616"/>
    <cellStyle name="Calculation 2 3 3 2 17 3" xfId="3617"/>
    <cellStyle name="Calculation 2 3 3 2 17 4" xfId="3618"/>
    <cellStyle name="Calculation 2 3 3 2 17 5" xfId="3619"/>
    <cellStyle name="Calculation 2 3 3 2 18" xfId="3620"/>
    <cellStyle name="Calculation 2 3 3 2 2" xfId="3621"/>
    <cellStyle name="Calculation 2 3 3 2 2 10" xfId="3622"/>
    <cellStyle name="Calculation 2 3 3 2 2 10 2" xfId="3623"/>
    <cellStyle name="Calculation 2 3 3 2 2 10 3" xfId="3624"/>
    <cellStyle name="Calculation 2 3 3 2 2 10 4" xfId="3625"/>
    <cellStyle name="Calculation 2 3 3 2 2 10 5" xfId="3626"/>
    <cellStyle name="Calculation 2 3 3 2 2 11" xfId="3627"/>
    <cellStyle name="Calculation 2 3 3 2 2 11 2" xfId="3628"/>
    <cellStyle name="Calculation 2 3 3 2 2 11 3" xfId="3629"/>
    <cellStyle name="Calculation 2 3 3 2 2 11 4" xfId="3630"/>
    <cellStyle name="Calculation 2 3 3 2 2 11 5" xfId="3631"/>
    <cellStyle name="Calculation 2 3 3 2 2 12" xfId="3632"/>
    <cellStyle name="Calculation 2 3 3 2 2 12 2" xfId="3633"/>
    <cellStyle name="Calculation 2 3 3 2 2 12 3" xfId="3634"/>
    <cellStyle name="Calculation 2 3 3 2 2 12 4" xfId="3635"/>
    <cellStyle name="Calculation 2 3 3 2 2 12 5" xfId="3636"/>
    <cellStyle name="Calculation 2 3 3 2 2 13" xfId="3637"/>
    <cellStyle name="Calculation 2 3 3 2 2 13 2" xfId="3638"/>
    <cellStyle name="Calculation 2 3 3 2 2 13 3" xfId="3639"/>
    <cellStyle name="Calculation 2 3 3 2 2 13 4" xfId="3640"/>
    <cellStyle name="Calculation 2 3 3 2 2 13 5" xfId="3641"/>
    <cellStyle name="Calculation 2 3 3 2 2 14" xfId="3642"/>
    <cellStyle name="Calculation 2 3 3 2 2 14 2" xfId="3643"/>
    <cellStyle name="Calculation 2 3 3 2 2 14 3" xfId="3644"/>
    <cellStyle name="Calculation 2 3 3 2 2 14 4" xfId="3645"/>
    <cellStyle name="Calculation 2 3 3 2 2 14 5" xfId="3646"/>
    <cellStyle name="Calculation 2 3 3 2 2 15" xfId="3647"/>
    <cellStyle name="Calculation 2 3 3 2 2 15 2" xfId="3648"/>
    <cellStyle name="Calculation 2 3 3 2 2 15 3" xfId="3649"/>
    <cellStyle name="Calculation 2 3 3 2 2 15 4" xfId="3650"/>
    <cellStyle name="Calculation 2 3 3 2 2 15 5" xfId="3651"/>
    <cellStyle name="Calculation 2 3 3 2 2 16" xfId="3652"/>
    <cellStyle name="Calculation 2 3 3 2 2 16 2" xfId="3653"/>
    <cellStyle name="Calculation 2 3 3 2 2 16 3" xfId="3654"/>
    <cellStyle name="Calculation 2 3 3 2 2 16 4" xfId="3655"/>
    <cellStyle name="Calculation 2 3 3 2 2 16 5" xfId="3656"/>
    <cellStyle name="Calculation 2 3 3 2 2 17" xfId="3657"/>
    <cellStyle name="Calculation 2 3 3 2 2 17 2" xfId="3658"/>
    <cellStyle name="Calculation 2 3 3 2 2 17 3" xfId="3659"/>
    <cellStyle name="Calculation 2 3 3 2 2 17 4" xfId="3660"/>
    <cellStyle name="Calculation 2 3 3 2 2 17 5" xfId="3661"/>
    <cellStyle name="Calculation 2 3 3 2 2 18" xfId="3662"/>
    <cellStyle name="Calculation 2 3 3 2 2 2" xfId="3663"/>
    <cellStyle name="Calculation 2 3 3 2 2 2 10" xfId="3664"/>
    <cellStyle name="Calculation 2 3 3 2 2 2 2" xfId="3665"/>
    <cellStyle name="Calculation 2 3 3 2 2 2 2 2" xfId="3666"/>
    <cellStyle name="Calculation 2 3 3 2 2 2 2 2 2" xfId="3667"/>
    <cellStyle name="Calculation 2 3 3 2 2 2 2 2 3" xfId="3668"/>
    <cellStyle name="Calculation 2 3 3 2 2 2 2 2 4" xfId="3669"/>
    <cellStyle name="Calculation 2 3 3 2 2 2 2 2 5" xfId="3670"/>
    <cellStyle name="Calculation 2 3 3 2 2 2 2 2 6" xfId="3671"/>
    <cellStyle name="Calculation 2 3 3 2 2 2 2 2 7" xfId="3672"/>
    <cellStyle name="Calculation 2 3 3 2 2 2 2 3" xfId="3673"/>
    <cellStyle name="Calculation 2 3 3 2 2 2 2 4" xfId="3674"/>
    <cellStyle name="Calculation 2 3 3 2 2 2 3" xfId="3675"/>
    <cellStyle name="Calculation 2 3 3 2 2 2 3 2" xfId="3676"/>
    <cellStyle name="Calculation 2 3 3 2 2 2 3 2 2" xfId="3677"/>
    <cellStyle name="Calculation 2 3 3 2 2 2 3 2 3" xfId="3678"/>
    <cellStyle name="Calculation 2 3 3 2 2 2 3 2 4" xfId="3679"/>
    <cellStyle name="Calculation 2 3 3 2 2 2 3 2 5" xfId="3680"/>
    <cellStyle name="Calculation 2 3 3 2 2 2 3 2 6" xfId="3681"/>
    <cellStyle name="Calculation 2 3 3 2 2 2 3 2 7" xfId="3682"/>
    <cellStyle name="Calculation 2 3 3 2 2 2 3 3" xfId="3683"/>
    <cellStyle name="Calculation 2 3 3 2 2 2 3 4" xfId="3684"/>
    <cellStyle name="Calculation 2 3 3 2 2 2 4" xfId="3685"/>
    <cellStyle name="Calculation 2 3 3 2 2 2 4 2" xfId="3686"/>
    <cellStyle name="Calculation 2 3 3 2 2 2 4 2 2" xfId="3687"/>
    <cellStyle name="Calculation 2 3 3 2 2 2 4 2 3" xfId="3688"/>
    <cellStyle name="Calculation 2 3 3 2 2 2 4 2 4" xfId="3689"/>
    <cellStyle name="Calculation 2 3 3 2 2 2 4 2 5" xfId="3690"/>
    <cellStyle name="Calculation 2 3 3 2 2 2 4 2 6" xfId="3691"/>
    <cellStyle name="Calculation 2 3 3 2 2 2 4 2 7" xfId="3692"/>
    <cellStyle name="Calculation 2 3 3 2 2 2 4 3" xfId="3693"/>
    <cellStyle name="Calculation 2 3 3 2 2 2 4 4" xfId="3694"/>
    <cellStyle name="Calculation 2 3 3 2 2 2 5" xfId="3695"/>
    <cellStyle name="Calculation 2 3 3 2 2 2 5 2" xfId="3696"/>
    <cellStyle name="Calculation 2 3 3 2 2 2 5 3" xfId="3697"/>
    <cellStyle name="Calculation 2 3 3 2 2 2 5 4" xfId="3698"/>
    <cellStyle name="Calculation 2 3 3 2 2 2 5 5" xfId="3699"/>
    <cellStyle name="Calculation 2 3 3 2 2 2 5 6" xfId="3700"/>
    <cellStyle name="Calculation 2 3 3 2 2 2 5 7" xfId="3701"/>
    <cellStyle name="Calculation 2 3 3 2 2 2 5 8" xfId="3702"/>
    <cellStyle name="Calculation 2 3 3 2 2 2 6" xfId="3703"/>
    <cellStyle name="Calculation 2 3 3 2 2 2 6 2" xfId="3704"/>
    <cellStyle name="Calculation 2 3 3 2 2 2 6 3" xfId="3705"/>
    <cellStyle name="Calculation 2 3 3 2 2 2 6 4" xfId="3706"/>
    <cellStyle name="Calculation 2 3 3 2 2 2 6 5" xfId="3707"/>
    <cellStyle name="Calculation 2 3 3 2 2 2 6 6" xfId="3708"/>
    <cellStyle name="Calculation 2 3 3 2 2 2 6 7" xfId="3709"/>
    <cellStyle name="Calculation 2 3 3 2 2 2 7" xfId="3710"/>
    <cellStyle name="Calculation 2 3 3 2 2 2 8" xfId="3711"/>
    <cellStyle name="Calculation 2 3 3 2 2 2 9" xfId="3712"/>
    <cellStyle name="Calculation 2 3 3 2 2 3" xfId="3713"/>
    <cellStyle name="Calculation 2 3 3 2 2 3 2" xfId="3714"/>
    <cellStyle name="Calculation 2 3 3 2 2 3 2 2" xfId="3715"/>
    <cellStyle name="Calculation 2 3 3 2 2 3 2 3" xfId="3716"/>
    <cellStyle name="Calculation 2 3 3 2 2 3 2 4" xfId="3717"/>
    <cellStyle name="Calculation 2 3 3 2 2 3 2 5" xfId="3718"/>
    <cellStyle name="Calculation 2 3 3 2 2 3 2 6" xfId="3719"/>
    <cellStyle name="Calculation 2 3 3 2 2 3 2 7" xfId="3720"/>
    <cellStyle name="Calculation 2 3 3 2 2 3 3" xfId="3721"/>
    <cellStyle name="Calculation 2 3 3 2 2 3 4" xfId="3722"/>
    <cellStyle name="Calculation 2 3 3 2 2 3 5" xfId="3723"/>
    <cellStyle name="Calculation 2 3 3 2 2 4" xfId="3724"/>
    <cellStyle name="Calculation 2 3 3 2 2 4 2" xfId="3725"/>
    <cellStyle name="Calculation 2 3 3 2 2 4 2 2" xfId="3726"/>
    <cellStyle name="Calculation 2 3 3 2 2 4 2 3" xfId="3727"/>
    <cellStyle name="Calculation 2 3 3 2 2 4 2 4" xfId="3728"/>
    <cellStyle name="Calculation 2 3 3 2 2 4 2 5" xfId="3729"/>
    <cellStyle name="Calculation 2 3 3 2 2 4 2 6" xfId="3730"/>
    <cellStyle name="Calculation 2 3 3 2 2 4 2 7" xfId="3731"/>
    <cellStyle name="Calculation 2 3 3 2 2 4 3" xfId="3732"/>
    <cellStyle name="Calculation 2 3 3 2 2 4 4" xfId="3733"/>
    <cellStyle name="Calculation 2 3 3 2 2 4 5" xfId="3734"/>
    <cellStyle name="Calculation 2 3 3 2 2 5" xfId="3735"/>
    <cellStyle name="Calculation 2 3 3 2 2 5 2" xfId="3736"/>
    <cellStyle name="Calculation 2 3 3 2 2 5 2 2" xfId="3737"/>
    <cellStyle name="Calculation 2 3 3 2 2 5 2 3" xfId="3738"/>
    <cellStyle name="Calculation 2 3 3 2 2 5 2 4" xfId="3739"/>
    <cellStyle name="Calculation 2 3 3 2 2 5 2 5" xfId="3740"/>
    <cellStyle name="Calculation 2 3 3 2 2 5 2 6" xfId="3741"/>
    <cellStyle name="Calculation 2 3 3 2 2 5 2 7" xfId="3742"/>
    <cellStyle name="Calculation 2 3 3 2 2 5 3" xfId="3743"/>
    <cellStyle name="Calculation 2 3 3 2 2 5 4" xfId="3744"/>
    <cellStyle name="Calculation 2 3 3 2 2 5 5" xfId="3745"/>
    <cellStyle name="Calculation 2 3 3 2 2 6" xfId="3746"/>
    <cellStyle name="Calculation 2 3 3 2 2 6 2" xfId="3747"/>
    <cellStyle name="Calculation 2 3 3 2 2 6 3" xfId="3748"/>
    <cellStyle name="Calculation 2 3 3 2 2 6 4" xfId="3749"/>
    <cellStyle name="Calculation 2 3 3 2 2 6 5" xfId="3750"/>
    <cellStyle name="Calculation 2 3 3 2 2 6 6" xfId="3751"/>
    <cellStyle name="Calculation 2 3 3 2 2 6 7" xfId="3752"/>
    <cellStyle name="Calculation 2 3 3 2 2 6 8" xfId="3753"/>
    <cellStyle name="Calculation 2 3 3 2 2 7" xfId="3754"/>
    <cellStyle name="Calculation 2 3 3 2 2 7 2" xfId="3755"/>
    <cellStyle name="Calculation 2 3 3 2 2 7 3" xfId="3756"/>
    <cellStyle name="Calculation 2 3 3 2 2 7 4" xfId="3757"/>
    <cellStyle name="Calculation 2 3 3 2 2 7 5" xfId="3758"/>
    <cellStyle name="Calculation 2 3 3 2 2 7 6" xfId="3759"/>
    <cellStyle name="Calculation 2 3 3 2 2 7 7" xfId="3760"/>
    <cellStyle name="Calculation 2 3 3 2 2 8" xfId="3761"/>
    <cellStyle name="Calculation 2 3 3 2 2 8 2" xfId="3762"/>
    <cellStyle name="Calculation 2 3 3 2 2 8 3" xfId="3763"/>
    <cellStyle name="Calculation 2 3 3 2 2 8 4" xfId="3764"/>
    <cellStyle name="Calculation 2 3 3 2 2 8 5" xfId="3765"/>
    <cellStyle name="Calculation 2 3 3 2 2 9" xfId="3766"/>
    <cellStyle name="Calculation 2 3 3 2 2 9 2" xfId="3767"/>
    <cellStyle name="Calculation 2 3 3 2 2 9 3" xfId="3768"/>
    <cellStyle name="Calculation 2 3 3 2 2 9 4" xfId="3769"/>
    <cellStyle name="Calculation 2 3 3 2 2 9 5" xfId="3770"/>
    <cellStyle name="Calculation 2 3 3 2 3" xfId="3771"/>
    <cellStyle name="Calculation 2 3 3 2 3 10" xfId="3772"/>
    <cellStyle name="Calculation 2 3 3 2 3 2" xfId="3773"/>
    <cellStyle name="Calculation 2 3 3 2 3 2 2" xfId="3774"/>
    <cellStyle name="Calculation 2 3 3 2 3 2 2 2" xfId="3775"/>
    <cellStyle name="Calculation 2 3 3 2 3 2 2 3" xfId="3776"/>
    <cellStyle name="Calculation 2 3 3 2 3 2 2 4" xfId="3777"/>
    <cellStyle name="Calculation 2 3 3 2 3 2 2 5" xfId="3778"/>
    <cellStyle name="Calculation 2 3 3 2 3 2 2 6" xfId="3779"/>
    <cellStyle name="Calculation 2 3 3 2 3 2 2 7" xfId="3780"/>
    <cellStyle name="Calculation 2 3 3 2 3 2 3" xfId="3781"/>
    <cellStyle name="Calculation 2 3 3 2 3 2 4" xfId="3782"/>
    <cellStyle name="Calculation 2 3 3 2 3 3" xfId="3783"/>
    <cellStyle name="Calculation 2 3 3 2 3 3 2" xfId="3784"/>
    <cellStyle name="Calculation 2 3 3 2 3 3 2 2" xfId="3785"/>
    <cellStyle name="Calculation 2 3 3 2 3 3 2 3" xfId="3786"/>
    <cellStyle name="Calculation 2 3 3 2 3 3 2 4" xfId="3787"/>
    <cellStyle name="Calculation 2 3 3 2 3 3 2 5" xfId="3788"/>
    <cellStyle name="Calculation 2 3 3 2 3 3 2 6" xfId="3789"/>
    <cellStyle name="Calculation 2 3 3 2 3 3 2 7" xfId="3790"/>
    <cellStyle name="Calculation 2 3 3 2 3 3 3" xfId="3791"/>
    <cellStyle name="Calculation 2 3 3 2 3 3 4" xfId="3792"/>
    <cellStyle name="Calculation 2 3 3 2 3 4" xfId="3793"/>
    <cellStyle name="Calculation 2 3 3 2 3 4 2" xfId="3794"/>
    <cellStyle name="Calculation 2 3 3 2 3 4 2 2" xfId="3795"/>
    <cellStyle name="Calculation 2 3 3 2 3 4 2 3" xfId="3796"/>
    <cellStyle name="Calculation 2 3 3 2 3 4 2 4" xfId="3797"/>
    <cellStyle name="Calculation 2 3 3 2 3 4 2 5" xfId="3798"/>
    <cellStyle name="Calculation 2 3 3 2 3 4 2 6" xfId="3799"/>
    <cellStyle name="Calculation 2 3 3 2 3 4 2 7" xfId="3800"/>
    <cellStyle name="Calculation 2 3 3 2 3 4 3" xfId="3801"/>
    <cellStyle name="Calculation 2 3 3 2 3 4 4" xfId="3802"/>
    <cellStyle name="Calculation 2 3 3 2 3 5" xfId="3803"/>
    <cellStyle name="Calculation 2 3 3 2 3 5 2" xfId="3804"/>
    <cellStyle name="Calculation 2 3 3 2 3 5 3" xfId="3805"/>
    <cellStyle name="Calculation 2 3 3 2 3 5 4" xfId="3806"/>
    <cellStyle name="Calculation 2 3 3 2 3 5 5" xfId="3807"/>
    <cellStyle name="Calculation 2 3 3 2 3 5 6" xfId="3808"/>
    <cellStyle name="Calculation 2 3 3 2 3 5 7" xfId="3809"/>
    <cellStyle name="Calculation 2 3 3 2 3 5 8" xfId="3810"/>
    <cellStyle name="Calculation 2 3 3 2 3 6" xfId="3811"/>
    <cellStyle name="Calculation 2 3 3 2 3 6 2" xfId="3812"/>
    <cellStyle name="Calculation 2 3 3 2 3 6 3" xfId="3813"/>
    <cellStyle name="Calculation 2 3 3 2 3 6 4" xfId="3814"/>
    <cellStyle name="Calculation 2 3 3 2 3 6 5" xfId="3815"/>
    <cellStyle name="Calculation 2 3 3 2 3 6 6" xfId="3816"/>
    <cellStyle name="Calculation 2 3 3 2 3 6 7" xfId="3817"/>
    <cellStyle name="Calculation 2 3 3 2 3 7" xfId="3818"/>
    <cellStyle name="Calculation 2 3 3 2 3 8" xfId="3819"/>
    <cellStyle name="Calculation 2 3 3 2 3 9" xfId="3820"/>
    <cellStyle name="Calculation 2 3 3 2 4" xfId="3821"/>
    <cellStyle name="Calculation 2 3 3 2 4 10" xfId="3822"/>
    <cellStyle name="Calculation 2 3 3 2 4 2" xfId="3823"/>
    <cellStyle name="Calculation 2 3 3 2 4 2 2" xfId="3824"/>
    <cellStyle name="Calculation 2 3 3 2 4 2 2 2" xfId="3825"/>
    <cellStyle name="Calculation 2 3 3 2 4 2 2 3" xfId="3826"/>
    <cellStyle name="Calculation 2 3 3 2 4 2 2 4" xfId="3827"/>
    <cellStyle name="Calculation 2 3 3 2 4 2 2 5" xfId="3828"/>
    <cellStyle name="Calculation 2 3 3 2 4 2 2 6" xfId="3829"/>
    <cellStyle name="Calculation 2 3 3 2 4 2 2 7" xfId="3830"/>
    <cellStyle name="Calculation 2 3 3 2 4 2 3" xfId="3831"/>
    <cellStyle name="Calculation 2 3 3 2 4 2 4" xfId="3832"/>
    <cellStyle name="Calculation 2 3 3 2 4 3" xfId="3833"/>
    <cellStyle name="Calculation 2 3 3 2 4 3 2" xfId="3834"/>
    <cellStyle name="Calculation 2 3 3 2 4 3 2 2" xfId="3835"/>
    <cellStyle name="Calculation 2 3 3 2 4 3 2 3" xfId="3836"/>
    <cellStyle name="Calculation 2 3 3 2 4 3 2 4" xfId="3837"/>
    <cellStyle name="Calculation 2 3 3 2 4 3 2 5" xfId="3838"/>
    <cellStyle name="Calculation 2 3 3 2 4 3 2 6" xfId="3839"/>
    <cellStyle name="Calculation 2 3 3 2 4 3 2 7" xfId="3840"/>
    <cellStyle name="Calculation 2 3 3 2 4 3 3" xfId="3841"/>
    <cellStyle name="Calculation 2 3 3 2 4 3 4" xfId="3842"/>
    <cellStyle name="Calculation 2 3 3 2 4 4" xfId="3843"/>
    <cellStyle name="Calculation 2 3 3 2 4 4 2" xfId="3844"/>
    <cellStyle name="Calculation 2 3 3 2 4 4 2 2" xfId="3845"/>
    <cellStyle name="Calculation 2 3 3 2 4 4 2 3" xfId="3846"/>
    <cellStyle name="Calculation 2 3 3 2 4 4 2 4" xfId="3847"/>
    <cellStyle name="Calculation 2 3 3 2 4 4 2 5" xfId="3848"/>
    <cellStyle name="Calculation 2 3 3 2 4 4 2 6" xfId="3849"/>
    <cellStyle name="Calculation 2 3 3 2 4 4 2 7" xfId="3850"/>
    <cellStyle name="Calculation 2 3 3 2 4 4 3" xfId="3851"/>
    <cellStyle name="Calculation 2 3 3 2 4 4 4" xfId="3852"/>
    <cellStyle name="Calculation 2 3 3 2 4 5" xfId="3853"/>
    <cellStyle name="Calculation 2 3 3 2 4 5 2" xfId="3854"/>
    <cellStyle name="Calculation 2 3 3 2 4 5 3" xfId="3855"/>
    <cellStyle name="Calculation 2 3 3 2 4 5 4" xfId="3856"/>
    <cellStyle name="Calculation 2 3 3 2 4 5 5" xfId="3857"/>
    <cellStyle name="Calculation 2 3 3 2 4 5 6" xfId="3858"/>
    <cellStyle name="Calculation 2 3 3 2 4 5 7" xfId="3859"/>
    <cellStyle name="Calculation 2 3 3 2 4 5 8" xfId="3860"/>
    <cellStyle name="Calculation 2 3 3 2 4 6" xfId="3861"/>
    <cellStyle name="Calculation 2 3 3 2 4 6 2" xfId="3862"/>
    <cellStyle name="Calculation 2 3 3 2 4 6 3" xfId="3863"/>
    <cellStyle name="Calculation 2 3 3 2 4 6 4" xfId="3864"/>
    <cellStyle name="Calculation 2 3 3 2 4 6 5" xfId="3865"/>
    <cellStyle name="Calculation 2 3 3 2 4 6 6" xfId="3866"/>
    <cellStyle name="Calculation 2 3 3 2 4 6 7" xfId="3867"/>
    <cellStyle name="Calculation 2 3 3 2 4 7" xfId="3868"/>
    <cellStyle name="Calculation 2 3 3 2 4 8" xfId="3869"/>
    <cellStyle name="Calculation 2 3 3 2 4 9" xfId="3870"/>
    <cellStyle name="Calculation 2 3 3 2 5" xfId="3871"/>
    <cellStyle name="Calculation 2 3 3 2 5 2" xfId="3872"/>
    <cellStyle name="Calculation 2 3 3 2 5 2 2" xfId="3873"/>
    <cellStyle name="Calculation 2 3 3 2 5 2 3" xfId="3874"/>
    <cellStyle name="Calculation 2 3 3 2 5 2 4" xfId="3875"/>
    <cellStyle name="Calculation 2 3 3 2 5 2 5" xfId="3876"/>
    <cellStyle name="Calculation 2 3 3 2 5 2 6" xfId="3877"/>
    <cellStyle name="Calculation 2 3 3 2 5 2 7" xfId="3878"/>
    <cellStyle name="Calculation 2 3 3 2 5 3" xfId="3879"/>
    <cellStyle name="Calculation 2 3 3 2 5 4" xfId="3880"/>
    <cellStyle name="Calculation 2 3 3 2 5 5" xfId="3881"/>
    <cellStyle name="Calculation 2 3 3 2 6" xfId="3882"/>
    <cellStyle name="Calculation 2 3 3 2 6 2" xfId="3883"/>
    <cellStyle name="Calculation 2 3 3 2 6 2 2" xfId="3884"/>
    <cellStyle name="Calculation 2 3 3 2 6 2 3" xfId="3885"/>
    <cellStyle name="Calculation 2 3 3 2 6 2 4" xfId="3886"/>
    <cellStyle name="Calculation 2 3 3 2 6 2 5" xfId="3887"/>
    <cellStyle name="Calculation 2 3 3 2 6 2 6" xfId="3888"/>
    <cellStyle name="Calculation 2 3 3 2 6 2 7" xfId="3889"/>
    <cellStyle name="Calculation 2 3 3 2 6 3" xfId="3890"/>
    <cellStyle name="Calculation 2 3 3 2 6 4" xfId="3891"/>
    <cellStyle name="Calculation 2 3 3 2 6 5" xfId="3892"/>
    <cellStyle name="Calculation 2 3 3 2 7" xfId="3893"/>
    <cellStyle name="Calculation 2 3 3 2 7 2" xfId="3894"/>
    <cellStyle name="Calculation 2 3 3 2 7 2 2" xfId="3895"/>
    <cellStyle name="Calculation 2 3 3 2 7 2 3" xfId="3896"/>
    <cellStyle name="Calculation 2 3 3 2 7 2 4" xfId="3897"/>
    <cellStyle name="Calculation 2 3 3 2 7 2 5" xfId="3898"/>
    <cellStyle name="Calculation 2 3 3 2 7 2 6" xfId="3899"/>
    <cellStyle name="Calculation 2 3 3 2 7 2 7" xfId="3900"/>
    <cellStyle name="Calculation 2 3 3 2 7 3" xfId="3901"/>
    <cellStyle name="Calculation 2 3 3 2 7 4" xfId="3902"/>
    <cellStyle name="Calculation 2 3 3 2 7 5" xfId="3903"/>
    <cellStyle name="Calculation 2 3 3 2 8" xfId="3904"/>
    <cellStyle name="Calculation 2 3 3 2 8 2" xfId="3905"/>
    <cellStyle name="Calculation 2 3 3 2 8 2 2" xfId="3906"/>
    <cellStyle name="Calculation 2 3 3 2 8 2 3" xfId="3907"/>
    <cellStyle name="Calculation 2 3 3 2 8 2 4" xfId="3908"/>
    <cellStyle name="Calculation 2 3 3 2 8 2 5" xfId="3909"/>
    <cellStyle name="Calculation 2 3 3 2 8 2 6" xfId="3910"/>
    <cellStyle name="Calculation 2 3 3 2 8 2 7" xfId="3911"/>
    <cellStyle name="Calculation 2 3 3 2 8 3" xfId="3912"/>
    <cellStyle name="Calculation 2 3 3 2 8 4" xfId="3913"/>
    <cellStyle name="Calculation 2 3 3 2 8 5" xfId="3914"/>
    <cellStyle name="Calculation 2 3 3 2 9" xfId="3915"/>
    <cellStyle name="Calculation 2 3 3 2 9 2" xfId="3916"/>
    <cellStyle name="Calculation 2 3 3 2 9 3" xfId="3917"/>
    <cellStyle name="Calculation 2 3 3 2 9 4" xfId="3918"/>
    <cellStyle name="Calculation 2 3 3 2 9 5" xfId="3919"/>
    <cellStyle name="Calculation 2 3 3 2 9 6" xfId="3920"/>
    <cellStyle name="Calculation 2 3 3 2 9 7" xfId="3921"/>
    <cellStyle name="Calculation 2 3 3 2 9 8" xfId="3922"/>
    <cellStyle name="Calculation 2 3 3 3" xfId="3923"/>
    <cellStyle name="Calculation 2 3 3 3 10" xfId="3924"/>
    <cellStyle name="Calculation 2 3 3 3 10 2" xfId="3925"/>
    <cellStyle name="Calculation 2 3 3 3 10 3" xfId="3926"/>
    <cellStyle name="Calculation 2 3 3 3 10 4" xfId="3927"/>
    <cellStyle name="Calculation 2 3 3 3 10 5" xfId="3928"/>
    <cellStyle name="Calculation 2 3 3 3 11" xfId="3929"/>
    <cellStyle name="Calculation 2 3 3 3 11 2" xfId="3930"/>
    <cellStyle name="Calculation 2 3 3 3 11 3" xfId="3931"/>
    <cellStyle name="Calculation 2 3 3 3 11 4" xfId="3932"/>
    <cellStyle name="Calculation 2 3 3 3 11 5" xfId="3933"/>
    <cellStyle name="Calculation 2 3 3 3 12" xfId="3934"/>
    <cellStyle name="Calculation 2 3 3 3 12 2" xfId="3935"/>
    <cellStyle name="Calculation 2 3 3 3 12 3" xfId="3936"/>
    <cellStyle name="Calculation 2 3 3 3 12 4" xfId="3937"/>
    <cellStyle name="Calculation 2 3 3 3 12 5" xfId="3938"/>
    <cellStyle name="Calculation 2 3 3 3 13" xfId="3939"/>
    <cellStyle name="Calculation 2 3 3 3 13 2" xfId="3940"/>
    <cellStyle name="Calculation 2 3 3 3 13 3" xfId="3941"/>
    <cellStyle name="Calculation 2 3 3 3 13 4" xfId="3942"/>
    <cellStyle name="Calculation 2 3 3 3 13 5" xfId="3943"/>
    <cellStyle name="Calculation 2 3 3 3 14" xfId="3944"/>
    <cellStyle name="Calculation 2 3 3 3 14 2" xfId="3945"/>
    <cellStyle name="Calculation 2 3 3 3 14 3" xfId="3946"/>
    <cellStyle name="Calculation 2 3 3 3 14 4" xfId="3947"/>
    <cellStyle name="Calculation 2 3 3 3 14 5" xfId="3948"/>
    <cellStyle name="Calculation 2 3 3 3 15" xfId="3949"/>
    <cellStyle name="Calculation 2 3 3 3 15 2" xfId="3950"/>
    <cellStyle name="Calculation 2 3 3 3 15 3" xfId="3951"/>
    <cellStyle name="Calculation 2 3 3 3 15 4" xfId="3952"/>
    <cellStyle name="Calculation 2 3 3 3 15 5" xfId="3953"/>
    <cellStyle name="Calculation 2 3 3 3 16" xfId="3954"/>
    <cellStyle name="Calculation 2 3 3 3 16 2" xfId="3955"/>
    <cellStyle name="Calculation 2 3 3 3 16 3" xfId="3956"/>
    <cellStyle name="Calculation 2 3 3 3 16 4" xfId="3957"/>
    <cellStyle name="Calculation 2 3 3 3 16 5" xfId="3958"/>
    <cellStyle name="Calculation 2 3 3 3 17" xfId="3959"/>
    <cellStyle name="Calculation 2 3 3 3 17 2" xfId="3960"/>
    <cellStyle name="Calculation 2 3 3 3 17 3" xfId="3961"/>
    <cellStyle name="Calculation 2 3 3 3 17 4" xfId="3962"/>
    <cellStyle name="Calculation 2 3 3 3 17 5" xfId="3963"/>
    <cellStyle name="Calculation 2 3 3 3 18" xfId="3964"/>
    <cellStyle name="Calculation 2 3 3 3 2" xfId="3965"/>
    <cellStyle name="Calculation 2 3 3 3 2 10" xfId="3966"/>
    <cellStyle name="Calculation 2 3 3 3 2 2" xfId="3967"/>
    <cellStyle name="Calculation 2 3 3 3 2 2 2" xfId="3968"/>
    <cellStyle name="Calculation 2 3 3 3 2 2 2 2" xfId="3969"/>
    <cellStyle name="Calculation 2 3 3 3 2 2 2 3" xfId="3970"/>
    <cellStyle name="Calculation 2 3 3 3 2 2 2 4" xfId="3971"/>
    <cellStyle name="Calculation 2 3 3 3 2 2 2 5" xfId="3972"/>
    <cellStyle name="Calculation 2 3 3 3 2 2 2 6" xfId="3973"/>
    <cellStyle name="Calculation 2 3 3 3 2 2 2 7" xfId="3974"/>
    <cellStyle name="Calculation 2 3 3 3 2 2 3" xfId="3975"/>
    <cellStyle name="Calculation 2 3 3 3 2 2 4" xfId="3976"/>
    <cellStyle name="Calculation 2 3 3 3 2 3" xfId="3977"/>
    <cellStyle name="Calculation 2 3 3 3 2 3 2" xfId="3978"/>
    <cellStyle name="Calculation 2 3 3 3 2 3 2 2" xfId="3979"/>
    <cellStyle name="Calculation 2 3 3 3 2 3 2 3" xfId="3980"/>
    <cellStyle name="Calculation 2 3 3 3 2 3 2 4" xfId="3981"/>
    <cellStyle name="Calculation 2 3 3 3 2 3 2 5" xfId="3982"/>
    <cellStyle name="Calculation 2 3 3 3 2 3 2 6" xfId="3983"/>
    <cellStyle name="Calculation 2 3 3 3 2 3 2 7" xfId="3984"/>
    <cellStyle name="Calculation 2 3 3 3 2 3 3" xfId="3985"/>
    <cellStyle name="Calculation 2 3 3 3 2 3 4" xfId="3986"/>
    <cellStyle name="Calculation 2 3 3 3 2 4" xfId="3987"/>
    <cellStyle name="Calculation 2 3 3 3 2 4 2" xfId="3988"/>
    <cellStyle name="Calculation 2 3 3 3 2 4 2 2" xfId="3989"/>
    <cellStyle name="Calculation 2 3 3 3 2 4 2 3" xfId="3990"/>
    <cellStyle name="Calculation 2 3 3 3 2 4 2 4" xfId="3991"/>
    <cellStyle name="Calculation 2 3 3 3 2 4 2 5" xfId="3992"/>
    <cellStyle name="Calculation 2 3 3 3 2 4 2 6" xfId="3993"/>
    <cellStyle name="Calculation 2 3 3 3 2 4 2 7" xfId="3994"/>
    <cellStyle name="Calculation 2 3 3 3 2 4 3" xfId="3995"/>
    <cellStyle name="Calculation 2 3 3 3 2 4 4" xfId="3996"/>
    <cellStyle name="Calculation 2 3 3 3 2 5" xfId="3997"/>
    <cellStyle name="Calculation 2 3 3 3 2 5 2" xfId="3998"/>
    <cellStyle name="Calculation 2 3 3 3 2 5 3" xfId="3999"/>
    <cellStyle name="Calculation 2 3 3 3 2 5 4" xfId="4000"/>
    <cellStyle name="Calculation 2 3 3 3 2 5 5" xfId="4001"/>
    <cellStyle name="Calculation 2 3 3 3 2 5 6" xfId="4002"/>
    <cellStyle name="Calculation 2 3 3 3 2 5 7" xfId="4003"/>
    <cellStyle name="Calculation 2 3 3 3 2 5 8" xfId="4004"/>
    <cellStyle name="Calculation 2 3 3 3 2 6" xfId="4005"/>
    <cellStyle name="Calculation 2 3 3 3 2 6 2" xfId="4006"/>
    <cellStyle name="Calculation 2 3 3 3 2 6 3" xfId="4007"/>
    <cellStyle name="Calculation 2 3 3 3 2 6 4" xfId="4008"/>
    <cellStyle name="Calculation 2 3 3 3 2 6 5" xfId="4009"/>
    <cellStyle name="Calculation 2 3 3 3 2 6 6" xfId="4010"/>
    <cellStyle name="Calculation 2 3 3 3 2 6 7" xfId="4011"/>
    <cellStyle name="Calculation 2 3 3 3 2 7" xfId="4012"/>
    <cellStyle name="Calculation 2 3 3 3 2 8" xfId="4013"/>
    <cellStyle name="Calculation 2 3 3 3 2 9" xfId="4014"/>
    <cellStyle name="Calculation 2 3 3 3 3" xfId="4015"/>
    <cellStyle name="Calculation 2 3 3 3 3 2" xfId="4016"/>
    <cellStyle name="Calculation 2 3 3 3 3 2 2" xfId="4017"/>
    <cellStyle name="Calculation 2 3 3 3 3 2 3" xfId="4018"/>
    <cellStyle name="Calculation 2 3 3 3 3 2 4" xfId="4019"/>
    <cellStyle name="Calculation 2 3 3 3 3 2 5" xfId="4020"/>
    <cellStyle name="Calculation 2 3 3 3 3 2 6" xfId="4021"/>
    <cellStyle name="Calculation 2 3 3 3 3 2 7" xfId="4022"/>
    <cellStyle name="Calculation 2 3 3 3 3 3" xfId="4023"/>
    <cellStyle name="Calculation 2 3 3 3 3 4" xfId="4024"/>
    <cellStyle name="Calculation 2 3 3 3 3 5" xfId="4025"/>
    <cellStyle name="Calculation 2 3 3 3 4" xfId="4026"/>
    <cellStyle name="Calculation 2 3 3 3 4 2" xfId="4027"/>
    <cellStyle name="Calculation 2 3 3 3 4 2 2" xfId="4028"/>
    <cellStyle name="Calculation 2 3 3 3 4 2 3" xfId="4029"/>
    <cellStyle name="Calculation 2 3 3 3 4 2 4" xfId="4030"/>
    <cellStyle name="Calculation 2 3 3 3 4 2 5" xfId="4031"/>
    <cellStyle name="Calculation 2 3 3 3 4 2 6" xfId="4032"/>
    <cellStyle name="Calculation 2 3 3 3 4 2 7" xfId="4033"/>
    <cellStyle name="Calculation 2 3 3 3 4 3" xfId="4034"/>
    <cellStyle name="Calculation 2 3 3 3 4 4" xfId="4035"/>
    <cellStyle name="Calculation 2 3 3 3 4 5" xfId="4036"/>
    <cellStyle name="Calculation 2 3 3 3 5" xfId="4037"/>
    <cellStyle name="Calculation 2 3 3 3 5 2" xfId="4038"/>
    <cellStyle name="Calculation 2 3 3 3 5 2 2" xfId="4039"/>
    <cellStyle name="Calculation 2 3 3 3 5 2 3" xfId="4040"/>
    <cellStyle name="Calculation 2 3 3 3 5 2 4" xfId="4041"/>
    <cellStyle name="Calculation 2 3 3 3 5 2 5" xfId="4042"/>
    <cellStyle name="Calculation 2 3 3 3 5 2 6" xfId="4043"/>
    <cellStyle name="Calculation 2 3 3 3 5 2 7" xfId="4044"/>
    <cellStyle name="Calculation 2 3 3 3 5 3" xfId="4045"/>
    <cellStyle name="Calculation 2 3 3 3 5 4" xfId="4046"/>
    <cellStyle name="Calculation 2 3 3 3 5 5" xfId="4047"/>
    <cellStyle name="Calculation 2 3 3 3 6" xfId="4048"/>
    <cellStyle name="Calculation 2 3 3 3 6 2" xfId="4049"/>
    <cellStyle name="Calculation 2 3 3 3 6 3" xfId="4050"/>
    <cellStyle name="Calculation 2 3 3 3 6 4" xfId="4051"/>
    <cellStyle name="Calculation 2 3 3 3 6 5" xfId="4052"/>
    <cellStyle name="Calculation 2 3 3 3 6 6" xfId="4053"/>
    <cellStyle name="Calculation 2 3 3 3 6 7" xfId="4054"/>
    <cellStyle name="Calculation 2 3 3 3 6 8" xfId="4055"/>
    <cellStyle name="Calculation 2 3 3 3 7" xfId="4056"/>
    <cellStyle name="Calculation 2 3 3 3 7 2" xfId="4057"/>
    <cellStyle name="Calculation 2 3 3 3 7 3" xfId="4058"/>
    <cellStyle name="Calculation 2 3 3 3 7 4" xfId="4059"/>
    <cellStyle name="Calculation 2 3 3 3 7 5" xfId="4060"/>
    <cellStyle name="Calculation 2 3 3 3 7 6" xfId="4061"/>
    <cellStyle name="Calculation 2 3 3 3 7 7" xfId="4062"/>
    <cellStyle name="Calculation 2 3 3 3 8" xfId="4063"/>
    <cellStyle name="Calculation 2 3 3 3 8 2" xfId="4064"/>
    <cellStyle name="Calculation 2 3 3 3 8 3" xfId="4065"/>
    <cellStyle name="Calculation 2 3 3 3 8 4" xfId="4066"/>
    <cellStyle name="Calculation 2 3 3 3 8 5" xfId="4067"/>
    <cellStyle name="Calculation 2 3 3 3 9" xfId="4068"/>
    <cellStyle name="Calculation 2 3 3 3 9 2" xfId="4069"/>
    <cellStyle name="Calculation 2 3 3 3 9 3" xfId="4070"/>
    <cellStyle name="Calculation 2 3 3 3 9 4" xfId="4071"/>
    <cellStyle name="Calculation 2 3 3 3 9 5" xfId="4072"/>
    <cellStyle name="Calculation 2 3 3 4" xfId="4073"/>
    <cellStyle name="Calculation 2 3 3 4 10" xfId="4074"/>
    <cellStyle name="Calculation 2 3 3 4 2" xfId="4075"/>
    <cellStyle name="Calculation 2 3 3 4 2 2" xfId="4076"/>
    <cellStyle name="Calculation 2 3 3 4 2 2 2" xfId="4077"/>
    <cellStyle name="Calculation 2 3 3 4 2 2 3" xfId="4078"/>
    <cellStyle name="Calculation 2 3 3 4 2 2 4" xfId="4079"/>
    <cellStyle name="Calculation 2 3 3 4 2 2 5" xfId="4080"/>
    <cellStyle name="Calculation 2 3 3 4 2 2 6" xfId="4081"/>
    <cellStyle name="Calculation 2 3 3 4 2 2 7" xfId="4082"/>
    <cellStyle name="Calculation 2 3 3 4 2 3" xfId="4083"/>
    <cellStyle name="Calculation 2 3 3 4 2 4" xfId="4084"/>
    <cellStyle name="Calculation 2 3 3 4 3" xfId="4085"/>
    <cellStyle name="Calculation 2 3 3 4 3 2" xfId="4086"/>
    <cellStyle name="Calculation 2 3 3 4 3 2 2" xfId="4087"/>
    <cellStyle name="Calculation 2 3 3 4 3 2 3" xfId="4088"/>
    <cellStyle name="Calculation 2 3 3 4 3 2 4" xfId="4089"/>
    <cellStyle name="Calculation 2 3 3 4 3 2 5" xfId="4090"/>
    <cellStyle name="Calculation 2 3 3 4 3 2 6" xfId="4091"/>
    <cellStyle name="Calculation 2 3 3 4 3 2 7" xfId="4092"/>
    <cellStyle name="Calculation 2 3 3 4 3 3" xfId="4093"/>
    <cellStyle name="Calculation 2 3 3 4 3 4" xfId="4094"/>
    <cellStyle name="Calculation 2 3 3 4 4" xfId="4095"/>
    <cellStyle name="Calculation 2 3 3 4 4 2" xfId="4096"/>
    <cellStyle name="Calculation 2 3 3 4 4 2 2" xfId="4097"/>
    <cellStyle name="Calculation 2 3 3 4 4 2 3" xfId="4098"/>
    <cellStyle name="Calculation 2 3 3 4 4 2 4" xfId="4099"/>
    <cellStyle name="Calculation 2 3 3 4 4 2 5" xfId="4100"/>
    <cellStyle name="Calculation 2 3 3 4 4 2 6" xfId="4101"/>
    <cellStyle name="Calculation 2 3 3 4 4 2 7" xfId="4102"/>
    <cellStyle name="Calculation 2 3 3 4 4 3" xfId="4103"/>
    <cellStyle name="Calculation 2 3 3 4 4 4" xfId="4104"/>
    <cellStyle name="Calculation 2 3 3 4 5" xfId="4105"/>
    <cellStyle name="Calculation 2 3 3 4 5 2" xfId="4106"/>
    <cellStyle name="Calculation 2 3 3 4 5 3" xfId="4107"/>
    <cellStyle name="Calculation 2 3 3 4 5 4" xfId="4108"/>
    <cellStyle name="Calculation 2 3 3 4 5 5" xfId="4109"/>
    <cellStyle name="Calculation 2 3 3 4 5 6" xfId="4110"/>
    <cellStyle name="Calculation 2 3 3 4 5 7" xfId="4111"/>
    <cellStyle name="Calculation 2 3 3 4 5 8" xfId="4112"/>
    <cellStyle name="Calculation 2 3 3 4 6" xfId="4113"/>
    <cellStyle name="Calculation 2 3 3 4 6 2" xfId="4114"/>
    <cellStyle name="Calculation 2 3 3 4 6 3" xfId="4115"/>
    <cellStyle name="Calculation 2 3 3 4 6 4" xfId="4116"/>
    <cellStyle name="Calculation 2 3 3 4 6 5" xfId="4117"/>
    <cellStyle name="Calculation 2 3 3 4 6 6" xfId="4118"/>
    <cellStyle name="Calculation 2 3 3 4 6 7" xfId="4119"/>
    <cellStyle name="Calculation 2 3 3 4 7" xfId="4120"/>
    <cellStyle name="Calculation 2 3 3 4 8" xfId="4121"/>
    <cellStyle name="Calculation 2 3 3 4 9" xfId="4122"/>
    <cellStyle name="Calculation 2 3 3 5" xfId="4123"/>
    <cellStyle name="Calculation 2 3 3 5 10" xfId="4124"/>
    <cellStyle name="Calculation 2 3 3 5 2" xfId="4125"/>
    <cellStyle name="Calculation 2 3 3 5 2 2" xfId="4126"/>
    <cellStyle name="Calculation 2 3 3 5 2 2 2" xfId="4127"/>
    <cellStyle name="Calculation 2 3 3 5 2 2 3" xfId="4128"/>
    <cellStyle name="Calculation 2 3 3 5 2 2 4" xfId="4129"/>
    <cellStyle name="Calculation 2 3 3 5 2 2 5" xfId="4130"/>
    <cellStyle name="Calculation 2 3 3 5 2 2 6" xfId="4131"/>
    <cellStyle name="Calculation 2 3 3 5 2 2 7" xfId="4132"/>
    <cellStyle name="Calculation 2 3 3 5 2 3" xfId="4133"/>
    <cellStyle name="Calculation 2 3 3 5 2 4" xfId="4134"/>
    <cellStyle name="Calculation 2 3 3 5 3" xfId="4135"/>
    <cellStyle name="Calculation 2 3 3 5 3 2" xfId="4136"/>
    <cellStyle name="Calculation 2 3 3 5 3 2 2" xfId="4137"/>
    <cellStyle name="Calculation 2 3 3 5 3 2 3" xfId="4138"/>
    <cellStyle name="Calculation 2 3 3 5 3 2 4" xfId="4139"/>
    <cellStyle name="Calculation 2 3 3 5 3 2 5" xfId="4140"/>
    <cellStyle name="Calculation 2 3 3 5 3 2 6" xfId="4141"/>
    <cellStyle name="Calculation 2 3 3 5 3 2 7" xfId="4142"/>
    <cellStyle name="Calculation 2 3 3 5 3 3" xfId="4143"/>
    <cellStyle name="Calculation 2 3 3 5 3 4" xfId="4144"/>
    <cellStyle name="Calculation 2 3 3 5 4" xfId="4145"/>
    <cellStyle name="Calculation 2 3 3 5 4 2" xfId="4146"/>
    <cellStyle name="Calculation 2 3 3 5 4 2 2" xfId="4147"/>
    <cellStyle name="Calculation 2 3 3 5 4 2 3" xfId="4148"/>
    <cellStyle name="Calculation 2 3 3 5 4 2 4" xfId="4149"/>
    <cellStyle name="Calculation 2 3 3 5 4 2 5" xfId="4150"/>
    <cellStyle name="Calculation 2 3 3 5 4 2 6" xfId="4151"/>
    <cellStyle name="Calculation 2 3 3 5 4 2 7" xfId="4152"/>
    <cellStyle name="Calculation 2 3 3 5 4 3" xfId="4153"/>
    <cellStyle name="Calculation 2 3 3 5 4 4" xfId="4154"/>
    <cellStyle name="Calculation 2 3 3 5 5" xfId="4155"/>
    <cellStyle name="Calculation 2 3 3 5 5 2" xfId="4156"/>
    <cellStyle name="Calculation 2 3 3 5 5 3" xfId="4157"/>
    <cellStyle name="Calculation 2 3 3 5 5 4" xfId="4158"/>
    <cellStyle name="Calculation 2 3 3 5 5 5" xfId="4159"/>
    <cellStyle name="Calculation 2 3 3 5 5 6" xfId="4160"/>
    <cellStyle name="Calculation 2 3 3 5 5 7" xfId="4161"/>
    <cellStyle name="Calculation 2 3 3 5 5 8" xfId="4162"/>
    <cellStyle name="Calculation 2 3 3 5 6" xfId="4163"/>
    <cellStyle name="Calculation 2 3 3 5 6 2" xfId="4164"/>
    <cellStyle name="Calculation 2 3 3 5 6 3" xfId="4165"/>
    <cellStyle name="Calculation 2 3 3 5 6 4" xfId="4166"/>
    <cellStyle name="Calculation 2 3 3 5 6 5" xfId="4167"/>
    <cellStyle name="Calculation 2 3 3 5 6 6" xfId="4168"/>
    <cellStyle name="Calculation 2 3 3 5 6 7" xfId="4169"/>
    <cellStyle name="Calculation 2 3 3 5 7" xfId="4170"/>
    <cellStyle name="Calculation 2 3 3 5 8" xfId="4171"/>
    <cellStyle name="Calculation 2 3 3 5 9" xfId="4172"/>
    <cellStyle name="Calculation 2 3 3 6" xfId="4173"/>
    <cellStyle name="Calculation 2 3 3 6 2" xfId="4174"/>
    <cellStyle name="Calculation 2 3 3 6 2 2" xfId="4175"/>
    <cellStyle name="Calculation 2 3 3 6 2 3" xfId="4176"/>
    <cellStyle name="Calculation 2 3 3 6 2 4" xfId="4177"/>
    <cellStyle name="Calculation 2 3 3 6 2 5" xfId="4178"/>
    <cellStyle name="Calculation 2 3 3 6 2 6" xfId="4179"/>
    <cellStyle name="Calculation 2 3 3 6 2 7" xfId="4180"/>
    <cellStyle name="Calculation 2 3 3 6 3" xfId="4181"/>
    <cellStyle name="Calculation 2 3 3 6 4" xfId="4182"/>
    <cellStyle name="Calculation 2 3 3 6 5" xfId="4183"/>
    <cellStyle name="Calculation 2 3 3 7" xfId="4184"/>
    <cellStyle name="Calculation 2 3 3 7 2" xfId="4185"/>
    <cellStyle name="Calculation 2 3 3 7 2 2" xfId="4186"/>
    <cellStyle name="Calculation 2 3 3 7 2 3" xfId="4187"/>
    <cellStyle name="Calculation 2 3 3 7 2 4" xfId="4188"/>
    <cellStyle name="Calculation 2 3 3 7 2 5" xfId="4189"/>
    <cellStyle name="Calculation 2 3 3 7 2 6" xfId="4190"/>
    <cellStyle name="Calculation 2 3 3 7 2 7" xfId="4191"/>
    <cellStyle name="Calculation 2 3 3 7 3" xfId="4192"/>
    <cellStyle name="Calculation 2 3 3 7 4" xfId="4193"/>
    <cellStyle name="Calculation 2 3 3 7 5" xfId="4194"/>
    <cellStyle name="Calculation 2 3 3 8" xfId="4195"/>
    <cellStyle name="Calculation 2 3 3 8 2" xfId="4196"/>
    <cellStyle name="Calculation 2 3 3 8 2 2" xfId="4197"/>
    <cellStyle name="Calculation 2 3 3 8 2 3" xfId="4198"/>
    <cellStyle name="Calculation 2 3 3 8 2 4" xfId="4199"/>
    <cellStyle name="Calculation 2 3 3 8 2 5" xfId="4200"/>
    <cellStyle name="Calculation 2 3 3 8 2 6" xfId="4201"/>
    <cellStyle name="Calculation 2 3 3 8 2 7" xfId="4202"/>
    <cellStyle name="Calculation 2 3 3 8 3" xfId="4203"/>
    <cellStyle name="Calculation 2 3 3 8 4" xfId="4204"/>
    <cellStyle name="Calculation 2 3 3 8 5" xfId="4205"/>
    <cellStyle name="Calculation 2 3 3 9" xfId="4206"/>
    <cellStyle name="Calculation 2 3 3 9 2" xfId="4207"/>
    <cellStyle name="Calculation 2 3 3 9 2 2" xfId="4208"/>
    <cellStyle name="Calculation 2 3 3 9 2 3" xfId="4209"/>
    <cellStyle name="Calculation 2 3 3 9 2 4" xfId="4210"/>
    <cellStyle name="Calculation 2 3 3 9 2 5" xfId="4211"/>
    <cellStyle name="Calculation 2 3 3 9 2 6" xfId="4212"/>
    <cellStyle name="Calculation 2 3 3 9 2 7" xfId="4213"/>
    <cellStyle name="Calculation 2 3 3 9 3" xfId="4214"/>
    <cellStyle name="Calculation 2 3 3 9 4" xfId="4215"/>
    <cellStyle name="Calculation 2 3 3 9 5" xfId="4216"/>
    <cellStyle name="Calculation 2 3 4" xfId="4217"/>
    <cellStyle name="Calculation 2 3 4 10" xfId="4218"/>
    <cellStyle name="Calculation 2 3 4 10 2" xfId="4219"/>
    <cellStyle name="Calculation 2 3 4 10 3" xfId="4220"/>
    <cellStyle name="Calculation 2 3 4 10 4" xfId="4221"/>
    <cellStyle name="Calculation 2 3 4 10 5" xfId="4222"/>
    <cellStyle name="Calculation 2 3 4 10 6" xfId="4223"/>
    <cellStyle name="Calculation 2 3 4 10 7" xfId="4224"/>
    <cellStyle name="Calculation 2 3 4 11" xfId="4225"/>
    <cellStyle name="Calculation 2 3 4 11 2" xfId="4226"/>
    <cellStyle name="Calculation 2 3 4 11 3" xfId="4227"/>
    <cellStyle name="Calculation 2 3 4 11 4" xfId="4228"/>
    <cellStyle name="Calculation 2 3 4 11 5" xfId="4229"/>
    <cellStyle name="Calculation 2 3 4 12" xfId="4230"/>
    <cellStyle name="Calculation 2 3 4 12 2" xfId="4231"/>
    <cellStyle name="Calculation 2 3 4 12 3" xfId="4232"/>
    <cellStyle name="Calculation 2 3 4 12 4" xfId="4233"/>
    <cellStyle name="Calculation 2 3 4 12 5" xfId="4234"/>
    <cellStyle name="Calculation 2 3 4 13" xfId="4235"/>
    <cellStyle name="Calculation 2 3 4 13 2" xfId="4236"/>
    <cellStyle name="Calculation 2 3 4 13 3" xfId="4237"/>
    <cellStyle name="Calculation 2 3 4 13 4" xfId="4238"/>
    <cellStyle name="Calculation 2 3 4 13 5" xfId="4239"/>
    <cellStyle name="Calculation 2 3 4 14" xfId="4240"/>
    <cellStyle name="Calculation 2 3 4 14 2" xfId="4241"/>
    <cellStyle name="Calculation 2 3 4 14 3" xfId="4242"/>
    <cellStyle name="Calculation 2 3 4 14 4" xfId="4243"/>
    <cellStyle name="Calculation 2 3 4 14 5" xfId="4244"/>
    <cellStyle name="Calculation 2 3 4 15" xfId="4245"/>
    <cellStyle name="Calculation 2 3 4 15 2" xfId="4246"/>
    <cellStyle name="Calculation 2 3 4 15 3" xfId="4247"/>
    <cellStyle name="Calculation 2 3 4 15 4" xfId="4248"/>
    <cellStyle name="Calculation 2 3 4 15 5" xfId="4249"/>
    <cellStyle name="Calculation 2 3 4 16" xfId="4250"/>
    <cellStyle name="Calculation 2 3 4 16 2" xfId="4251"/>
    <cellStyle name="Calculation 2 3 4 16 3" xfId="4252"/>
    <cellStyle name="Calculation 2 3 4 16 4" xfId="4253"/>
    <cellStyle name="Calculation 2 3 4 16 5" xfId="4254"/>
    <cellStyle name="Calculation 2 3 4 17" xfId="4255"/>
    <cellStyle name="Calculation 2 3 4 17 2" xfId="4256"/>
    <cellStyle name="Calculation 2 3 4 17 3" xfId="4257"/>
    <cellStyle name="Calculation 2 3 4 17 4" xfId="4258"/>
    <cellStyle name="Calculation 2 3 4 17 5" xfId="4259"/>
    <cellStyle name="Calculation 2 3 4 18" xfId="4260"/>
    <cellStyle name="Calculation 2 3 4 2" xfId="4261"/>
    <cellStyle name="Calculation 2 3 4 2 10" xfId="4262"/>
    <cellStyle name="Calculation 2 3 4 2 10 2" xfId="4263"/>
    <cellStyle name="Calculation 2 3 4 2 10 3" xfId="4264"/>
    <cellStyle name="Calculation 2 3 4 2 10 4" xfId="4265"/>
    <cellStyle name="Calculation 2 3 4 2 10 5" xfId="4266"/>
    <cellStyle name="Calculation 2 3 4 2 11" xfId="4267"/>
    <cellStyle name="Calculation 2 3 4 2 11 2" xfId="4268"/>
    <cellStyle name="Calculation 2 3 4 2 11 3" xfId="4269"/>
    <cellStyle name="Calculation 2 3 4 2 11 4" xfId="4270"/>
    <cellStyle name="Calculation 2 3 4 2 11 5" xfId="4271"/>
    <cellStyle name="Calculation 2 3 4 2 12" xfId="4272"/>
    <cellStyle name="Calculation 2 3 4 2 12 2" xfId="4273"/>
    <cellStyle name="Calculation 2 3 4 2 12 3" xfId="4274"/>
    <cellStyle name="Calculation 2 3 4 2 12 4" xfId="4275"/>
    <cellStyle name="Calculation 2 3 4 2 12 5" xfId="4276"/>
    <cellStyle name="Calculation 2 3 4 2 13" xfId="4277"/>
    <cellStyle name="Calculation 2 3 4 2 13 2" xfId="4278"/>
    <cellStyle name="Calculation 2 3 4 2 13 3" xfId="4279"/>
    <cellStyle name="Calculation 2 3 4 2 13 4" xfId="4280"/>
    <cellStyle name="Calculation 2 3 4 2 13 5" xfId="4281"/>
    <cellStyle name="Calculation 2 3 4 2 14" xfId="4282"/>
    <cellStyle name="Calculation 2 3 4 2 14 2" xfId="4283"/>
    <cellStyle name="Calculation 2 3 4 2 14 3" xfId="4284"/>
    <cellStyle name="Calculation 2 3 4 2 14 4" xfId="4285"/>
    <cellStyle name="Calculation 2 3 4 2 14 5" xfId="4286"/>
    <cellStyle name="Calculation 2 3 4 2 15" xfId="4287"/>
    <cellStyle name="Calculation 2 3 4 2 15 2" xfId="4288"/>
    <cellStyle name="Calculation 2 3 4 2 15 3" xfId="4289"/>
    <cellStyle name="Calculation 2 3 4 2 15 4" xfId="4290"/>
    <cellStyle name="Calculation 2 3 4 2 15 5" xfId="4291"/>
    <cellStyle name="Calculation 2 3 4 2 16" xfId="4292"/>
    <cellStyle name="Calculation 2 3 4 2 16 2" xfId="4293"/>
    <cellStyle name="Calculation 2 3 4 2 16 3" xfId="4294"/>
    <cellStyle name="Calculation 2 3 4 2 16 4" xfId="4295"/>
    <cellStyle name="Calculation 2 3 4 2 16 5" xfId="4296"/>
    <cellStyle name="Calculation 2 3 4 2 17" xfId="4297"/>
    <cellStyle name="Calculation 2 3 4 2 17 2" xfId="4298"/>
    <cellStyle name="Calculation 2 3 4 2 17 3" xfId="4299"/>
    <cellStyle name="Calculation 2 3 4 2 17 4" xfId="4300"/>
    <cellStyle name="Calculation 2 3 4 2 17 5" xfId="4301"/>
    <cellStyle name="Calculation 2 3 4 2 18" xfId="4302"/>
    <cellStyle name="Calculation 2 3 4 2 2" xfId="4303"/>
    <cellStyle name="Calculation 2 3 4 2 2 10" xfId="4304"/>
    <cellStyle name="Calculation 2 3 4 2 2 2" xfId="4305"/>
    <cellStyle name="Calculation 2 3 4 2 2 2 2" xfId="4306"/>
    <cellStyle name="Calculation 2 3 4 2 2 2 2 2" xfId="4307"/>
    <cellStyle name="Calculation 2 3 4 2 2 2 2 3" xfId="4308"/>
    <cellStyle name="Calculation 2 3 4 2 2 2 2 4" xfId="4309"/>
    <cellStyle name="Calculation 2 3 4 2 2 2 2 5" xfId="4310"/>
    <cellStyle name="Calculation 2 3 4 2 2 2 2 6" xfId="4311"/>
    <cellStyle name="Calculation 2 3 4 2 2 2 2 7" xfId="4312"/>
    <cellStyle name="Calculation 2 3 4 2 2 2 3" xfId="4313"/>
    <cellStyle name="Calculation 2 3 4 2 2 2 4" xfId="4314"/>
    <cellStyle name="Calculation 2 3 4 2 2 3" xfId="4315"/>
    <cellStyle name="Calculation 2 3 4 2 2 3 2" xfId="4316"/>
    <cellStyle name="Calculation 2 3 4 2 2 3 2 2" xfId="4317"/>
    <cellStyle name="Calculation 2 3 4 2 2 3 2 3" xfId="4318"/>
    <cellStyle name="Calculation 2 3 4 2 2 3 2 4" xfId="4319"/>
    <cellStyle name="Calculation 2 3 4 2 2 3 2 5" xfId="4320"/>
    <cellStyle name="Calculation 2 3 4 2 2 3 2 6" xfId="4321"/>
    <cellStyle name="Calculation 2 3 4 2 2 3 2 7" xfId="4322"/>
    <cellStyle name="Calculation 2 3 4 2 2 3 3" xfId="4323"/>
    <cellStyle name="Calculation 2 3 4 2 2 3 4" xfId="4324"/>
    <cellStyle name="Calculation 2 3 4 2 2 4" xfId="4325"/>
    <cellStyle name="Calculation 2 3 4 2 2 4 2" xfId="4326"/>
    <cellStyle name="Calculation 2 3 4 2 2 4 2 2" xfId="4327"/>
    <cellStyle name="Calculation 2 3 4 2 2 4 2 3" xfId="4328"/>
    <cellStyle name="Calculation 2 3 4 2 2 4 2 4" xfId="4329"/>
    <cellStyle name="Calculation 2 3 4 2 2 4 2 5" xfId="4330"/>
    <cellStyle name="Calculation 2 3 4 2 2 4 2 6" xfId="4331"/>
    <cellStyle name="Calculation 2 3 4 2 2 4 2 7" xfId="4332"/>
    <cellStyle name="Calculation 2 3 4 2 2 4 3" xfId="4333"/>
    <cellStyle name="Calculation 2 3 4 2 2 4 4" xfId="4334"/>
    <cellStyle name="Calculation 2 3 4 2 2 5" xfId="4335"/>
    <cellStyle name="Calculation 2 3 4 2 2 5 2" xfId="4336"/>
    <cellStyle name="Calculation 2 3 4 2 2 5 3" xfId="4337"/>
    <cellStyle name="Calculation 2 3 4 2 2 5 4" xfId="4338"/>
    <cellStyle name="Calculation 2 3 4 2 2 5 5" xfId="4339"/>
    <cellStyle name="Calculation 2 3 4 2 2 5 6" xfId="4340"/>
    <cellStyle name="Calculation 2 3 4 2 2 5 7" xfId="4341"/>
    <cellStyle name="Calculation 2 3 4 2 2 5 8" xfId="4342"/>
    <cellStyle name="Calculation 2 3 4 2 2 6" xfId="4343"/>
    <cellStyle name="Calculation 2 3 4 2 2 6 2" xfId="4344"/>
    <cellStyle name="Calculation 2 3 4 2 2 6 3" xfId="4345"/>
    <cellStyle name="Calculation 2 3 4 2 2 6 4" xfId="4346"/>
    <cellStyle name="Calculation 2 3 4 2 2 6 5" xfId="4347"/>
    <cellStyle name="Calculation 2 3 4 2 2 6 6" xfId="4348"/>
    <cellStyle name="Calculation 2 3 4 2 2 6 7" xfId="4349"/>
    <cellStyle name="Calculation 2 3 4 2 2 7" xfId="4350"/>
    <cellStyle name="Calculation 2 3 4 2 2 8" xfId="4351"/>
    <cellStyle name="Calculation 2 3 4 2 2 9" xfId="4352"/>
    <cellStyle name="Calculation 2 3 4 2 3" xfId="4353"/>
    <cellStyle name="Calculation 2 3 4 2 3 2" xfId="4354"/>
    <cellStyle name="Calculation 2 3 4 2 3 2 2" xfId="4355"/>
    <cellStyle name="Calculation 2 3 4 2 3 2 3" xfId="4356"/>
    <cellStyle name="Calculation 2 3 4 2 3 2 4" xfId="4357"/>
    <cellStyle name="Calculation 2 3 4 2 3 2 5" xfId="4358"/>
    <cellStyle name="Calculation 2 3 4 2 3 2 6" xfId="4359"/>
    <cellStyle name="Calculation 2 3 4 2 3 2 7" xfId="4360"/>
    <cellStyle name="Calculation 2 3 4 2 3 3" xfId="4361"/>
    <cellStyle name="Calculation 2 3 4 2 3 4" xfId="4362"/>
    <cellStyle name="Calculation 2 3 4 2 3 5" xfId="4363"/>
    <cellStyle name="Calculation 2 3 4 2 4" xfId="4364"/>
    <cellStyle name="Calculation 2 3 4 2 4 2" xfId="4365"/>
    <cellStyle name="Calculation 2 3 4 2 4 2 2" xfId="4366"/>
    <cellStyle name="Calculation 2 3 4 2 4 2 3" xfId="4367"/>
    <cellStyle name="Calculation 2 3 4 2 4 2 4" xfId="4368"/>
    <cellStyle name="Calculation 2 3 4 2 4 2 5" xfId="4369"/>
    <cellStyle name="Calculation 2 3 4 2 4 2 6" xfId="4370"/>
    <cellStyle name="Calculation 2 3 4 2 4 2 7" xfId="4371"/>
    <cellStyle name="Calculation 2 3 4 2 4 3" xfId="4372"/>
    <cellStyle name="Calculation 2 3 4 2 4 4" xfId="4373"/>
    <cellStyle name="Calculation 2 3 4 2 4 5" xfId="4374"/>
    <cellStyle name="Calculation 2 3 4 2 5" xfId="4375"/>
    <cellStyle name="Calculation 2 3 4 2 5 2" xfId="4376"/>
    <cellStyle name="Calculation 2 3 4 2 5 2 2" xfId="4377"/>
    <cellStyle name="Calculation 2 3 4 2 5 2 3" xfId="4378"/>
    <cellStyle name="Calculation 2 3 4 2 5 2 4" xfId="4379"/>
    <cellStyle name="Calculation 2 3 4 2 5 2 5" xfId="4380"/>
    <cellStyle name="Calculation 2 3 4 2 5 2 6" xfId="4381"/>
    <cellStyle name="Calculation 2 3 4 2 5 2 7" xfId="4382"/>
    <cellStyle name="Calculation 2 3 4 2 5 3" xfId="4383"/>
    <cellStyle name="Calculation 2 3 4 2 5 4" xfId="4384"/>
    <cellStyle name="Calculation 2 3 4 2 5 5" xfId="4385"/>
    <cellStyle name="Calculation 2 3 4 2 6" xfId="4386"/>
    <cellStyle name="Calculation 2 3 4 2 6 2" xfId="4387"/>
    <cellStyle name="Calculation 2 3 4 2 6 3" xfId="4388"/>
    <cellStyle name="Calculation 2 3 4 2 6 4" xfId="4389"/>
    <cellStyle name="Calculation 2 3 4 2 6 5" xfId="4390"/>
    <cellStyle name="Calculation 2 3 4 2 6 6" xfId="4391"/>
    <cellStyle name="Calculation 2 3 4 2 6 7" xfId="4392"/>
    <cellStyle name="Calculation 2 3 4 2 6 8" xfId="4393"/>
    <cellStyle name="Calculation 2 3 4 2 7" xfId="4394"/>
    <cellStyle name="Calculation 2 3 4 2 7 2" xfId="4395"/>
    <cellStyle name="Calculation 2 3 4 2 7 3" xfId="4396"/>
    <cellStyle name="Calculation 2 3 4 2 7 4" xfId="4397"/>
    <cellStyle name="Calculation 2 3 4 2 7 5" xfId="4398"/>
    <cellStyle name="Calculation 2 3 4 2 7 6" xfId="4399"/>
    <cellStyle name="Calculation 2 3 4 2 7 7" xfId="4400"/>
    <cellStyle name="Calculation 2 3 4 2 8" xfId="4401"/>
    <cellStyle name="Calculation 2 3 4 2 8 2" xfId="4402"/>
    <cellStyle name="Calculation 2 3 4 2 8 3" xfId="4403"/>
    <cellStyle name="Calculation 2 3 4 2 8 4" xfId="4404"/>
    <cellStyle name="Calculation 2 3 4 2 8 5" xfId="4405"/>
    <cellStyle name="Calculation 2 3 4 2 9" xfId="4406"/>
    <cellStyle name="Calculation 2 3 4 2 9 2" xfId="4407"/>
    <cellStyle name="Calculation 2 3 4 2 9 3" xfId="4408"/>
    <cellStyle name="Calculation 2 3 4 2 9 4" xfId="4409"/>
    <cellStyle name="Calculation 2 3 4 2 9 5" xfId="4410"/>
    <cellStyle name="Calculation 2 3 4 3" xfId="4411"/>
    <cellStyle name="Calculation 2 3 4 3 10" xfId="4412"/>
    <cellStyle name="Calculation 2 3 4 3 2" xfId="4413"/>
    <cellStyle name="Calculation 2 3 4 3 2 2" xfId="4414"/>
    <cellStyle name="Calculation 2 3 4 3 2 2 2" xfId="4415"/>
    <cellStyle name="Calculation 2 3 4 3 2 2 3" xfId="4416"/>
    <cellStyle name="Calculation 2 3 4 3 2 2 4" xfId="4417"/>
    <cellStyle name="Calculation 2 3 4 3 2 2 5" xfId="4418"/>
    <cellStyle name="Calculation 2 3 4 3 2 2 6" xfId="4419"/>
    <cellStyle name="Calculation 2 3 4 3 2 2 7" xfId="4420"/>
    <cellStyle name="Calculation 2 3 4 3 2 3" xfId="4421"/>
    <cellStyle name="Calculation 2 3 4 3 2 4" xfId="4422"/>
    <cellStyle name="Calculation 2 3 4 3 3" xfId="4423"/>
    <cellStyle name="Calculation 2 3 4 3 3 2" xfId="4424"/>
    <cellStyle name="Calculation 2 3 4 3 3 2 2" xfId="4425"/>
    <cellStyle name="Calculation 2 3 4 3 3 2 3" xfId="4426"/>
    <cellStyle name="Calculation 2 3 4 3 3 2 4" xfId="4427"/>
    <cellStyle name="Calculation 2 3 4 3 3 2 5" xfId="4428"/>
    <cellStyle name="Calculation 2 3 4 3 3 2 6" xfId="4429"/>
    <cellStyle name="Calculation 2 3 4 3 3 2 7" xfId="4430"/>
    <cellStyle name="Calculation 2 3 4 3 3 3" xfId="4431"/>
    <cellStyle name="Calculation 2 3 4 3 3 4" xfId="4432"/>
    <cellStyle name="Calculation 2 3 4 3 4" xfId="4433"/>
    <cellStyle name="Calculation 2 3 4 3 4 2" xfId="4434"/>
    <cellStyle name="Calculation 2 3 4 3 4 2 2" xfId="4435"/>
    <cellStyle name="Calculation 2 3 4 3 4 2 3" xfId="4436"/>
    <cellStyle name="Calculation 2 3 4 3 4 2 4" xfId="4437"/>
    <cellStyle name="Calculation 2 3 4 3 4 2 5" xfId="4438"/>
    <cellStyle name="Calculation 2 3 4 3 4 2 6" xfId="4439"/>
    <cellStyle name="Calculation 2 3 4 3 4 2 7" xfId="4440"/>
    <cellStyle name="Calculation 2 3 4 3 4 3" xfId="4441"/>
    <cellStyle name="Calculation 2 3 4 3 4 4" xfId="4442"/>
    <cellStyle name="Calculation 2 3 4 3 5" xfId="4443"/>
    <cellStyle name="Calculation 2 3 4 3 5 2" xfId="4444"/>
    <cellStyle name="Calculation 2 3 4 3 5 3" xfId="4445"/>
    <cellStyle name="Calculation 2 3 4 3 5 4" xfId="4446"/>
    <cellStyle name="Calculation 2 3 4 3 5 5" xfId="4447"/>
    <cellStyle name="Calculation 2 3 4 3 5 6" xfId="4448"/>
    <cellStyle name="Calculation 2 3 4 3 5 7" xfId="4449"/>
    <cellStyle name="Calculation 2 3 4 3 5 8" xfId="4450"/>
    <cellStyle name="Calculation 2 3 4 3 6" xfId="4451"/>
    <cellStyle name="Calculation 2 3 4 3 6 2" xfId="4452"/>
    <cellStyle name="Calculation 2 3 4 3 6 3" xfId="4453"/>
    <cellStyle name="Calculation 2 3 4 3 6 4" xfId="4454"/>
    <cellStyle name="Calculation 2 3 4 3 6 5" xfId="4455"/>
    <cellStyle name="Calculation 2 3 4 3 6 6" xfId="4456"/>
    <cellStyle name="Calculation 2 3 4 3 6 7" xfId="4457"/>
    <cellStyle name="Calculation 2 3 4 3 7" xfId="4458"/>
    <cellStyle name="Calculation 2 3 4 3 8" xfId="4459"/>
    <cellStyle name="Calculation 2 3 4 3 9" xfId="4460"/>
    <cellStyle name="Calculation 2 3 4 4" xfId="4461"/>
    <cellStyle name="Calculation 2 3 4 4 10" xfId="4462"/>
    <cellStyle name="Calculation 2 3 4 4 2" xfId="4463"/>
    <cellStyle name="Calculation 2 3 4 4 2 2" xfId="4464"/>
    <cellStyle name="Calculation 2 3 4 4 2 2 2" xfId="4465"/>
    <cellStyle name="Calculation 2 3 4 4 2 2 3" xfId="4466"/>
    <cellStyle name="Calculation 2 3 4 4 2 2 4" xfId="4467"/>
    <cellStyle name="Calculation 2 3 4 4 2 2 5" xfId="4468"/>
    <cellStyle name="Calculation 2 3 4 4 2 2 6" xfId="4469"/>
    <cellStyle name="Calculation 2 3 4 4 2 2 7" xfId="4470"/>
    <cellStyle name="Calculation 2 3 4 4 2 3" xfId="4471"/>
    <cellStyle name="Calculation 2 3 4 4 2 4" xfId="4472"/>
    <cellStyle name="Calculation 2 3 4 4 3" xfId="4473"/>
    <cellStyle name="Calculation 2 3 4 4 3 2" xfId="4474"/>
    <cellStyle name="Calculation 2 3 4 4 3 2 2" xfId="4475"/>
    <cellStyle name="Calculation 2 3 4 4 3 2 3" xfId="4476"/>
    <cellStyle name="Calculation 2 3 4 4 3 2 4" xfId="4477"/>
    <cellStyle name="Calculation 2 3 4 4 3 2 5" xfId="4478"/>
    <cellStyle name="Calculation 2 3 4 4 3 2 6" xfId="4479"/>
    <cellStyle name="Calculation 2 3 4 4 3 2 7" xfId="4480"/>
    <cellStyle name="Calculation 2 3 4 4 3 3" xfId="4481"/>
    <cellStyle name="Calculation 2 3 4 4 3 4" xfId="4482"/>
    <cellStyle name="Calculation 2 3 4 4 4" xfId="4483"/>
    <cellStyle name="Calculation 2 3 4 4 4 2" xfId="4484"/>
    <cellStyle name="Calculation 2 3 4 4 4 2 2" xfId="4485"/>
    <cellStyle name="Calculation 2 3 4 4 4 2 3" xfId="4486"/>
    <cellStyle name="Calculation 2 3 4 4 4 2 4" xfId="4487"/>
    <cellStyle name="Calculation 2 3 4 4 4 2 5" xfId="4488"/>
    <cellStyle name="Calculation 2 3 4 4 4 2 6" xfId="4489"/>
    <cellStyle name="Calculation 2 3 4 4 4 2 7" xfId="4490"/>
    <cellStyle name="Calculation 2 3 4 4 4 3" xfId="4491"/>
    <cellStyle name="Calculation 2 3 4 4 4 4" xfId="4492"/>
    <cellStyle name="Calculation 2 3 4 4 5" xfId="4493"/>
    <cellStyle name="Calculation 2 3 4 4 5 2" xfId="4494"/>
    <cellStyle name="Calculation 2 3 4 4 5 3" xfId="4495"/>
    <cellStyle name="Calculation 2 3 4 4 5 4" xfId="4496"/>
    <cellStyle name="Calculation 2 3 4 4 5 5" xfId="4497"/>
    <cellStyle name="Calculation 2 3 4 4 5 6" xfId="4498"/>
    <cellStyle name="Calculation 2 3 4 4 5 7" xfId="4499"/>
    <cellStyle name="Calculation 2 3 4 4 5 8" xfId="4500"/>
    <cellStyle name="Calculation 2 3 4 4 6" xfId="4501"/>
    <cellStyle name="Calculation 2 3 4 4 6 2" xfId="4502"/>
    <cellStyle name="Calculation 2 3 4 4 6 3" xfId="4503"/>
    <cellStyle name="Calculation 2 3 4 4 6 4" xfId="4504"/>
    <cellStyle name="Calculation 2 3 4 4 6 5" xfId="4505"/>
    <cellStyle name="Calculation 2 3 4 4 6 6" xfId="4506"/>
    <cellStyle name="Calculation 2 3 4 4 6 7" xfId="4507"/>
    <cellStyle name="Calculation 2 3 4 4 7" xfId="4508"/>
    <cellStyle name="Calculation 2 3 4 4 8" xfId="4509"/>
    <cellStyle name="Calculation 2 3 4 4 9" xfId="4510"/>
    <cellStyle name="Calculation 2 3 4 5" xfId="4511"/>
    <cellStyle name="Calculation 2 3 4 5 2" xfId="4512"/>
    <cellStyle name="Calculation 2 3 4 5 2 2" xfId="4513"/>
    <cellStyle name="Calculation 2 3 4 5 2 3" xfId="4514"/>
    <cellStyle name="Calculation 2 3 4 5 2 4" xfId="4515"/>
    <cellStyle name="Calculation 2 3 4 5 2 5" xfId="4516"/>
    <cellStyle name="Calculation 2 3 4 5 2 6" xfId="4517"/>
    <cellStyle name="Calculation 2 3 4 5 2 7" xfId="4518"/>
    <cellStyle name="Calculation 2 3 4 5 3" xfId="4519"/>
    <cellStyle name="Calculation 2 3 4 5 4" xfId="4520"/>
    <cellStyle name="Calculation 2 3 4 5 5" xfId="4521"/>
    <cellStyle name="Calculation 2 3 4 6" xfId="4522"/>
    <cellStyle name="Calculation 2 3 4 6 2" xfId="4523"/>
    <cellStyle name="Calculation 2 3 4 6 2 2" xfId="4524"/>
    <cellStyle name="Calculation 2 3 4 6 2 3" xfId="4525"/>
    <cellStyle name="Calculation 2 3 4 6 2 4" xfId="4526"/>
    <cellStyle name="Calculation 2 3 4 6 2 5" xfId="4527"/>
    <cellStyle name="Calculation 2 3 4 6 2 6" xfId="4528"/>
    <cellStyle name="Calculation 2 3 4 6 2 7" xfId="4529"/>
    <cellStyle name="Calculation 2 3 4 6 3" xfId="4530"/>
    <cellStyle name="Calculation 2 3 4 6 4" xfId="4531"/>
    <cellStyle name="Calculation 2 3 4 6 5" xfId="4532"/>
    <cellStyle name="Calculation 2 3 4 7" xfId="4533"/>
    <cellStyle name="Calculation 2 3 4 7 2" xfId="4534"/>
    <cellStyle name="Calculation 2 3 4 7 2 2" xfId="4535"/>
    <cellStyle name="Calculation 2 3 4 7 2 3" xfId="4536"/>
    <cellStyle name="Calculation 2 3 4 7 2 4" xfId="4537"/>
    <cellStyle name="Calculation 2 3 4 7 2 5" xfId="4538"/>
    <cellStyle name="Calculation 2 3 4 7 2 6" xfId="4539"/>
    <cellStyle name="Calculation 2 3 4 7 2 7" xfId="4540"/>
    <cellStyle name="Calculation 2 3 4 7 3" xfId="4541"/>
    <cellStyle name="Calculation 2 3 4 7 4" xfId="4542"/>
    <cellStyle name="Calculation 2 3 4 7 5" xfId="4543"/>
    <cellStyle name="Calculation 2 3 4 8" xfId="4544"/>
    <cellStyle name="Calculation 2 3 4 8 2" xfId="4545"/>
    <cellStyle name="Calculation 2 3 4 8 2 2" xfId="4546"/>
    <cellStyle name="Calculation 2 3 4 8 2 3" xfId="4547"/>
    <cellStyle name="Calculation 2 3 4 8 2 4" xfId="4548"/>
    <cellStyle name="Calculation 2 3 4 8 2 5" xfId="4549"/>
    <cellStyle name="Calculation 2 3 4 8 2 6" xfId="4550"/>
    <cellStyle name="Calculation 2 3 4 8 2 7" xfId="4551"/>
    <cellStyle name="Calculation 2 3 4 8 3" xfId="4552"/>
    <cellStyle name="Calculation 2 3 4 8 4" xfId="4553"/>
    <cellStyle name="Calculation 2 3 4 8 5" xfId="4554"/>
    <cellStyle name="Calculation 2 3 4 9" xfId="4555"/>
    <cellStyle name="Calculation 2 3 4 9 2" xfId="4556"/>
    <cellStyle name="Calculation 2 3 4 9 3" xfId="4557"/>
    <cellStyle name="Calculation 2 3 4 9 4" xfId="4558"/>
    <cellStyle name="Calculation 2 3 4 9 5" xfId="4559"/>
    <cellStyle name="Calculation 2 3 4 9 6" xfId="4560"/>
    <cellStyle name="Calculation 2 3 4 9 7" xfId="4561"/>
    <cellStyle name="Calculation 2 3 4 9 8" xfId="4562"/>
    <cellStyle name="Calculation 2 3 5" xfId="4563"/>
    <cellStyle name="Calculation 2 3 5 10" xfId="4564"/>
    <cellStyle name="Calculation 2 3 5 10 2" xfId="4565"/>
    <cellStyle name="Calculation 2 3 5 10 3" xfId="4566"/>
    <cellStyle name="Calculation 2 3 5 10 4" xfId="4567"/>
    <cellStyle name="Calculation 2 3 5 10 5" xfId="4568"/>
    <cellStyle name="Calculation 2 3 5 11" xfId="4569"/>
    <cellStyle name="Calculation 2 3 5 11 2" xfId="4570"/>
    <cellStyle name="Calculation 2 3 5 11 3" xfId="4571"/>
    <cellStyle name="Calculation 2 3 5 11 4" xfId="4572"/>
    <cellStyle name="Calculation 2 3 5 11 5" xfId="4573"/>
    <cellStyle name="Calculation 2 3 5 12" xfId="4574"/>
    <cellStyle name="Calculation 2 3 5 12 2" xfId="4575"/>
    <cellStyle name="Calculation 2 3 5 12 3" xfId="4576"/>
    <cellStyle name="Calculation 2 3 5 12 4" xfId="4577"/>
    <cellStyle name="Calculation 2 3 5 12 5" xfId="4578"/>
    <cellStyle name="Calculation 2 3 5 13" xfId="4579"/>
    <cellStyle name="Calculation 2 3 5 13 2" xfId="4580"/>
    <cellStyle name="Calculation 2 3 5 13 3" xfId="4581"/>
    <cellStyle name="Calculation 2 3 5 13 4" xfId="4582"/>
    <cellStyle name="Calculation 2 3 5 13 5" xfId="4583"/>
    <cellStyle name="Calculation 2 3 5 14" xfId="4584"/>
    <cellStyle name="Calculation 2 3 5 14 2" xfId="4585"/>
    <cellStyle name="Calculation 2 3 5 14 3" xfId="4586"/>
    <cellStyle name="Calculation 2 3 5 14 4" xfId="4587"/>
    <cellStyle name="Calculation 2 3 5 14 5" xfId="4588"/>
    <cellStyle name="Calculation 2 3 5 15" xfId="4589"/>
    <cellStyle name="Calculation 2 3 5 15 2" xfId="4590"/>
    <cellStyle name="Calculation 2 3 5 15 3" xfId="4591"/>
    <cellStyle name="Calculation 2 3 5 15 4" xfId="4592"/>
    <cellStyle name="Calculation 2 3 5 15 5" xfId="4593"/>
    <cellStyle name="Calculation 2 3 5 16" xfId="4594"/>
    <cellStyle name="Calculation 2 3 5 16 2" xfId="4595"/>
    <cellStyle name="Calculation 2 3 5 16 3" xfId="4596"/>
    <cellStyle name="Calculation 2 3 5 16 4" xfId="4597"/>
    <cellStyle name="Calculation 2 3 5 16 5" xfId="4598"/>
    <cellStyle name="Calculation 2 3 5 17" xfId="4599"/>
    <cellStyle name="Calculation 2 3 5 17 2" xfId="4600"/>
    <cellStyle name="Calculation 2 3 5 17 3" xfId="4601"/>
    <cellStyle name="Calculation 2 3 5 17 4" xfId="4602"/>
    <cellStyle name="Calculation 2 3 5 17 5" xfId="4603"/>
    <cellStyle name="Calculation 2 3 5 18" xfId="4604"/>
    <cellStyle name="Calculation 2 3 5 2" xfId="4605"/>
    <cellStyle name="Calculation 2 3 5 2 10" xfId="4606"/>
    <cellStyle name="Calculation 2 3 5 2 2" xfId="4607"/>
    <cellStyle name="Calculation 2 3 5 2 2 2" xfId="4608"/>
    <cellStyle name="Calculation 2 3 5 2 2 2 2" xfId="4609"/>
    <cellStyle name="Calculation 2 3 5 2 2 2 3" xfId="4610"/>
    <cellStyle name="Calculation 2 3 5 2 2 2 4" xfId="4611"/>
    <cellStyle name="Calculation 2 3 5 2 2 2 5" xfId="4612"/>
    <cellStyle name="Calculation 2 3 5 2 2 2 6" xfId="4613"/>
    <cellStyle name="Calculation 2 3 5 2 2 2 7" xfId="4614"/>
    <cellStyle name="Calculation 2 3 5 2 2 3" xfId="4615"/>
    <cellStyle name="Calculation 2 3 5 2 2 4" xfId="4616"/>
    <cellStyle name="Calculation 2 3 5 2 3" xfId="4617"/>
    <cellStyle name="Calculation 2 3 5 2 3 2" xfId="4618"/>
    <cellStyle name="Calculation 2 3 5 2 3 2 2" xfId="4619"/>
    <cellStyle name="Calculation 2 3 5 2 3 2 3" xfId="4620"/>
    <cellStyle name="Calculation 2 3 5 2 3 2 4" xfId="4621"/>
    <cellStyle name="Calculation 2 3 5 2 3 2 5" xfId="4622"/>
    <cellStyle name="Calculation 2 3 5 2 3 2 6" xfId="4623"/>
    <cellStyle name="Calculation 2 3 5 2 3 2 7" xfId="4624"/>
    <cellStyle name="Calculation 2 3 5 2 3 3" xfId="4625"/>
    <cellStyle name="Calculation 2 3 5 2 3 4" xfId="4626"/>
    <cellStyle name="Calculation 2 3 5 2 4" xfId="4627"/>
    <cellStyle name="Calculation 2 3 5 2 4 2" xfId="4628"/>
    <cellStyle name="Calculation 2 3 5 2 4 2 2" xfId="4629"/>
    <cellStyle name="Calculation 2 3 5 2 4 2 3" xfId="4630"/>
    <cellStyle name="Calculation 2 3 5 2 4 2 4" xfId="4631"/>
    <cellStyle name="Calculation 2 3 5 2 4 2 5" xfId="4632"/>
    <cellStyle name="Calculation 2 3 5 2 4 2 6" xfId="4633"/>
    <cellStyle name="Calculation 2 3 5 2 4 2 7" xfId="4634"/>
    <cellStyle name="Calculation 2 3 5 2 4 3" xfId="4635"/>
    <cellStyle name="Calculation 2 3 5 2 4 4" xfId="4636"/>
    <cellStyle name="Calculation 2 3 5 2 5" xfId="4637"/>
    <cellStyle name="Calculation 2 3 5 2 5 2" xfId="4638"/>
    <cellStyle name="Calculation 2 3 5 2 5 3" xfId="4639"/>
    <cellStyle name="Calculation 2 3 5 2 5 4" xfId="4640"/>
    <cellStyle name="Calculation 2 3 5 2 5 5" xfId="4641"/>
    <cellStyle name="Calculation 2 3 5 2 5 6" xfId="4642"/>
    <cellStyle name="Calculation 2 3 5 2 5 7" xfId="4643"/>
    <cellStyle name="Calculation 2 3 5 2 5 8" xfId="4644"/>
    <cellStyle name="Calculation 2 3 5 2 6" xfId="4645"/>
    <cellStyle name="Calculation 2 3 5 2 6 2" xfId="4646"/>
    <cellStyle name="Calculation 2 3 5 2 6 3" xfId="4647"/>
    <cellStyle name="Calculation 2 3 5 2 6 4" xfId="4648"/>
    <cellStyle name="Calculation 2 3 5 2 6 5" xfId="4649"/>
    <cellStyle name="Calculation 2 3 5 2 6 6" xfId="4650"/>
    <cellStyle name="Calculation 2 3 5 2 6 7" xfId="4651"/>
    <cellStyle name="Calculation 2 3 5 2 7" xfId="4652"/>
    <cellStyle name="Calculation 2 3 5 2 8" xfId="4653"/>
    <cellStyle name="Calculation 2 3 5 2 9" xfId="4654"/>
    <cellStyle name="Calculation 2 3 5 3" xfId="4655"/>
    <cellStyle name="Calculation 2 3 5 3 2" xfId="4656"/>
    <cellStyle name="Calculation 2 3 5 3 2 2" xfId="4657"/>
    <cellStyle name="Calculation 2 3 5 3 2 3" xfId="4658"/>
    <cellStyle name="Calculation 2 3 5 3 2 4" xfId="4659"/>
    <cellStyle name="Calculation 2 3 5 3 2 5" xfId="4660"/>
    <cellStyle name="Calculation 2 3 5 3 2 6" xfId="4661"/>
    <cellStyle name="Calculation 2 3 5 3 2 7" xfId="4662"/>
    <cellStyle name="Calculation 2 3 5 3 3" xfId="4663"/>
    <cellStyle name="Calculation 2 3 5 3 4" xfId="4664"/>
    <cellStyle name="Calculation 2 3 5 3 5" xfId="4665"/>
    <cellStyle name="Calculation 2 3 5 4" xfId="4666"/>
    <cellStyle name="Calculation 2 3 5 4 2" xfId="4667"/>
    <cellStyle name="Calculation 2 3 5 4 2 2" xfId="4668"/>
    <cellStyle name="Calculation 2 3 5 4 2 3" xfId="4669"/>
    <cellStyle name="Calculation 2 3 5 4 2 4" xfId="4670"/>
    <cellStyle name="Calculation 2 3 5 4 2 5" xfId="4671"/>
    <cellStyle name="Calculation 2 3 5 4 2 6" xfId="4672"/>
    <cellStyle name="Calculation 2 3 5 4 2 7" xfId="4673"/>
    <cellStyle name="Calculation 2 3 5 4 3" xfId="4674"/>
    <cellStyle name="Calculation 2 3 5 4 4" xfId="4675"/>
    <cellStyle name="Calculation 2 3 5 4 5" xfId="4676"/>
    <cellStyle name="Calculation 2 3 5 5" xfId="4677"/>
    <cellStyle name="Calculation 2 3 5 5 2" xfId="4678"/>
    <cellStyle name="Calculation 2 3 5 5 2 2" xfId="4679"/>
    <cellStyle name="Calculation 2 3 5 5 2 3" xfId="4680"/>
    <cellStyle name="Calculation 2 3 5 5 2 4" xfId="4681"/>
    <cellStyle name="Calculation 2 3 5 5 2 5" xfId="4682"/>
    <cellStyle name="Calculation 2 3 5 5 2 6" xfId="4683"/>
    <cellStyle name="Calculation 2 3 5 5 2 7" xfId="4684"/>
    <cellStyle name="Calculation 2 3 5 5 3" xfId="4685"/>
    <cellStyle name="Calculation 2 3 5 5 4" xfId="4686"/>
    <cellStyle name="Calculation 2 3 5 5 5" xfId="4687"/>
    <cellStyle name="Calculation 2 3 5 6" xfId="4688"/>
    <cellStyle name="Calculation 2 3 5 6 2" xfId="4689"/>
    <cellStyle name="Calculation 2 3 5 6 3" xfId="4690"/>
    <cellStyle name="Calculation 2 3 5 6 4" xfId="4691"/>
    <cellStyle name="Calculation 2 3 5 6 5" xfId="4692"/>
    <cellStyle name="Calculation 2 3 5 6 6" xfId="4693"/>
    <cellStyle name="Calculation 2 3 5 6 7" xfId="4694"/>
    <cellStyle name="Calculation 2 3 5 6 8" xfId="4695"/>
    <cellStyle name="Calculation 2 3 5 7" xfId="4696"/>
    <cellStyle name="Calculation 2 3 5 7 2" xfId="4697"/>
    <cellStyle name="Calculation 2 3 5 7 3" xfId="4698"/>
    <cellStyle name="Calculation 2 3 5 7 4" xfId="4699"/>
    <cellStyle name="Calculation 2 3 5 7 5" xfId="4700"/>
    <cellStyle name="Calculation 2 3 5 7 6" xfId="4701"/>
    <cellStyle name="Calculation 2 3 5 7 7" xfId="4702"/>
    <cellStyle name="Calculation 2 3 5 8" xfId="4703"/>
    <cellStyle name="Calculation 2 3 5 8 2" xfId="4704"/>
    <cellStyle name="Calculation 2 3 5 8 3" xfId="4705"/>
    <cellStyle name="Calculation 2 3 5 8 4" xfId="4706"/>
    <cellStyle name="Calculation 2 3 5 8 5" xfId="4707"/>
    <cellStyle name="Calculation 2 3 5 9" xfId="4708"/>
    <cellStyle name="Calculation 2 3 5 9 2" xfId="4709"/>
    <cellStyle name="Calculation 2 3 5 9 3" xfId="4710"/>
    <cellStyle name="Calculation 2 3 5 9 4" xfId="4711"/>
    <cellStyle name="Calculation 2 3 5 9 5" xfId="4712"/>
    <cellStyle name="Calculation 2 3 6" xfId="4713"/>
    <cellStyle name="Calculation 2 3 6 10" xfId="4714"/>
    <cellStyle name="Calculation 2 3 6 2" xfId="4715"/>
    <cellStyle name="Calculation 2 3 6 2 2" xfId="4716"/>
    <cellStyle name="Calculation 2 3 6 2 2 2" xfId="4717"/>
    <cellStyle name="Calculation 2 3 6 2 2 3" xfId="4718"/>
    <cellStyle name="Calculation 2 3 6 2 2 4" xfId="4719"/>
    <cellStyle name="Calculation 2 3 6 2 2 5" xfId="4720"/>
    <cellStyle name="Calculation 2 3 6 2 2 6" xfId="4721"/>
    <cellStyle name="Calculation 2 3 6 2 2 7" xfId="4722"/>
    <cellStyle name="Calculation 2 3 6 2 3" xfId="4723"/>
    <cellStyle name="Calculation 2 3 6 2 4" xfId="4724"/>
    <cellStyle name="Calculation 2 3 6 3" xfId="4725"/>
    <cellStyle name="Calculation 2 3 6 3 2" xfId="4726"/>
    <cellStyle name="Calculation 2 3 6 3 2 2" xfId="4727"/>
    <cellStyle name="Calculation 2 3 6 3 2 3" xfId="4728"/>
    <cellStyle name="Calculation 2 3 6 3 2 4" xfId="4729"/>
    <cellStyle name="Calculation 2 3 6 3 2 5" xfId="4730"/>
    <cellStyle name="Calculation 2 3 6 3 2 6" xfId="4731"/>
    <cellStyle name="Calculation 2 3 6 3 2 7" xfId="4732"/>
    <cellStyle name="Calculation 2 3 6 3 3" xfId="4733"/>
    <cellStyle name="Calculation 2 3 6 3 4" xfId="4734"/>
    <cellStyle name="Calculation 2 3 6 4" xfId="4735"/>
    <cellStyle name="Calculation 2 3 6 4 2" xfId="4736"/>
    <cellStyle name="Calculation 2 3 6 4 2 2" xfId="4737"/>
    <cellStyle name="Calculation 2 3 6 4 2 3" xfId="4738"/>
    <cellStyle name="Calculation 2 3 6 4 2 4" xfId="4739"/>
    <cellStyle name="Calculation 2 3 6 4 2 5" xfId="4740"/>
    <cellStyle name="Calculation 2 3 6 4 2 6" xfId="4741"/>
    <cellStyle name="Calculation 2 3 6 4 2 7" xfId="4742"/>
    <cellStyle name="Calculation 2 3 6 4 3" xfId="4743"/>
    <cellStyle name="Calculation 2 3 6 4 4" xfId="4744"/>
    <cellStyle name="Calculation 2 3 6 5" xfId="4745"/>
    <cellStyle name="Calculation 2 3 6 5 2" xfId="4746"/>
    <cellStyle name="Calculation 2 3 6 5 3" xfId="4747"/>
    <cellStyle name="Calculation 2 3 6 5 4" xfId="4748"/>
    <cellStyle name="Calculation 2 3 6 5 5" xfId="4749"/>
    <cellStyle name="Calculation 2 3 6 5 6" xfId="4750"/>
    <cellStyle name="Calculation 2 3 6 5 7" xfId="4751"/>
    <cellStyle name="Calculation 2 3 6 5 8" xfId="4752"/>
    <cellStyle name="Calculation 2 3 6 6" xfId="4753"/>
    <cellStyle name="Calculation 2 3 6 6 2" xfId="4754"/>
    <cellStyle name="Calculation 2 3 6 6 3" xfId="4755"/>
    <cellStyle name="Calculation 2 3 6 6 4" xfId="4756"/>
    <cellStyle name="Calculation 2 3 6 6 5" xfId="4757"/>
    <cellStyle name="Calculation 2 3 6 6 6" xfId="4758"/>
    <cellStyle name="Calculation 2 3 6 6 7" xfId="4759"/>
    <cellStyle name="Calculation 2 3 6 7" xfId="4760"/>
    <cellStyle name="Calculation 2 3 6 8" xfId="4761"/>
    <cellStyle name="Calculation 2 3 6 9" xfId="4762"/>
    <cellStyle name="Calculation 2 3 7" xfId="4763"/>
    <cellStyle name="Calculation 2 3 7 10" xfId="4764"/>
    <cellStyle name="Calculation 2 3 7 2" xfId="4765"/>
    <cellStyle name="Calculation 2 3 7 2 2" xfId="4766"/>
    <cellStyle name="Calculation 2 3 7 2 2 2" xfId="4767"/>
    <cellStyle name="Calculation 2 3 7 2 2 3" xfId="4768"/>
    <cellStyle name="Calculation 2 3 7 2 2 4" xfId="4769"/>
    <cellStyle name="Calculation 2 3 7 2 2 5" xfId="4770"/>
    <cellStyle name="Calculation 2 3 7 2 2 6" xfId="4771"/>
    <cellStyle name="Calculation 2 3 7 2 2 7" xfId="4772"/>
    <cellStyle name="Calculation 2 3 7 2 3" xfId="4773"/>
    <cellStyle name="Calculation 2 3 7 2 4" xfId="4774"/>
    <cellStyle name="Calculation 2 3 7 3" xfId="4775"/>
    <cellStyle name="Calculation 2 3 7 3 2" xfId="4776"/>
    <cellStyle name="Calculation 2 3 7 3 2 2" xfId="4777"/>
    <cellStyle name="Calculation 2 3 7 3 2 3" xfId="4778"/>
    <cellStyle name="Calculation 2 3 7 3 2 4" xfId="4779"/>
    <cellStyle name="Calculation 2 3 7 3 2 5" xfId="4780"/>
    <cellStyle name="Calculation 2 3 7 3 2 6" xfId="4781"/>
    <cellStyle name="Calculation 2 3 7 3 2 7" xfId="4782"/>
    <cellStyle name="Calculation 2 3 7 3 3" xfId="4783"/>
    <cellStyle name="Calculation 2 3 7 3 4" xfId="4784"/>
    <cellStyle name="Calculation 2 3 7 4" xfId="4785"/>
    <cellStyle name="Calculation 2 3 7 4 2" xfId="4786"/>
    <cellStyle name="Calculation 2 3 7 4 2 2" xfId="4787"/>
    <cellStyle name="Calculation 2 3 7 4 2 3" xfId="4788"/>
    <cellStyle name="Calculation 2 3 7 4 2 4" xfId="4789"/>
    <cellStyle name="Calculation 2 3 7 4 2 5" xfId="4790"/>
    <cellStyle name="Calculation 2 3 7 4 2 6" xfId="4791"/>
    <cellStyle name="Calculation 2 3 7 4 2 7" xfId="4792"/>
    <cellStyle name="Calculation 2 3 7 4 3" xfId="4793"/>
    <cellStyle name="Calculation 2 3 7 4 4" xfId="4794"/>
    <cellStyle name="Calculation 2 3 7 5" xfId="4795"/>
    <cellStyle name="Calculation 2 3 7 5 2" xfId="4796"/>
    <cellStyle name="Calculation 2 3 7 5 3" xfId="4797"/>
    <cellStyle name="Calculation 2 3 7 5 4" xfId="4798"/>
    <cellStyle name="Calculation 2 3 7 5 5" xfId="4799"/>
    <cellStyle name="Calculation 2 3 7 5 6" xfId="4800"/>
    <cellStyle name="Calculation 2 3 7 5 7" xfId="4801"/>
    <cellStyle name="Calculation 2 3 7 5 8" xfId="4802"/>
    <cellStyle name="Calculation 2 3 7 6" xfId="4803"/>
    <cellStyle name="Calculation 2 3 7 6 2" xfId="4804"/>
    <cellStyle name="Calculation 2 3 7 6 3" xfId="4805"/>
    <cellStyle name="Calculation 2 3 7 6 4" xfId="4806"/>
    <cellStyle name="Calculation 2 3 7 6 5" xfId="4807"/>
    <cellStyle name="Calculation 2 3 7 6 6" xfId="4808"/>
    <cellStyle name="Calculation 2 3 7 6 7" xfId="4809"/>
    <cellStyle name="Calculation 2 3 7 7" xfId="4810"/>
    <cellStyle name="Calculation 2 3 7 8" xfId="4811"/>
    <cellStyle name="Calculation 2 3 7 9" xfId="4812"/>
    <cellStyle name="Calculation 2 3 8" xfId="4813"/>
    <cellStyle name="Calculation 2 3 8 2" xfId="4814"/>
    <cellStyle name="Calculation 2 3 8 2 2" xfId="4815"/>
    <cellStyle name="Calculation 2 3 8 2 3" xfId="4816"/>
    <cellStyle name="Calculation 2 3 8 2 4" xfId="4817"/>
    <cellStyle name="Calculation 2 3 8 2 5" xfId="4818"/>
    <cellStyle name="Calculation 2 3 8 2 6" xfId="4819"/>
    <cellStyle name="Calculation 2 3 8 2 7" xfId="4820"/>
    <cellStyle name="Calculation 2 3 8 3" xfId="4821"/>
    <cellStyle name="Calculation 2 3 8 4" xfId="4822"/>
    <cellStyle name="Calculation 2 3 8 5" xfId="4823"/>
    <cellStyle name="Calculation 2 3 9" xfId="4824"/>
    <cellStyle name="Calculation 2 3 9 2" xfId="4825"/>
    <cellStyle name="Calculation 2 3 9 2 2" xfId="4826"/>
    <cellStyle name="Calculation 2 3 9 2 3" xfId="4827"/>
    <cellStyle name="Calculation 2 3 9 2 4" xfId="4828"/>
    <cellStyle name="Calculation 2 3 9 2 5" xfId="4829"/>
    <cellStyle name="Calculation 2 3 9 2 6" xfId="4830"/>
    <cellStyle name="Calculation 2 3 9 2 7" xfId="4831"/>
    <cellStyle name="Calculation 2 3 9 3" xfId="4832"/>
    <cellStyle name="Calculation 2 3 9 4" xfId="4833"/>
    <cellStyle name="Calculation 2 3 9 5" xfId="4834"/>
    <cellStyle name="Calculation 2 4" xfId="4835"/>
    <cellStyle name="Calculation 2 4 10" xfId="4836"/>
    <cellStyle name="Calculation 2 4 10 2" xfId="4837"/>
    <cellStyle name="Calculation 2 4 10 2 2" xfId="4838"/>
    <cellStyle name="Calculation 2 4 10 2 3" xfId="4839"/>
    <cellStyle name="Calculation 2 4 10 2 4" xfId="4840"/>
    <cellStyle name="Calculation 2 4 10 2 5" xfId="4841"/>
    <cellStyle name="Calculation 2 4 10 2 6" xfId="4842"/>
    <cellStyle name="Calculation 2 4 10 2 7" xfId="4843"/>
    <cellStyle name="Calculation 2 4 10 3" xfId="4844"/>
    <cellStyle name="Calculation 2 4 10 4" xfId="4845"/>
    <cellStyle name="Calculation 2 4 10 5" xfId="4846"/>
    <cellStyle name="Calculation 2 4 11" xfId="4847"/>
    <cellStyle name="Calculation 2 4 11 2" xfId="4848"/>
    <cellStyle name="Calculation 2 4 11 2 2" xfId="4849"/>
    <cellStyle name="Calculation 2 4 11 2 3" xfId="4850"/>
    <cellStyle name="Calculation 2 4 11 2 4" xfId="4851"/>
    <cellStyle name="Calculation 2 4 11 2 5" xfId="4852"/>
    <cellStyle name="Calculation 2 4 11 2 6" xfId="4853"/>
    <cellStyle name="Calculation 2 4 11 2 7" xfId="4854"/>
    <cellStyle name="Calculation 2 4 11 3" xfId="4855"/>
    <cellStyle name="Calculation 2 4 11 4" xfId="4856"/>
    <cellStyle name="Calculation 2 4 11 5" xfId="4857"/>
    <cellStyle name="Calculation 2 4 12" xfId="4858"/>
    <cellStyle name="Calculation 2 4 12 2" xfId="4859"/>
    <cellStyle name="Calculation 2 4 12 3" xfId="4860"/>
    <cellStyle name="Calculation 2 4 12 4" xfId="4861"/>
    <cellStyle name="Calculation 2 4 12 5" xfId="4862"/>
    <cellStyle name="Calculation 2 4 12 6" xfId="4863"/>
    <cellStyle name="Calculation 2 4 12 7" xfId="4864"/>
    <cellStyle name="Calculation 2 4 12 8" xfId="4865"/>
    <cellStyle name="Calculation 2 4 13" xfId="4866"/>
    <cellStyle name="Calculation 2 4 13 2" xfId="4867"/>
    <cellStyle name="Calculation 2 4 13 3" xfId="4868"/>
    <cellStyle name="Calculation 2 4 13 4" xfId="4869"/>
    <cellStyle name="Calculation 2 4 13 5" xfId="4870"/>
    <cellStyle name="Calculation 2 4 13 6" xfId="4871"/>
    <cellStyle name="Calculation 2 4 13 7" xfId="4872"/>
    <cellStyle name="Calculation 2 4 14" xfId="4873"/>
    <cellStyle name="Calculation 2 4 14 2" xfId="4874"/>
    <cellStyle name="Calculation 2 4 14 3" xfId="4875"/>
    <cellStyle name="Calculation 2 4 14 4" xfId="4876"/>
    <cellStyle name="Calculation 2 4 14 5" xfId="4877"/>
    <cellStyle name="Calculation 2 4 15" xfId="4878"/>
    <cellStyle name="Calculation 2 4 15 2" xfId="4879"/>
    <cellStyle name="Calculation 2 4 15 3" xfId="4880"/>
    <cellStyle name="Calculation 2 4 15 4" xfId="4881"/>
    <cellStyle name="Calculation 2 4 15 5" xfId="4882"/>
    <cellStyle name="Calculation 2 4 16" xfId="4883"/>
    <cellStyle name="Calculation 2 4 16 2" xfId="4884"/>
    <cellStyle name="Calculation 2 4 16 3" xfId="4885"/>
    <cellStyle name="Calculation 2 4 16 4" xfId="4886"/>
    <cellStyle name="Calculation 2 4 16 5" xfId="4887"/>
    <cellStyle name="Calculation 2 4 17" xfId="4888"/>
    <cellStyle name="Calculation 2 4 17 2" xfId="4889"/>
    <cellStyle name="Calculation 2 4 17 3" xfId="4890"/>
    <cellStyle name="Calculation 2 4 17 4" xfId="4891"/>
    <cellStyle name="Calculation 2 4 17 5" xfId="4892"/>
    <cellStyle name="Calculation 2 4 18" xfId="4893"/>
    <cellStyle name="Calculation 2 4 19" xfId="4894"/>
    <cellStyle name="Calculation 2 4 2" xfId="4895"/>
    <cellStyle name="Calculation 2 4 2 10" xfId="4896"/>
    <cellStyle name="Calculation 2 4 2 10 2" xfId="4897"/>
    <cellStyle name="Calculation 2 4 2 10 3" xfId="4898"/>
    <cellStyle name="Calculation 2 4 2 10 4" xfId="4899"/>
    <cellStyle name="Calculation 2 4 2 10 5" xfId="4900"/>
    <cellStyle name="Calculation 2 4 2 10 6" xfId="4901"/>
    <cellStyle name="Calculation 2 4 2 10 7" xfId="4902"/>
    <cellStyle name="Calculation 2 4 2 10 8" xfId="4903"/>
    <cellStyle name="Calculation 2 4 2 11" xfId="4904"/>
    <cellStyle name="Calculation 2 4 2 11 2" xfId="4905"/>
    <cellStyle name="Calculation 2 4 2 11 3" xfId="4906"/>
    <cellStyle name="Calculation 2 4 2 11 4" xfId="4907"/>
    <cellStyle name="Calculation 2 4 2 11 5" xfId="4908"/>
    <cellStyle name="Calculation 2 4 2 11 6" xfId="4909"/>
    <cellStyle name="Calculation 2 4 2 11 7" xfId="4910"/>
    <cellStyle name="Calculation 2 4 2 12" xfId="4911"/>
    <cellStyle name="Calculation 2 4 2 12 2" xfId="4912"/>
    <cellStyle name="Calculation 2 4 2 12 3" xfId="4913"/>
    <cellStyle name="Calculation 2 4 2 12 4" xfId="4914"/>
    <cellStyle name="Calculation 2 4 2 12 5" xfId="4915"/>
    <cellStyle name="Calculation 2 4 2 13" xfId="4916"/>
    <cellStyle name="Calculation 2 4 2 13 2" xfId="4917"/>
    <cellStyle name="Calculation 2 4 2 13 3" xfId="4918"/>
    <cellStyle name="Calculation 2 4 2 13 4" xfId="4919"/>
    <cellStyle name="Calculation 2 4 2 13 5" xfId="4920"/>
    <cellStyle name="Calculation 2 4 2 14" xfId="4921"/>
    <cellStyle name="Calculation 2 4 2 14 2" xfId="4922"/>
    <cellStyle name="Calculation 2 4 2 14 3" xfId="4923"/>
    <cellStyle name="Calculation 2 4 2 14 4" xfId="4924"/>
    <cellStyle name="Calculation 2 4 2 14 5" xfId="4925"/>
    <cellStyle name="Calculation 2 4 2 15" xfId="4926"/>
    <cellStyle name="Calculation 2 4 2 15 2" xfId="4927"/>
    <cellStyle name="Calculation 2 4 2 15 3" xfId="4928"/>
    <cellStyle name="Calculation 2 4 2 15 4" xfId="4929"/>
    <cellStyle name="Calculation 2 4 2 15 5" xfId="4930"/>
    <cellStyle name="Calculation 2 4 2 16" xfId="4931"/>
    <cellStyle name="Calculation 2 4 2 17" xfId="4932"/>
    <cellStyle name="Calculation 2 4 2 2" xfId="4933"/>
    <cellStyle name="Calculation 2 4 2 2 10" xfId="4934"/>
    <cellStyle name="Calculation 2 4 2 2 10 2" xfId="4935"/>
    <cellStyle name="Calculation 2 4 2 2 10 3" xfId="4936"/>
    <cellStyle name="Calculation 2 4 2 2 10 4" xfId="4937"/>
    <cellStyle name="Calculation 2 4 2 2 10 5" xfId="4938"/>
    <cellStyle name="Calculation 2 4 2 2 10 6" xfId="4939"/>
    <cellStyle name="Calculation 2 4 2 2 10 7" xfId="4940"/>
    <cellStyle name="Calculation 2 4 2 2 11" xfId="4941"/>
    <cellStyle name="Calculation 2 4 2 2 11 2" xfId="4942"/>
    <cellStyle name="Calculation 2 4 2 2 11 3" xfId="4943"/>
    <cellStyle name="Calculation 2 4 2 2 11 4" xfId="4944"/>
    <cellStyle name="Calculation 2 4 2 2 11 5" xfId="4945"/>
    <cellStyle name="Calculation 2 4 2 2 12" xfId="4946"/>
    <cellStyle name="Calculation 2 4 2 2 12 2" xfId="4947"/>
    <cellStyle name="Calculation 2 4 2 2 12 3" xfId="4948"/>
    <cellStyle name="Calculation 2 4 2 2 12 4" xfId="4949"/>
    <cellStyle name="Calculation 2 4 2 2 12 5" xfId="4950"/>
    <cellStyle name="Calculation 2 4 2 2 13" xfId="4951"/>
    <cellStyle name="Calculation 2 4 2 2 13 2" xfId="4952"/>
    <cellStyle name="Calculation 2 4 2 2 13 3" xfId="4953"/>
    <cellStyle name="Calculation 2 4 2 2 13 4" xfId="4954"/>
    <cellStyle name="Calculation 2 4 2 2 13 5" xfId="4955"/>
    <cellStyle name="Calculation 2 4 2 2 14" xfId="4956"/>
    <cellStyle name="Calculation 2 4 2 2 14 2" xfId="4957"/>
    <cellStyle name="Calculation 2 4 2 2 14 3" xfId="4958"/>
    <cellStyle name="Calculation 2 4 2 2 14 4" xfId="4959"/>
    <cellStyle name="Calculation 2 4 2 2 14 5" xfId="4960"/>
    <cellStyle name="Calculation 2 4 2 2 15" xfId="4961"/>
    <cellStyle name="Calculation 2 4 2 2 15 2" xfId="4962"/>
    <cellStyle name="Calculation 2 4 2 2 15 3" xfId="4963"/>
    <cellStyle name="Calculation 2 4 2 2 15 4" xfId="4964"/>
    <cellStyle name="Calculation 2 4 2 2 15 5" xfId="4965"/>
    <cellStyle name="Calculation 2 4 2 2 16" xfId="4966"/>
    <cellStyle name="Calculation 2 4 2 2 16 2" xfId="4967"/>
    <cellStyle name="Calculation 2 4 2 2 16 3" xfId="4968"/>
    <cellStyle name="Calculation 2 4 2 2 16 4" xfId="4969"/>
    <cellStyle name="Calculation 2 4 2 2 16 5" xfId="4970"/>
    <cellStyle name="Calculation 2 4 2 2 17" xfId="4971"/>
    <cellStyle name="Calculation 2 4 2 2 17 2" xfId="4972"/>
    <cellStyle name="Calculation 2 4 2 2 17 3" xfId="4973"/>
    <cellStyle name="Calculation 2 4 2 2 17 4" xfId="4974"/>
    <cellStyle name="Calculation 2 4 2 2 17 5" xfId="4975"/>
    <cellStyle name="Calculation 2 4 2 2 18" xfId="4976"/>
    <cellStyle name="Calculation 2 4 2 2 2" xfId="4977"/>
    <cellStyle name="Calculation 2 4 2 2 2 10" xfId="4978"/>
    <cellStyle name="Calculation 2 4 2 2 2 10 2" xfId="4979"/>
    <cellStyle name="Calculation 2 4 2 2 2 10 3" xfId="4980"/>
    <cellStyle name="Calculation 2 4 2 2 2 10 4" xfId="4981"/>
    <cellStyle name="Calculation 2 4 2 2 2 10 5" xfId="4982"/>
    <cellStyle name="Calculation 2 4 2 2 2 11" xfId="4983"/>
    <cellStyle name="Calculation 2 4 2 2 2 11 2" xfId="4984"/>
    <cellStyle name="Calculation 2 4 2 2 2 11 3" xfId="4985"/>
    <cellStyle name="Calculation 2 4 2 2 2 11 4" xfId="4986"/>
    <cellStyle name="Calculation 2 4 2 2 2 11 5" xfId="4987"/>
    <cellStyle name="Calculation 2 4 2 2 2 12" xfId="4988"/>
    <cellStyle name="Calculation 2 4 2 2 2 12 2" xfId="4989"/>
    <cellStyle name="Calculation 2 4 2 2 2 12 3" xfId="4990"/>
    <cellStyle name="Calculation 2 4 2 2 2 12 4" xfId="4991"/>
    <cellStyle name="Calculation 2 4 2 2 2 12 5" xfId="4992"/>
    <cellStyle name="Calculation 2 4 2 2 2 13" xfId="4993"/>
    <cellStyle name="Calculation 2 4 2 2 2 13 2" xfId="4994"/>
    <cellStyle name="Calculation 2 4 2 2 2 13 3" xfId="4995"/>
    <cellStyle name="Calculation 2 4 2 2 2 13 4" xfId="4996"/>
    <cellStyle name="Calculation 2 4 2 2 2 13 5" xfId="4997"/>
    <cellStyle name="Calculation 2 4 2 2 2 14" xfId="4998"/>
    <cellStyle name="Calculation 2 4 2 2 2 14 2" xfId="4999"/>
    <cellStyle name="Calculation 2 4 2 2 2 14 3" xfId="5000"/>
    <cellStyle name="Calculation 2 4 2 2 2 14 4" xfId="5001"/>
    <cellStyle name="Calculation 2 4 2 2 2 14 5" xfId="5002"/>
    <cellStyle name="Calculation 2 4 2 2 2 15" xfId="5003"/>
    <cellStyle name="Calculation 2 4 2 2 2 15 2" xfId="5004"/>
    <cellStyle name="Calculation 2 4 2 2 2 15 3" xfId="5005"/>
    <cellStyle name="Calculation 2 4 2 2 2 15 4" xfId="5006"/>
    <cellStyle name="Calculation 2 4 2 2 2 15 5" xfId="5007"/>
    <cellStyle name="Calculation 2 4 2 2 2 16" xfId="5008"/>
    <cellStyle name="Calculation 2 4 2 2 2 16 2" xfId="5009"/>
    <cellStyle name="Calculation 2 4 2 2 2 16 3" xfId="5010"/>
    <cellStyle name="Calculation 2 4 2 2 2 16 4" xfId="5011"/>
    <cellStyle name="Calculation 2 4 2 2 2 16 5" xfId="5012"/>
    <cellStyle name="Calculation 2 4 2 2 2 17" xfId="5013"/>
    <cellStyle name="Calculation 2 4 2 2 2 17 2" xfId="5014"/>
    <cellStyle name="Calculation 2 4 2 2 2 17 3" xfId="5015"/>
    <cellStyle name="Calculation 2 4 2 2 2 17 4" xfId="5016"/>
    <cellStyle name="Calculation 2 4 2 2 2 17 5" xfId="5017"/>
    <cellStyle name="Calculation 2 4 2 2 2 18" xfId="5018"/>
    <cellStyle name="Calculation 2 4 2 2 2 2" xfId="5019"/>
    <cellStyle name="Calculation 2 4 2 2 2 2 10" xfId="5020"/>
    <cellStyle name="Calculation 2 4 2 2 2 2 2" xfId="5021"/>
    <cellStyle name="Calculation 2 4 2 2 2 2 2 2" xfId="5022"/>
    <cellStyle name="Calculation 2 4 2 2 2 2 2 2 2" xfId="5023"/>
    <cellStyle name="Calculation 2 4 2 2 2 2 2 2 3" xfId="5024"/>
    <cellStyle name="Calculation 2 4 2 2 2 2 2 2 4" xfId="5025"/>
    <cellStyle name="Calculation 2 4 2 2 2 2 2 2 5" xfId="5026"/>
    <cellStyle name="Calculation 2 4 2 2 2 2 2 2 6" xfId="5027"/>
    <cellStyle name="Calculation 2 4 2 2 2 2 2 2 7" xfId="5028"/>
    <cellStyle name="Calculation 2 4 2 2 2 2 2 3" xfId="5029"/>
    <cellStyle name="Calculation 2 4 2 2 2 2 2 4" xfId="5030"/>
    <cellStyle name="Calculation 2 4 2 2 2 2 3" xfId="5031"/>
    <cellStyle name="Calculation 2 4 2 2 2 2 3 2" xfId="5032"/>
    <cellStyle name="Calculation 2 4 2 2 2 2 3 2 2" xfId="5033"/>
    <cellStyle name="Calculation 2 4 2 2 2 2 3 2 3" xfId="5034"/>
    <cellStyle name="Calculation 2 4 2 2 2 2 3 2 4" xfId="5035"/>
    <cellStyle name="Calculation 2 4 2 2 2 2 3 2 5" xfId="5036"/>
    <cellStyle name="Calculation 2 4 2 2 2 2 3 2 6" xfId="5037"/>
    <cellStyle name="Calculation 2 4 2 2 2 2 3 2 7" xfId="5038"/>
    <cellStyle name="Calculation 2 4 2 2 2 2 3 3" xfId="5039"/>
    <cellStyle name="Calculation 2 4 2 2 2 2 3 4" xfId="5040"/>
    <cellStyle name="Calculation 2 4 2 2 2 2 4" xfId="5041"/>
    <cellStyle name="Calculation 2 4 2 2 2 2 4 2" xfId="5042"/>
    <cellStyle name="Calculation 2 4 2 2 2 2 4 2 2" xfId="5043"/>
    <cellStyle name="Calculation 2 4 2 2 2 2 4 2 3" xfId="5044"/>
    <cellStyle name="Calculation 2 4 2 2 2 2 4 2 4" xfId="5045"/>
    <cellStyle name="Calculation 2 4 2 2 2 2 4 2 5" xfId="5046"/>
    <cellStyle name="Calculation 2 4 2 2 2 2 4 2 6" xfId="5047"/>
    <cellStyle name="Calculation 2 4 2 2 2 2 4 2 7" xfId="5048"/>
    <cellStyle name="Calculation 2 4 2 2 2 2 4 3" xfId="5049"/>
    <cellStyle name="Calculation 2 4 2 2 2 2 4 4" xfId="5050"/>
    <cellStyle name="Calculation 2 4 2 2 2 2 5" xfId="5051"/>
    <cellStyle name="Calculation 2 4 2 2 2 2 5 2" xfId="5052"/>
    <cellStyle name="Calculation 2 4 2 2 2 2 5 3" xfId="5053"/>
    <cellStyle name="Calculation 2 4 2 2 2 2 5 4" xfId="5054"/>
    <cellStyle name="Calculation 2 4 2 2 2 2 5 5" xfId="5055"/>
    <cellStyle name="Calculation 2 4 2 2 2 2 5 6" xfId="5056"/>
    <cellStyle name="Calculation 2 4 2 2 2 2 5 7" xfId="5057"/>
    <cellStyle name="Calculation 2 4 2 2 2 2 5 8" xfId="5058"/>
    <cellStyle name="Calculation 2 4 2 2 2 2 6" xfId="5059"/>
    <cellStyle name="Calculation 2 4 2 2 2 2 6 2" xfId="5060"/>
    <cellStyle name="Calculation 2 4 2 2 2 2 6 3" xfId="5061"/>
    <cellStyle name="Calculation 2 4 2 2 2 2 6 4" xfId="5062"/>
    <cellStyle name="Calculation 2 4 2 2 2 2 6 5" xfId="5063"/>
    <cellStyle name="Calculation 2 4 2 2 2 2 6 6" xfId="5064"/>
    <cellStyle name="Calculation 2 4 2 2 2 2 6 7" xfId="5065"/>
    <cellStyle name="Calculation 2 4 2 2 2 2 7" xfId="5066"/>
    <cellStyle name="Calculation 2 4 2 2 2 2 8" xfId="5067"/>
    <cellStyle name="Calculation 2 4 2 2 2 2 9" xfId="5068"/>
    <cellStyle name="Calculation 2 4 2 2 2 3" xfId="5069"/>
    <cellStyle name="Calculation 2 4 2 2 2 3 2" xfId="5070"/>
    <cellStyle name="Calculation 2 4 2 2 2 3 2 2" xfId="5071"/>
    <cellStyle name="Calculation 2 4 2 2 2 3 2 3" xfId="5072"/>
    <cellStyle name="Calculation 2 4 2 2 2 3 2 4" xfId="5073"/>
    <cellStyle name="Calculation 2 4 2 2 2 3 2 5" xfId="5074"/>
    <cellStyle name="Calculation 2 4 2 2 2 3 2 6" xfId="5075"/>
    <cellStyle name="Calculation 2 4 2 2 2 3 2 7" xfId="5076"/>
    <cellStyle name="Calculation 2 4 2 2 2 3 3" xfId="5077"/>
    <cellStyle name="Calculation 2 4 2 2 2 3 4" xfId="5078"/>
    <cellStyle name="Calculation 2 4 2 2 2 3 5" xfId="5079"/>
    <cellStyle name="Calculation 2 4 2 2 2 4" xfId="5080"/>
    <cellStyle name="Calculation 2 4 2 2 2 4 2" xfId="5081"/>
    <cellStyle name="Calculation 2 4 2 2 2 4 2 2" xfId="5082"/>
    <cellStyle name="Calculation 2 4 2 2 2 4 2 3" xfId="5083"/>
    <cellStyle name="Calculation 2 4 2 2 2 4 2 4" xfId="5084"/>
    <cellStyle name="Calculation 2 4 2 2 2 4 2 5" xfId="5085"/>
    <cellStyle name="Calculation 2 4 2 2 2 4 2 6" xfId="5086"/>
    <cellStyle name="Calculation 2 4 2 2 2 4 2 7" xfId="5087"/>
    <cellStyle name="Calculation 2 4 2 2 2 4 3" xfId="5088"/>
    <cellStyle name="Calculation 2 4 2 2 2 4 4" xfId="5089"/>
    <cellStyle name="Calculation 2 4 2 2 2 4 5" xfId="5090"/>
    <cellStyle name="Calculation 2 4 2 2 2 5" xfId="5091"/>
    <cellStyle name="Calculation 2 4 2 2 2 5 2" xfId="5092"/>
    <cellStyle name="Calculation 2 4 2 2 2 5 2 2" xfId="5093"/>
    <cellStyle name="Calculation 2 4 2 2 2 5 2 3" xfId="5094"/>
    <cellStyle name="Calculation 2 4 2 2 2 5 2 4" xfId="5095"/>
    <cellStyle name="Calculation 2 4 2 2 2 5 2 5" xfId="5096"/>
    <cellStyle name="Calculation 2 4 2 2 2 5 2 6" xfId="5097"/>
    <cellStyle name="Calculation 2 4 2 2 2 5 2 7" xfId="5098"/>
    <cellStyle name="Calculation 2 4 2 2 2 5 3" xfId="5099"/>
    <cellStyle name="Calculation 2 4 2 2 2 5 4" xfId="5100"/>
    <cellStyle name="Calculation 2 4 2 2 2 5 5" xfId="5101"/>
    <cellStyle name="Calculation 2 4 2 2 2 6" xfId="5102"/>
    <cellStyle name="Calculation 2 4 2 2 2 6 2" xfId="5103"/>
    <cellStyle name="Calculation 2 4 2 2 2 6 3" xfId="5104"/>
    <cellStyle name="Calculation 2 4 2 2 2 6 4" xfId="5105"/>
    <cellStyle name="Calculation 2 4 2 2 2 6 5" xfId="5106"/>
    <cellStyle name="Calculation 2 4 2 2 2 6 6" xfId="5107"/>
    <cellStyle name="Calculation 2 4 2 2 2 6 7" xfId="5108"/>
    <cellStyle name="Calculation 2 4 2 2 2 6 8" xfId="5109"/>
    <cellStyle name="Calculation 2 4 2 2 2 7" xfId="5110"/>
    <cellStyle name="Calculation 2 4 2 2 2 7 2" xfId="5111"/>
    <cellStyle name="Calculation 2 4 2 2 2 7 3" xfId="5112"/>
    <cellStyle name="Calculation 2 4 2 2 2 7 4" xfId="5113"/>
    <cellStyle name="Calculation 2 4 2 2 2 7 5" xfId="5114"/>
    <cellStyle name="Calculation 2 4 2 2 2 7 6" xfId="5115"/>
    <cellStyle name="Calculation 2 4 2 2 2 7 7" xfId="5116"/>
    <cellStyle name="Calculation 2 4 2 2 2 8" xfId="5117"/>
    <cellStyle name="Calculation 2 4 2 2 2 8 2" xfId="5118"/>
    <cellStyle name="Calculation 2 4 2 2 2 8 3" xfId="5119"/>
    <cellStyle name="Calculation 2 4 2 2 2 8 4" xfId="5120"/>
    <cellStyle name="Calculation 2 4 2 2 2 8 5" xfId="5121"/>
    <cellStyle name="Calculation 2 4 2 2 2 9" xfId="5122"/>
    <cellStyle name="Calculation 2 4 2 2 2 9 2" xfId="5123"/>
    <cellStyle name="Calculation 2 4 2 2 2 9 3" xfId="5124"/>
    <cellStyle name="Calculation 2 4 2 2 2 9 4" xfId="5125"/>
    <cellStyle name="Calculation 2 4 2 2 2 9 5" xfId="5126"/>
    <cellStyle name="Calculation 2 4 2 2 3" xfId="5127"/>
    <cellStyle name="Calculation 2 4 2 2 3 10" xfId="5128"/>
    <cellStyle name="Calculation 2 4 2 2 3 2" xfId="5129"/>
    <cellStyle name="Calculation 2 4 2 2 3 2 2" xfId="5130"/>
    <cellStyle name="Calculation 2 4 2 2 3 2 2 2" xfId="5131"/>
    <cellStyle name="Calculation 2 4 2 2 3 2 2 3" xfId="5132"/>
    <cellStyle name="Calculation 2 4 2 2 3 2 2 4" xfId="5133"/>
    <cellStyle name="Calculation 2 4 2 2 3 2 2 5" xfId="5134"/>
    <cellStyle name="Calculation 2 4 2 2 3 2 2 6" xfId="5135"/>
    <cellStyle name="Calculation 2 4 2 2 3 2 2 7" xfId="5136"/>
    <cellStyle name="Calculation 2 4 2 2 3 2 3" xfId="5137"/>
    <cellStyle name="Calculation 2 4 2 2 3 2 4" xfId="5138"/>
    <cellStyle name="Calculation 2 4 2 2 3 3" xfId="5139"/>
    <cellStyle name="Calculation 2 4 2 2 3 3 2" xfId="5140"/>
    <cellStyle name="Calculation 2 4 2 2 3 3 2 2" xfId="5141"/>
    <cellStyle name="Calculation 2 4 2 2 3 3 2 3" xfId="5142"/>
    <cellStyle name="Calculation 2 4 2 2 3 3 2 4" xfId="5143"/>
    <cellStyle name="Calculation 2 4 2 2 3 3 2 5" xfId="5144"/>
    <cellStyle name="Calculation 2 4 2 2 3 3 2 6" xfId="5145"/>
    <cellStyle name="Calculation 2 4 2 2 3 3 2 7" xfId="5146"/>
    <cellStyle name="Calculation 2 4 2 2 3 3 3" xfId="5147"/>
    <cellStyle name="Calculation 2 4 2 2 3 3 4" xfId="5148"/>
    <cellStyle name="Calculation 2 4 2 2 3 4" xfId="5149"/>
    <cellStyle name="Calculation 2 4 2 2 3 4 2" xfId="5150"/>
    <cellStyle name="Calculation 2 4 2 2 3 4 2 2" xfId="5151"/>
    <cellStyle name="Calculation 2 4 2 2 3 4 2 3" xfId="5152"/>
    <cellStyle name="Calculation 2 4 2 2 3 4 2 4" xfId="5153"/>
    <cellStyle name="Calculation 2 4 2 2 3 4 2 5" xfId="5154"/>
    <cellStyle name="Calculation 2 4 2 2 3 4 2 6" xfId="5155"/>
    <cellStyle name="Calculation 2 4 2 2 3 4 2 7" xfId="5156"/>
    <cellStyle name="Calculation 2 4 2 2 3 4 3" xfId="5157"/>
    <cellStyle name="Calculation 2 4 2 2 3 4 4" xfId="5158"/>
    <cellStyle name="Calculation 2 4 2 2 3 5" xfId="5159"/>
    <cellStyle name="Calculation 2 4 2 2 3 5 2" xfId="5160"/>
    <cellStyle name="Calculation 2 4 2 2 3 5 3" xfId="5161"/>
    <cellStyle name="Calculation 2 4 2 2 3 5 4" xfId="5162"/>
    <cellStyle name="Calculation 2 4 2 2 3 5 5" xfId="5163"/>
    <cellStyle name="Calculation 2 4 2 2 3 5 6" xfId="5164"/>
    <cellStyle name="Calculation 2 4 2 2 3 5 7" xfId="5165"/>
    <cellStyle name="Calculation 2 4 2 2 3 5 8" xfId="5166"/>
    <cellStyle name="Calculation 2 4 2 2 3 6" xfId="5167"/>
    <cellStyle name="Calculation 2 4 2 2 3 6 2" xfId="5168"/>
    <cellStyle name="Calculation 2 4 2 2 3 6 3" xfId="5169"/>
    <cellStyle name="Calculation 2 4 2 2 3 6 4" xfId="5170"/>
    <cellStyle name="Calculation 2 4 2 2 3 6 5" xfId="5171"/>
    <cellStyle name="Calculation 2 4 2 2 3 6 6" xfId="5172"/>
    <cellStyle name="Calculation 2 4 2 2 3 6 7" xfId="5173"/>
    <cellStyle name="Calculation 2 4 2 2 3 7" xfId="5174"/>
    <cellStyle name="Calculation 2 4 2 2 3 8" xfId="5175"/>
    <cellStyle name="Calculation 2 4 2 2 3 9" xfId="5176"/>
    <cellStyle name="Calculation 2 4 2 2 4" xfId="5177"/>
    <cellStyle name="Calculation 2 4 2 2 4 10" xfId="5178"/>
    <cellStyle name="Calculation 2 4 2 2 4 2" xfId="5179"/>
    <cellStyle name="Calculation 2 4 2 2 4 2 2" xfId="5180"/>
    <cellStyle name="Calculation 2 4 2 2 4 2 2 2" xfId="5181"/>
    <cellStyle name="Calculation 2 4 2 2 4 2 2 3" xfId="5182"/>
    <cellStyle name="Calculation 2 4 2 2 4 2 2 4" xfId="5183"/>
    <cellStyle name="Calculation 2 4 2 2 4 2 2 5" xfId="5184"/>
    <cellStyle name="Calculation 2 4 2 2 4 2 2 6" xfId="5185"/>
    <cellStyle name="Calculation 2 4 2 2 4 2 2 7" xfId="5186"/>
    <cellStyle name="Calculation 2 4 2 2 4 2 3" xfId="5187"/>
    <cellStyle name="Calculation 2 4 2 2 4 2 4" xfId="5188"/>
    <cellStyle name="Calculation 2 4 2 2 4 3" xfId="5189"/>
    <cellStyle name="Calculation 2 4 2 2 4 3 2" xfId="5190"/>
    <cellStyle name="Calculation 2 4 2 2 4 3 2 2" xfId="5191"/>
    <cellStyle name="Calculation 2 4 2 2 4 3 2 3" xfId="5192"/>
    <cellStyle name="Calculation 2 4 2 2 4 3 2 4" xfId="5193"/>
    <cellStyle name="Calculation 2 4 2 2 4 3 2 5" xfId="5194"/>
    <cellStyle name="Calculation 2 4 2 2 4 3 2 6" xfId="5195"/>
    <cellStyle name="Calculation 2 4 2 2 4 3 2 7" xfId="5196"/>
    <cellStyle name="Calculation 2 4 2 2 4 3 3" xfId="5197"/>
    <cellStyle name="Calculation 2 4 2 2 4 3 4" xfId="5198"/>
    <cellStyle name="Calculation 2 4 2 2 4 4" xfId="5199"/>
    <cellStyle name="Calculation 2 4 2 2 4 4 2" xfId="5200"/>
    <cellStyle name="Calculation 2 4 2 2 4 4 2 2" xfId="5201"/>
    <cellStyle name="Calculation 2 4 2 2 4 4 2 3" xfId="5202"/>
    <cellStyle name="Calculation 2 4 2 2 4 4 2 4" xfId="5203"/>
    <cellStyle name="Calculation 2 4 2 2 4 4 2 5" xfId="5204"/>
    <cellStyle name="Calculation 2 4 2 2 4 4 2 6" xfId="5205"/>
    <cellStyle name="Calculation 2 4 2 2 4 4 2 7" xfId="5206"/>
    <cellStyle name="Calculation 2 4 2 2 4 4 3" xfId="5207"/>
    <cellStyle name="Calculation 2 4 2 2 4 4 4" xfId="5208"/>
    <cellStyle name="Calculation 2 4 2 2 4 5" xfId="5209"/>
    <cellStyle name="Calculation 2 4 2 2 4 5 2" xfId="5210"/>
    <cellStyle name="Calculation 2 4 2 2 4 5 3" xfId="5211"/>
    <cellStyle name="Calculation 2 4 2 2 4 5 4" xfId="5212"/>
    <cellStyle name="Calculation 2 4 2 2 4 5 5" xfId="5213"/>
    <cellStyle name="Calculation 2 4 2 2 4 5 6" xfId="5214"/>
    <cellStyle name="Calculation 2 4 2 2 4 5 7" xfId="5215"/>
    <cellStyle name="Calculation 2 4 2 2 4 5 8" xfId="5216"/>
    <cellStyle name="Calculation 2 4 2 2 4 6" xfId="5217"/>
    <cellStyle name="Calculation 2 4 2 2 4 6 2" xfId="5218"/>
    <cellStyle name="Calculation 2 4 2 2 4 6 3" xfId="5219"/>
    <cellStyle name="Calculation 2 4 2 2 4 6 4" xfId="5220"/>
    <cellStyle name="Calculation 2 4 2 2 4 6 5" xfId="5221"/>
    <cellStyle name="Calculation 2 4 2 2 4 6 6" xfId="5222"/>
    <cellStyle name="Calculation 2 4 2 2 4 6 7" xfId="5223"/>
    <cellStyle name="Calculation 2 4 2 2 4 7" xfId="5224"/>
    <cellStyle name="Calculation 2 4 2 2 4 8" xfId="5225"/>
    <cellStyle name="Calculation 2 4 2 2 4 9" xfId="5226"/>
    <cellStyle name="Calculation 2 4 2 2 5" xfId="5227"/>
    <cellStyle name="Calculation 2 4 2 2 5 2" xfId="5228"/>
    <cellStyle name="Calculation 2 4 2 2 5 2 2" xfId="5229"/>
    <cellStyle name="Calculation 2 4 2 2 5 2 3" xfId="5230"/>
    <cellStyle name="Calculation 2 4 2 2 5 2 4" xfId="5231"/>
    <cellStyle name="Calculation 2 4 2 2 5 2 5" xfId="5232"/>
    <cellStyle name="Calculation 2 4 2 2 5 2 6" xfId="5233"/>
    <cellStyle name="Calculation 2 4 2 2 5 2 7" xfId="5234"/>
    <cellStyle name="Calculation 2 4 2 2 5 3" xfId="5235"/>
    <cellStyle name="Calculation 2 4 2 2 5 4" xfId="5236"/>
    <cellStyle name="Calculation 2 4 2 2 5 5" xfId="5237"/>
    <cellStyle name="Calculation 2 4 2 2 6" xfId="5238"/>
    <cellStyle name="Calculation 2 4 2 2 6 2" xfId="5239"/>
    <cellStyle name="Calculation 2 4 2 2 6 2 2" xfId="5240"/>
    <cellStyle name="Calculation 2 4 2 2 6 2 3" xfId="5241"/>
    <cellStyle name="Calculation 2 4 2 2 6 2 4" xfId="5242"/>
    <cellStyle name="Calculation 2 4 2 2 6 2 5" xfId="5243"/>
    <cellStyle name="Calculation 2 4 2 2 6 2 6" xfId="5244"/>
    <cellStyle name="Calculation 2 4 2 2 6 2 7" xfId="5245"/>
    <cellStyle name="Calculation 2 4 2 2 6 3" xfId="5246"/>
    <cellStyle name="Calculation 2 4 2 2 6 4" xfId="5247"/>
    <cellStyle name="Calculation 2 4 2 2 6 5" xfId="5248"/>
    <cellStyle name="Calculation 2 4 2 2 7" xfId="5249"/>
    <cellStyle name="Calculation 2 4 2 2 7 2" xfId="5250"/>
    <cellStyle name="Calculation 2 4 2 2 7 2 2" xfId="5251"/>
    <cellStyle name="Calculation 2 4 2 2 7 2 3" xfId="5252"/>
    <cellStyle name="Calculation 2 4 2 2 7 2 4" xfId="5253"/>
    <cellStyle name="Calculation 2 4 2 2 7 2 5" xfId="5254"/>
    <cellStyle name="Calculation 2 4 2 2 7 2 6" xfId="5255"/>
    <cellStyle name="Calculation 2 4 2 2 7 2 7" xfId="5256"/>
    <cellStyle name="Calculation 2 4 2 2 7 3" xfId="5257"/>
    <cellStyle name="Calculation 2 4 2 2 7 4" xfId="5258"/>
    <cellStyle name="Calculation 2 4 2 2 7 5" xfId="5259"/>
    <cellStyle name="Calculation 2 4 2 2 8" xfId="5260"/>
    <cellStyle name="Calculation 2 4 2 2 8 2" xfId="5261"/>
    <cellStyle name="Calculation 2 4 2 2 8 2 2" xfId="5262"/>
    <cellStyle name="Calculation 2 4 2 2 8 2 3" xfId="5263"/>
    <cellStyle name="Calculation 2 4 2 2 8 2 4" xfId="5264"/>
    <cellStyle name="Calculation 2 4 2 2 8 2 5" xfId="5265"/>
    <cellStyle name="Calculation 2 4 2 2 8 2 6" xfId="5266"/>
    <cellStyle name="Calculation 2 4 2 2 8 2 7" xfId="5267"/>
    <cellStyle name="Calculation 2 4 2 2 8 3" xfId="5268"/>
    <cellStyle name="Calculation 2 4 2 2 8 4" xfId="5269"/>
    <cellStyle name="Calculation 2 4 2 2 8 5" xfId="5270"/>
    <cellStyle name="Calculation 2 4 2 2 9" xfId="5271"/>
    <cellStyle name="Calculation 2 4 2 2 9 2" xfId="5272"/>
    <cellStyle name="Calculation 2 4 2 2 9 3" xfId="5273"/>
    <cellStyle name="Calculation 2 4 2 2 9 4" xfId="5274"/>
    <cellStyle name="Calculation 2 4 2 2 9 5" xfId="5275"/>
    <cellStyle name="Calculation 2 4 2 2 9 6" xfId="5276"/>
    <cellStyle name="Calculation 2 4 2 2 9 7" xfId="5277"/>
    <cellStyle name="Calculation 2 4 2 2 9 8" xfId="5278"/>
    <cellStyle name="Calculation 2 4 2 3" xfId="5279"/>
    <cellStyle name="Calculation 2 4 2 3 10" xfId="5280"/>
    <cellStyle name="Calculation 2 4 2 3 10 2" xfId="5281"/>
    <cellStyle name="Calculation 2 4 2 3 10 3" xfId="5282"/>
    <cellStyle name="Calculation 2 4 2 3 10 4" xfId="5283"/>
    <cellStyle name="Calculation 2 4 2 3 10 5" xfId="5284"/>
    <cellStyle name="Calculation 2 4 2 3 11" xfId="5285"/>
    <cellStyle name="Calculation 2 4 2 3 11 2" xfId="5286"/>
    <cellStyle name="Calculation 2 4 2 3 11 3" xfId="5287"/>
    <cellStyle name="Calculation 2 4 2 3 11 4" xfId="5288"/>
    <cellStyle name="Calculation 2 4 2 3 11 5" xfId="5289"/>
    <cellStyle name="Calculation 2 4 2 3 12" xfId="5290"/>
    <cellStyle name="Calculation 2 4 2 3 12 2" xfId="5291"/>
    <cellStyle name="Calculation 2 4 2 3 12 3" xfId="5292"/>
    <cellStyle name="Calculation 2 4 2 3 12 4" xfId="5293"/>
    <cellStyle name="Calculation 2 4 2 3 12 5" xfId="5294"/>
    <cellStyle name="Calculation 2 4 2 3 13" xfId="5295"/>
    <cellStyle name="Calculation 2 4 2 3 13 2" xfId="5296"/>
    <cellStyle name="Calculation 2 4 2 3 13 3" xfId="5297"/>
    <cellStyle name="Calculation 2 4 2 3 13 4" xfId="5298"/>
    <cellStyle name="Calculation 2 4 2 3 13 5" xfId="5299"/>
    <cellStyle name="Calculation 2 4 2 3 14" xfId="5300"/>
    <cellStyle name="Calculation 2 4 2 3 14 2" xfId="5301"/>
    <cellStyle name="Calculation 2 4 2 3 14 3" xfId="5302"/>
    <cellStyle name="Calculation 2 4 2 3 14 4" xfId="5303"/>
    <cellStyle name="Calculation 2 4 2 3 14 5" xfId="5304"/>
    <cellStyle name="Calculation 2 4 2 3 15" xfId="5305"/>
    <cellStyle name="Calculation 2 4 2 3 15 2" xfId="5306"/>
    <cellStyle name="Calculation 2 4 2 3 15 3" xfId="5307"/>
    <cellStyle name="Calculation 2 4 2 3 15 4" xfId="5308"/>
    <cellStyle name="Calculation 2 4 2 3 15 5" xfId="5309"/>
    <cellStyle name="Calculation 2 4 2 3 16" xfId="5310"/>
    <cellStyle name="Calculation 2 4 2 3 16 2" xfId="5311"/>
    <cellStyle name="Calculation 2 4 2 3 16 3" xfId="5312"/>
    <cellStyle name="Calculation 2 4 2 3 16 4" xfId="5313"/>
    <cellStyle name="Calculation 2 4 2 3 16 5" xfId="5314"/>
    <cellStyle name="Calculation 2 4 2 3 17" xfId="5315"/>
    <cellStyle name="Calculation 2 4 2 3 17 2" xfId="5316"/>
    <cellStyle name="Calculation 2 4 2 3 17 3" xfId="5317"/>
    <cellStyle name="Calculation 2 4 2 3 17 4" xfId="5318"/>
    <cellStyle name="Calculation 2 4 2 3 17 5" xfId="5319"/>
    <cellStyle name="Calculation 2 4 2 3 18" xfId="5320"/>
    <cellStyle name="Calculation 2 4 2 3 2" xfId="5321"/>
    <cellStyle name="Calculation 2 4 2 3 2 10" xfId="5322"/>
    <cellStyle name="Calculation 2 4 2 3 2 2" xfId="5323"/>
    <cellStyle name="Calculation 2 4 2 3 2 2 2" xfId="5324"/>
    <cellStyle name="Calculation 2 4 2 3 2 2 2 2" xfId="5325"/>
    <cellStyle name="Calculation 2 4 2 3 2 2 2 3" xfId="5326"/>
    <cellStyle name="Calculation 2 4 2 3 2 2 2 4" xfId="5327"/>
    <cellStyle name="Calculation 2 4 2 3 2 2 2 5" xfId="5328"/>
    <cellStyle name="Calculation 2 4 2 3 2 2 2 6" xfId="5329"/>
    <cellStyle name="Calculation 2 4 2 3 2 2 2 7" xfId="5330"/>
    <cellStyle name="Calculation 2 4 2 3 2 2 3" xfId="5331"/>
    <cellStyle name="Calculation 2 4 2 3 2 2 4" xfId="5332"/>
    <cellStyle name="Calculation 2 4 2 3 2 3" xfId="5333"/>
    <cellStyle name="Calculation 2 4 2 3 2 3 2" xfId="5334"/>
    <cellStyle name="Calculation 2 4 2 3 2 3 2 2" xfId="5335"/>
    <cellStyle name="Calculation 2 4 2 3 2 3 2 3" xfId="5336"/>
    <cellStyle name="Calculation 2 4 2 3 2 3 2 4" xfId="5337"/>
    <cellStyle name="Calculation 2 4 2 3 2 3 2 5" xfId="5338"/>
    <cellStyle name="Calculation 2 4 2 3 2 3 2 6" xfId="5339"/>
    <cellStyle name="Calculation 2 4 2 3 2 3 2 7" xfId="5340"/>
    <cellStyle name="Calculation 2 4 2 3 2 3 3" xfId="5341"/>
    <cellStyle name="Calculation 2 4 2 3 2 3 4" xfId="5342"/>
    <cellStyle name="Calculation 2 4 2 3 2 4" xfId="5343"/>
    <cellStyle name="Calculation 2 4 2 3 2 4 2" xfId="5344"/>
    <cellStyle name="Calculation 2 4 2 3 2 4 2 2" xfId="5345"/>
    <cellStyle name="Calculation 2 4 2 3 2 4 2 3" xfId="5346"/>
    <cellStyle name="Calculation 2 4 2 3 2 4 2 4" xfId="5347"/>
    <cellStyle name="Calculation 2 4 2 3 2 4 2 5" xfId="5348"/>
    <cellStyle name="Calculation 2 4 2 3 2 4 2 6" xfId="5349"/>
    <cellStyle name="Calculation 2 4 2 3 2 4 2 7" xfId="5350"/>
    <cellStyle name="Calculation 2 4 2 3 2 4 3" xfId="5351"/>
    <cellStyle name="Calculation 2 4 2 3 2 4 4" xfId="5352"/>
    <cellStyle name="Calculation 2 4 2 3 2 5" xfId="5353"/>
    <cellStyle name="Calculation 2 4 2 3 2 5 2" xfId="5354"/>
    <cellStyle name="Calculation 2 4 2 3 2 5 3" xfId="5355"/>
    <cellStyle name="Calculation 2 4 2 3 2 5 4" xfId="5356"/>
    <cellStyle name="Calculation 2 4 2 3 2 5 5" xfId="5357"/>
    <cellStyle name="Calculation 2 4 2 3 2 5 6" xfId="5358"/>
    <cellStyle name="Calculation 2 4 2 3 2 5 7" xfId="5359"/>
    <cellStyle name="Calculation 2 4 2 3 2 5 8" xfId="5360"/>
    <cellStyle name="Calculation 2 4 2 3 2 6" xfId="5361"/>
    <cellStyle name="Calculation 2 4 2 3 2 6 2" xfId="5362"/>
    <cellStyle name="Calculation 2 4 2 3 2 6 3" xfId="5363"/>
    <cellStyle name="Calculation 2 4 2 3 2 6 4" xfId="5364"/>
    <cellStyle name="Calculation 2 4 2 3 2 6 5" xfId="5365"/>
    <cellStyle name="Calculation 2 4 2 3 2 6 6" xfId="5366"/>
    <cellStyle name="Calculation 2 4 2 3 2 6 7" xfId="5367"/>
    <cellStyle name="Calculation 2 4 2 3 2 7" xfId="5368"/>
    <cellStyle name="Calculation 2 4 2 3 2 8" xfId="5369"/>
    <cellStyle name="Calculation 2 4 2 3 2 9" xfId="5370"/>
    <cellStyle name="Calculation 2 4 2 3 3" xfId="5371"/>
    <cellStyle name="Calculation 2 4 2 3 3 2" xfId="5372"/>
    <cellStyle name="Calculation 2 4 2 3 3 2 2" xfId="5373"/>
    <cellStyle name="Calculation 2 4 2 3 3 2 3" xfId="5374"/>
    <cellStyle name="Calculation 2 4 2 3 3 2 4" xfId="5375"/>
    <cellStyle name="Calculation 2 4 2 3 3 2 5" xfId="5376"/>
    <cellStyle name="Calculation 2 4 2 3 3 2 6" xfId="5377"/>
    <cellStyle name="Calculation 2 4 2 3 3 2 7" xfId="5378"/>
    <cellStyle name="Calculation 2 4 2 3 3 3" xfId="5379"/>
    <cellStyle name="Calculation 2 4 2 3 3 4" xfId="5380"/>
    <cellStyle name="Calculation 2 4 2 3 3 5" xfId="5381"/>
    <cellStyle name="Calculation 2 4 2 3 4" xfId="5382"/>
    <cellStyle name="Calculation 2 4 2 3 4 2" xfId="5383"/>
    <cellStyle name="Calculation 2 4 2 3 4 2 2" xfId="5384"/>
    <cellStyle name="Calculation 2 4 2 3 4 2 3" xfId="5385"/>
    <cellStyle name="Calculation 2 4 2 3 4 2 4" xfId="5386"/>
    <cellStyle name="Calculation 2 4 2 3 4 2 5" xfId="5387"/>
    <cellStyle name="Calculation 2 4 2 3 4 2 6" xfId="5388"/>
    <cellStyle name="Calculation 2 4 2 3 4 2 7" xfId="5389"/>
    <cellStyle name="Calculation 2 4 2 3 4 3" xfId="5390"/>
    <cellStyle name="Calculation 2 4 2 3 4 4" xfId="5391"/>
    <cellStyle name="Calculation 2 4 2 3 4 5" xfId="5392"/>
    <cellStyle name="Calculation 2 4 2 3 5" xfId="5393"/>
    <cellStyle name="Calculation 2 4 2 3 5 2" xfId="5394"/>
    <cellStyle name="Calculation 2 4 2 3 5 2 2" xfId="5395"/>
    <cellStyle name="Calculation 2 4 2 3 5 2 3" xfId="5396"/>
    <cellStyle name="Calculation 2 4 2 3 5 2 4" xfId="5397"/>
    <cellStyle name="Calculation 2 4 2 3 5 2 5" xfId="5398"/>
    <cellStyle name="Calculation 2 4 2 3 5 2 6" xfId="5399"/>
    <cellStyle name="Calculation 2 4 2 3 5 2 7" xfId="5400"/>
    <cellStyle name="Calculation 2 4 2 3 5 3" xfId="5401"/>
    <cellStyle name="Calculation 2 4 2 3 5 4" xfId="5402"/>
    <cellStyle name="Calculation 2 4 2 3 5 5" xfId="5403"/>
    <cellStyle name="Calculation 2 4 2 3 6" xfId="5404"/>
    <cellStyle name="Calculation 2 4 2 3 6 2" xfId="5405"/>
    <cellStyle name="Calculation 2 4 2 3 6 3" xfId="5406"/>
    <cellStyle name="Calculation 2 4 2 3 6 4" xfId="5407"/>
    <cellStyle name="Calculation 2 4 2 3 6 5" xfId="5408"/>
    <cellStyle name="Calculation 2 4 2 3 6 6" xfId="5409"/>
    <cellStyle name="Calculation 2 4 2 3 6 7" xfId="5410"/>
    <cellStyle name="Calculation 2 4 2 3 6 8" xfId="5411"/>
    <cellStyle name="Calculation 2 4 2 3 7" xfId="5412"/>
    <cellStyle name="Calculation 2 4 2 3 7 2" xfId="5413"/>
    <cellStyle name="Calculation 2 4 2 3 7 3" xfId="5414"/>
    <cellStyle name="Calculation 2 4 2 3 7 4" xfId="5415"/>
    <cellStyle name="Calculation 2 4 2 3 7 5" xfId="5416"/>
    <cellStyle name="Calculation 2 4 2 3 7 6" xfId="5417"/>
    <cellStyle name="Calculation 2 4 2 3 7 7" xfId="5418"/>
    <cellStyle name="Calculation 2 4 2 3 8" xfId="5419"/>
    <cellStyle name="Calculation 2 4 2 3 8 2" xfId="5420"/>
    <cellStyle name="Calculation 2 4 2 3 8 3" xfId="5421"/>
    <cellStyle name="Calculation 2 4 2 3 8 4" xfId="5422"/>
    <cellStyle name="Calculation 2 4 2 3 8 5" xfId="5423"/>
    <cellStyle name="Calculation 2 4 2 3 9" xfId="5424"/>
    <cellStyle name="Calculation 2 4 2 3 9 2" xfId="5425"/>
    <cellStyle name="Calculation 2 4 2 3 9 3" xfId="5426"/>
    <cellStyle name="Calculation 2 4 2 3 9 4" xfId="5427"/>
    <cellStyle name="Calculation 2 4 2 3 9 5" xfId="5428"/>
    <cellStyle name="Calculation 2 4 2 4" xfId="5429"/>
    <cellStyle name="Calculation 2 4 2 4 10" xfId="5430"/>
    <cellStyle name="Calculation 2 4 2 4 2" xfId="5431"/>
    <cellStyle name="Calculation 2 4 2 4 2 2" xfId="5432"/>
    <cellStyle name="Calculation 2 4 2 4 2 2 2" xfId="5433"/>
    <cellStyle name="Calculation 2 4 2 4 2 2 3" xfId="5434"/>
    <cellStyle name="Calculation 2 4 2 4 2 2 4" xfId="5435"/>
    <cellStyle name="Calculation 2 4 2 4 2 2 5" xfId="5436"/>
    <cellStyle name="Calculation 2 4 2 4 2 2 6" xfId="5437"/>
    <cellStyle name="Calculation 2 4 2 4 2 2 7" xfId="5438"/>
    <cellStyle name="Calculation 2 4 2 4 2 3" xfId="5439"/>
    <cellStyle name="Calculation 2 4 2 4 2 4" xfId="5440"/>
    <cellStyle name="Calculation 2 4 2 4 3" xfId="5441"/>
    <cellStyle name="Calculation 2 4 2 4 3 2" xfId="5442"/>
    <cellStyle name="Calculation 2 4 2 4 3 2 2" xfId="5443"/>
    <cellStyle name="Calculation 2 4 2 4 3 2 3" xfId="5444"/>
    <cellStyle name="Calculation 2 4 2 4 3 2 4" xfId="5445"/>
    <cellStyle name="Calculation 2 4 2 4 3 2 5" xfId="5446"/>
    <cellStyle name="Calculation 2 4 2 4 3 2 6" xfId="5447"/>
    <cellStyle name="Calculation 2 4 2 4 3 2 7" xfId="5448"/>
    <cellStyle name="Calculation 2 4 2 4 3 3" xfId="5449"/>
    <cellStyle name="Calculation 2 4 2 4 3 4" xfId="5450"/>
    <cellStyle name="Calculation 2 4 2 4 4" xfId="5451"/>
    <cellStyle name="Calculation 2 4 2 4 4 2" xfId="5452"/>
    <cellStyle name="Calculation 2 4 2 4 4 2 2" xfId="5453"/>
    <cellStyle name="Calculation 2 4 2 4 4 2 3" xfId="5454"/>
    <cellStyle name="Calculation 2 4 2 4 4 2 4" xfId="5455"/>
    <cellStyle name="Calculation 2 4 2 4 4 2 5" xfId="5456"/>
    <cellStyle name="Calculation 2 4 2 4 4 2 6" xfId="5457"/>
    <cellStyle name="Calculation 2 4 2 4 4 2 7" xfId="5458"/>
    <cellStyle name="Calculation 2 4 2 4 4 3" xfId="5459"/>
    <cellStyle name="Calculation 2 4 2 4 4 4" xfId="5460"/>
    <cellStyle name="Calculation 2 4 2 4 5" xfId="5461"/>
    <cellStyle name="Calculation 2 4 2 4 5 2" xfId="5462"/>
    <cellStyle name="Calculation 2 4 2 4 5 3" xfId="5463"/>
    <cellStyle name="Calculation 2 4 2 4 5 4" xfId="5464"/>
    <cellStyle name="Calculation 2 4 2 4 5 5" xfId="5465"/>
    <cellStyle name="Calculation 2 4 2 4 5 6" xfId="5466"/>
    <cellStyle name="Calculation 2 4 2 4 5 7" xfId="5467"/>
    <cellStyle name="Calculation 2 4 2 4 5 8" xfId="5468"/>
    <cellStyle name="Calculation 2 4 2 4 6" xfId="5469"/>
    <cellStyle name="Calculation 2 4 2 4 6 2" xfId="5470"/>
    <cellStyle name="Calculation 2 4 2 4 6 3" xfId="5471"/>
    <cellStyle name="Calculation 2 4 2 4 6 4" xfId="5472"/>
    <cellStyle name="Calculation 2 4 2 4 6 5" xfId="5473"/>
    <cellStyle name="Calculation 2 4 2 4 6 6" xfId="5474"/>
    <cellStyle name="Calculation 2 4 2 4 6 7" xfId="5475"/>
    <cellStyle name="Calculation 2 4 2 4 7" xfId="5476"/>
    <cellStyle name="Calculation 2 4 2 4 8" xfId="5477"/>
    <cellStyle name="Calculation 2 4 2 4 9" xfId="5478"/>
    <cellStyle name="Calculation 2 4 2 5" xfId="5479"/>
    <cellStyle name="Calculation 2 4 2 5 10" xfId="5480"/>
    <cellStyle name="Calculation 2 4 2 5 2" xfId="5481"/>
    <cellStyle name="Calculation 2 4 2 5 2 2" xfId="5482"/>
    <cellStyle name="Calculation 2 4 2 5 2 2 2" xfId="5483"/>
    <cellStyle name="Calculation 2 4 2 5 2 2 3" xfId="5484"/>
    <cellStyle name="Calculation 2 4 2 5 2 2 4" xfId="5485"/>
    <cellStyle name="Calculation 2 4 2 5 2 2 5" xfId="5486"/>
    <cellStyle name="Calculation 2 4 2 5 2 2 6" xfId="5487"/>
    <cellStyle name="Calculation 2 4 2 5 2 2 7" xfId="5488"/>
    <cellStyle name="Calculation 2 4 2 5 2 3" xfId="5489"/>
    <cellStyle name="Calculation 2 4 2 5 2 4" xfId="5490"/>
    <cellStyle name="Calculation 2 4 2 5 3" xfId="5491"/>
    <cellStyle name="Calculation 2 4 2 5 3 2" xfId="5492"/>
    <cellStyle name="Calculation 2 4 2 5 3 2 2" xfId="5493"/>
    <cellStyle name="Calculation 2 4 2 5 3 2 3" xfId="5494"/>
    <cellStyle name="Calculation 2 4 2 5 3 2 4" xfId="5495"/>
    <cellStyle name="Calculation 2 4 2 5 3 2 5" xfId="5496"/>
    <cellStyle name="Calculation 2 4 2 5 3 2 6" xfId="5497"/>
    <cellStyle name="Calculation 2 4 2 5 3 2 7" xfId="5498"/>
    <cellStyle name="Calculation 2 4 2 5 3 3" xfId="5499"/>
    <cellStyle name="Calculation 2 4 2 5 3 4" xfId="5500"/>
    <cellStyle name="Calculation 2 4 2 5 4" xfId="5501"/>
    <cellStyle name="Calculation 2 4 2 5 4 2" xfId="5502"/>
    <cellStyle name="Calculation 2 4 2 5 4 2 2" xfId="5503"/>
    <cellStyle name="Calculation 2 4 2 5 4 2 3" xfId="5504"/>
    <cellStyle name="Calculation 2 4 2 5 4 2 4" xfId="5505"/>
    <cellStyle name="Calculation 2 4 2 5 4 2 5" xfId="5506"/>
    <cellStyle name="Calculation 2 4 2 5 4 2 6" xfId="5507"/>
    <cellStyle name="Calculation 2 4 2 5 4 2 7" xfId="5508"/>
    <cellStyle name="Calculation 2 4 2 5 4 3" xfId="5509"/>
    <cellStyle name="Calculation 2 4 2 5 4 4" xfId="5510"/>
    <cellStyle name="Calculation 2 4 2 5 5" xfId="5511"/>
    <cellStyle name="Calculation 2 4 2 5 5 2" xfId="5512"/>
    <cellStyle name="Calculation 2 4 2 5 5 3" xfId="5513"/>
    <cellStyle name="Calculation 2 4 2 5 5 4" xfId="5514"/>
    <cellStyle name="Calculation 2 4 2 5 5 5" xfId="5515"/>
    <cellStyle name="Calculation 2 4 2 5 5 6" xfId="5516"/>
    <cellStyle name="Calculation 2 4 2 5 5 7" xfId="5517"/>
    <cellStyle name="Calculation 2 4 2 5 5 8" xfId="5518"/>
    <cellStyle name="Calculation 2 4 2 5 6" xfId="5519"/>
    <cellStyle name="Calculation 2 4 2 5 6 2" xfId="5520"/>
    <cellStyle name="Calculation 2 4 2 5 6 3" xfId="5521"/>
    <cellStyle name="Calculation 2 4 2 5 6 4" xfId="5522"/>
    <cellStyle name="Calculation 2 4 2 5 6 5" xfId="5523"/>
    <cellStyle name="Calculation 2 4 2 5 6 6" xfId="5524"/>
    <cellStyle name="Calculation 2 4 2 5 6 7" xfId="5525"/>
    <cellStyle name="Calculation 2 4 2 5 7" xfId="5526"/>
    <cellStyle name="Calculation 2 4 2 5 8" xfId="5527"/>
    <cellStyle name="Calculation 2 4 2 5 9" xfId="5528"/>
    <cellStyle name="Calculation 2 4 2 6" xfId="5529"/>
    <cellStyle name="Calculation 2 4 2 6 2" xfId="5530"/>
    <cellStyle name="Calculation 2 4 2 6 2 2" xfId="5531"/>
    <cellStyle name="Calculation 2 4 2 6 2 3" xfId="5532"/>
    <cellStyle name="Calculation 2 4 2 6 2 4" xfId="5533"/>
    <cellStyle name="Calculation 2 4 2 6 2 5" xfId="5534"/>
    <cellStyle name="Calculation 2 4 2 6 2 6" xfId="5535"/>
    <cellStyle name="Calculation 2 4 2 6 2 7" xfId="5536"/>
    <cellStyle name="Calculation 2 4 2 6 3" xfId="5537"/>
    <cellStyle name="Calculation 2 4 2 6 4" xfId="5538"/>
    <cellStyle name="Calculation 2 4 2 6 5" xfId="5539"/>
    <cellStyle name="Calculation 2 4 2 7" xfId="5540"/>
    <cellStyle name="Calculation 2 4 2 7 2" xfId="5541"/>
    <cellStyle name="Calculation 2 4 2 7 2 2" xfId="5542"/>
    <cellStyle name="Calculation 2 4 2 7 2 3" xfId="5543"/>
    <cellStyle name="Calculation 2 4 2 7 2 4" xfId="5544"/>
    <cellStyle name="Calculation 2 4 2 7 2 5" xfId="5545"/>
    <cellStyle name="Calculation 2 4 2 7 2 6" xfId="5546"/>
    <cellStyle name="Calculation 2 4 2 7 2 7" xfId="5547"/>
    <cellStyle name="Calculation 2 4 2 7 3" xfId="5548"/>
    <cellStyle name="Calculation 2 4 2 7 4" xfId="5549"/>
    <cellStyle name="Calculation 2 4 2 7 5" xfId="5550"/>
    <cellStyle name="Calculation 2 4 2 8" xfId="5551"/>
    <cellStyle name="Calculation 2 4 2 8 2" xfId="5552"/>
    <cellStyle name="Calculation 2 4 2 8 2 2" xfId="5553"/>
    <cellStyle name="Calculation 2 4 2 8 2 3" xfId="5554"/>
    <cellStyle name="Calculation 2 4 2 8 2 4" xfId="5555"/>
    <cellStyle name="Calculation 2 4 2 8 2 5" xfId="5556"/>
    <cellStyle name="Calculation 2 4 2 8 2 6" xfId="5557"/>
    <cellStyle name="Calculation 2 4 2 8 2 7" xfId="5558"/>
    <cellStyle name="Calculation 2 4 2 8 3" xfId="5559"/>
    <cellStyle name="Calculation 2 4 2 8 4" xfId="5560"/>
    <cellStyle name="Calculation 2 4 2 8 5" xfId="5561"/>
    <cellStyle name="Calculation 2 4 2 9" xfId="5562"/>
    <cellStyle name="Calculation 2 4 2 9 2" xfId="5563"/>
    <cellStyle name="Calculation 2 4 2 9 2 2" xfId="5564"/>
    <cellStyle name="Calculation 2 4 2 9 2 3" xfId="5565"/>
    <cellStyle name="Calculation 2 4 2 9 2 4" xfId="5566"/>
    <cellStyle name="Calculation 2 4 2 9 2 5" xfId="5567"/>
    <cellStyle name="Calculation 2 4 2 9 2 6" xfId="5568"/>
    <cellStyle name="Calculation 2 4 2 9 2 7" xfId="5569"/>
    <cellStyle name="Calculation 2 4 2 9 3" xfId="5570"/>
    <cellStyle name="Calculation 2 4 2 9 4" xfId="5571"/>
    <cellStyle name="Calculation 2 4 2 9 5" xfId="5572"/>
    <cellStyle name="Calculation 2 4 3" xfId="5573"/>
    <cellStyle name="Calculation 2 4 3 10" xfId="5574"/>
    <cellStyle name="Calculation 2 4 3 10 2" xfId="5575"/>
    <cellStyle name="Calculation 2 4 3 10 3" xfId="5576"/>
    <cellStyle name="Calculation 2 4 3 10 4" xfId="5577"/>
    <cellStyle name="Calculation 2 4 3 10 5" xfId="5578"/>
    <cellStyle name="Calculation 2 4 3 10 6" xfId="5579"/>
    <cellStyle name="Calculation 2 4 3 10 7" xfId="5580"/>
    <cellStyle name="Calculation 2 4 3 10 8" xfId="5581"/>
    <cellStyle name="Calculation 2 4 3 11" xfId="5582"/>
    <cellStyle name="Calculation 2 4 3 11 2" xfId="5583"/>
    <cellStyle name="Calculation 2 4 3 11 3" xfId="5584"/>
    <cellStyle name="Calculation 2 4 3 11 4" xfId="5585"/>
    <cellStyle name="Calculation 2 4 3 11 5" xfId="5586"/>
    <cellStyle name="Calculation 2 4 3 11 6" xfId="5587"/>
    <cellStyle name="Calculation 2 4 3 11 7" xfId="5588"/>
    <cellStyle name="Calculation 2 4 3 12" xfId="5589"/>
    <cellStyle name="Calculation 2 4 3 12 2" xfId="5590"/>
    <cellStyle name="Calculation 2 4 3 12 3" xfId="5591"/>
    <cellStyle name="Calculation 2 4 3 12 4" xfId="5592"/>
    <cellStyle name="Calculation 2 4 3 12 5" xfId="5593"/>
    <cellStyle name="Calculation 2 4 3 13" xfId="5594"/>
    <cellStyle name="Calculation 2 4 3 13 2" xfId="5595"/>
    <cellStyle name="Calculation 2 4 3 13 3" xfId="5596"/>
    <cellStyle name="Calculation 2 4 3 13 4" xfId="5597"/>
    <cellStyle name="Calculation 2 4 3 13 5" xfId="5598"/>
    <cellStyle name="Calculation 2 4 3 14" xfId="5599"/>
    <cellStyle name="Calculation 2 4 3 14 2" xfId="5600"/>
    <cellStyle name="Calculation 2 4 3 14 3" xfId="5601"/>
    <cellStyle name="Calculation 2 4 3 14 4" xfId="5602"/>
    <cellStyle name="Calculation 2 4 3 14 5" xfId="5603"/>
    <cellStyle name="Calculation 2 4 3 15" xfId="5604"/>
    <cellStyle name="Calculation 2 4 3 15 2" xfId="5605"/>
    <cellStyle name="Calculation 2 4 3 15 3" xfId="5606"/>
    <cellStyle name="Calculation 2 4 3 15 4" xfId="5607"/>
    <cellStyle name="Calculation 2 4 3 15 5" xfId="5608"/>
    <cellStyle name="Calculation 2 4 3 16" xfId="5609"/>
    <cellStyle name="Calculation 2 4 3 17" xfId="5610"/>
    <cellStyle name="Calculation 2 4 3 2" xfId="5611"/>
    <cellStyle name="Calculation 2 4 3 2 10" xfId="5612"/>
    <cellStyle name="Calculation 2 4 3 2 10 2" xfId="5613"/>
    <cellStyle name="Calculation 2 4 3 2 10 3" xfId="5614"/>
    <cellStyle name="Calculation 2 4 3 2 10 4" xfId="5615"/>
    <cellStyle name="Calculation 2 4 3 2 10 5" xfId="5616"/>
    <cellStyle name="Calculation 2 4 3 2 10 6" xfId="5617"/>
    <cellStyle name="Calculation 2 4 3 2 10 7" xfId="5618"/>
    <cellStyle name="Calculation 2 4 3 2 11" xfId="5619"/>
    <cellStyle name="Calculation 2 4 3 2 11 2" xfId="5620"/>
    <cellStyle name="Calculation 2 4 3 2 11 3" xfId="5621"/>
    <cellStyle name="Calculation 2 4 3 2 11 4" xfId="5622"/>
    <cellStyle name="Calculation 2 4 3 2 11 5" xfId="5623"/>
    <cellStyle name="Calculation 2 4 3 2 12" xfId="5624"/>
    <cellStyle name="Calculation 2 4 3 2 12 2" xfId="5625"/>
    <cellStyle name="Calculation 2 4 3 2 12 3" xfId="5626"/>
    <cellStyle name="Calculation 2 4 3 2 12 4" xfId="5627"/>
    <cellStyle name="Calculation 2 4 3 2 12 5" xfId="5628"/>
    <cellStyle name="Calculation 2 4 3 2 13" xfId="5629"/>
    <cellStyle name="Calculation 2 4 3 2 13 2" xfId="5630"/>
    <cellStyle name="Calculation 2 4 3 2 13 3" xfId="5631"/>
    <cellStyle name="Calculation 2 4 3 2 13 4" xfId="5632"/>
    <cellStyle name="Calculation 2 4 3 2 13 5" xfId="5633"/>
    <cellStyle name="Calculation 2 4 3 2 14" xfId="5634"/>
    <cellStyle name="Calculation 2 4 3 2 14 2" xfId="5635"/>
    <cellStyle name="Calculation 2 4 3 2 14 3" xfId="5636"/>
    <cellStyle name="Calculation 2 4 3 2 14 4" xfId="5637"/>
    <cellStyle name="Calculation 2 4 3 2 14 5" xfId="5638"/>
    <cellStyle name="Calculation 2 4 3 2 15" xfId="5639"/>
    <cellStyle name="Calculation 2 4 3 2 15 2" xfId="5640"/>
    <cellStyle name="Calculation 2 4 3 2 15 3" xfId="5641"/>
    <cellStyle name="Calculation 2 4 3 2 15 4" xfId="5642"/>
    <cellStyle name="Calculation 2 4 3 2 15 5" xfId="5643"/>
    <cellStyle name="Calculation 2 4 3 2 16" xfId="5644"/>
    <cellStyle name="Calculation 2 4 3 2 16 2" xfId="5645"/>
    <cellStyle name="Calculation 2 4 3 2 16 3" xfId="5646"/>
    <cellStyle name="Calculation 2 4 3 2 16 4" xfId="5647"/>
    <cellStyle name="Calculation 2 4 3 2 16 5" xfId="5648"/>
    <cellStyle name="Calculation 2 4 3 2 17" xfId="5649"/>
    <cellStyle name="Calculation 2 4 3 2 17 2" xfId="5650"/>
    <cellStyle name="Calculation 2 4 3 2 17 3" xfId="5651"/>
    <cellStyle name="Calculation 2 4 3 2 17 4" xfId="5652"/>
    <cellStyle name="Calculation 2 4 3 2 17 5" xfId="5653"/>
    <cellStyle name="Calculation 2 4 3 2 18" xfId="5654"/>
    <cellStyle name="Calculation 2 4 3 2 2" xfId="5655"/>
    <cellStyle name="Calculation 2 4 3 2 2 10" xfId="5656"/>
    <cellStyle name="Calculation 2 4 3 2 2 10 2" xfId="5657"/>
    <cellStyle name="Calculation 2 4 3 2 2 10 3" xfId="5658"/>
    <cellStyle name="Calculation 2 4 3 2 2 10 4" xfId="5659"/>
    <cellStyle name="Calculation 2 4 3 2 2 10 5" xfId="5660"/>
    <cellStyle name="Calculation 2 4 3 2 2 11" xfId="5661"/>
    <cellStyle name="Calculation 2 4 3 2 2 11 2" xfId="5662"/>
    <cellStyle name="Calculation 2 4 3 2 2 11 3" xfId="5663"/>
    <cellStyle name="Calculation 2 4 3 2 2 11 4" xfId="5664"/>
    <cellStyle name="Calculation 2 4 3 2 2 11 5" xfId="5665"/>
    <cellStyle name="Calculation 2 4 3 2 2 12" xfId="5666"/>
    <cellStyle name="Calculation 2 4 3 2 2 12 2" xfId="5667"/>
    <cellStyle name="Calculation 2 4 3 2 2 12 3" xfId="5668"/>
    <cellStyle name="Calculation 2 4 3 2 2 12 4" xfId="5669"/>
    <cellStyle name="Calculation 2 4 3 2 2 12 5" xfId="5670"/>
    <cellStyle name="Calculation 2 4 3 2 2 13" xfId="5671"/>
    <cellStyle name="Calculation 2 4 3 2 2 13 2" xfId="5672"/>
    <cellStyle name="Calculation 2 4 3 2 2 13 3" xfId="5673"/>
    <cellStyle name="Calculation 2 4 3 2 2 13 4" xfId="5674"/>
    <cellStyle name="Calculation 2 4 3 2 2 13 5" xfId="5675"/>
    <cellStyle name="Calculation 2 4 3 2 2 14" xfId="5676"/>
    <cellStyle name="Calculation 2 4 3 2 2 14 2" xfId="5677"/>
    <cellStyle name="Calculation 2 4 3 2 2 14 3" xfId="5678"/>
    <cellStyle name="Calculation 2 4 3 2 2 14 4" xfId="5679"/>
    <cellStyle name="Calculation 2 4 3 2 2 14 5" xfId="5680"/>
    <cellStyle name="Calculation 2 4 3 2 2 15" xfId="5681"/>
    <cellStyle name="Calculation 2 4 3 2 2 15 2" xfId="5682"/>
    <cellStyle name="Calculation 2 4 3 2 2 15 3" xfId="5683"/>
    <cellStyle name="Calculation 2 4 3 2 2 15 4" xfId="5684"/>
    <cellStyle name="Calculation 2 4 3 2 2 15 5" xfId="5685"/>
    <cellStyle name="Calculation 2 4 3 2 2 16" xfId="5686"/>
    <cellStyle name="Calculation 2 4 3 2 2 16 2" xfId="5687"/>
    <cellStyle name="Calculation 2 4 3 2 2 16 3" xfId="5688"/>
    <cellStyle name="Calculation 2 4 3 2 2 16 4" xfId="5689"/>
    <cellStyle name="Calculation 2 4 3 2 2 16 5" xfId="5690"/>
    <cellStyle name="Calculation 2 4 3 2 2 17" xfId="5691"/>
    <cellStyle name="Calculation 2 4 3 2 2 17 2" xfId="5692"/>
    <cellStyle name="Calculation 2 4 3 2 2 17 3" xfId="5693"/>
    <cellStyle name="Calculation 2 4 3 2 2 17 4" xfId="5694"/>
    <cellStyle name="Calculation 2 4 3 2 2 17 5" xfId="5695"/>
    <cellStyle name="Calculation 2 4 3 2 2 18" xfId="5696"/>
    <cellStyle name="Calculation 2 4 3 2 2 2" xfId="5697"/>
    <cellStyle name="Calculation 2 4 3 2 2 2 10" xfId="5698"/>
    <cellStyle name="Calculation 2 4 3 2 2 2 2" xfId="5699"/>
    <cellStyle name="Calculation 2 4 3 2 2 2 2 2" xfId="5700"/>
    <cellStyle name="Calculation 2 4 3 2 2 2 2 2 2" xfId="5701"/>
    <cellStyle name="Calculation 2 4 3 2 2 2 2 2 3" xfId="5702"/>
    <cellStyle name="Calculation 2 4 3 2 2 2 2 2 4" xfId="5703"/>
    <cellStyle name="Calculation 2 4 3 2 2 2 2 2 5" xfId="5704"/>
    <cellStyle name="Calculation 2 4 3 2 2 2 2 2 6" xfId="5705"/>
    <cellStyle name="Calculation 2 4 3 2 2 2 2 2 7" xfId="5706"/>
    <cellStyle name="Calculation 2 4 3 2 2 2 2 3" xfId="5707"/>
    <cellStyle name="Calculation 2 4 3 2 2 2 2 4" xfId="5708"/>
    <cellStyle name="Calculation 2 4 3 2 2 2 3" xfId="5709"/>
    <cellStyle name="Calculation 2 4 3 2 2 2 3 2" xfId="5710"/>
    <cellStyle name="Calculation 2 4 3 2 2 2 3 2 2" xfId="5711"/>
    <cellStyle name="Calculation 2 4 3 2 2 2 3 2 3" xfId="5712"/>
    <cellStyle name="Calculation 2 4 3 2 2 2 3 2 4" xfId="5713"/>
    <cellStyle name="Calculation 2 4 3 2 2 2 3 2 5" xfId="5714"/>
    <cellStyle name="Calculation 2 4 3 2 2 2 3 2 6" xfId="5715"/>
    <cellStyle name="Calculation 2 4 3 2 2 2 3 2 7" xfId="5716"/>
    <cellStyle name="Calculation 2 4 3 2 2 2 3 3" xfId="5717"/>
    <cellStyle name="Calculation 2 4 3 2 2 2 3 4" xfId="5718"/>
    <cellStyle name="Calculation 2 4 3 2 2 2 4" xfId="5719"/>
    <cellStyle name="Calculation 2 4 3 2 2 2 4 2" xfId="5720"/>
    <cellStyle name="Calculation 2 4 3 2 2 2 4 2 2" xfId="5721"/>
    <cellStyle name="Calculation 2 4 3 2 2 2 4 2 3" xfId="5722"/>
    <cellStyle name="Calculation 2 4 3 2 2 2 4 2 4" xfId="5723"/>
    <cellStyle name="Calculation 2 4 3 2 2 2 4 2 5" xfId="5724"/>
    <cellStyle name="Calculation 2 4 3 2 2 2 4 2 6" xfId="5725"/>
    <cellStyle name="Calculation 2 4 3 2 2 2 4 2 7" xfId="5726"/>
    <cellStyle name="Calculation 2 4 3 2 2 2 4 3" xfId="5727"/>
    <cellStyle name="Calculation 2 4 3 2 2 2 4 4" xfId="5728"/>
    <cellStyle name="Calculation 2 4 3 2 2 2 5" xfId="5729"/>
    <cellStyle name="Calculation 2 4 3 2 2 2 5 2" xfId="5730"/>
    <cellStyle name="Calculation 2 4 3 2 2 2 5 3" xfId="5731"/>
    <cellStyle name="Calculation 2 4 3 2 2 2 5 4" xfId="5732"/>
    <cellStyle name="Calculation 2 4 3 2 2 2 5 5" xfId="5733"/>
    <cellStyle name="Calculation 2 4 3 2 2 2 5 6" xfId="5734"/>
    <cellStyle name="Calculation 2 4 3 2 2 2 5 7" xfId="5735"/>
    <cellStyle name="Calculation 2 4 3 2 2 2 5 8" xfId="5736"/>
    <cellStyle name="Calculation 2 4 3 2 2 2 6" xfId="5737"/>
    <cellStyle name="Calculation 2 4 3 2 2 2 6 2" xfId="5738"/>
    <cellStyle name="Calculation 2 4 3 2 2 2 6 3" xfId="5739"/>
    <cellStyle name="Calculation 2 4 3 2 2 2 6 4" xfId="5740"/>
    <cellStyle name="Calculation 2 4 3 2 2 2 6 5" xfId="5741"/>
    <cellStyle name="Calculation 2 4 3 2 2 2 6 6" xfId="5742"/>
    <cellStyle name="Calculation 2 4 3 2 2 2 6 7" xfId="5743"/>
    <cellStyle name="Calculation 2 4 3 2 2 2 7" xfId="5744"/>
    <cellStyle name="Calculation 2 4 3 2 2 2 8" xfId="5745"/>
    <cellStyle name="Calculation 2 4 3 2 2 2 9" xfId="5746"/>
    <cellStyle name="Calculation 2 4 3 2 2 3" xfId="5747"/>
    <cellStyle name="Calculation 2 4 3 2 2 3 2" xfId="5748"/>
    <cellStyle name="Calculation 2 4 3 2 2 3 2 2" xfId="5749"/>
    <cellStyle name="Calculation 2 4 3 2 2 3 2 3" xfId="5750"/>
    <cellStyle name="Calculation 2 4 3 2 2 3 2 4" xfId="5751"/>
    <cellStyle name="Calculation 2 4 3 2 2 3 2 5" xfId="5752"/>
    <cellStyle name="Calculation 2 4 3 2 2 3 2 6" xfId="5753"/>
    <cellStyle name="Calculation 2 4 3 2 2 3 2 7" xfId="5754"/>
    <cellStyle name="Calculation 2 4 3 2 2 3 3" xfId="5755"/>
    <cellStyle name="Calculation 2 4 3 2 2 3 4" xfId="5756"/>
    <cellStyle name="Calculation 2 4 3 2 2 3 5" xfId="5757"/>
    <cellStyle name="Calculation 2 4 3 2 2 4" xfId="5758"/>
    <cellStyle name="Calculation 2 4 3 2 2 4 2" xfId="5759"/>
    <cellStyle name="Calculation 2 4 3 2 2 4 2 2" xfId="5760"/>
    <cellStyle name="Calculation 2 4 3 2 2 4 2 3" xfId="5761"/>
    <cellStyle name="Calculation 2 4 3 2 2 4 2 4" xfId="5762"/>
    <cellStyle name="Calculation 2 4 3 2 2 4 2 5" xfId="5763"/>
    <cellStyle name="Calculation 2 4 3 2 2 4 2 6" xfId="5764"/>
    <cellStyle name="Calculation 2 4 3 2 2 4 2 7" xfId="5765"/>
    <cellStyle name="Calculation 2 4 3 2 2 4 3" xfId="5766"/>
    <cellStyle name="Calculation 2 4 3 2 2 4 4" xfId="5767"/>
    <cellStyle name="Calculation 2 4 3 2 2 4 5" xfId="5768"/>
    <cellStyle name="Calculation 2 4 3 2 2 5" xfId="5769"/>
    <cellStyle name="Calculation 2 4 3 2 2 5 2" xfId="5770"/>
    <cellStyle name="Calculation 2 4 3 2 2 5 2 2" xfId="5771"/>
    <cellStyle name="Calculation 2 4 3 2 2 5 2 3" xfId="5772"/>
    <cellStyle name="Calculation 2 4 3 2 2 5 2 4" xfId="5773"/>
    <cellStyle name="Calculation 2 4 3 2 2 5 2 5" xfId="5774"/>
    <cellStyle name="Calculation 2 4 3 2 2 5 2 6" xfId="5775"/>
    <cellStyle name="Calculation 2 4 3 2 2 5 2 7" xfId="5776"/>
    <cellStyle name="Calculation 2 4 3 2 2 5 3" xfId="5777"/>
    <cellStyle name="Calculation 2 4 3 2 2 5 4" xfId="5778"/>
    <cellStyle name="Calculation 2 4 3 2 2 5 5" xfId="5779"/>
    <cellStyle name="Calculation 2 4 3 2 2 6" xfId="5780"/>
    <cellStyle name="Calculation 2 4 3 2 2 6 2" xfId="5781"/>
    <cellStyle name="Calculation 2 4 3 2 2 6 3" xfId="5782"/>
    <cellStyle name="Calculation 2 4 3 2 2 6 4" xfId="5783"/>
    <cellStyle name="Calculation 2 4 3 2 2 6 5" xfId="5784"/>
    <cellStyle name="Calculation 2 4 3 2 2 6 6" xfId="5785"/>
    <cellStyle name="Calculation 2 4 3 2 2 6 7" xfId="5786"/>
    <cellStyle name="Calculation 2 4 3 2 2 6 8" xfId="5787"/>
    <cellStyle name="Calculation 2 4 3 2 2 7" xfId="5788"/>
    <cellStyle name="Calculation 2 4 3 2 2 7 2" xfId="5789"/>
    <cellStyle name="Calculation 2 4 3 2 2 7 3" xfId="5790"/>
    <cellStyle name="Calculation 2 4 3 2 2 7 4" xfId="5791"/>
    <cellStyle name="Calculation 2 4 3 2 2 7 5" xfId="5792"/>
    <cellStyle name="Calculation 2 4 3 2 2 7 6" xfId="5793"/>
    <cellStyle name="Calculation 2 4 3 2 2 7 7" xfId="5794"/>
    <cellStyle name="Calculation 2 4 3 2 2 8" xfId="5795"/>
    <cellStyle name="Calculation 2 4 3 2 2 8 2" xfId="5796"/>
    <cellStyle name="Calculation 2 4 3 2 2 8 3" xfId="5797"/>
    <cellStyle name="Calculation 2 4 3 2 2 8 4" xfId="5798"/>
    <cellStyle name="Calculation 2 4 3 2 2 8 5" xfId="5799"/>
    <cellStyle name="Calculation 2 4 3 2 2 9" xfId="5800"/>
    <cellStyle name="Calculation 2 4 3 2 2 9 2" xfId="5801"/>
    <cellStyle name="Calculation 2 4 3 2 2 9 3" xfId="5802"/>
    <cellStyle name="Calculation 2 4 3 2 2 9 4" xfId="5803"/>
    <cellStyle name="Calculation 2 4 3 2 2 9 5" xfId="5804"/>
    <cellStyle name="Calculation 2 4 3 2 3" xfId="5805"/>
    <cellStyle name="Calculation 2 4 3 2 3 10" xfId="5806"/>
    <cellStyle name="Calculation 2 4 3 2 3 2" xfId="5807"/>
    <cellStyle name="Calculation 2 4 3 2 3 2 2" xfId="5808"/>
    <cellStyle name="Calculation 2 4 3 2 3 2 2 2" xfId="5809"/>
    <cellStyle name="Calculation 2 4 3 2 3 2 2 3" xfId="5810"/>
    <cellStyle name="Calculation 2 4 3 2 3 2 2 4" xfId="5811"/>
    <cellStyle name="Calculation 2 4 3 2 3 2 2 5" xfId="5812"/>
    <cellStyle name="Calculation 2 4 3 2 3 2 2 6" xfId="5813"/>
    <cellStyle name="Calculation 2 4 3 2 3 2 2 7" xfId="5814"/>
    <cellStyle name="Calculation 2 4 3 2 3 2 3" xfId="5815"/>
    <cellStyle name="Calculation 2 4 3 2 3 2 4" xfId="5816"/>
    <cellStyle name="Calculation 2 4 3 2 3 3" xfId="5817"/>
    <cellStyle name="Calculation 2 4 3 2 3 3 2" xfId="5818"/>
    <cellStyle name="Calculation 2 4 3 2 3 3 2 2" xfId="5819"/>
    <cellStyle name="Calculation 2 4 3 2 3 3 2 3" xfId="5820"/>
    <cellStyle name="Calculation 2 4 3 2 3 3 2 4" xfId="5821"/>
    <cellStyle name="Calculation 2 4 3 2 3 3 2 5" xfId="5822"/>
    <cellStyle name="Calculation 2 4 3 2 3 3 2 6" xfId="5823"/>
    <cellStyle name="Calculation 2 4 3 2 3 3 2 7" xfId="5824"/>
    <cellStyle name="Calculation 2 4 3 2 3 3 3" xfId="5825"/>
    <cellStyle name="Calculation 2 4 3 2 3 3 4" xfId="5826"/>
    <cellStyle name="Calculation 2 4 3 2 3 4" xfId="5827"/>
    <cellStyle name="Calculation 2 4 3 2 3 4 2" xfId="5828"/>
    <cellStyle name="Calculation 2 4 3 2 3 4 2 2" xfId="5829"/>
    <cellStyle name="Calculation 2 4 3 2 3 4 2 3" xfId="5830"/>
    <cellStyle name="Calculation 2 4 3 2 3 4 2 4" xfId="5831"/>
    <cellStyle name="Calculation 2 4 3 2 3 4 2 5" xfId="5832"/>
    <cellStyle name="Calculation 2 4 3 2 3 4 2 6" xfId="5833"/>
    <cellStyle name="Calculation 2 4 3 2 3 4 2 7" xfId="5834"/>
    <cellStyle name="Calculation 2 4 3 2 3 4 3" xfId="5835"/>
    <cellStyle name="Calculation 2 4 3 2 3 4 4" xfId="5836"/>
    <cellStyle name="Calculation 2 4 3 2 3 5" xfId="5837"/>
    <cellStyle name="Calculation 2 4 3 2 3 5 2" xfId="5838"/>
    <cellStyle name="Calculation 2 4 3 2 3 5 3" xfId="5839"/>
    <cellStyle name="Calculation 2 4 3 2 3 5 4" xfId="5840"/>
    <cellStyle name="Calculation 2 4 3 2 3 5 5" xfId="5841"/>
    <cellStyle name="Calculation 2 4 3 2 3 5 6" xfId="5842"/>
    <cellStyle name="Calculation 2 4 3 2 3 5 7" xfId="5843"/>
    <cellStyle name="Calculation 2 4 3 2 3 5 8" xfId="5844"/>
    <cellStyle name="Calculation 2 4 3 2 3 6" xfId="5845"/>
    <cellStyle name="Calculation 2 4 3 2 3 6 2" xfId="5846"/>
    <cellStyle name="Calculation 2 4 3 2 3 6 3" xfId="5847"/>
    <cellStyle name="Calculation 2 4 3 2 3 6 4" xfId="5848"/>
    <cellStyle name="Calculation 2 4 3 2 3 6 5" xfId="5849"/>
    <cellStyle name="Calculation 2 4 3 2 3 6 6" xfId="5850"/>
    <cellStyle name="Calculation 2 4 3 2 3 6 7" xfId="5851"/>
    <cellStyle name="Calculation 2 4 3 2 3 7" xfId="5852"/>
    <cellStyle name="Calculation 2 4 3 2 3 8" xfId="5853"/>
    <cellStyle name="Calculation 2 4 3 2 3 9" xfId="5854"/>
    <cellStyle name="Calculation 2 4 3 2 4" xfId="5855"/>
    <cellStyle name="Calculation 2 4 3 2 4 10" xfId="5856"/>
    <cellStyle name="Calculation 2 4 3 2 4 2" xfId="5857"/>
    <cellStyle name="Calculation 2 4 3 2 4 2 2" xfId="5858"/>
    <cellStyle name="Calculation 2 4 3 2 4 2 2 2" xfId="5859"/>
    <cellStyle name="Calculation 2 4 3 2 4 2 2 3" xfId="5860"/>
    <cellStyle name="Calculation 2 4 3 2 4 2 2 4" xfId="5861"/>
    <cellStyle name="Calculation 2 4 3 2 4 2 2 5" xfId="5862"/>
    <cellStyle name="Calculation 2 4 3 2 4 2 2 6" xfId="5863"/>
    <cellStyle name="Calculation 2 4 3 2 4 2 2 7" xfId="5864"/>
    <cellStyle name="Calculation 2 4 3 2 4 2 3" xfId="5865"/>
    <cellStyle name="Calculation 2 4 3 2 4 2 4" xfId="5866"/>
    <cellStyle name="Calculation 2 4 3 2 4 3" xfId="5867"/>
    <cellStyle name="Calculation 2 4 3 2 4 3 2" xfId="5868"/>
    <cellStyle name="Calculation 2 4 3 2 4 3 2 2" xfId="5869"/>
    <cellStyle name="Calculation 2 4 3 2 4 3 2 3" xfId="5870"/>
    <cellStyle name="Calculation 2 4 3 2 4 3 2 4" xfId="5871"/>
    <cellStyle name="Calculation 2 4 3 2 4 3 2 5" xfId="5872"/>
    <cellStyle name="Calculation 2 4 3 2 4 3 2 6" xfId="5873"/>
    <cellStyle name="Calculation 2 4 3 2 4 3 2 7" xfId="5874"/>
    <cellStyle name="Calculation 2 4 3 2 4 3 3" xfId="5875"/>
    <cellStyle name="Calculation 2 4 3 2 4 3 4" xfId="5876"/>
    <cellStyle name="Calculation 2 4 3 2 4 4" xfId="5877"/>
    <cellStyle name="Calculation 2 4 3 2 4 4 2" xfId="5878"/>
    <cellStyle name="Calculation 2 4 3 2 4 4 2 2" xfId="5879"/>
    <cellStyle name="Calculation 2 4 3 2 4 4 2 3" xfId="5880"/>
    <cellStyle name="Calculation 2 4 3 2 4 4 2 4" xfId="5881"/>
    <cellStyle name="Calculation 2 4 3 2 4 4 2 5" xfId="5882"/>
    <cellStyle name="Calculation 2 4 3 2 4 4 2 6" xfId="5883"/>
    <cellStyle name="Calculation 2 4 3 2 4 4 2 7" xfId="5884"/>
    <cellStyle name="Calculation 2 4 3 2 4 4 3" xfId="5885"/>
    <cellStyle name="Calculation 2 4 3 2 4 4 4" xfId="5886"/>
    <cellStyle name="Calculation 2 4 3 2 4 5" xfId="5887"/>
    <cellStyle name="Calculation 2 4 3 2 4 5 2" xfId="5888"/>
    <cellStyle name="Calculation 2 4 3 2 4 5 3" xfId="5889"/>
    <cellStyle name="Calculation 2 4 3 2 4 5 4" xfId="5890"/>
    <cellStyle name="Calculation 2 4 3 2 4 5 5" xfId="5891"/>
    <cellStyle name="Calculation 2 4 3 2 4 5 6" xfId="5892"/>
    <cellStyle name="Calculation 2 4 3 2 4 5 7" xfId="5893"/>
    <cellStyle name="Calculation 2 4 3 2 4 5 8" xfId="5894"/>
    <cellStyle name="Calculation 2 4 3 2 4 6" xfId="5895"/>
    <cellStyle name="Calculation 2 4 3 2 4 6 2" xfId="5896"/>
    <cellStyle name="Calculation 2 4 3 2 4 6 3" xfId="5897"/>
    <cellStyle name="Calculation 2 4 3 2 4 6 4" xfId="5898"/>
    <cellStyle name="Calculation 2 4 3 2 4 6 5" xfId="5899"/>
    <cellStyle name="Calculation 2 4 3 2 4 6 6" xfId="5900"/>
    <cellStyle name="Calculation 2 4 3 2 4 6 7" xfId="5901"/>
    <cellStyle name="Calculation 2 4 3 2 4 7" xfId="5902"/>
    <cellStyle name="Calculation 2 4 3 2 4 8" xfId="5903"/>
    <cellStyle name="Calculation 2 4 3 2 4 9" xfId="5904"/>
    <cellStyle name="Calculation 2 4 3 2 5" xfId="5905"/>
    <cellStyle name="Calculation 2 4 3 2 5 2" xfId="5906"/>
    <cellStyle name="Calculation 2 4 3 2 5 2 2" xfId="5907"/>
    <cellStyle name="Calculation 2 4 3 2 5 2 3" xfId="5908"/>
    <cellStyle name="Calculation 2 4 3 2 5 2 4" xfId="5909"/>
    <cellStyle name="Calculation 2 4 3 2 5 2 5" xfId="5910"/>
    <cellStyle name="Calculation 2 4 3 2 5 2 6" xfId="5911"/>
    <cellStyle name="Calculation 2 4 3 2 5 2 7" xfId="5912"/>
    <cellStyle name="Calculation 2 4 3 2 5 3" xfId="5913"/>
    <cellStyle name="Calculation 2 4 3 2 5 4" xfId="5914"/>
    <cellStyle name="Calculation 2 4 3 2 5 5" xfId="5915"/>
    <cellStyle name="Calculation 2 4 3 2 6" xfId="5916"/>
    <cellStyle name="Calculation 2 4 3 2 6 2" xfId="5917"/>
    <cellStyle name="Calculation 2 4 3 2 6 2 2" xfId="5918"/>
    <cellStyle name="Calculation 2 4 3 2 6 2 3" xfId="5919"/>
    <cellStyle name="Calculation 2 4 3 2 6 2 4" xfId="5920"/>
    <cellStyle name="Calculation 2 4 3 2 6 2 5" xfId="5921"/>
    <cellStyle name="Calculation 2 4 3 2 6 2 6" xfId="5922"/>
    <cellStyle name="Calculation 2 4 3 2 6 2 7" xfId="5923"/>
    <cellStyle name="Calculation 2 4 3 2 6 3" xfId="5924"/>
    <cellStyle name="Calculation 2 4 3 2 6 4" xfId="5925"/>
    <cellStyle name="Calculation 2 4 3 2 6 5" xfId="5926"/>
    <cellStyle name="Calculation 2 4 3 2 7" xfId="5927"/>
    <cellStyle name="Calculation 2 4 3 2 7 2" xfId="5928"/>
    <cellStyle name="Calculation 2 4 3 2 7 2 2" xfId="5929"/>
    <cellStyle name="Calculation 2 4 3 2 7 2 3" xfId="5930"/>
    <cellStyle name="Calculation 2 4 3 2 7 2 4" xfId="5931"/>
    <cellStyle name="Calculation 2 4 3 2 7 2 5" xfId="5932"/>
    <cellStyle name="Calculation 2 4 3 2 7 2 6" xfId="5933"/>
    <cellStyle name="Calculation 2 4 3 2 7 2 7" xfId="5934"/>
    <cellStyle name="Calculation 2 4 3 2 7 3" xfId="5935"/>
    <cellStyle name="Calculation 2 4 3 2 7 4" xfId="5936"/>
    <cellStyle name="Calculation 2 4 3 2 7 5" xfId="5937"/>
    <cellStyle name="Calculation 2 4 3 2 8" xfId="5938"/>
    <cellStyle name="Calculation 2 4 3 2 8 2" xfId="5939"/>
    <cellStyle name="Calculation 2 4 3 2 8 2 2" xfId="5940"/>
    <cellStyle name="Calculation 2 4 3 2 8 2 3" xfId="5941"/>
    <cellStyle name="Calculation 2 4 3 2 8 2 4" xfId="5942"/>
    <cellStyle name="Calculation 2 4 3 2 8 2 5" xfId="5943"/>
    <cellStyle name="Calculation 2 4 3 2 8 2 6" xfId="5944"/>
    <cellStyle name="Calculation 2 4 3 2 8 2 7" xfId="5945"/>
    <cellStyle name="Calculation 2 4 3 2 8 3" xfId="5946"/>
    <cellStyle name="Calculation 2 4 3 2 8 4" xfId="5947"/>
    <cellStyle name="Calculation 2 4 3 2 8 5" xfId="5948"/>
    <cellStyle name="Calculation 2 4 3 2 9" xfId="5949"/>
    <cellStyle name="Calculation 2 4 3 2 9 2" xfId="5950"/>
    <cellStyle name="Calculation 2 4 3 2 9 3" xfId="5951"/>
    <cellStyle name="Calculation 2 4 3 2 9 4" xfId="5952"/>
    <cellStyle name="Calculation 2 4 3 2 9 5" xfId="5953"/>
    <cellStyle name="Calculation 2 4 3 2 9 6" xfId="5954"/>
    <cellStyle name="Calculation 2 4 3 2 9 7" xfId="5955"/>
    <cellStyle name="Calculation 2 4 3 2 9 8" xfId="5956"/>
    <cellStyle name="Calculation 2 4 3 3" xfId="5957"/>
    <cellStyle name="Calculation 2 4 3 3 10" xfId="5958"/>
    <cellStyle name="Calculation 2 4 3 3 10 2" xfId="5959"/>
    <cellStyle name="Calculation 2 4 3 3 10 3" xfId="5960"/>
    <cellStyle name="Calculation 2 4 3 3 10 4" xfId="5961"/>
    <cellStyle name="Calculation 2 4 3 3 10 5" xfId="5962"/>
    <cellStyle name="Calculation 2 4 3 3 11" xfId="5963"/>
    <cellStyle name="Calculation 2 4 3 3 11 2" xfId="5964"/>
    <cellStyle name="Calculation 2 4 3 3 11 3" xfId="5965"/>
    <cellStyle name="Calculation 2 4 3 3 11 4" xfId="5966"/>
    <cellStyle name="Calculation 2 4 3 3 11 5" xfId="5967"/>
    <cellStyle name="Calculation 2 4 3 3 12" xfId="5968"/>
    <cellStyle name="Calculation 2 4 3 3 12 2" xfId="5969"/>
    <cellStyle name="Calculation 2 4 3 3 12 3" xfId="5970"/>
    <cellStyle name="Calculation 2 4 3 3 12 4" xfId="5971"/>
    <cellStyle name="Calculation 2 4 3 3 12 5" xfId="5972"/>
    <cellStyle name="Calculation 2 4 3 3 13" xfId="5973"/>
    <cellStyle name="Calculation 2 4 3 3 13 2" xfId="5974"/>
    <cellStyle name="Calculation 2 4 3 3 13 3" xfId="5975"/>
    <cellStyle name="Calculation 2 4 3 3 13 4" xfId="5976"/>
    <cellStyle name="Calculation 2 4 3 3 13 5" xfId="5977"/>
    <cellStyle name="Calculation 2 4 3 3 14" xfId="5978"/>
    <cellStyle name="Calculation 2 4 3 3 14 2" xfId="5979"/>
    <cellStyle name="Calculation 2 4 3 3 14 3" xfId="5980"/>
    <cellStyle name="Calculation 2 4 3 3 14 4" xfId="5981"/>
    <cellStyle name="Calculation 2 4 3 3 14 5" xfId="5982"/>
    <cellStyle name="Calculation 2 4 3 3 15" xfId="5983"/>
    <cellStyle name="Calculation 2 4 3 3 15 2" xfId="5984"/>
    <cellStyle name="Calculation 2 4 3 3 15 3" xfId="5985"/>
    <cellStyle name="Calculation 2 4 3 3 15 4" xfId="5986"/>
    <cellStyle name="Calculation 2 4 3 3 15 5" xfId="5987"/>
    <cellStyle name="Calculation 2 4 3 3 16" xfId="5988"/>
    <cellStyle name="Calculation 2 4 3 3 16 2" xfId="5989"/>
    <cellStyle name="Calculation 2 4 3 3 16 3" xfId="5990"/>
    <cellStyle name="Calculation 2 4 3 3 16 4" xfId="5991"/>
    <cellStyle name="Calculation 2 4 3 3 16 5" xfId="5992"/>
    <cellStyle name="Calculation 2 4 3 3 17" xfId="5993"/>
    <cellStyle name="Calculation 2 4 3 3 17 2" xfId="5994"/>
    <cellStyle name="Calculation 2 4 3 3 17 3" xfId="5995"/>
    <cellStyle name="Calculation 2 4 3 3 17 4" xfId="5996"/>
    <cellStyle name="Calculation 2 4 3 3 17 5" xfId="5997"/>
    <cellStyle name="Calculation 2 4 3 3 18" xfId="5998"/>
    <cellStyle name="Calculation 2 4 3 3 2" xfId="5999"/>
    <cellStyle name="Calculation 2 4 3 3 2 10" xfId="6000"/>
    <cellStyle name="Calculation 2 4 3 3 2 2" xfId="6001"/>
    <cellStyle name="Calculation 2 4 3 3 2 2 2" xfId="6002"/>
    <cellStyle name="Calculation 2 4 3 3 2 2 2 2" xfId="6003"/>
    <cellStyle name="Calculation 2 4 3 3 2 2 2 3" xfId="6004"/>
    <cellStyle name="Calculation 2 4 3 3 2 2 2 4" xfId="6005"/>
    <cellStyle name="Calculation 2 4 3 3 2 2 2 5" xfId="6006"/>
    <cellStyle name="Calculation 2 4 3 3 2 2 2 6" xfId="6007"/>
    <cellStyle name="Calculation 2 4 3 3 2 2 2 7" xfId="6008"/>
    <cellStyle name="Calculation 2 4 3 3 2 2 3" xfId="6009"/>
    <cellStyle name="Calculation 2 4 3 3 2 2 4" xfId="6010"/>
    <cellStyle name="Calculation 2 4 3 3 2 3" xfId="6011"/>
    <cellStyle name="Calculation 2 4 3 3 2 3 2" xfId="6012"/>
    <cellStyle name="Calculation 2 4 3 3 2 3 2 2" xfId="6013"/>
    <cellStyle name="Calculation 2 4 3 3 2 3 2 3" xfId="6014"/>
    <cellStyle name="Calculation 2 4 3 3 2 3 2 4" xfId="6015"/>
    <cellStyle name="Calculation 2 4 3 3 2 3 2 5" xfId="6016"/>
    <cellStyle name="Calculation 2 4 3 3 2 3 2 6" xfId="6017"/>
    <cellStyle name="Calculation 2 4 3 3 2 3 2 7" xfId="6018"/>
    <cellStyle name="Calculation 2 4 3 3 2 3 3" xfId="6019"/>
    <cellStyle name="Calculation 2 4 3 3 2 3 4" xfId="6020"/>
    <cellStyle name="Calculation 2 4 3 3 2 4" xfId="6021"/>
    <cellStyle name="Calculation 2 4 3 3 2 4 2" xfId="6022"/>
    <cellStyle name="Calculation 2 4 3 3 2 4 2 2" xfId="6023"/>
    <cellStyle name="Calculation 2 4 3 3 2 4 2 3" xfId="6024"/>
    <cellStyle name="Calculation 2 4 3 3 2 4 2 4" xfId="6025"/>
    <cellStyle name="Calculation 2 4 3 3 2 4 2 5" xfId="6026"/>
    <cellStyle name="Calculation 2 4 3 3 2 4 2 6" xfId="6027"/>
    <cellStyle name="Calculation 2 4 3 3 2 4 2 7" xfId="6028"/>
    <cellStyle name="Calculation 2 4 3 3 2 4 3" xfId="6029"/>
    <cellStyle name="Calculation 2 4 3 3 2 4 4" xfId="6030"/>
    <cellStyle name="Calculation 2 4 3 3 2 5" xfId="6031"/>
    <cellStyle name="Calculation 2 4 3 3 2 5 2" xfId="6032"/>
    <cellStyle name="Calculation 2 4 3 3 2 5 3" xfId="6033"/>
    <cellStyle name="Calculation 2 4 3 3 2 5 4" xfId="6034"/>
    <cellStyle name="Calculation 2 4 3 3 2 5 5" xfId="6035"/>
    <cellStyle name="Calculation 2 4 3 3 2 5 6" xfId="6036"/>
    <cellStyle name="Calculation 2 4 3 3 2 5 7" xfId="6037"/>
    <cellStyle name="Calculation 2 4 3 3 2 5 8" xfId="6038"/>
    <cellStyle name="Calculation 2 4 3 3 2 6" xfId="6039"/>
    <cellStyle name="Calculation 2 4 3 3 2 6 2" xfId="6040"/>
    <cellStyle name="Calculation 2 4 3 3 2 6 3" xfId="6041"/>
    <cellStyle name="Calculation 2 4 3 3 2 6 4" xfId="6042"/>
    <cellStyle name="Calculation 2 4 3 3 2 6 5" xfId="6043"/>
    <cellStyle name="Calculation 2 4 3 3 2 6 6" xfId="6044"/>
    <cellStyle name="Calculation 2 4 3 3 2 6 7" xfId="6045"/>
    <cellStyle name="Calculation 2 4 3 3 2 7" xfId="6046"/>
    <cellStyle name="Calculation 2 4 3 3 2 8" xfId="6047"/>
    <cellStyle name="Calculation 2 4 3 3 2 9" xfId="6048"/>
    <cellStyle name="Calculation 2 4 3 3 3" xfId="6049"/>
    <cellStyle name="Calculation 2 4 3 3 3 2" xfId="6050"/>
    <cellStyle name="Calculation 2 4 3 3 3 2 2" xfId="6051"/>
    <cellStyle name="Calculation 2 4 3 3 3 2 3" xfId="6052"/>
    <cellStyle name="Calculation 2 4 3 3 3 2 4" xfId="6053"/>
    <cellStyle name="Calculation 2 4 3 3 3 2 5" xfId="6054"/>
    <cellStyle name="Calculation 2 4 3 3 3 2 6" xfId="6055"/>
    <cellStyle name="Calculation 2 4 3 3 3 2 7" xfId="6056"/>
    <cellStyle name="Calculation 2 4 3 3 3 3" xfId="6057"/>
    <cellStyle name="Calculation 2 4 3 3 3 4" xfId="6058"/>
    <cellStyle name="Calculation 2 4 3 3 3 5" xfId="6059"/>
    <cellStyle name="Calculation 2 4 3 3 4" xfId="6060"/>
    <cellStyle name="Calculation 2 4 3 3 4 2" xfId="6061"/>
    <cellStyle name="Calculation 2 4 3 3 4 2 2" xfId="6062"/>
    <cellStyle name="Calculation 2 4 3 3 4 2 3" xfId="6063"/>
    <cellStyle name="Calculation 2 4 3 3 4 2 4" xfId="6064"/>
    <cellStyle name="Calculation 2 4 3 3 4 2 5" xfId="6065"/>
    <cellStyle name="Calculation 2 4 3 3 4 2 6" xfId="6066"/>
    <cellStyle name="Calculation 2 4 3 3 4 2 7" xfId="6067"/>
    <cellStyle name="Calculation 2 4 3 3 4 3" xfId="6068"/>
    <cellStyle name="Calculation 2 4 3 3 4 4" xfId="6069"/>
    <cellStyle name="Calculation 2 4 3 3 4 5" xfId="6070"/>
    <cellStyle name="Calculation 2 4 3 3 5" xfId="6071"/>
    <cellStyle name="Calculation 2 4 3 3 5 2" xfId="6072"/>
    <cellStyle name="Calculation 2 4 3 3 5 2 2" xfId="6073"/>
    <cellStyle name="Calculation 2 4 3 3 5 2 3" xfId="6074"/>
    <cellStyle name="Calculation 2 4 3 3 5 2 4" xfId="6075"/>
    <cellStyle name="Calculation 2 4 3 3 5 2 5" xfId="6076"/>
    <cellStyle name="Calculation 2 4 3 3 5 2 6" xfId="6077"/>
    <cellStyle name="Calculation 2 4 3 3 5 2 7" xfId="6078"/>
    <cellStyle name="Calculation 2 4 3 3 5 3" xfId="6079"/>
    <cellStyle name="Calculation 2 4 3 3 5 4" xfId="6080"/>
    <cellStyle name="Calculation 2 4 3 3 5 5" xfId="6081"/>
    <cellStyle name="Calculation 2 4 3 3 6" xfId="6082"/>
    <cellStyle name="Calculation 2 4 3 3 6 2" xfId="6083"/>
    <cellStyle name="Calculation 2 4 3 3 6 3" xfId="6084"/>
    <cellStyle name="Calculation 2 4 3 3 6 4" xfId="6085"/>
    <cellStyle name="Calculation 2 4 3 3 6 5" xfId="6086"/>
    <cellStyle name="Calculation 2 4 3 3 6 6" xfId="6087"/>
    <cellStyle name="Calculation 2 4 3 3 6 7" xfId="6088"/>
    <cellStyle name="Calculation 2 4 3 3 6 8" xfId="6089"/>
    <cellStyle name="Calculation 2 4 3 3 7" xfId="6090"/>
    <cellStyle name="Calculation 2 4 3 3 7 2" xfId="6091"/>
    <cellStyle name="Calculation 2 4 3 3 7 3" xfId="6092"/>
    <cellStyle name="Calculation 2 4 3 3 7 4" xfId="6093"/>
    <cellStyle name="Calculation 2 4 3 3 7 5" xfId="6094"/>
    <cellStyle name="Calculation 2 4 3 3 7 6" xfId="6095"/>
    <cellStyle name="Calculation 2 4 3 3 7 7" xfId="6096"/>
    <cellStyle name="Calculation 2 4 3 3 8" xfId="6097"/>
    <cellStyle name="Calculation 2 4 3 3 8 2" xfId="6098"/>
    <cellStyle name="Calculation 2 4 3 3 8 3" xfId="6099"/>
    <cellStyle name="Calculation 2 4 3 3 8 4" xfId="6100"/>
    <cellStyle name="Calculation 2 4 3 3 8 5" xfId="6101"/>
    <cellStyle name="Calculation 2 4 3 3 9" xfId="6102"/>
    <cellStyle name="Calculation 2 4 3 3 9 2" xfId="6103"/>
    <cellStyle name="Calculation 2 4 3 3 9 3" xfId="6104"/>
    <cellStyle name="Calculation 2 4 3 3 9 4" xfId="6105"/>
    <cellStyle name="Calculation 2 4 3 3 9 5" xfId="6106"/>
    <cellStyle name="Calculation 2 4 3 4" xfId="6107"/>
    <cellStyle name="Calculation 2 4 3 4 10" xfId="6108"/>
    <cellStyle name="Calculation 2 4 3 4 2" xfId="6109"/>
    <cellStyle name="Calculation 2 4 3 4 2 2" xfId="6110"/>
    <cellStyle name="Calculation 2 4 3 4 2 2 2" xfId="6111"/>
    <cellStyle name="Calculation 2 4 3 4 2 2 3" xfId="6112"/>
    <cellStyle name="Calculation 2 4 3 4 2 2 4" xfId="6113"/>
    <cellStyle name="Calculation 2 4 3 4 2 2 5" xfId="6114"/>
    <cellStyle name="Calculation 2 4 3 4 2 2 6" xfId="6115"/>
    <cellStyle name="Calculation 2 4 3 4 2 2 7" xfId="6116"/>
    <cellStyle name="Calculation 2 4 3 4 2 3" xfId="6117"/>
    <cellStyle name="Calculation 2 4 3 4 2 4" xfId="6118"/>
    <cellStyle name="Calculation 2 4 3 4 3" xfId="6119"/>
    <cellStyle name="Calculation 2 4 3 4 3 2" xfId="6120"/>
    <cellStyle name="Calculation 2 4 3 4 3 2 2" xfId="6121"/>
    <cellStyle name="Calculation 2 4 3 4 3 2 3" xfId="6122"/>
    <cellStyle name="Calculation 2 4 3 4 3 2 4" xfId="6123"/>
    <cellStyle name="Calculation 2 4 3 4 3 2 5" xfId="6124"/>
    <cellStyle name="Calculation 2 4 3 4 3 2 6" xfId="6125"/>
    <cellStyle name="Calculation 2 4 3 4 3 2 7" xfId="6126"/>
    <cellStyle name="Calculation 2 4 3 4 3 3" xfId="6127"/>
    <cellStyle name="Calculation 2 4 3 4 3 4" xfId="6128"/>
    <cellStyle name="Calculation 2 4 3 4 4" xfId="6129"/>
    <cellStyle name="Calculation 2 4 3 4 4 2" xfId="6130"/>
    <cellStyle name="Calculation 2 4 3 4 4 2 2" xfId="6131"/>
    <cellStyle name="Calculation 2 4 3 4 4 2 3" xfId="6132"/>
    <cellStyle name="Calculation 2 4 3 4 4 2 4" xfId="6133"/>
    <cellStyle name="Calculation 2 4 3 4 4 2 5" xfId="6134"/>
    <cellStyle name="Calculation 2 4 3 4 4 2 6" xfId="6135"/>
    <cellStyle name="Calculation 2 4 3 4 4 2 7" xfId="6136"/>
    <cellStyle name="Calculation 2 4 3 4 4 3" xfId="6137"/>
    <cellStyle name="Calculation 2 4 3 4 4 4" xfId="6138"/>
    <cellStyle name="Calculation 2 4 3 4 5" xfId="6139"/>
    <cellStyle name="Calculation 2 4 3 4 5 2" xfId="6140"/>
    <cellStyle name="Calculation 2 4 3 4 5 3" xfId="6141"/>
    <cellStyle name="Calculation 2 4 3 4 5 4" xfId="6142"/>
    <cellStyle name="Calculation 2 4 3 4 5 5" xfId="6143"/>
    <cellStyle name="Calculation 2 4 3 4 5 6" xfId="6144"/>
    <cellStyle name="Calculation 2 4 3 4 5 7" xfId="6145"/>
    <cellStyle name="Calculation 2 4 3 4 5 8" xfId="6146"/>
    <cellStyle name="Calculation 2 4 3 4 6" xfId="6147"/>
    <cellStyle name="Calculation 2 4 3 4 6 2" xfId="6148"/>
    <cellStyle name="Calculation 2 4 3 4 6 3" xfId="6149"/>
    <cellStyle name="Calculation 2 4 3 4 6 4" xfId="6150"/>
    <cellStyle name="Calculation 2 4 3 4 6 5" xfId="6151"/>
    <cellStyle name="Calculation 2 4 3 4 6 6" xfId="6152"/>
    <cellStyle name="Calculation 2 4 3 4 6 7" xfId="6153"/>
    <cellStyle name="Calculation 2 4 3 4 7" xfId="6154"/>
    <cellStyle name="Calculation 2 4 3 4 8" xfId="6155"/>
    <cellStyle name="Calculation 2 4 3 4 9" xfId="6156"/>
    <cellStyle name="Calculation 2 4 3 5" xfId="6157"/>
    <cellStyle name="Calculation 2 4 3 5 10" xfId="6158"/>
    <cellStyle name="Calculation 2 4 3 5 2" xfId="6159"/>
    <cellStyle name="Calculation 2 4 3 5 2 2" xfId="6160"/>
    <cellStyle name="Calculation 2 4 3 5 2 2 2" xfId="6161"/>
    <cellStyle name="Calculation 2 4 3 5 2 2 3" xfId="6162"/>
    <cellStyle name="Calculation 2 4 3 5 2 2 4" xfId="6163"/>
    <cellStyle name="Calculation 2 4 3 5 2 2 5" xfId="6164"/>
    <cellStyle name="Calculation 2 4 3 5 2 2 6" xfId="6165"/>
    <cellStyle name="Calculation 2 4 3 5 2 2 7" xfId="6166"/>
    <cellStyle name="Calculation 2 4 3 5 2 3" xfId="6167"/>
    <cellStyle name="Calculation 2 4 3 5 2 4" xfId="6168"/>
    <cellStyle name="Calculation 2 4 3 5 3" xfId="6169"/>
    <cellStyle name="Calculation 2 4 3 5 3 2" xfId="6170"/>
    <cellStyle name="Calculation 2 4 3 5 3 2 2" xfId="6171"/>
    <cellStyle name="Calculation 2 4 3 5 3 2 3" xfId="6172"/>
    <cellStyle name="Calculation 2 4 3 5 3 2 4" xfId="6173"/>
    <cellStyle name="Calculation 2 4 3 5 3 2 5" xfId="6174"/>
    <cellStyle name="Calculation 2 4 3 5 3 2 6" xfId="6175"/>
    <cellStyle name="Calculation 2 4 3 5 3 2 7" xfId="6176"/>
    <cellStyle name="Calculation 2 4 3 5 3 3" xfId="6177"/>
    <cellStyle name="Calculation 2 4 3 5 3 4" xfId="6178"/>
    <cellStyle name="Calculation 2 4 3 5 4" xfId="6179"/>
    <cellStyle name="Calculation 2 4 3 5 4 2" xfId="6180"/>
    <cellStyle name="Calculation 2 4 3 5 4 2 2" xfId="6181"/>
    <cellStyle name="Calculation 2 4 3 5 4 2 3" xfId="6182"/>
    <cellStyle name="Calculation 2 4 3 5 4 2 4" xfId="6183"/>
    <cellStyle name="Calculation 2 4 3 5 4 2 5" xfId="6184"/>
    <cellStyle name="Calculation 2 4 3 5 4 2 6" xfId="6185"/>
    <cellStyle name="Calculation 2 4 3 5 4 2 7" xfId="6186"/>
    <cellStyle name="Calculation 2 4 3 5 4 3" xfId="6187"/>
    <cellStyle name="Calculation 2 4 3 5 4 4" xfId="6188"/>
    <cellStyle name="Calculation 2 4 3 5 5" xfId="6189"/>
    <cellStyle name="Calculation 2 4 3 5 5 2" xfId="6190"/>
    <cellStyle name="Calculation 2 4 3 5 5 3" xfId="6191"/>
    <cellStyle name="Calculation 2 4 3 5 5 4" xfId="6192"/>
    <cellStyle name="Calculation 2 4 3 5 5 5" xfId="6193"/>
    <cellStyle name="Calculation 2 4 3 5 5 6" xfId="6194"/>
    <cellStyle name="Calculation 2 4 3 5 5 7" xfId="6195"/>
    <cellStyle name="Calculation 2 4 3 5 5 8" xfId="6196"/>
    <cellStyle name="Calculation 2 4 3 5 6" xfId="6197"/>
    <cellStyle name="Calculation 2 4 3 5 6 2" xfId="6198"/>
    <cellStyle name="Calculation 2 4 3 5 6 3" xfId="6199"/>
    <cellStyle name="Calculation 2 4 3 5 6 4" xfId="6200"/>
    <cellStyle name="Calculation 2 4 3 5 6 5" xfId="6201"/>
    <cellStyle name="Calculation 2 4 3 5 6 6" xfId="6202"/>
    <cellStyle name="Calculation 2 4 3 5 6 7" xfId="6203"/>
    <cellStyle name="Calculation 2 4 3 5 7" xfId="6204"/>
    <cellStyle name="Calculation 2 4 3 5 8" xfId="6205"/>
    <cellStyle name="Calculation 2 4 3 5 9" xfId="6206"/>
    <cellStyle name="Calculation 2 4 3 6" xfId="6207"/>
    <cellStyle name="Calculation 2 4 3 6 2" xfId="6208"/>
    <cellStyle name="Calculation 2 4 3 6 2 2" xfId="6209"/>
    <cellStyle name="Calculation 2 4 3 6 2 3" xfId="6210"/>
    <cellStyle name="Calculation 2 4 3 6 2 4" xfId="6211"/>
    <cellStyle name="Calculation 2 4 3 6 2 5" xfId="6212"/>
    <cellStyle name="Calculation 2 4 3 6 2 6" xfId="6213"/>
    <cellStyle name="Calculation 2 4 3 6 2 7" xfId="6214"/>
    <cellStyle name="Calculation 2 4 3 6 3" xfId="6215"/>
    <cellStyle name="Calculation 2 4 3 6 4" xfId="6216"/>
    <cellStyle name="Calculation 2 4 3 6 5" xfId="6217"/>
    <cellStyle name="Calculation 2 4 3 7" xfId="6218"/>
    <cellStyle name="Calculation 2 4 3 7 2" xfId="6219"/>
    <cellStyle name="Calculation 2 4 3 7 2 2" xfId="6220"/>
    <cellStyle name="Calculation 2 4 3 7 2 3" xfId="6221"/>
    <cellStyle name="Calculation 2 4 3 7 2 4" xfId="6222"/>
    <cellStyle name="Calculation 2 4 3 7 2 5" xfId="6223"/>
    <cellStyle name="Calculation 2 4 3 7 2 6" xfId="6224"/>
    <cellStyle name="Calculation 2 4 3 7 2 7" xfId="6225"/>
    <cellStyle name="Calculation 2 4 3 7 3" xfId="6226"/>
    <cellStyle name="Calculation 2 4 3 7 4" xfId="6227"/>
    <cellStyle name="Calculation 2 4 3 7 5" xfId="6228"/>
    <cellStyle name="Calculation 2 4 3 8" xfId="6229"/>
    <cellStyle name="Calculation 2 4 3 8 2" xfId="6230"/>
    <cellStyle name="Calculation 2 4 3 8 2 2" xfId="6231"/>
    <cellStyle name="Calculation 2 4 3 8 2 3" xfId="6232"/>
    <cellStyle name="Calculation 2 4 3 8 2 4" xfId="6233"/>
    <cellStyle name="Calculation 2 4 3 8 2 5" xfId="6234"/>
    <cellStyle name="Calculation 2 4 3 8 2 6" xfId="6235"/>
    <cellStyle name="Calculation 2 4 3 8 2 7" xfId="6236"/>
    <cellStyle name="Calculation 2 4 3 8 3" xfId="6237"/>
    <cellStyle name="Calculation 2 4 3 8 4" xfId="6238"/>
    <cellStyle name="Calculation 2 4 3 8 5" xfId="6239"/>
    <cellStyle name="Calculation 2 4 3 9" xfId="6240"/>
    <cellStyle name="Calculation 2 4 3 9 2" xfId="6241"/>
    <cellStyle name="Calculation 2 4 3 9 2 2" xfId="6242"/>
    <cellStyle name="Calculation 2 4 3 9 2 3" xfId="6243"/>
    <cellStyle name="Calculation 2 4 3 9 2 4" xfId="6244"/>
    <cellStyle name="Calculation 2 4 3 9 2 5" xfId="6245"/>
    <cellStyle name="Calculation 2 4 3 9 2 6" xfId="6246"/>
    <cellStyle name="Calculation 2 4 3 9 2 7" xfId="6247"/>
    <cellStyle name="Calculation 2 4 3 9 3" xfId="6248"/>
    <cellStyle name="Calculation 2 4 3 9 4" xfId="6249"/>
    <cellStyle name="Calculation 2 4 3 9 5" xfId="6250"/>
    <cellStyle name="Calculation 2 4 4" xfId="6251"/>
    <cellStyle name="Calculation 2 4 4 10" xfId="6252"/>
    <cellStyle name="Calculation 2 4 4 10 2" xfId="6253"/>
    <cellStyle name="Calculation 2 4 4 10 3" xfId="6254"/>
    <cellStyle name="Calculation 2 4 4 10 4" xfId="6255"/>
    <cellStyle name="Calculation 2 4 4 10 5" xfId="6256"/>
    <cellStyle name="Calculation 2 4 4 10 6" xfId="6257"/>
    <cellStyle name="Calculation 2 4 4 10 7" xfId="6258"/>
    <cellStyle name="Calculation 2 4 4 11" xfId="6259"/>
    <cellStyle name="Calculation 2 4 4 11 2" xfId="6260"/>
    <cellStyle name="Calculation 2 4 4 11 3" xfId="6261"/>
    <cellStyle name="Calculation 2 4 4 11 4" xfId="6262"/>
    <cellStyle name="Calculation 2 4 4 11 5" xfId="6263"/>
    <cellStyle name="Calculation 2 4 4 12" xfId="6264"/>
    <cellStyle name="Calculation 2 4 4 12 2" xfId="6265"/>
    <cellStyle name="Calculation 2 4 4 12 3" xfId="6266"/>
    <cellStyle name="Calculation 2 4 4 12 4" xfId="6267"/>
    <cellStyle name="Calculation 2 4 4 12 5" xfId="6268"/>
    <cellStyle name="Calculation 2 4 4 13" xfId="6269"/>
    <cellStyle name="Calculation 2 4 4 13 2" xfId="6270"/>
    <cellStyle name="Calculation 2 4 4 13 3" xfId="6271"/>
    <cellStyle name="Calculation 2 4 4 13 4" xfId="6272"/>
    <cellStyle name="Calculation 2 4 4 13 5" xfId="6273"/>
    <cellStyle name="Calculation 2 4 4 14" xfId="6274"/>
    <cellStyle name="Calculation 2 4 4 14 2" xfId="6275"/>
    <cellStyle name="Calculation 2 4 4 14 3" xfId="6276"/>
    <cellStyle name="Calculation 2 4 4 14 4" xfId="6277"/>
    <cellStyle name="Calculation 2 4 4 14 5" xfId="6278"/>
    <cellStyle name="Calculation 2 4 4 15" xfId="6279"/>
    <cellStyle name="Calculation 2 4 4 15 2" xfId="6280"/>
    <cellStyle name="Calculation 2 4 4 15 3" xfId="6281"/>
    <cellStyle name="Calculation 2 4 4 15 4" xfId="6282"/>
    <cellStyle name="Calculation 2 4 4 15 5" xfId="6283"/>
    <cellStyle name="Calculation 2 4 4 16" xfId="6284"/>
    <cellStyle name="Calculation 2 4 4 16 2" xfId="6285"/>
    <cellStyle name="Calculation 2 4 4 16 3" xfId="6286"/>
    <cellStyle name="Calculation 2 4 4 16 4" xfId="6287"/>
    <cellStyle name="Calculation 2 4 4 16 5" xfId="6288"/>
    <cellStyle name="Calculation 2 4 4 17" xfId="6289"/>
    <cellStyle name="Calculation 2 4 4 17 2" xfId="6290"/>
    <cellStyle name="Calculation 2 4 4 17 3" xfId="6291"/>
    <cellStyle name="Calculation 2 4 4 17 4" xfId="6292"/>
    <cellStyle name="Calculation 2 4 4 17 5" xfId="6293"/>
    <cellStyle name="Calculation 2 4 4 18" xfId="6294"/>
    <cellStyle name="Calculation 2 4 4 2" xfId="6295"/>
    <cellStyle name="Calculation 2 4 4 2 10" xfId="6296"/>
    <cellStyle name="Calculation 2 4 4 2 10 2" xfId="6297"/>
    <cellStyle name="Calculation 2 4 4 2 10 3" xfId="6298"/>
    <cellStyle name="Calculation 2 4 4 2 10 4" xfId="6299"/>
    <cellStyle name="Calculation 2 4 4 2 10 5" xfId="6300"/>
    <cellStyle name="Calculation 2 4 4 2 11" xfId="6301"/>
    <cellStyle name="Calculation 2 4 4 2 11 2" xfId="6302"/>
    <cellStyle name="Calculation 2 4 4 2 11 3" xfId="6303"/>
    <cellStyle name="Calculation 2 4 4 2 11 4" xfId="6304"/>
    <cellStyle name="Calculation 2 4 4 2 11 5" xfId="6305"/>
    <cellStyle name="Calculation 2 4 4 2 12" xfId="6306"/>
    <cellStyle name="Calculation 2 4 4 2 12 2" xfId="6307"/>
    <cellStyle name="Calculation 2 4 4 2 12 3" xfId="6308"/>
    <cellStyle name="Calculation 2 4 4 2 12 4" xfId="6309"/>
    <cellStyle name="Calculation 2 4 4 2 12 5" xfId="6310"/>
    <cellStyle name="Calculation 2 4 4 2 13" xfId="6311"/>
    <cellStyle name="Calculation 2 4 4 2 13 2" xfId="6312"/>
    <cellStyle name="Calculation 2 4 4 2 13 3" xfId="6313"/>
    <cellStyle name="Calculation 2 4 4 2 13 4" xfId="6314"/>
    <cellStyle name="Calculation 2 4 4 2 13 5" xfId="6315"/>
    <cellStyle name="Calculation 2 4 4 2 14" xfId="6316"/>
    <cellStyle name="Calculation 2 4 4 2 14 2" xfId="6317"/>
    <cellStyle name="Calculation 2 4 4 2 14 3" xfId="6318"/>
    <cellStyle name="Calculation 2 4 4 2 14 4" xfId="6319"/>
    <cellStyle name="Calculation 2 4 4 2 14 5" xfId="6320"/>
    <cellStyle name="Calculation 2 4 4 2 15" xfId="6321"/>
    <cellStyle name="Calculation 2 4 4 2 15 2" xfId="6322"/>
    <cellStyle name="Calculation 2 4 4 2 15 3" xfId="6323"/>
    <cellStyle name="Calculation 2 4 4 2 15 4" xfId="6324"/>
    <cellStyle name="Calculation 2 4 4 2 15 5" xfId="6325"/>
    <cellStyle name="Calculation 2 4 4 2 16" xfId="6326"/>
    <cellStyle name="Calculation 2 4 4 2 16 2" xfId="6327"/>
    <cellStyle name="Calculation 2 4 4 2 16 3" xfId="6328"/>
    <cellStyle name="Calculation 2 4 4 2 16 4" xfId="6329"/>
    <cellStyle name="Calculation 2 4 4 2 16 5" xfId="6330"/>
    <cellStyle name="Calculation 2 4 4 2 17" xfId="6331"/>
    <cellStyle name="Calculation 2 4 4 2 17 2" xfId="6332"/>
    <cellStyle name="Calculation 2 4 4 2 17 3" xfId="6333"/>
    <cellStyle name="Calculation 2 4 4 2 17 4" xfId="6334"/>
    <cellStyle name="Calculation 2 4 4 2 17 5" xfId="6335"/>
    <cellStyle name="Calculation 2 4 4 2 18" xfId="6336"/>
    <cellStyle name="Calculation 2 4 4 2 2" xfId="6337"/>
    <cellStyle name="Calculation 2 4 4 2 2 10" xfId="6338"/>
    <cellStyle name="Calculation 2 4 4 2 2 2" xfId="6339"/>
    <cellStyle name="Calculation 2 4 4 2 2 2 2" xfId="6340"/>
    <cellStyle name="Calculation 2 4 4 2 2 2 2 2" xfId="6341"/>
    <cellStyle name="Calculation 2 4 4 2 2 2 2 3" xfId="6342"/>
    <cellStyle name="Calculation 2 4 4 2 2 2 2 4" xfId="6343"/>
    <cellStyle name="Calculation 2 4 4 2 2 2 2 5" xfId="6344"/>
    <cellStyle name="Calculation 2 4 4 2 2 2 2 6" xfId="6345"/>
    <cellStyle name="Calculation 2 4 4 2 2 2 2 7" xfId="6346"/>
    <cellStyle name="Calculation 2 4 4 2 2 2 3" xfId="6347"/>
    <cellStyle name="Calculation 2 4 4 2 2 2 4" xfId="6348"/>
    <cellStyle name="Calculation 2 4 4 2 2 3" xfId="6349"/>
    <cellStyle name="Calculation 2 4 4 2 2 3 2" xfId="6350"/>
    <cellStyle name="Calculation 2 4 4 2 2 3 2 2" xfId="6351"/>
    <cellStyle name="Calculation 2 4 4 2 2 3 2 3" xfId="6352"/>
    <cellStyle name="Calculation 2 4 4 2 2 3 2 4" xfId="6353"/>
    <cellStyle name="Calculation 2 4 4 2 2 3 2 5" xfId="6354"/>
    <cellStyle name="Calculation 2 4 4 2 2 3 2 6" xfId="6355"/>
    <cellStyle name="Calculation 2 4 4 2 2 3 2 7" xfId="6356"/>
    <cellStyle name="Calculation 2 4 4 2 2 3 3" xfId="6357"/>
    <cellStyle name="Calculation 2 4 4 2 2 3 4" xfId="6358"/>
    <cellStyle name="Calculation 2 4 4 2 2 4" xfId="6359"/>
    <cellStyle name="Calculation 2 4 4 2 2 4 2" xfId="6360"/>
    <cellStyle name="Calculation 2 4 4 2 2 4 2 2" xfId="6361"/>
    <cellStyle name="Calculation 2 4 4 2 2 4 2 3" xfId="6362"/>
    <cellStyle name="Calculation 2 4 4 2 2 4 2 4" xfId="6363"/>
    <cellStyle name="Calculation 2 4 4 2 2 4 2 5" xfId="6364"/>
    <cellStyle name="Calculation 2 4 4 2 2 4 2 6" xfId="6365"/>
    <cellStyle name="Calculation 2 4 4 2 2 4 2 7" xfId="6366"/>
    <cellStyle name="Calculation 2 4 4 2 2 4 3" xfId="6367"/>
    <cellStyle name="Calculation 2 4 4 2 2 4 4" xfId="6368"/>
    <cellStyle name="Calculation 2 4 4 2 2 5" xfId="6369"/>
    <cellStyle name="Calculation 2 4 4 2 2 5 2" xfId="6370"/>
    <cellStyle name="Calculation 2 4 4 2 2 5 3" xfId="6371"/>
    <cellStyle name="Calculation 2 4 4 2 2 5 4" xfId="6372"/>
    <cellStyle name="Calculation 2 4 4 2 2 5 5" xfId="6373"/>
    <cellStyle name="Calculation 2 4 4 2 2 5 6" xfId="6374"/>
    <cellStyle name="Calculation 2 4 4 2 2 5 7" xfId="6375"/>
    <cellStyle name="Calculation 2 4 4 2 2 5 8" xfId="6376"/>
    <cellStyle name="Calculation 2 4 4 2 2 6" xfId="6377"/>
    <cellStyle name="Calculation 2 4 4 2 2 6 2" xfId="6378"/>
    <cellStyle name="Calculation 2 4 4 2 2 6 3" xfId="6379"/>
    <cellStyle name="Calculation 2 4 4 2 2 6 4" xfId="6380"/>
    <cellStyle name="Calculation 2 4 4 2 2 6 5" xfId="6381"/>
    <cellStyle name="Calculation 2 4 4 2 2 6 6" xfId="6382"/>
    <cellStyle name="Calculation 2 4 4 2 2 6 7" xfId="6383"/>
    <cellStyle name="Calculation 2 4 4 2 2 7" xfId="6384"/>
    <cellStyle name="Calculation 2 4 4 2 2 8" xfId="6385"/>
    <cellStyle name="Calculation 2 4 4 2 2 9" xfId="6386"/>
    <cellStyle name="Calculation 2 4 4 2 3" xfId="6387"/>
    <cellStyle name="Calculation 2 4 4 2 3 2" xfId="6388"/>
    <cellStyle name="Calculation 2 4 4 2 3 2 2" xfId="6389"/>
    <cellStyle name="Calculation 2 4 4 2 3 2 3" xfId="6390"/>
    <cellStyle name="Calculation 2 4 4 2 3 2 4" xfId="6391"/>
    <cellStyle name="Calculation 2 4 4 2 3 2 5" xfId="6392"/>
    <cellStyle name="Calculation 2 4 4 2 3 2 6" xfId="6393"/>
    <cellStyle name="Calculation 2 4 4 2 3 2 7" xfId="6394"/>
    <cellStyle name="Calculation 2 4 4 2 3 3" xfId="6395"/>
    <cellStyle name="Calculation 2 4 4 2 3 4" xfId="6396"/>
    <cellStyle name="Calculation 2 4 4 2 3 5" xfId="6397"/>
    <cellStyle name="Calculation 2 4 4 2 4" xfId="6398"/>
    <cellStyle name="Calculation 2 4 4 2 4 2" xfId="6399"/>
    <cellStyle name="Calculation 2 4 4 2 4 2 2" xfId="6400"/>
    <cellStyle name="Calculation 2 4 4 2 4 2 3" xfId="6401"/>
    <cellStyle name="Calculation 2 4 4 2 4 2 4" xfId="6402"/>
    <cellStyle name="Calculation 2 4 4 2 4 2 5" xfId="6403"/>
    <cellStyle name="Calculation 2 4 4 2 4 2 6" xfId="6404"/>
    <cellStyle name="Calculation 2 4 4 2 4 2 7" xfId="6405"/>
    <cellStyle name="Calculation 2 4 4 2 4 3" xfId="6406"/>
    <cellStyle name="Calculation 2 4 4 2 4 4" xfId="6407"/>
    <cellStyle name="Calculation 2 4 4 2 4 5" xfId="6408"/>
    <cellStyle name="Calculation 2 4 4 2 5" xfId="6409"/>
    <cellStyle name="Calculation 2 4 4 2 5 2" xfId="6410"/>
    <cellStyle name="Calculation 2 4 4 2 5 2 2" xfId="6411"/>
    <cellStyle name="Calculation 2 4 4 2 5 2 3" xfId="6412"/>
    <cellStyle name="Calculation 2 4 4 2 5 2 4" xfId="6413"/>
    <cellStyle name="Calculation 2 4 4 2 5 2 5" xfId="6414"/>
    <cellStyle name="Calculation 2 4 4 2 5 2 6" xfId="6415"/>
    <cellStyle name="Calculation 2 4 4 2 5 2 7" xfId="6416"/>
    <cellStyle name="Calculation 2 4 4 2 5 3" xfId="6417"/>
    <cellStyle name="Calculation 2 4 4 2 5 4" xfId="6418"/>
    <cellStyle name="Calculation 2 4 4 2 5 5" xfId="6419"/>
    <cellStyle name="Calculation 2 4 4 2 6" xfId="6420"/>
    <cellStyle name="Calculation 2 4 4 2 6 2" xfId="6421"/>
    <cellStyle name="Calculation 2 4 4 2 6 3" xfId="6422"/>
    <cellStyle name="Calculation 2 4 4 2 6 4" xfId="6423"/>
    <cellStyle name="Calculation 2 4 4 2 6 5" xfId="6424"/>
    <cellStyle name="Calculation 2 4 4 2 6 6" xfId="6425"/>
    <cellStyle name="Calculation 2 4 4 2 6 7" xfId="6426"/>
    <cellStyle name="Calculation 2 4 4 2 6 8" xfId="6427"/>
    <cellStyle name="Calculation 2 4 4 2 7" xfId="6428"/>
    <cellStyle name="Calculation 2 4 4 2 7 2" xfId="6429"/>
    <cellStyle name="Calculation 2 4 4 2 7 3" xfId="6430"/>
    <cellStyle name="Calculation 2 4 4 2 7 4" xfId="6431"/>
    <cellStyle name="Calculation 2 4 4 2 7 5" xfId="6432"/>
    <cellStyle name="Calculation 2 4 4 2 7 6" xfId="6433"/>
    <cellStyle name="Calculation 2 4 4 2 7 7" xfId="6434"/>
    <cellStyle name="Calculation 2 4 4 2 8" xfId="6435"/>
    <cellStyle name="Calculation 2 4 4 2 8 2" xfId="6436"/>
    <cellStyle name="Calculation 2 4 4 2 8 3" xfId="6437"/>
    <cellStyle name="Calculation 2 4 4 2 8 4" xfId="6438"/>
    <cellStyle name="Calculation 2 4 4 2 8 5" xfId="6439"/>
    <cellStyle name="Calculation 2 4 4 2 9" xfId="6440"/>
    <cellStyle name="Calculation 2 4 4 2 9 2" xfId="6441"/>
    <cellStyle name="Calculation 2 4 4 2 9 3" xfId="6442"/>
    <cellStyle name="Calculation 2 4 4 2 9 4" xfId="6443"/>
    <cellStyle name="Calculation 2 4 4 2 9 5" xfId="6444"/>
    <cellStyle name="Calculation 2 4 4 3" xfId="6445"/>
    <cellStyle name="Calculation 2 4 4 3 10" xfId="6446"/>
    <cellStyle name="Calculation 2 4 4 3 2" xfId="6447"/>
    <cellStyle name="Calculation 2 4 4 3 2 2" xfId="6448"/>
    <cellStyle name="Calculation 2 4 4 3 2 2 2" xfId="6449"/>
    <cellStyle name="Calculation 2 4 4 3 2 2 3" xfId="6450"/>
    <cellStyle name="Calculation 2 4 4 3 2 2 4" xfId="6451"/>
    <cellStyle name="Calculation 2 4 4 3 2 2 5" xfId="6452"/>
    <cellStyle name="Calculation 2 4 4 3 2 2 6" xfId="6453"/>
    <cellStyle name="Calculation 2 4 4 3 2 2 7" xfId="6454"/>
    <cellStyle name="Calculation 2 4 4 3 2 3" xfId="6455"/>
    <cellStyle name="Calculation 2 4 4 3 2 4" xfId="6456"/>
    <cellStyle name="Calculation 2 4 4 3 3" xfId="6457"/>
    <cellStyle name="Calculation 2 4 4 3 3 2" xfId="6458"/>
    <cellStyle name="Calculation 2 4 4 3 3 2 2" xfId="6459"/>
    <cellStyle name="Calculation 2 4 4 3 3 2 3" xfId="6460"/>
    <cellStyle name="Calculation 2 4 4 3 3 2 4" xfId="6461"/>
    <cellStyle name="Calculation 2 4 4 3 3 2 5" xfId="6462"/>
    <cellStyle name="Calculation 2 4 4 3 3 2 6" xfId="6463"/>
    <cellStyle name="Calculation 2 4 4 3 3 2 7" xfId="6464"/>
    <cellStyle name="Calculation 2 4 4 3 3 3" xfId="6465"/>
    <cellStyle name="Calculation 2 4 4 3 3 4" xfId="6466"/>
    <cellStyle name="Calculation 2 4 4 3 4" xfId="6467"/>
    <cellStyle name="Calculation 2 4 4 3 4 2" xfId="6468"/>
    <cellStyle name="Calculation 2 4 4 3 4 2 2" xfId="6469"/>
    <cellStyle name="Calculation 2 4 4 3 4 2 3" xfId="6470"/>
    <cellStyle name="Calculation 2 4 4 3 4 2 4" xfId="6471"/>
    <cellStyle name="Calculation 2 4 4 3 4 2 5" xfId="6472"/>
    <cellStyle name="Calculation 2 4 4 3 4 2 6" xfId="6473"/>
    <cellStyle name="Calculation 2 4 4 3 4 2 7" xfId="6474"/>
    <cellStyle name="Calculation 2 4 4 3 4 3" xfId="6475"/>
    <cellStyle name="Calculation 2 4 4 3 4 4" xfId="6476"/>
    <cellStyle name="Calculation 2 4 4 3 5" xfId="6477"/>
    <cellStyle name="Calculation 2 4 4 3 5 2" xfId="6478"/>
    <cellStyle name="Calculation 2 4 4 3 5 3" xfId="6479"/>
    <cellStyle name="Calculation 2 4 4 3 5 4" xfId="6480"/>
    <cellStyle name="Calculation 2 4 4 3 5 5" xfId="6481"/>
    <cellStyle name="Calculation 2 4 4 3 5 6" xfId="6482"/>
    <cellStyle name="Calculation 2 4 4 3 5 7" xfId="6483"/>
    <cellStyle name="Calculation 2 4 4 3 5 8" xfId="6484"/>
    <cellStyle name="Calculation 2 4 4 3 6" xfId="6485"/>
    <cellStyle name="Calculation 2 4 4 3 6 2" xfId="6486"/>
    <cellStyle name="Calculation 2 4 4 3 6 3" xfId="6487"/>
    <cellStyle name="Calculation 2 4 4 3 6 4" xfId="6488"/>
    <cellStyle name="Calculation 2 4 4 3 6 5" xfId="6489"/>
    <cellStyle name="Calculation 2 4 4 3 6 6" xfId="6490"/>
    <cellStyle name="Calculation 2 4 4 3 6 7" xfId="6491"/>
    <cellStyle name="Calculation 2 4 4 3 7" xfId="6492"/>
    <cellStyle name="Calculation 2 4 4 3 8" xfId="6493"/>
    <cellStyle name="Calculation 2 4 4 3 9" xfId="6494"/>
    <cellStyle name="Calculation 2 4 4 4" xfId="6495"/>
    <cellStyle name="Calculation 2 4 4 4 10" xfId="6496"/>
    <cellStyle name="Calculation 2 4 4 4 2" xfId="6497"/>
    <cellStyle name="Calculation 2 4 4 4 2 2" xfId="6498"/>
    <cellStyle name="Calculation 2 4 4 4 2 2 2" xfId="6499"/>
    <cellStyle name="Calculation 2 4 4 4 2 2 3" xfId="6500"/>
    <cellStyle name="Calculation 2 4 4 4 2 2 4" xfId="6501"/>
    <cellStyle name="Calculation 2 4 4 4 2 2 5" xfId="6502"/>
    <cellStyle name="Calculation 2 4 4 4 2 2 6" xfId="6503"/>
    <cellStyle name="Calculation 2 4 4 4 2 2 7" xfId="6504"/>
    <cellStyle name="Calculation 2 4 4 4 2 3" xfId="6505"/>
    <cellStyle name="Calculation 2 4 4 4 2 4" xfId="6506"/>
    <cellStyle name="Calculation 2 4 4 4 3" xfId="6507"/>
    <cellStyle name="Calculation 2 4 4 4 3 2" xfId="6508"/>
    <cellStyle name="Calculation 2 4 4 4 3 2 2" xfId="6509"/>
    <cellStyle name="Calculation 2 4 4 4 3 2 3" xfId="6510"/>
    <cellStyle name="Calculation 2 4 4 4 3 2 4" xfId="6511"/>
    <cellStyle name="Calculation 2 4 4 4 3 2 5" xfId="6512"/>
    <cellStyle name="Calculation 2 4 4 4 3 2 6" xfId="6513"/>
    <cellStyle name="Calculation 2 4 4 4 3 2 7" xfId="6514"/>
    <cellStyle name="Calculation 2 4 4 4 3 3" xfId="6515"/>
    <cellStyle name="Calculation 2 4 4 4 3 4" xfId="6516"/>
    <cellStyle name="Calculation 2 4 4 4 4" xfId="6517"/>
    <cellStyle name="Calculation 2 4 4 4 4 2" xfId="6518"/>
    <cellStyle name="Calculation 2 4 4 4 4 2 2" xfId="6519"/>
    <cellStyle name="Calculation 2 4 4 4 4 2 3" xfId="6520"/>
    <cellStyle name="Calculation 2 4 4 4 4 2 4" xfId="6521"/>
    <cellStyle name="Calculation 2 4 4 4 4 2 5" xfId="6522"/>
    <cellStyle name="Calculation 2 4 4 4 4 2 6" xfId="6523"/>
    <cellStyle name="Calculation 2 4 4 4 4 2 7" xfId="6524"/>
    <cellStyle name="Calculation 2 4 4 4 4 3" xfId="6525"/>
    <cellStyle name="Calculation 2 4 4 4 4 4" xfId="6526"/>
    <cellStyle name="Calculation 2 4 4 4 5" xfId="6527"/>
    <cellStyle name="Calculation 2 4 4 4 5 2" xfId="6528"/>
    <cellStyle name="Calculation 2 4 4 4 5 3" xfId="6529"/>
    <cellStyle name="Calculation 2 4 4 4 5 4" xfId="6530"/>
    <cellStyle name="Calculation 2 4 4 4 5 5" xfId="6531"/>
    <cellStyle name="Calculation 2 4 4 4 5 6" xfId="6532"/>
    <cellStyle name="Calculation 2 4 4 4 5 7" xfId="6533"/>
    <cellStyle name="Calculation 2 4 4 4 5 8" xfId="6534"/>
    <cellStyle name="Calculation 2 4 4 4 6" xfId="6535"/>
    <cellStyle name="Calculation 2 4 4 4 6 2" xfId="6536"/>
    <cellStyle name="Calculation 2 4 4 4 6 3" xfId="6537"/>
    <cellStyle name="Calculation 2 4 4 4 6 4" xfId="6538"/>
    <cellStyle name="Calculation 2 4 4 4 6 5" xfId="6539"/>
    <cellStyle name="Calculation 2 4 4 4 6 6" xfId="6540"/>
    <cellStyle name="Calculation 2 4 4 4 6 7" xfId="6541"/>
    <cellStyle name="Calculation 2 4 4 4 7" xfId="6542"/>
    <cellStyle name="Calculation 2 4 4 4 8" xfId="6543"/>
    <cellStyle name="Calculation 2 4 4 4 9" xfId="6544"/>
    <cellStyle name="Calculation 2 4 4 5" xfId="6545"/>
    <cellStyle name="Calculation 2 4 4 5 2" xfId="6546"/>
    <cellStyle name="Calculation 2 4 4 5 2 2" xfId="6547"/>
    <cellStyle name="Calculation 2 4 4 5 2 3" xfId="6548"/>
    <cellStyle name="Calculation 2 4 4 5 2 4" xfId="6549"/>
    <cellStyle name="Calculation 2 4 4 5 2 5" xfId="6550"/>
    <cellStyle name="Calculation 2 4 4 5 2 6" xfId="6551"/>
    <cellStyle name="Calculation 2 4 4 5 2 7" xfId="6552"/>
    <cellStyle name="Calculation 2 4 4 5 3" xfId="6553"/>
    <cellStyle name="Calculation 2 4 4 5 4" xfId="6554"/>
    <cellStyle name="Calculation 2 4 4 5 5" xfId="6555"/>
    <cellStyle name="Calculation 2 4 4 6" xfId="6556"/>
    <cellStyle name="Calculation 2 4 4 6 2" xfId="6557"/>
    <cellStyle name="Calculation 2 4 4 6 2 2" xfId="6558"/>
    <cellStyle name="Calculation 2 4 4 6 2 3" xfId="6559"/>
    <cellStyle name="Calculation 2 4 4 6 2 4" xfId="6560"/>
    <cellStyle name="Calculation 2 4 4 6 2 5" xfId="6561"/>
    <cellStyle name="Calculation 2 4 4 6 2 6" xfId="6562"/>
    <cellStyle name="Calculation 2 4 4 6 2 7" xfId="6563"/>
    <cellStyle name="Calculation 2 4 4 6 3" xfId="6564"/>
    <cellStyle name="Calculation 2 4 4 6 4" xfId="6565"/>
    <cellStyle name="Calculation 2 4 4 6 5" xfId="6566"/>
    <cellStyle name="Calculation 2 4 4 7" xfId="6567"/>
    <cellStyle name="Calculation 2 4 4 7 2" xfId="6568"/>
    <cellStyle name="Calculation 2 4 4 7 2 2" xfId="6569"/>
    <cellStyle name="Calculation 2 4 4 7 2 3" xfId="6570"/>
    <cellStyle name="Calculation 2 4 4 7 2 4" xfId="6571"/>
    <cellStyle name="Calculation 2 4 4 7 2 5" xfId="6572"/>
    <cellStyle name="Calculation 2 4 4 7 2 6" xfId="6573"/>
    <cellStyle name="Calculation 2 4 4 7 2 7" xfId="6574"/>
    <cellStyle name="Calculation 2 4 4 7 3" xfId="6575"/>
    <cellStyle name="Calculation 2 4 4 7 4" xfId="6576"/>
    <cellStyle name="Calculation 2 4 4 7 5" xfId="6577"/>
    <cellStyle name="Calculation 2 4 4 8" xfId="6578"/>
    <cellStyle name="Calculation 2 4 4 8 2" xfId="6579"/>
    <cellStyle name="Calculation 2 4 4 8 2 2" xfId="6580"/>
    <cellStyle name="Calculation 2 4 4 8 2 3" xfId="6581"/>
    <cellStyle name="Calculation 2 4 4 8 2 4" xfId="6582"/>
    <cellStyle name="Calculation 2 4 4 8 2 5" xfId="6583"/>
    <cellStyle name="Calculation 2 4 4 8 2 6" xfId="6584"/>
    <cellStyle name="Calculation 2 4 4 8 2 7" xfId="6585"/>
    <cellStyle name="Calculation 2 4 4 8 3" xfId="6586"/>
    <cellStyle name="Calculation 2 4 4 8 4" xfId="6587"/>
    <cellStyle name="Calculation 2 4 4 8 5" xfId="6588"/>
    <cellStyle name="Calculation 2 4 4 9" xfId="6589"/>
    <cellStyle name="Calculation 2 4 4 9 2" xfId="6590"/>
    <cellStyle name="Calculation 2 4 4 9 3" xfId="6591"/>
    <cellStyle name="Calculation 2 4 4 9 4" xfId="6592"/>
    <cellStyle name="Calculation 2 4 4 9 5" xfId="6593"/>
    <cellStyle name="Calculation 2 4 4 9 6" xfId="6594"/>
    <cellStyle name="Calculation 2 4 4 9 7" xfId="6595"/>
    <cellStyle name="Calculation 2 4 4 9 8" xfId="6596"/>
    <cellStyle name="Calculation 2 4 5" xfId="6597"/>
    <cellStyle name="Calculation 2 4 5 10" xfId="6598"/>
    <cellStyle name="Calculation 2 4 5 10 2" xfId="6599"/>
    <cellStyle name="Calculation 2 4 5 10 3" xfId="6600"/>
    <cellStyle name="Calculation 2 4 5 10 4" xfId="6601"/>
    <cellStyle name="Calculation 2 4 5 10 5" xfId="6602"/>
    <cellStyle name="Calculation 2 4 5 11" xfId="6603"/>
    <cellStyle name="Calculation 2 4 5 11 2" xfId="6604"/>
    <cellStyle name="Calculation 2 4 5 11 3" xfId="6605"/>
    <cellStyle name="Calculation 2 4 5 11 4" xfId="6606"/>
    <cellStyle name="Calculation 2 4 5 11 5" xfId="6607"/>
    <cellStyle name="Calculation 2 4 5 12" xfId="6608"/>
    <cellStyle name="Calculation 2 4 5 12 2" xfId="6609"/>
    <cellStyle name="Calculation 2 4 5 12 3" xfId="6610"/>
    <cellStyle name="Calculation 2 4 5 12 4" xfId="6611"/>
    <cellStyle name="Calculation 2 4 5 12 5" xfId="6612"/>
    <cellStyle name="Calculation 2 4 5 13" xfId="6613"/>
    <cellStyle name="Calculation 2 4 5 13 2" xfId="6614"/>
    <cellStyle name="Calculation 2 4 5 13 3" xfId="6615"/>
    <cellStyle name="Calculation 2 4 5 13 4" xfId="6616"/>
    <cellStyle name="Calculation 2 4 5 13 5" xfId="6617"/>
    <cellStyle name="Calculation 2 4 5 14" xfId="6618"/>
    <cellStyle name="Calculation 2 4 5 14 2" xfId="6619"/>
    <cellStyle name="Calculation 2 4 5 14 3" xfId="6620"/>
    <cellStyle name="Calculation 2 4 5 14 4" xfId="6621"/>
    <cellStyle name="Calculation 2 4 5 14 5" xfId="6622"/>
    <cellStyle name="Calculation 2 4 5 15" xfId="6623"/>
    <cellStyle name="Calculation 2 4 5 15 2" xfId="6624"/>
    <cellStyle name="Calculation 2 4 5 15 3" xfId="6625"/>
    <cellStyle name="Calculation 2 4 5 15 4" xfId="6626"/>
    <cellStyle name="Calculation 2 4 5 15 5" xfId="6627"/>
    <cellStyle name="Calculation 2 4 5 16" xfId="6628"/>
    <cellStyle name="Calculation 2 4 5 16 2" xfId="6629"/>
    <cellStyle name="Calculation 2 4 5 16 3" xfId="6630"/>
    <cellStyle name="Calculation 2 4 5 16 4" xfId="6631"/>
    <cellStyle name="Calculation 2 4 5 16 5" xfId="6632"/>
    <cellStyle name="Calculation 2 4 5 17" xfId="6633"/>
    <cellStyle name="Calculation 2 4 5 17 2" xfId="6634"/>
    <cellStyle name="Calculation 2 4 5 17 3" xfId="6635"/>
    <cellStyle name="Calculation 2 4 5 17 4" xfId="6636"/>
    <cellStyle name="Calculation 2 4 5 17 5" xfId="6637"/>
    <cellStyle name="Calculation 2 4 5 18" xfId="6638"/>
    <cellStyle name="Calculation 2 4 5 2" xfId="6639"/>
    <cellStyle name="Calculation 2 4 5 2 10" xfId="6640"/>
    <cellStyle name="Calculation 2 4 5 2 2" xfId="6641"/>
    <cellStyle name="Calculation 2 4 5 2 2 2" xfId="6642"/>
    <cellStyle name="Calculation 2 4 5 2 2 2 2" xfId="6643"/>
    <cellStyle name="Calculation 2 4 5 2 2 2 3" xfId="6644"/>
    <cellStyle name="Calculation 2 4 5 2 2 2 4" xfId="6645"/>
    <cellStyle name="Calculation 2 4 5 2 2 2 5" xfId="6646"/>
    <cellStyle name="Calculation 2 4 5 2 2 2 6" xfId="6647"/>
    <cellStyle name="Calculation 2 4 5 2 2 2 7" xfId="6648"/>
    <cellStyle name="Calculation 2 4 5 2 2 3" xfId="6649"/>
    <cellStyle name="Calculation 2 4 5 2 2 4" xfId="6650"/>
    <cellStyle name="Calculation 2 4 5 2 3" xfId="6651"/>
    <cellStyle name="Calculation 2 4 5 2 3 2" xfId="6652"/>
    <cellStyle name="Calculation 2 4 5 2 3 2 2" xfId="6653"/>
    <cellStyle name="Calculation 2 4 5 2 3 2 3" xfId="6654"/>
    <cellStyle name="Calculation 2 4 5 2 3 2 4" xfId="6655"/>
    <cellStyle name="Calculation 2 4 5 2 3 2 5" xfId="6656"/>
    <cellStyle name="Calculation 2 4 5 2 3 2 6" xfId="6657"/>
    <cellStyle name="Calculation 2 4 5 2 3 2 7" xfId="6658"/>
    <cellStyle name="Calculation 2 4 5 2 3 3" xfId="6659"/>
    <cellStyle name="Calculation 2 4 5 2 3 4" xfId="6660"/>
    <cellStyle name="Calculation 2 4 5 2 4" xfId="6661"/>
    <cellStyle name="Calculation 2 4 5 2 4 2" xfId="6662"/>
    <cellStyle name="Calculation 2 4 5 2 4 2 2" xfId="6663"/>
    <cellStyle name="Calculation 2 4 5 2 4 2 3" xfId="6664"/>
    <cellStyle name="Calculation 2 4 5 2 4 2 4" xfId="6665"/>
    <cellStyle name="Calculation 2 4 5 2 4 2 5" xfId="6666"/>
    <cellStyle name="Calculation 2 4 5 2 4 2 6" xfId="6667"/>
    <cellStyle name="Calculation 2 4 5 2 4 2 7" xfId="6668"/>
    <cellStyle name="Calculation 2 4 5 2 4 3" xfId="6669"/>
    <cellStyle name="Calculation 2 4 5 2 4 4" xfId="6670"/>
    <cellStyle name="Calculation 2 4 5 2 5" xfId="6671"/>
    <cellStyle name="Calculation 2 4 5 2 5 2" xfId="6672"/>
    <cellStyle name="Calculation 2 4 5 2 5 3" xfId="6673"/>
    <cellStyle name="Calculation 2 4 5 2 5 4" xfId="6674"/>
    <cellStyle name="Calculation 2 4 5 2 5 5" xfId="6675"/>
    <cellStyle name="Calculation 2 4 5 2 5 6" xfId="6676"/>
    <cellStyle name="Calculation 2 4 5 2 5 7" xfId="6677"/>
    <cellStyle name="Calculation 2 4 5 2 5 8" xfId="6678"/>
    <cellStyle name="Calculation 2 4 5 2 6" xfId="6679"/>
    <cellStyle name="Calculation 2 4 5 2 6 2" xfId="6680"/>
    <cellStyle name="Calculation 2 4 5 2 6 3" xfId="6681"/>
    <cellStyle name="Calculation 2 4 5 2 6 4" xfId="6682"/>
    <cellStyle name="Calculation 2 4 5 2 6 5" xfId="6683"/>
    <cellStyle name="Calculation 2 4 5 2 6 6" xfId="6684"/>
    <cellStyle name="Calculation 2 4 5 2 6 7" xfId="6685"/>
    <cellStyle name="Calculation 2 4 5 2 7" xfId="6686"/>
    <cellStyle name="Calculation 2 4 5 2 8" xfId="6687"/>
    <cellStyle name="Calculation 2 4 5 2 9" xfId="6688"/>
    <cellStyle name="Calculation 2 4 5 3" xfId="6689"/>
    <cellStyle name="Calculation 2 4 5 3 2" xfId="6690"/>
    <cellStyle name="Calculation 2 4 5 3 2 2" xfId="6691"/>
    <cellStyle name="Calculation 2 4 5 3 2 3" xfId="6692"/>
    <cellStyle name="Calculation 2 4 5 3 2 4" xfId="6693"/>
    <cellStyle name="Calculation 2 4 5 3 2 5" xfId="6694"/>
    <cellStyle name="Calculation 2 4 5 3 2 6" xfId="6695"/>
    <cellStyle name="Calculation 2 4 5 3 2 7" xfId="6696"/>
    <cellStyle name="Calculation 2 4 5 3 3" xfId="6697"/>
    <cellStyle name="Calculation 2 4 5 3 4" xfId="6698"/>
    <cellStyle name="Calculation 2 4 5 3 5" xfId="6699"/>
    <cellStyle name="Calculation 2 4 5 4" xfId="6700"/>
    <cellStyle name="Calculation 2 4 5 4 2" xfId="6701"/>
    <cellStyle name="Calculation 2 4 5 4 2 2" xfId="6702"/>
    <cellStyle name="Calculation 2 4 5 4 2 3" xfId="6703"/>
    <cellStyle name="Calculation 2 4 5 4 2 4" xfId="6704"/>
    <cellStyle name="Calculation 2 4 5 4 2 5" xfId="6705"/>
    <cellStyle name="Calculation 2 4 5 4 2 6" xfId="6706"/>
    <cellStyle name="Calculation 2 4 5 4 2 7" xfId="6707"/>
    <cellStyle name="Calculation 2 4 5 4 3" xfId="6708"/>
    <cellStyle name="Calculation 2 4 5 4 4" xfId="6709"/>
    <cellStyle name="Calculation 2 4 5 4 5" xfId="6710"/>
    <cellStyle name="Calculation 2 4 5 5" xfId="6711"/>
    <cellStyle name="Calculation 2 4 5 5 2" xfId="6712"/>
    <cellStyle name="Calculation 2 4 5 5 2 2" xfId="6713"/>
    <cellStyle name="Calculation 2 4 5 5 2 3" xfId="6714"/>
    <cellStyle name="Calculation 2 4 5 5 2 4" xfId="6715"/>
    <cellStyle name="Calculation 2 4 5 5 2 5" xfId="6716"/>
    <cellStyle name="Calculation 2 4 5 5 2 6" xfId="6717"/>
    <cellStyle name="Calculation 2 4 5 5 2 7" xfId="6718"/>
    <cellStyle name="Calculation 2 4 5 5 3" xfId="6719"/>
    <cellStyle name="Calculation 2 4 5 5 4" xfId="6720"/>
    <cellStyle name="Calculation 2 4 5 5 5" xfId="6721"/>
    <cellStyle name="Calculation 2 4 5 6" xfId="6722"/>
    <cellStyle name="Calculation 2 4 5 6 2" xfId="6723"/>
    <cellStyle name="Calculation 2 4 5 6 3" xfId="6724"/>
    <cellStyle name="Calculation 2 4 5 6 4" xfId="6725"/>
    <cellStyle name="Calculation 2 4 5 6 5" xfId="6726"/>
    <cellStyle name="Calculation 2 4 5 6 6" xfId="6727"/>
    <cellStyle name="Calculation 2 4 5 6 7" xfId="6728"/>
    <cellStyle name="Calculation 2 4 5 6 8" xfId="6729"/>
    <cellStyle name="Calculation 2 4 5 7" xfId="6730"/>
    <cellStyle name="Calculation 2 4 5 7 2" xfId="6731"/>
    <cellStyle name="Calculation 2 4 5 7 3" xfId="6732"/>
    <cellStyle name="Calculation 2 4 5 7 4" xfId="6733"/>
    <cellStyle name="Calculation 2 4 5 7 5" xfId="6734"/>
    <cellStyle name="Calculation 2 4 5 7 6" xfId="6735"/>
    <cellStyle name="Calculation 2 4 5 7 7" xfId="6736"/>
    <cellStyle name="Calculation 2 4 5 8" xfId="6737"/>
    <cellStyle name="Calculation 2 4 5 8 2" xfId="6738"/>
    <cellStyle name="Calculation 2 4 5 8 3" xfId="6739"/>
    <cellStyle name="Calculation 2 4 5 8 4" xfId="6740"/>
    <cellStyle name="Calculation 2 4 5 8 5" xfId="6741"/>
    <cellStyle name="Calculation 2 4 5 9" xfId="6742"/>
    <cellStyle name="Calculation 2 4 5 9 2" xfId="6743"/>
    <cellStyle name="Calculation 2 4 5 9 3" xfId="6744"/>
    <cellStyle name="Calculation 2 4 5 9 4" xfId="6745"/>
    <cellStyle name="Calculation 2 4 5 9 5" xfId="6746"/>
    <cellStyle name="Calculation 2 4 6" xfId="6747"/>
    <cellStyle name="Calculation 2 4 6 10" xfId="6748"/>
    <cellStyle name="Calculation 2 4 6 2" xfId="6749"/>
    <cellStyle name="Calculation 2 4 6 2 2" xfId="6750"/>
    <cellStyle name="Calculation 2 4 6 2 2 2" xfId="6751"/>
    <cellStyle name="Calculation 2 4 6 2 2 3" xfId="6752"/>
    <cellStyle name="Calculation 2 4 6 2 2 4" xfId="6753"/>
    <cellStyle name="Calculation 2 4 6 2 2 5" xfId="6754"/>
    <cellStyle name="Calculation 2 4 6 2 2 6" xfId="6755"/>
    <cellStyle name="Calculation 2 4 6 2 2 7" xfId="6756"/>
    <cellStyle name="Calculation 2 4 6 2 3" xfId="6757"/>
    <cellStyle name="Calculation 2 4 6 2 4" xfId="6758"/>
    <cellStyle name="Calculation 2 4 6 3" xfId="6759"/>
    <cellStyle name="Calculation 2 4 6 3 2" xfId="6760"/>
    <cellStyle name="Calculation 2 4 6 3 2 2" xfId="6761"/>
    <cellStyle name="Calculation 2 4 6 3 2 3" xfId="6762"/>
    <cellStyle name="Calculation 2 4 6 3 2 4" xfId="6763"/>
    <cellStyle name="Calculation 2 4 6 3 2 5" xfId="6764"/>
    <cellStyle name="Calculation 2 4 6 3 2 6" xfId="6765"/>
    <cellStyle name="Calculation 2 4 6 3 2 7" xfId="6766"/>
    <cellStyle name="Calculation 2 4 6 3 3" xfId="6767"/>
    <cellStyle name="Calculation 2 4 6 3 4" xfId="6768"/>
    <cellStyle name="Calculation 2 4 6 4" xfId="6769"/>
    <cellStyle name="Calculation 2 4 6 4 2" xfId="6770"/>
    <cellStyle name="Calculation 2 4 6 4 2 2" xfId="6771"/>
    <cellStyle name="Calculation 2 4 6 4 2 3" xfId="6772"/>
    <cellStyle name="Calculation 2 4 6 4 2 4" xfId="6773"/>
    <cellStyle name="Calculation 2 4 6 4 2 5" xfId="6774"/>
    <cellStyle name="Calculation 2 4 6 4 2 6" xfId="6775"/>
    <cellStyle name="Calculation 2 4 6 4 2 7" xfId="6776"/>
    <cellStyle name="Calculation 2 4 6 4 3" xfId="6777"/>
    <cellStyle name="Calculation 2 4 6 4 4" xfId="6778"/>
    <cellStyle name="Calculation 2 4 6 5" xfId="6779"/>
    <cellStyle name="Calculation 2 4 6 5 2" xfId="6780"/>
    <cellStyle name="Calculation 2 4 6 5 3" xfId="6781"/>
    <cellStyle name="Calculation 2 4 6 5 4" xfId="6782"/>
    <cellStyle name="Calculation 2 4 6 5 5" xfId="6783"/>
    <cellStyle name="Calculation 2 4 6 5 6" xfId="6784"/>
    <cellStyle name="Calculation 2 4 6 5 7" xfId="6785"/>
    <cellStyle name="Calculation 2 4 6 5 8" xfId="6786"/>
    <cellStyle name="Calculation 2 4 6 6" xfId="6787"/>
    <cellStyle name="Calculation 2 4 6 6 2" xfId="6788"/>
    <cellStyle name="Calculation 2 4 6 6 3" xfId="6789"/>
    <cellStyle name="Calculation 2 4 6 6 4" xfId="6790"/>
    <cellStyle name="Calculation 2 4 6 6 5" xfId="6791"/>
    <cellStyle name="Calculation 2 4 6 6 6" xfId="6792"/>
    <cellStyle name="Calculation 2 4 6 6 7" xfId="6793"/>
    <cellStyle name="Calculation 2 4 6 7" xfId="6794"/>
    <cellStyle name="Calculation 2 4 6 8" xfId="6795"/>
    <cellStyle name="Calculation 2 4 6 9" xfId="6796"/>
    <cellStyle name="Calculation 2 4 7" xfId="6797"/>
    <cellStyle name="Calculation 2 4 7 10" xfId="6798"/>
    <cellStyle name="Calculation 2 4 7 2" xfId="6799"/>
    <cellStyle name="Calculation 2 4 7 2 2" xfId="6800"/>
    <cellStyle name="Calculation 2 4 7 2 2 2" xfId="6801"/>
    <cellStyle name="Calculation 2 4 7 2 2 3" xfId="6802"/>
    <cellStyle name="Calculation 2 4 7 2 2 4" xfId="6803"/>
    <cellStyle name="Calculation 2 4 7 2 2 5" xfId="6804"/>
    <cellStyle name="Calculation 2 4 7 2 2 6" xfId="6805"/>
    <cellStyle name="Calculation 2 4 7 2 2 7" xfId="6806"/>
    <cellStyle name="Calculation 2 4 7 2 3" xfId="6807"/>
    <cellStyle name="Calculation 2 4 7 2 4" xfId="6808"/>
    <cellStyle name="Calculation 2 4 7 3" xfId="6809"/>
    <cellStyle name="Calculation 2 4 7 3 2" xfId="6810"/>
    <cellStyle name="Calculation 2 4 7 3 2 2" xfId="6811"/>
    <cellStyle name="Calculation 2 4 7 3 2 3" xfId="6812"/>
    <cellStyle name="Calculation 2 4 7 3 2 4" xfId="6813"/>
    <cellStyle name="Calculation 2 4 7 3 2 5" xfId="6814"/>
    <cellStyle name="Calculation 2 4 7 3 2 6" xfId="6815"/>
    <cellStyle name="Calculation 2 4 7 3 2 7" xfId="6816"/>
    <cellStyle name="Calculation 2 4 7 3 3" xfId="6817"/>
    <cellStyle name="Calculation 2 4 7 3 4" xfId="6818"/>
    <cellStyle name="Calculation 2 4 7 4" xfId="6819"/>
    <cellStyle name="Calculation 2 4 7 4 2" xfId="6820"/>
    <cellStyle name="Calculation 2 4 7 4 2 2" xfId="6821"/>
    <cellStyle name="Calculation 2 4 7 4 2 3" xfId="6822"/>
    <cellStyle name="Calculation 2 4 7 4 2 4" xfId="6823"/>
    <cellStyle name="Calculation 2 4 7 4 2 5" xfId="6824"/>
    <cellStyle name="Calculation 2 4 7 4 2 6" xfId="6825"/>
    <cellStyle name="Calculation 2 4 7 4 2 7" xfId="6826"/>
    <cellStyle name="Calculation 2 4 7 4 3" xfId="6827"/>
    <cellStyle name="Calculation 2 4 7 4 4" xfId="6828"/>
    <cellStyle name="Calculation 2 4 7 5" xfId="6829"/>
    <cellStyle name="Calculation 2 4 7 5 2" xfId="6830"/>
    <cellStyle name="Calculation 2 4 7 5 3" xfId="6831"/>
    <cellStyle name="Calculation 2 4 7 5 4" xfId="6832"/>
    <cellStyle name="Calculation 2 4 7 5 5" xfId="6833"/>
    <cellStyle name="Calculation 2 4 7 5 6" xfId="6834"/>
    <cellStyle name="Calculation 2 4 7 5 7" xfId="6835"/>
    <cellStyle name="Calculation 2 4 7 5 8" xfId="6836"/>
    <cellStyle name="Calculation 2 4 7 6" xfId="6837"/>
    <cellStyle name="Calculation 2 4 7 6 2" xfId="6838"/>
    <cellStyle name="Calculation 2 4 7 6 3" xfId="6839"/>
    <cellStyle name="Calculation 2 4 7 6 4" xfId="6840"/>
    <cellStyle name="Calculation 2 4 7 6 5" xfId="6841"/>
    <cellStyle name="Calculation 2 4 7 6 6" xfId="6842"/>
    <cellStyle name="Calculation 2 4 7 6 7" xfId="6843"/>
    <cellStyle name="Calculation 2 4 7 7" xfId="6844"/>
    <cellStyle name="Calculation 2 4 7 8" xfId="6845"/>
    <cellStyle name="Calculation 2 4 7 9" xfId="6846"/>
    <cellStyle name="Calculation 2 4 8" xfId="6847"/>
    <cellStyle name="Calculation 2 4 8 2" xfId="6848"/>
    <cellStyle name="Calculation 2 4 8 2 2" xfId="6849"/>
    <cellStyle name="Calculation 2 4 8 2 3" xfId="6850"/>
    <cellStyle name="Calculation 2 4 8 2 4" xfId="6851"/>
    <cellStyle name="Calculation 2 4 8 2 5" xfId="6852"/>
    <cellStyle name="Calculation 2 4 8 2 6" xfId="6853"/>
    <cellStyle name="Calculation 2 4 8 2 7" xfId="6854"/>
    <cellStyle name="Calculation 2 4 8 3" xfId="6855"/>
    <cellStyle name="Calculation 2 4 8 4" xfId="6856"/>
    <cellStyle name="Calculation 2 4 8 5" xfId="6857"/>
    <cellStyle name="Calculation 2 4 9" xfId="6858"/>
    <cellStyle name="Calculation 2 4 9 2" xfId="6859"/>
    <cellStyle name="Calculation 2 4 9 2 2" xfId="6860"/>
    <cellStyle name="Calculation 2 4 9 2 3" xfId="6861"/>
    <cellStyle name="Calculation 2 4 9 2 4" xfId="6862"/>
    <cellStyle name="Calculation 2 4 9 2 5" xfId="6863"/>
    <cellStyle name="Calculation 2 4 9 2 6" xfId="6864"/>
    <cellStyle name="Calculation 2 4 9 2 7" xfId="6865"/>
    <cellStyle name="Calculation 2 4 9 3" xfId="6866"/>
    <cellStyle name="Calculation 2 4 9 4" xfId="6867"/>
    <cellStyle name="Calculation 2 4 9 5" xfId="6868"/>
    <cellStyle name="Calculation 2 5" xfId="6869"/>
    <cellStyle name="Calculation 2 5 10" xfId="6870"/>
    <cellStyle name="Calculation 2 5 10 2" xfId="6871"/>
    <cellStyle name="Calculation 2 5 10 2 2" xfId="6872"/>
    <cellStyle name="Calculation 2 5 10 2 3" xfId="6873"/>
    <cellStyle name="Calculation 2 5 10 2 4" xfId="6874"/>
    <cellStyle name="Calculation 2 5 10 2 5" xfId="6875"/>
    <cellStyle name="Calculation 2 5 10 2 6" xfId="6876"/>
    <cellStyle name="Calculation 2 5 10 2 7" xfId="6877"/>
    <cellStyle name="Calculation 2 5 10 3" xfId="6878"/>
    <cellStyle name="Calculation 2 5 10 4" xfId="6879"/>
    <cellStyle name="Calculation 2 5 10 5" xfId="6880"/>
    <cellStyle name="Calculation 2 5 11" xfId="6881"/>
    <cellStyle name="Calculation 2 5 11 2" xfId="6882"/>
    <cellStyle name="Calculation 2 5 11 2 2" xfId="6883"/>
    <cellStyle name="Calculation 2 5 11 2 3" xfId="6884"/>
    <cellStyle name="Calculation 2 5 11 2 4" xfId="6885"/>
    <cellStyle name="Calculation 2 5 11 2 5" xfId="6886"/>
    <cellStyle name="Calculation 2 5 11 2 6" xfId="6887"/>
    <cellStyle name="Calculation 2 5 11 2 7" xfId="6888"/>
    <cellStyle name="Calculation 2 5 11 3" xfId="6889"/>
    <cellStyle name="Calculation 2 5 11 4" xfId="6890"/>
    <cellStyle name="Calculation 2 5 11 5" xfId="6891"/>
    <cellStyle name="Calculation 2 5 12" xfId="6892"/>
    <cellStyle name="Calculation 2 5 12 2" xfId="6893"/>
    <cellStyle name="Calculation 2 5 12 3" xfId="6894"/>
    <cellStyle name="Calculation 2 5 12 4" xfId="6895"/>
    <cellStyle name="Calculation 2 5 12 5" xfId="6896"/>
    <cellStyle name="Calculation 2 5 12 6" xfId="6897"/>
    <cellStyle name="Calculation 2 5 12 7" xfId="6898"/>
    <cellStyle name="Calculation 2 5 12 8" xfId="6899"/>
    <cellStyle name="Calculation 2 5 13" xfId="6900"/>
    <cellStyle name="Calculation 2 5 13 2" xfId="6901"/>
    <cellStyle name="Calculation 2 5 13 3" xfId="6902"/>
    <cellStyle name="Calculation 2 5 13 4" xfId="6903"/>
    <cellStyle name="Calculation 2 5 13 5" xfId="6904"/>
    <cellStyle name="Calculation 2 5 13 6" xfId="6905"/>
    <cellStyle name="Calculation 2 5 13 7" xfId="6906"/>
    <cellStyle name="Calculation 2 5 14" xfId="6907"/>
    <cellStyle name="Calculation 2 5 14 2" xfId="6908"/>
    <cellStyle name="Calculation 2 5 14 3" xfId="6909"/>
    <cellStyle name="Calculation 2 5 14 4" xfId="6910"/>
    <cellStyle name="Calculation 2 5 14 5" xfId="6911"/>
    <cellStyle name="Calculation 2 5 15" xfId="6912"/>
    <cellStyle name="Calculation 2 5 15 2" xfId="6913"/>
    <cellStyle name="Calculation 2 5 15 3" xfId="6914"/>
    <cellStyle name="Calculation 2 5 15 4" xfId="6915"/>
    <cellStyle name="Calculation 2 5 15 5" xfId="6916"/>
    <cellStyle name="Calculation 2 5 16" xfId="6917"/>
    <cellStyle name="Calculation 2 5 16 2" xfId="6918"/>
    <cellStyle name="Calculation 2 5 16 3" xfId="6919"/>
    <cellStyle name="Calculation 2 5 16 4" xfId="6920"/>
    <cellStyle name="Calculation 2 5 16 5" xfId="6921"/>
    <cellStyle name="Calculation 2 5 17" xfId="6922"/>
    <cellStyle name="Calculation 2 5 17 2" xfId="6923"/>
    <cellStyle name="Calculation 2 5 17 3" xfId="6924"/>
    <cellStyle name="Calculation 2 5 17 4" xfId="6925"/>
    <cellStyle name="Calculation 2 5 17 5" xfId="6926"/>
    <cellStyle name="Calculation 2 5 18" xfId="6927"/>
    <cellStyle name="Calculation 2 5 19" xfId="6928"/>
    <cellStyle name="Calculation 2 5 2" xfId="6929"/>
    <cellStyle name="Calculation 2 5 2 10" xfId="6930"/>
    <cellStyle name="Calculation 2 5 2 10 2" xfId="6931"/>
    <cellStyle name="Calculation 2 5 2 10 3" xfId="6932"/>
    <cellStyle name="Calculation 2 5 2 10 4" xfId="6933"/>
    <cellStyle name="Calculation 2 5 2 10 5" xfId="6934"/>
    <cellStyle name="Calculation 2 5 2 10 6" xfId="6935"/>
    <cellStyle name="Calculation 2 5 2 10 7" xfId="6936"/>
    <cellStyle name="Calculation 2 5 2 10 8" xfId="6937"/>
    <cellStyle name="Calculation 2 5 2 11" xfId="6938"/>
    <cellStyle name="Calculation 2 5 2 11 2" xfId="6939"/>
    <cellStyle name="Calculation 2 5 2 11 3" xfId="6940"/>
    <cellStyle name="Calculation 2 5 2 11 4" xfId="6941"/>
    <cellStyle name="Calculation 2 5 2 11 5" xfId="6942"/>
    <cellStyle name="Calculation 2 5 2 11 6" xfId="6943"/>
    <cellStyle name="Calculation 2 5 2 11 7" xfId="6944"/>
    <cellStyle name="Calculation 2 5 2 12" xfId="6945"/>
    <cellStyle name="Calculation 2 5 2 12 2" xfId="6946"/>
    <cellStyle name="Calculation 2 5 2 12 3" xfId="6947"/>
    <cellStyle name="Calculation 2 5 2 12 4" xfId="6948"/>
    <cellStyle name="Calculation 2 5 2 12 5" xfId="6949"/>
    <cellStyle name="Calculation 2 5 2 13" xfId="6950"/>
    <cellStyle name="Calculation 2 5 2 13 2" xfId="6951"/>
    <cellStyle name="Calculation 2 5 2 13 3" xfId="6952"/>
    <cellStyle name="Calculation 2 5 2 13 4" xfId="6953"/>
    <cellStyle name="Calculation 2 5 2 13 5" xfId="6954"/>
    <cellStyle name="Calculation 2 5 2 14" xfId="6955"/>
    <cellStyle name="Calculation 2 5 2 14 2" xfId="6956"/>
    <cellStyle name="Calculation 2 5 2 14 3" xfId="6957"/>
    <cellStyle name="Calculation 2 5 2 14 4" xfId="6958"/>
    <cellStyle name="Calculation 2 5 2 14 5" xfId="6959"/>
    <cellStyle name="Calculation 2 5 2 15" xfId="6960"/>
    <cellStyle name="Calculation 2 5 2 15 2" xfId="6961"/>
    <cellStyle name="Calculation 2 5 2 15 3" xfId="6962"/>
    <cellStyle name="Calculation 2 5 2 15 4" xfId="6963"/>
    <cellStyle name="Calculation 2 5 2 15 5" xfId="6964"/>
    <cellStyle name="Calculation 2 5 2 16" xfId="6965"/>
    <cellStyle name="Calculation 2 5 2 17" xfId="6966"/>
    <cellStyle name="Calculation 2 5 2 2" xfId="6967"/>
    <cellStyle name="Calculation 2 5 2 2 10" xfId="6968"/>
    <cellStyle name="Calculation 2 5 2 2 10 2" xfId="6969"/>
    <cellStyle name="Calculation 2 5 2 2 10 3" xfId="6970"/>
    <cellStyle name="Calculation 2 5 2 2 10 4" xfId="6971"/>
    <cellStyle name="Calculation 2 5 2 2 10 5" xfId="6972"/>
    <cellStyle name="Calculation 2 5 2 2 10 6" xfId="6973"/>
    <cellStyle name="Calculation 2 5 2 2 10 7" xfId="6974"/>
    <cellStyle name="Calculation 2 5 2 2 11" xfId="6975"/>
    <cellStyle name="Calculation 2 5 2 2 11 2" xfId="6976"/>
    <cellStyle name="Calculation 2 5 2 2 11 3" xfId="6977"/>
    <cellStyle name="Calculation 2 5 2 2 11 4" xfId="6978"/>
    <cellStyle name="Calculation 2 5 2 2 11 5" xfId="6979"/>
    <cellStyle name="Calculation 2 5 2 2 12" xfId="6980"/>
    <cellStyle name="Calculation 2 5 2 2 12 2" xfId="6981"/>
    <cellStyle name="Calculation 2 5 2 2 12 3" xfId="6982"/>
    <cellStyle name="Calculation 2 5 2 2 12 4" xfId="6983"/>
    <cellStyle name="Calculation 2 5 2 2 12 5" xfId="6984"/>
    <cellStyle name="Calculation 2 5 2 2 13" xfId="6985"/>
    <cellStyle name="Calculation 2 5 2 2 13 2" xfId="6986"/>
    <cellStyle name="Calculation 2 5 2 2 13 3" xfId="6987"/>
    <cellStyle name="Calculation 2 5 2 2 13 4" xfId="6988"/>
    <cellStyle name="Calculation 2 5 2 2 13 5" xfId="6989"/>
    <cellStyle name="Calculation 2 5 2 2 14" xfId="6990"/>
    <cellStyle name="Calculation 2 5 2 2 14 2" xfId="6991"/>
    <cellStyle name="Calculation 2 5 2 2 14 3" xfId="6992"/>
    <cellStyle name="Calculation 2 5 2 2 14 4" xfId="6993"/>
    <cellStyle name="Calculation 2 5 2 2 14 5" xfId="6994"/>
    <cellStyle name="Calculation 2 5 2 2 15" xfId="6995"/>
    <cellStyle name="Calculation 2 5 2 2 15 2" xfId="6996"/>
    <cellStyle name="Calculation 2 5 2 2 15 3" xfId="6997"/>
    <cellStyle name="Calculation 2 5 2 2 15 4" xfId="6998"/>
    <cellStyle name="Calculation 2 5 2 2 15 5" xfId="6999"/>
    <cellStyle name="Calculation 2 5 2 2 16" xfId="7000"/>
    <cellStyle name="Calculation 2 5 2 2 16 2" xfId="7001"/>
    <cellStyle name="Calculation 2 5 2 2 16 3" xfId="7002"/>
    <cellStyle name="Calculation 2 5 2 2 16 4" xfId="7003"/>
    <cellStyle name="Calculation 2 5 2 2 16 5" xfId="7004"/>
    <cellStyle name="Calculation 2 5 2 2 17" xfId="7005"/>
    <cellStyle name="Calculation 2 5 2 2 17 2" xfId="7006"/>
    <cellStyle name="Calculation 2 5 2 2 17 3" xfId="7007"/>
    <cellStyle name="Calculation 2 5 2 2 17 4" xfId="7008"/>
    <cellStyle name="Calculation 2 5 2 2 17 5" xfId="7009"/>
    <cellStyle name="Calculation 2 5 2 2 18" xfId="7010"/>
    <cellStyle name="Calculation 2 5 2 2 2" xfId="7011"/>
    <cellStyle name="Calculation 2 5 2 2 2 10" xfId="7012"/>
    <cellStyle name="Calculation 2 5 2 2 2 10 2" xfId="7013"/>
    <cellStyle name="Calculation 2 5 2 2 2 10 3" xfId="7014"/>
    <cellStyle name="Calculation 2 5 2 2 2 10 4" xfId="7015"/>
    <cellStyle name="Calculation 2 5 2 2 2 10 5" xfId="7016"/>
    <cellStyle name="Calculation 2 5 2 2 2 11" xfId="7017"/>
    <cellStyle name="Calculation 2 5 2 2 2 11 2" xfId="7018"/>
    <cellStyle name="Calculation 2 5 2 2 2 11 3" xfId="7019"/>
    <cellStyle name="Calculation 2 5 2 2 2 11 4" xfId="7020"/>
    <cellStyle name="Calculation 2 5 2 2 2 11 5" xfId="7021"/>
    <cellStyle name="Calculation 2 5 2 2 2 12" xfId="7022"/>
    <cellStyle name="Calculation 2 5 2 2 2 12 2" xfId="7023"/>
    <cellStyle name="Calculation 2 5 2 2 2 12 3" xfId="7024"/>
    <cellStyle name="Calculation 2 5 2 2 2 12 4" xfId="7025"/>
    <cellStyle name="Calculation 2 5 2 2 2 12 5" xfId="7026"/>
    <cellStyle name="Calculation 2 5 2 2 2 13" xfId="7027"/>
    <cellStyle name="Calculation 2 5 2 2 2 13 2" xfId="7028"/>
    <cellStyle name="Calculation 2 5 2 2 2 13 3" xfId="7029"/>
    <cellStyle name="Calculation 2 5 2 2 2 13 4" xfId="7030"/>
    <cellStyle name="Calculation 2 5 2 2 2 13 5" xfId="7031"/>
    <cellStyle name="Calculation 2 5 2 2 2 14" xfId="7032"/>
    <cellStyle name="Calculation 2 5 2 2 2 14 2" xfId="7033"/>
    <cellStyle name="Calculation 2 5 2 2 2 14 3" xfId="7034"/>
    <cellStyle name="Calculation 2 5 2 2 2 14 4" xfId="7035"/>
    <cellStyle name="Calculation 2 5 2 2 2 14 5" xfId="7036"/>
    <cellStyle name="Calculation 2 5 2 2 2 15" xfId="7037"/>
    <cellStyle name="Calculation 2 5 2 2 2 15 2" xfId="7038"/>
    <cellStyle name="Calculation 2 5 2 2 2 15 3" xfId="7039"/>
    <cellStyle name="Calculation 2 5 2 2 2 15 4" xfId="7040"/>
    <cellStyle name="Calculation 2 5 2 2 2 15 5" xfId="7041"/>
    <cellStyle name="Calculation 2 5 2 2 2 16" xfId="7042"/>
    <cellStyle name="Calculation 2 5 2 2 2 16 2" xfId="7043"/>
    <cellStyle name="Calculation 2 5 2 2 2 16 3" xfId="7044"/>
    <cellStyle name="Calculation 2 5 2 2 2 16 4" xfId="7045"/>
    <cellStyle name="Calculation 2 5 2 2 2 16 5" xfId="7046"/>
    <cellStyle name="Calculation 2 5 2 2 2 17" xfId="7047"/>
    <cellStyle name="Calculation 2 5 2 2 2 17 2" xfId="7048"/>
    <cellStyle name="Calculation 2 5 2 2 2 17 3" xfId="7049"/>
    <cellStyle name="Calculation 2 5 2 2 2 17 4" xfId="7050"/>
    <cellStyle name="Calculation 2 5 2 2 2 17 5" xfId="7051"/>
    <cellStyle name="Calculation 2 5 2 2 2 18" xfId="7052"/>
    <cellStyle name="Calculation 2 5 2 2 2 2" xfId="7053"/>
    <cellStyle name="Calculation 2 5 2 2 2 2 10" xfId="7054"/>
    <cellStyle name="Calculation 2 5 2 2 2 2 2" xfId="7055"/>
    <cellStyle name="Calculation 2 5 2 2 2 2 2 2" xfId="7056"/>
    <cellStyle name="Calculation 2 5 2 2 2 2 2 2 2" xfId="7057"/>
    <cellStyle name="Calculation 2 5 2 2 2 2 2 2 3" xfId="7058"/>
    <cellStyle name="Calculation 2 5 2 2 2 2 2 2 4" xfId="7059"/>
    <cellStyle name="Calculation 2 5 2 2 2 2 2 2 5" xfId="7060"/>
    <cellStyle name="Calculation 2 5 2 2 2 2 2 2 6" xfId="7061"/>
    <cellStyle name="Calculation 2 5 2 2 2 2 2 2 7" xfId="7062"/>
    <cellStyle name="Calculation 2 5 2 2 2 2 2 3" xfId="7063"/>
    <cellStyle name="Calculation 2 5 2 2 2 2 2 4" xfId="7064"/>
    <cellStyle name="Calculation 2 5 2 2 2 2 3" xfId="7065"/>
    <cellStyle name="Calculation 2 5 2 2 2 2 3 2" xfId="7066"/>
    <cellStyle name="Calculation 2 5 2 2 2 2 3 2 2" xfId="7067"/>
    <cellStyle name="Calculation 2 5 2 2 2 2 3 2 3" xfId="7068"/>
    <cellStyle name="Calculation 2 5 2 2 2 2 3 2 4" xfId="7069"/>
    <cellStyle name="Calculation 2 5 2 2 2 2 3 2 5" xfId="7070"/>
    <cellStyle name="Calculation 2 5 2 2 2 2 3 2 6" xfId="7071"/>
    <cellStyle name="Calculation 2 5 2 2 2 2 3 2 7" xfId="7072"/>
    <cellStyle name="Calculation 2 5 2 2 2 2 3 3" xfId="7073"/>
    <cellStyle name="Calculation 2 5 2 2 2 2 3 4" xfId="7074"/>
    <cellStyle name="Calculation 2 5 2 2 2 2 4" xfId="7075"/>
    <cellStyle name="Calculation 2 5 2 2 2 2 4 2" xfId="7076"/>
    <cellStyle name="Calculation 2 5 2 2 2 2 4 2 2" xfId="7077"/>
    <cellStyle name="Calculation 2 5 2 2 2 2 4 2 3" xfId="7078"/>
    <cellStyle name="Calculation 2 5 2 2 2 2 4 2 4" xfId="7079"/>
    <cellStyle name="Calculation 2 5 2 2 2 2 4 2 5" xfId="7080"/>
    <cellStyle name="Calculation 2 5 2 2 2 2 4 2 6" xfId="7081"/>
    <cellStyle name="Calculation 2 5 2 2 2 2 4 2 7" xfId="7082"/>
    <cellStyle name="Calculation 2 5 2 2 2 2 4 3" xfId="7083"/>
    <cellStyle name="Calculation 2 5 2 2 2 2 4 4" xfId="7084"/>
    <cellStyle name="Calculation 2 5 2 2 2 2 5" xfId="7085"/>
    <cellStyle name="Calculation 2 5 2 2 2 2 5 2" xfId="7086"/>
    <cellStyle name="Calculation 2 5 2 2 2 2 5 3" xfId="7087"/>
    <cellStyle name="Calculation 2 5 2 2 2 2 5 4" xfId="7088"/>
    <cellStyle name="Calculation 2 5 2 2 2 2 5 5" xfId="7089"/>
    <cellStyle name="Calculation 2 5 2 2 2 2 5 6" xfId="7090"/>
    <cellStyle name="Calculation 2 5 2 2 2 2 5 7" xfId="7091"/>
    <cellStyle name="Calculation 2 5 2 2 2 2 5 8" xfId="7092"/>
    <cellStyle name="Calculation 2 5 2 2 2 2 6" xfId="7093"/>
    <cellStyle name="Calculation 2 5 2 2 2 2 6 2" xfId="7094"/>
    <cellStyle name="Calculation 2 5 2 2 2 2 6 3" xfId="7095"/>
    <cellStyle name="Calculation 2 5 2 2 2 2 6 4" xfId="7096"/>
    <cellStyle name="Calculation 2 5 2 2 2 2 6 5" xfId="7097"/>
    <cellStyle name="Calculation 2 5 2 2 2 2 6 6" xfId="7098"/>
    <cellStyle name="Calculation 2 5 2 2 2 2 6 7" xfId="7099"/>
    <cellStyle name="Calculation 2 5 2 2 2 2 7" xfId="7100"/>
    <cellStyle name="Calculation 2 5 2 2 2 2 8" xfId="7101"/>
    <cellStyle name="Calculation 2 5 2 2 2 2 9" xfId="7102"/>
    <cellStyle name="Calculation 2 5 2 2 2 3" xfId="7103"/>
    <cellStyle name="Calculation 2 5 2 2 2 3 2" xfId="7104"/>
    <cellStyle name="Calculation 2 5 2 2 2 3 2 2" xfId="7105"/>
    <cellStyle name="Calculation 2 5 2 2 2 3 2 3" xfId="7106"/>
    <cellStyle name="Calculation 2 5 2 2 2 3 2 4" xfId="7107"/>
    <cellStyle name="Calculation 2 5 2 2 2 3 2 5" xfId="7108"/>
    <cellStyle name="Calculation 2 5 2 2 2 3 2 6" xfId="7109"/>
    <cellStyle name="Calculation 2 5 2 2 2 3 2 7" xfId="7110"/>
    <cellStyle name="Calculation 2 5 2 2 2 3 3" xfId="7111"/>
    <cellStyle name="Calculation 2 5 2 2 2 3 4" xfId="7112"/>
    <cellStyle name="Calculation 2 5 2 2 2 3 5" xfId="7113"/>
    <cellStyle name="Calculation 2 5 2 2 2 4" xfId="7114"/>
    <cellStyle name="Calculation 2 5 2 2 2 4 2" xfId="7115"/>
    <cellStyle name="Calculation 2 5 2 2 2 4 2 2" xfId="7116"/>
    <cellStyle name="Calculation 2 5 2 2 2 4 2 3" xfId="7117"/>
    <cellStyle name="Calculation 2 5 2 2 2 4 2 4" xfId="7118"/>
    <cellStyle name="Calculation 2 5 2 2 2 4 2 5" xfId="7119"/>
    <cellStyle name="Calculation 2 5 2 2 2 4 2 6" xfId="7120"/>
    <cellStyle name="Calculation 2 5 2 2 2 4 2 7" xfId="7121"/>
    <cellStyle name="Calculation 2 5 2 2 2 4 3" xfId="7122"/>
    <cellStyle name="Calculation 2 5 2 2 2 4 4" xfId="7123"/>
    <cellStyle name="Calculation 2 5 2 2 2 4 5" xfId="7124"/>
    <cellStyle name="Calculation 2 5 2 2 2 5" xfId="7125"/>
    <cellStyle name="Calculation 2 5 2 2 2 5 2" xfId="7126"/>
    <cellStyle name="Calculation 2 5 2 2 2 5 2 2" xfId="7127"/>
    <cellStyle name="Calculation 2 5 2 2 2 5 2 3" xfId="7128"/>
    <cellStyle name="Calculation 2 5 2 2 2 5 2 4" xfId="7129"/>
    <cellStyle name="Calculation 2 5 2 2 2 5 2 5" xfId="7130"/>
    <cellStyle name="Calculation 2 5 2 2 2 5 2 6" xfId="7131"/>
    <cellStyle name="Calculation 2 5 2 2 2 5 2 7" xfId="7132"/>
    <cellStyle name="Calculation 2 5 2 2 2 5 3" xfId="7133"/>
    <cellStyle name="Calculation 2 5 2 2 2 5 4" xfId="7134"/>
    <cellStyle name="Calculation 2 5 2 2 2 5 5" xfId="7135"/>
    <cellStyle name="Calculation 2 5 2 2 2 6" xfId="7136"/>
    <cellStyle name="Calculation 2 5 2 2 2 6 2" xfId="7137"/>
    <cellStyle name="Calculation 2 5 2 2 2 6 3" xfId="7138"/>
    <cellStyle name="Calculation 2 5 2 2 2 6 4" xfId="7139"/>
    <cellStyle name="Calculation 2 5 2 2 2 6 5" xfId="7140"/>
    <cellStyle name="Calculation 2 5 2 2 2 6 6" xfId="7141"/>
    <cellStyle name="Calculation 2 5 2 2 2 6 7" xfId="7142"/>
    <cellStyle name="Calculation 2 5 2 2 2 6 8" xfId="7143"/>
    <cellStyle name="Calculation 2 5 2 2 2 7" xfId="7144"/>
    <cellStyle name="Calculation 2 5 2 2 2 7 2" xfId="7145"/>
    <cellStyle name="Calculation 2 5 2 2 2 7 3" xfId="7146"/>
    <cellStyle name="Calculation 2 5 2 2 2 7 4" xfId="7147"/>
    <cellStyle name="Calculation 2 5 2 2 2 7 5" xfId="7148"/>
    <cellStyle name="Calculation 2 5 2 2 2 7 6" xfId="7149"/>
    <cellStyle name="Calculation 2 5 2 2 2 7 7" xfId="7150"/>
    <cellStyle name="Calculation 2 5 2 2 2 8" xfId="7151"/>
    <cellStyle name="Calculation 2 5 2 2 2 8 2" xfId="7152"/>
    <cellStyle name="Calculation 2 5 2 2 2 8 3" xfId="7153"/>
    <cellStyle name="Calculation 2 5 2 2 2 8 4" xfId="7154"/>
    <cellStyle name="Calculation 2 5 2 2 2 8 5" xfId="7155"/>
    <cellStyle name="Calculation 2 5 2 2 2 9" xfId="7156"/>
    <cellStyle name="Calculation 2 5 2 2 2 9 2" xfId="7157"/>
    <cellStyle name="Calculation 2 5 2 2 2 9 3" xfId="7158"/>
    <cellStyle name="Calculation 2 5 2 2 2 9 4" xfId="7159"/>
    <cellStyle name="Calculation 2 5 2 2 2 9 5" xfId="7160"/>
    <cellStyle name="Calculation 2 5 2 2 3" xfId="7161"/>
    <cellStyle name="Calculation 2 5 2 2 3 10" xfId="7162"/>
    <cellStyle name="Calculation 2 5 2 2 3 2" xfId="7163"/>
    <cellStyle name="Calculation 2 5 2 2 3 2 2" xfId="7164"/>
    <cellStyle name="Calculation 2 5 2 2 3 2 2 2" xfId="7165"/>
    <cellStyle name="Calculation 2 5 2 2 3 2 2 3" xfId="7166"/>
    <cellStyle name="Calculation 2 5 2 2 3 2 2 4" xfId="7167"/>
    <cellStyle name="Calculation 2 5 2 2 3 2 2 5" xfId="7168"/>
    <cellStyle name="Calculation 2 5 2 2 3 2 2 6" xfId="7169"/>
    <cellStyle name="Calculation 2 5 2 2 3 2 2 7" xfId="7170"/>
    <cellStyle name="Calculation 2 5 2 2 3 2 3" xfId="7171"/>
    <cellStyle name="Calculation 2 5 2 2 3 2 4" xfId="7172"/>
    <cellStyle name="Calculation 2 5 2 2 3 3" xfId="7173"/>
    <cellStyle name="Calculation 2 5 2 2 3 3 2" xfId="7174"/>
    <cellStyle name="Calculation 2 5 2 2 3 3 2 2" xfId="7175"/>
    <cellStyle name="Calculation 2 5 2 2 3 3 2 3" xfId="7176"/>
    <cellStyle name="Calculation 2 5 2 2 3 3 2 4" xfId="7177"/>
    <cellStyle name="Calculation 2 5 2 2 3 3 2 5" xfId="7178"/>
    <cellStyle name="Calculation 2 5 2 2 3 3 2 6" xfId="7179"/>
    <cellStyle name="Calculation 2 5 2 2 3 3 2 7" xfId="7180"/>
    <cellStyle name="Calculation 2 5 2 2 3 3 3" xfId="7181"/>
    <cellStyle name="Calculation 2 5 2 2 3 3 4" xfId="7182"/>
    <cellStyle name="Calculation 2 5 2 2 3 4" xfId="7183"/>
    <cellStyle name="Calculation 2 5 2 2 3 4 2" xfId="7184"/>
    <cellStyle name="Calculation 2 5 2 2 3 4 2 2" xfId="7185"/>
    <cellStyle name="Calculation 2 5 2 2 3 4 2 3" xfId="7186"/>
    <cellStyle name="Calculation 2 5 2 2 3 4 2 4" xfId="7187"/>
    <cellStyle name="Calculation 2 5 2 2 3 4 2 5" xfId="7188"/>
    <cellStyle name="Calculation 2 5 2 2 3 4 2 6" xfId="7189"/>
    <cellStyle name="Calculation 2 5 2 2 3 4 2 7" xfId="7190"/>
    <cellStyle name="Calculation 2 5 2 2 3 4 3" xfId="7191"/>
    <cellStyle name="Calculation 2 5 2 2 3 4 4" xfId="7192"/>
    <cellStyle name="Calculation 2 5 2 2 3 5" xfId="7193"/>
    <cellStyle name="Calculation 2 5 2 2 3 5 2" xfId="7194"/>
    <cellStyle name="Calculation 2 5 2 2 3 5 3" xfId="7195"/>
    <cellStyle name="Calculation 2 5 2 2 3 5 4" xfId="7196"/>
    <cellStyle name="Calculation 2 5 2 2 3 5 5" xfId="7197"/>
    <cellStyle name="Calculation 2 5 2 2 3 5 6" xfId="7198"/>
    <cellStyle name="Calculation 2 5 2 2 3 5 7" xfId="7199"/>
    <cellStyle name="Calculation 2 5 2 2 3 5 8" xfId="7200"/>
    <cellStyle name="Calculation 2 5 2 2 3 6" xfId="7201"/>
    <cellStyle name="Calculation 2 5 2 2 3 6 2" xfId="7202"/>
    <cellStyle name="Calculation 2 5 2 2 3 6 3" xfId="7203"/>
    <cellStyle name="Calculation 2 5 2 2 3 6 4" xfId="7204"/>
    <cellStyle name="Calculation 2 5 2 2 3 6 5" xfId="7205"/>
    <cellStyle name="Calculation 2 5 2 2 3 6 6" xfId="7206"/>
    <cellStyle name="Calculation 2 5 2 2 3 6 7" xfId="7207"/>
    <cellStyle name="Calculation 2 5 2 2 3 7" xfId="7208"/>
    <cellStyle name="Calculation 2 5 2 2 3 8" xfId="7209"/>
    <cellStyle name="Calculation 2 5 2 2 3 9" xfId="7210"/>
    <cellStyle name="Calculation 2 5 2 2 4" xfId="7211"/>
    <cellStyle name="Calculation 2 5 2 2 4 10" xfId="7212"/>
    <cellStyle name="Calculation 2 5 2 2 4 2" xfId="7213"/>
    <cellStyle name="Calculation 2 5 2 2 4 2 2" xfId="7214"/>
    <cellStyle name="Calculation 2 5 2 2 4 2 2 2" xfId="7215"/>
    <cellStyle name="Calculation 2 5 2 2 4 2 2 3" xfId="7216"/>
    <cellStyle name="Calculation 2 5 2 2 4 2 2 4" xfId="7217"/>
    <cellStyle name="Calculation 2 5 2 2 4 2 2 5" xfId="7218"/>
    <cellStyle name="Calculation 2 5 2 2 4 2 2 6" xfId="7219"/>
    <cellStyle name="Calculation 2 5 2 2 4 2 2 7" xfId="7220"/>
    <cellStyle name="Calculation 2 5 2 2 4 2 3" xfId="7221"/>
    <cellStyle name="Calculation 2 5 2 2 4 2 4" xfId="7222"/>
    <cellStyle name="Calculation 2 5 2 2 4 3" xfId="7223"/>
    <cellStyle name="Calculation 2 5 2 2 4 3 2" xfId="7224"/>
    <cellStyle name="Calculation 2 5 2 2 4 3 2 2" xfId="7225"/>
    <cellStyle name="Calculation 2 5 2 2 4 3 2 3" xfId="7226"/>
    <cellStyle name="Calculation 2 5 2 2 4 3 2 4" xfId="7227"/>
    <cellStyle name="Calculation 2 5 2 2 4 3 2 5" xfId="7228"/>
    <cellStyle name="Calculation 2 5 2 2 4 3 2 6" xfId="7229"/>
    <cellStyle name="Calculation 2 5 2 2 4 3 2 7" xfId="7230"/>
    <cellStyle name="Calculation 2 5 2 2 4 3 3" xfId="7231"/>
    <cellStyle name="Calculation 2 5 2 2 4 3 4" xfId="7232"/>
    <cellStyle name="Calculation 2 5 2 2 4 4" xfId="7233"/>
    <cellStyle name="Calculation 2 5 2 2 4 4 2" xfId="7234"/>
    <cellStyle name="Calculation 2 5 2 2 4 4 2 2" xfId="7235"/>
    <cellStyle name="Calculation 2 5 2 2 4 4 2 3" xfId="7236"/>
    <cellStyle name="Calculation 2 5 2 2 4 4 2 4" xfId="7237"/>
    <cellStyle name="Calculation 2 5 2 2 4 4 2 5" xfId="7238"/>
    <cellStyle name="Calculation 2 5 2 2 4 4 2 6" xfId="7239"/>
    <cellStyle name="Calculation 2 5 2 2 4 4 2 7" xfId="7240"/>
    <cellStyle name="Calculation 2 5 2 2 4 4 3" xfId="7241"/>
    <cellStyle name="Calculation 2 5 2 2 4 4 4" xfId="7242"/>
    <cellStyle name="Calculation 2 5 2 2 4 5" xfId="7243"/>
    <cellStyle name="Calculation 2 5 2 2 4 5 2" xfId="7244"/>
    <cellStyle name="Calculation 2 5 2 2 4 5 3" xfId="7245"/>
    <cellStyle name="Calculation 2 5 2 2 4 5 4" xfId="7246"/>
    <cellStyle name="Calculation 2 5 2 2 4 5 5" xfId="7247"/>
    <cellStyle name="Calculation 2 5 2 2 4 5 6" xfId="7248"/>
    <cellStyle name="Calculation 2 5 2 2 4 5 7" xfId="7249"/>
    <cellStyle name="Calculation 2 5 2 2 4 5 8" xfId="7250"/>
    <cellStyle name="Calculation 2 5 2 2 4 6" xfId="7251"/>
    <cellStyle name="Calculation 2 5 2 2 4 6 2" xfId="7252"/>
    <cellStyle name="Calculation 2 5 2 2 4 6 3" xfId="7253"/>
    <cellStyle name="Calculation 2 5 2 2 4 6 4" xfId="7254"/>
    <cellStyle name="Calculation 2 5 2 2 4 6 5" xfId="7255"/>
    <cellStyle name="Calculation 2 5 2 2 4 6 6" xfId="7256"/>
    <cellStyle name="Calculation 2 5 2 2 4 6 7" xfId="7257"/>
    <cellStyle name="Calculation 2 5 2 2 4 7" xfId="7258"/>
    <cellStyle name="Calculation 2 5 2 2 4 8" xfId="7259"/>
    <cellStyle name="Calculation 2 5 2 2 4 9" xfId="7260"/>
    <cellStyle name="Calculation 2 5 2 2 5" xfId="7261"/>
    <cellStyle name="Calculation 2 5 2 2 5 2" xfId="7262"/>
    <cellStyle name="Calculation 2 5 2 2 5 2 2" xfId="7263"/>
    <cellStyle name="Calculation 2 5 2 2 5 2 3" xfId="7264"/>
    <cellStyle name="Calculation 2 5 2 2 5 2 4" xfId="7265"/>
    <cellStyle name="Calculation 2 5 2 2 5 2 5" xfId="7266"/>
    <cellStyle name="Calculation 2 5 2 2 5 2 6" xfId="7267"/>
    <cellStyle name="Calculation 2 5 2 2 5 2 7" xfId="7268"/>
    <cellStyle name="Calculation 2 5 2 2 5 3" xfId="7269"/>
    <cellStyle name="Calculation 2 5 2 2 5 4" xfId="7270"/>
    <cellStyle name="Calculation 2 5 2 2 5 5" xfId="7271"/>
    <cellStyle name="Calculation 2 5 2 2 6" xfId="7272"/>
    <cellStyle name="Calculation 2 5 2 2 6 2" xfId="7273"/>
    <cellStyle name="Calculation 2 5 2 2 6 2 2" xfId="7274"/>
    <cellStyle name="Calculation 2 5 2 2 6 2 3" xfId="7275"/>
    <cellStyle name="Calculation 2 5 2 2 6 2 4" xfId="7276"/>
    <cellStyle name="Calculation 2 5 2 2 6 2 5" xfId="7277"/>
    <cellStyle name="Calculation 2 5 2 2 6 2 6" xfId="7278"/>
    <cellStyle name="Calculation 2 5 2 2 6 2 7" xfId="7279"/>
    <cellStyle name="Calculation 2 5 2 2 6 3" xfId="7280"/>
    <cellStyle name="Calculation 2 5 2 2 6 4" xfId="7281"/>
    <cellStyle name="Calculation 2 5 2 2 6 5" xfId="7282"/>
    <cellStyle name="Calculation 2 5 2 2 7" xfId="7283"/>
    <cellStyle name="Calculation 2 5 2 2 7 2" xfId="7284"/>
    <cellStyle name="Calculation 2 5 2 2 7 2 2" xfId="7285"/>
    <cellStyle name="Calculation 2 5 2 2 7 2 3" xfId="7286"/>
    <cellStyle name="Calculation 2 5 2 2 7 2 4" xfId="7287"/>
    <cellStyle name="Calculation 2 5 2 2 7 2 5" xfId="7288"/>
    <cellStyle name="Calculation 2 5 2 2 7 2 6" xfId="7289"/>
    <cellStyle name="Calculation 2 5 2 2 7 2 7" xfId="7290"/>
    <cellStyle name="Calculation 2 5 2 2 7 3" xfId="7291"/>
    <cellStyle name="Calculation 2 5 2 2 7 4" xfId="7292"/>
    <cellStyle name="Calculation 2 5 2 2 7 5" xfId="7293"/>
    <cellStyle name="Calculation 2 5 2 2 8" xfId="7294"/>
    <cellStyle name="Calculation 2 5 2 2 8 2" xfId="7295"/>
    <cellStyle name="Calculation 2 5 2 2 8 2 2" xfId="7296"/>
    <cellStyle name="Calculation 2 5 2 2 8 2 3" xfId="7297"/>
    <cellStyle name="Calculation 2 5 2 2 8 2 4" xfId="7298"/>
    <cellStyle name="Calculation 2 5 2 2 8 2 5" xfId="7299"/>
    <cellStyle name="Calculation 2 5 2 2 8 2 6" xfId="7300"/>
    <cellStyle name="Calculation 2 5 2 2 8 2 7" xfId="7301"/>
    <cellStyle name="Calculation 2 5 2 2 8 3" xfId="7302"/>
    <cellStyle name="Calculation 2 5 2 2 8 4" xfId="7303"/>
    <cellStyle name="Calculation 2 5 2 2 8 5" xfId="7304"/>
    <cellStyle name="Calculation 2 5 2 2 9" xfId="7305"/>
    <cellStyle name="Calculation 2 5 2 2 9 2" xfId="7306"/>
    <cellStyle name="Calculation 2 5 2 2 9 3" xfId="7307"/>
    <cellStyle name="Calculation 2 5 2 2 9 4" xfId="7308"/>
    <cellStyle name="Calculation 2 5 2 2 9 5" xfId="7309"/>
    <cellStyle name="Calculation 2 5 2 2 9 6" xfId="7310"/>
    <cellStyle name="Calculation 2 5 2 2 9 7" xfId="7311"/>
    <cellStyle name="Calculation 2 5 2 2 9 8" xfId="7312"/>
    <cellStyle name="Calculation 2 5 2 3" xfId="7313"/>
    <cellStyle name="Calculation 2 5 2 3 10" xfId="7314"/>
    <cellStyle name="Calculation 2 5 2 3 10 2" xfId="7315"/>
    <cellStyle name="Calculation 2 5 2 3 10 3" xfId="7316"/>
    <cellStyle name="Calculation 2 5 2 3 10 4" xfId="7317"/>
    <cellStyle name="Calculation 2 5 2 3 10 5" xfId="7318"/>
    <cellStyle name="Calculation 2 5 2 3 11" xfId="7319"/>
    <cellStyle name="Calculation 2 5 2 3 11 2" xfId="7320"/>
    <cellStyle name="Calculation 2 5 2 3 11 3" xfId="7321"/>
    <cellStyle name="Calculation 2 5 2 3 11 4" xfId="7322"/>
    <cellStyle name="Calculation 2 5 2 3 11 5" xfId="7323"/>
    <cellStyle name="Calculation 2 5 2 3 12" xfId="7324"/>
    <cellStyle name="Calculation 2 5 2 3 12 2" xfId="7325"/>
    <cellStyle name="Calculation 2 5 2 3 12 3" xfId="7326"/>
    <cellStyle name="Calculation 2 5 2 3 12 4" xfId="7327"/>
    <cellStyle name="Calculation 2 5 2 3 12 5" xfId="7328"/>
    <cellStyle name="Calculation 2 5 2 3 13" xfId="7329"/>
    <cellStyle name="Calculation 2 5 2 3 13 2" xfId="7330"/>
    <cellStyle name="Calculation 2 5 2 3 13 3" xfId="7331"/>
    <cellStyle name="Calculation 2 5 2 3 13 4" xfId="7332"/>
    <cellStyle name="Calculation 2 5 2 3 13 5" xfId="7333"/>
    <cellStyle name="Calculation 2 5 2 3 14" xfId="7334"/>
    <cellStyle name="Calculation 2 5 2 3 14 2" xfId="7335"/>
    <cellStyle name="Calculation 2 5 2 3 14 3" xfId="7336"/>
    <cellStyle name="Calculation 2 5 2 3 14 4" xfId="7337"/>
    <cellStyle name="Calculation 2 5 2 3 14 5" xfId="7338"/>
    <cellStyle name="Calculation 2 5 2 3 15" xfId="7339"/>
    <cellStyle name="Calculation 2 5 2 3 15 2" xfId="7340"/>
    <cellStyle name="Calculation 2 5 2 3 15 3" xfId="7341"/>
    <cellStyle name="Calculation 2 5 2 3 15 4" xfId="7342"/>
    <cellStyle name="Calculation 2 5 2 3 15 5" xfId="7343"/>
    <cellStyle name="Calculation 2 5 2 3 16" xfId="7344"/>
    <cellStyle name="Calculation 2 5 2 3 16 2" xfId="7345"/>
    <cellStyle name="Calculation 2 5 2 3 16 3" xfId="7346"/>
    <cellStyle name="Calculation 2 5 2 3 16 4" xfId="7347"/>
    <cellStyle name="Calculation 2 5 2 3 16 5" xfId="7348"/>
    <cellStyle name="Calculation 2 5 2 3 17" xfId="7349"/>
    <cellStyle name="Calculation 2 5 2 3 17 2" xfId="7350"/>
    <cellStyle name="Calculation 2 5 2 3 17 3" xfId="7351"/>
    <cellStyle name="Calculation 2 5 2 3 17 4" xfId="7352"/>
    <cellStyle name="Calculation 2 5 2 3 17 5" xfId="7353"/>
    <cellStyle name="Calculation 2 5 2 3 18" xfId="7354"/>
    <cellStyle name="Calculation 2 5 2 3 2" xfId="7355"/>
    <cellStyle name="Calculation 2 5 2 3 2 10" xfId="7356"/>
    <cellStyle name="Calculation 2 5 2 3 2 2" xfId="7357"/>
    <cellStyle name="Calculation 2 5 2 3 2 2 2" xfId="7358"/>
    <cellStyle name="Calculation 2 5 2 3 2 2 2 2" xfId="7359"/>
    <cellStyle name="Calculation 2 5 2 3 2 2 2 3" xfId="7360"/>
    <cellStyle name="Calculation 2 5 2 3 2 2 2 4" xfId="7361"/>
    <cellStyle name="Calculation 2 5 2 3 2 2 2 5" xfId="7362"/>
    <cellStyle name="Calculation 2 5 2 3 2 2 2 6" xfId="7363"/>
    <cellStyle name="Calculation 2 5 2 3 2 2 2 7" xfId="7364"/>
    <cellStyle name="Calculation 2 5 2 3 2 2 3" xfId="7365"/>
    <cellStyle name="Calculation 2 5 2 3 2 2 4" xfId="7366"/>
    <cellStyle name="Calculation 2 5 2 3 2 3" xfId="7367"/>
    <cellStyle name="Calculation 2 5 2 3 2 3 2" xfId="7368"/>
    <cellStyle name="Calculation 2 5 2 3 2 3 2 2" xfId="7369"/>
    <cellStyle name="Calculation 2 5 2 3 2 3 2 3" xfId="7370"/>
    <cellStyle name="Calculation 2 5 2 3 2 3 2 4" xfId="7371"/>
    <cellStyle name="Calculation 2 5 2 3 2 3 2 5" xfId="7372"/>
    <cellStyle name="Calculation 2 5 2 3 2 3 2 6" xfId="7373"/>
    <cellStyle name="Calculation 2 5 2 3 2 3 2 7" xfId="7374"/>
    <cellStyle name="Calculation 2 5 2 3 2 3 3" xfId="7375"/>
    <cellStyle name="Calculation 2 5 2 3 2 3 4" xfId="7376"/>
    <cellStyle name="Calculation 2 5 2 3 2 4" xfId="7377"/>
    <cellStyle name="Calculation 2 5 2 3 2 4 2" xfId="7378"/>
    <cellStyle name="Calculation 2 5 2 3 2 4 2 2" xfId="7379"/>
    <cellStyle name="Calculation 2 5 2 3 2 4 2 3" xfId="7380"/>
    <cellStyle name="Calculation 2 5 2 3 2 4 2 4" xfId="7381"/>
    <cellStyle name="Calculation 2 5 2 3 2 4 2 5" xfId="7382"/>
    <cellStyle name="Calculation 2 5 2 3 2 4 2 6" xfId="7383"/>
    <cellStyle name="Calculation 2 5 2 3 2 4 2 7" xfId="7384"/>
    <cellStyle name="Calculation 2 5 2 3 2 4 3" xfId="7385"/>
    <cellStyle name="Calculation 2 5 2 3 2 4 4" xfId="7386"/>
    <cellStyle name="Calculation 2 5 2 3 2 5" xfId="7387"/>
    <cellStyle name="Calculation 2 5 2 3 2 5 2" xfId="7388"/>
    <cellStyle name="Calculation 2 5 2 3 2 5 3" xfId="7389"/>
    <cellStyle name="Calculation 2 5 2 3 2 5 4" xfId="7390"/>
    <cellStyle name="Calculation 2 5 2 3 2 5 5" xfId="7391"/>
    <cellStyle name="Calculation 2 5 2 3 2 5 6" xfId="7392"/>
    <cellStyle name="Calculation 2 5 2 3 2 5 7" xfId="7393"/>
    <cellStyle name="Calculation 2 5 2 3 2 5 8" xfId="7394"/>
    <cellStyle name="Calculation 2 5 2 3 2 6" xfId="7395"/>
    <cellStyle name="Calculation 2 5 2 3 2 6 2" xfId="7396"/>
    <cellStyle name="Calculation 2 5 2 3 2 6 3" xfId="7397"/>
    <cellStyle name="Calculation 2 5 2 3 2 6 4" xfId="7398"/>
    <cellStyle name="Calculation 2 5 2 3 2 6 5" xfId="7399"/>
    <cellStyle name="Calculation 2 5 2 3 2 6 6" xfId="7400"/>
    <cellStyle name="Calculation 2 5 2 3 2 6 7" xfId="7401"/>
    <cellStyle name="Calculation 2 5 2 3 2 7" xfId="7402"/>
    <cellStyle name="Calculation 2 5 2 3 2 8" xfId="7403"/>
    <cellStyle name="Calculation 2 5 2 3 2 9" xfId="7404"/>
    <cellStyle name="Calculation 2 5 2 3 3" xfId="7405"/>
    <cellStyle name="Calculation 2 5 2 3 3 2" xfId="7406"/>
    <cellStyle name="Calculation 2 5 2 3 3 2 2" xfId="7407"/>
    <cellStyle name="Calculation 2 5 2 3 3 2 3" xfId="7408"/>
    <cellStyle name="Calculation 2 5 2 3 3 2 4" xfId="7409"/>
    <cellStyle name="Calculation 2 5 2 3 3 2 5" xfId="7410"/>
    <cellStyle name="Calculation 2 5 2 3 3 2 6" xfId="7411"/>
    <cellStyle name="Calculation 2 5 2 3 3 2 7" xfId="7412"/>
    <cellStyle name="Calculation 2 5 2 3 3 3" xfId="7413"/>
    <cellStyle name="Calculation 2 5 2 3 3 4" xfId="7414"/>
    <cellStyle name="Calculation 2 5 2 3 3 5" xfId="7415"/>
    <cellStyle name="Calculation 2 5 2 3 4" xfId="7416"/>
    <cellStyle name="Calculation 2 5 2 3 4 2" xfId="7417"/>
    <cellStyle name="Calculation 2 5 2 3 4 2 2" xfId="7418"/>
    <cellStyle name="Calculation 2 5 2 3 4 2 3" xfId="7419"/>
    <cellStyle name="Calculation 2 5 2 3 4 2 4" xfId="7420"/>
    <cellStyle name="Calculation 2 5 2 3 4 2 5" xfId="7421"/>
    <cellStyle name="Calculation 2 5 2 3 4 2 6" xfId="7422"/>
    <cellStyle name="Calculation 2 5 2 3 4 2 7" xfId="7423"/>
    <cellStyle name="Calculation 2 5 2 3 4 3" xfId="7424"/>
    <cellStyle name="Calculation 2 5 2 3 4 4" xfId="7425"/>
    <cellStyle name="Calculation 2 5 2 3 4 5" xfId="7426"/>
    <cellStyle name="Calculation 2 5 2 3 5" xfId="7427"/>
    <cellStyle name="Calculation 2 5 2 3 5 2" xfId="7428"/>
    <cellStyle name="Calculation 2 5 2 3 5 2 2" xfId="7429"/>
    <cellStyle name="Calculation 2 5 2 3 5 2 3" xfId="7430"/>
    <cellStyle name="Calculation 2 5 2 3 5 2 4" xfId="7431"/>
    <cellStyle name="Calculation 2 5 2 3 5 2 5" xfId="7432"/>
    <cellStyle name="Calculation 2 5 2 3 5 2 6" xfId="7433"/>
    <cellStyle name="Calculation 2 5 2 3 5 2 7" xfId="7434"/>
    <cellStyle name="Calculation 2 5 2 3 5 3" xfId="7435"/>
    <cellStyle name="Calculation 2 5 2 3 5 4" xfId="7436"/>
    <cellStyle name="Calculation 2 5 2 3 5 5" xfId="7437"/>
    <cellStyle name="Calculation 2 5 2 3 6" xfId="7438"/>
    <cellStyle name="Calculation 2 5 2 3 6 2" xfId="7439"/>
    <cellStyle name="Calculation 2 5 2 3 6 3" xfId="7440"/>
    <cellStyle name="Calculation 2 5 2 3 6 4" xfId="7441"/>
    <cellStyle name="Calculation 2 5 2 3 6 5" xfId="7442"/>
    <cellStyle name="Calculation 2 5 2 3 6 6" xfId="7443"/>
    <cellStyle name="Calculation 2 5 2 3 6 7" xfId="7444"/>
    <cellStyle name="Calculation 2 5 2 3 6 8" xfId="7445"/>
    <cellStyle name="Calculation 2 5 2 3 7" xfId="7446"/>
    <cellStyle name="Calculation 2 5 2 3 7 2" xfId="7447"/>
    <cellStyle name="Calculation 2 5 2 3 7 3" xfId="7448"/>
    <cellStyle name="Calculation 2 5 2 3 7 4" xfId="7449"/>
    <cellStyle name="Calculation 2 5 2 3 7 5" xfId="7450"/>
    <cellStyle name="Calculation 2 5 2 3 7 6" xfId="7451"/>
    <cellStyle name="Calculation 2 5 2 3 7 7" xfId="7452"/>
    <cellStyle name="Calculation 2 5 2 3 8" xfId="7453"/>
    <cellStyle name="Calculation 2 5 2 3 8 2" xfId="7454"/>
    <cellStyle name="Calculation 2 5 2 3 8 3" xfId="7455"/>
    <cellStyle name="Calculation 2 5 2 3 8 4" xfId="7456"/>
    <cellStyle name="Calculation 2 5 2 3 8 5" xfId="7457"/>
    <cellStyle name="Calculation 2 5 2 3 9" xfId="7458"/>
    <cellStyle name="Calculation 2 5 2 3 9 2" xfId="7459"/>
    <cellStyle name="Calculation 2 5 2 3 9 3" xfId="7460"/>
    <cellStyle name="Calculation 2 5 2 3 9 4" xfId="7461"/>
    <cellStyle name="Calculation 2 5 2 3 9 5" xfId="7462"/>
    <cellStyle name="Calculation 2 5 2 4" xfId="7463"/>
    <cellStyle name="Calculation 2 5 2 4 10" xfId="7464"/>
    <cellStyle name="Calculation 2 5 2 4 2" xfId="7465"/>
    <cellStyle name="Calculation 2 5 2 4 2 2" xfId="7466"/>
    <cellStyle name="Calculation 2 5 2 4 2 2 2" xfId="7467"/>
    <cellStyle name="Calculation 2 5 2 4 2 2 3" xfId="7468"/>
    <cellStyle name="Calculation 2 5 2 4 2 2 4" xfId="7469"/>
    <cellStyle name="Calculation 2 5 2 4 2 2 5" xfId="7470"/>
    <cellStyle name="Calculation 2 5 2 4 2 2 6" xfId="7471"/>
    <cellStyle name="Calculation 2 5 2 4 2 2 7" xfId="7472"/>
    <cellStyle name="Calculation 2 5 2 4 2 3" xfId="7473"/>
    <cellStyle name="Calculation 2 5 2 4 2 4" xfId="7474"/>
    <cellStyle name="Calculation 2 5 2 4 3" xfId="7475"/>
    <cellStyle name="Calculation 2 5 2 4 3 2" xfId="7476"/>
    <cellStyle name="Calculation 2 5 2 4 3 2 2" xfId="7477"/>
    <cellStyle name="Calculation 2 5 2 4 3 2 3" xfId="7478"/>
    <cellStyle name="Calculation 2 5 2 4 3 2 4" xfId="7479"/>
    <cellStyle name="Calculation 2 5 2 4 3 2 5" xfId="7480"/>
    <cellStyle name="Calculation 2 5 2 4 3 2 6" xfId="7481"/>
    <cellStyle name="Calculation 2 5 2 4 3 2 7" xfId="7482"/>
    <cellStyle name="Calculation 2 5 2 4 3 3" xfId="7483"/>
    <cellStyle name="Calculation 2 5 2 4 3 4" xfId="7484"/>
    <cellStyle name="Calculation 2 5 2 4 4" xfId="7485"/>
    <cellStyle name="Calculation 2 5 2 4 4 2" xfId="7486"/>
    <cellStyle name="Calculation 2 5 2 4 4 2 2" xfId="7487"/>
    <cellStyle name="Calculation 2 5 2 4 4 2 3" xfId="7488"/>
    <cellStyle name="Calculation 2 5 2 4 4 2 4" xfId="7489"/>
    <cellStyle name="Calculation 2 5 2 4 4 2 5" xfId="7490"/>
    <cellStyle name="Calculation 2 5 2 4 4 2 6" xfId="7491"/>
    <cellStyle name="Calculation 2 5 2 4 4 2 7" xfId="7492"/>
    <cellStyle name="Calculation 2 5 2 4 4 3" xfId="7493"/>
    <cellStyle name="Calculation 2 5 2 4 4 4" xfId="7494"/>
    <cellStyle name="Calculation 2 5 2 4 5" xfId="7495"/>
    <cellStyle name="Calculation 2 5 2 4 5 2" xfId="7496"/>
    <cellStyle name="Calculation 2 5 2 4 5 3" xfId="7497"/>
    <cellStyle name="Calculation 2 5 2 4 5 4" xfId="7498"/>
    <cellStyle name="Calculation 2 5 2 4 5 5" xfId="7499"/>
    <cellStyle name="Calculation 2 5 2 4 5 6" xfId="7500"/>
    <cellStyle name="Calculation 2 5 2 4 5 7" xfId="7501"/>
    <cellStyle name="Calculation 2 5 2 4 5 8" xfId="7502"/>
    <cellStyle name="Calculation 2 5 2 4 6" xfId="7503"/>
    <cellStyle name="Calculation 2 5 2 4 6 2" xfId="7504"/>
    <cellStyle name="Calculation 2 5 2 4 6 3" xfId="7505"/>
    <cellStyle name="Calculation 2 5 2 4 6 4" xfId="7506"/>
    <cellStyle name="Calculation 2 5 2 4 6 5" xfId="7507"/>
    <cellStyle name="Calculation 2 5 2 4 6 6" xfId="7508"/>
    <cellStyle name="Calculation 2 5 2 4 6 7" xfId="7509"/>
    <cellStyle name="Calculation 2 5 2 4 7" xfId="7510"/>
    <cellStyle name="Calculation 2 5 2 4 8" xfId="7511"/>
    <cellStyle name="Calculation 2 5 2 4 9" xfId="7512"/>
    <cellStyle name="Calculation 2 5 2 5" xfId="7513"/>
    <cellStyle name="Calculation 2 5 2 5 10" xfId="7514"/>
    <cellStyle name="Calculation 2 5 2 5 2" xfId="7515"/>
    <cellStyle name="Calculation 2 5 2 5 2 2" xfId="7516"/>
    <cellStyle name="Calculation 2 5 2 5 2 2 2" xfId="7517"/>
    <cellStyle name="Calculation 2 5 2 5 2 2 3" xfId="7518"/>
    <cellStyle name="Calculation 2 5 2 5 2 2 4" xfId="7519"/>
    <cellStyle name="Calculation 2 5 2 5 2 2 5" xfId="7520"/>
    <cellStyle name="Calculation 2 5 2 5 2 2 6" xfId="7521"/>
    <cellStyle name="Calculation 2 5 2 5 2 2 7" xfId="7522"/>
    <cellStyle name="Calculation 2 5 2 5 2 3" xfId="7523"/>
    <cellStyle name="Calculation 2 5 2 5 2 4" xfId="7524"/>
    <cellStyle name="Calculation 2 5 2 5 3" xfId="7525"/>
    <cellStyle name="Calculation 2 5 2 5 3 2" xfId="7526"/>
    <cellStyle name="Calculation 2 5 2 5 3 2 2" xfId="7527"/>
    <cellStyle name="Calculation 2 5 2 5 3 2 3" xfId="7528"/>
    <cellStyle name="Calculation 2 5 2 5 3 2 4" xfId="7529"/>
    <cellStyle name="Calculation 2 5 2 5 3 2 5" xfId="7530"/>
    <cellStyle name="Calculation 2 5 2 5 3 2 6" xfId="7531"/>
    <cellStyle name="Calculation 2 5 2 5 3 2 7" xfId="7532"/>
    <cellStyle name="Calculation 2 5 2 5 3 3" xfId="7533"/>
    <cellStyle name="Calculation 2 5 2 5 3 4" xfId="7534"/>
    <cellStyle name="Calculation 2 5 2 5 4" xfId="7535"/>
    <cellStyle name="Calculation 2 5 2 5 4 2" xfId="7536"/>
    <cellStyle name="Calculation 2 5 2 5 4 2 2" xfId="7537"/>
    <cellStyle name="Calculation 2 5 2 5 4 2 3" xfId="7538"/>
    <cellStyle name="Calculation 2 5 2 5 4 2 4" xfId="7539"/>
    <cellStyle name="Calculation 2 5 2 5 4 2 5" xfId="7540"/>
    <cellStyle name="Calculation 2 5 2 5 4 2 6" xfId="7541"/>
    <cellStyle name="Calculation 2 5 2 5 4 2 7" xfId="7542"/>
    <cellStyle name="Calculation 2 5 2 5 4 3" xfId="7543"/>
    <cellStyle name="Calculation 2 5 2 5 4 4" xfId="7544"/>
    <cellStyle name="Calculation 2 5 2 5 5" xfId="7545"/>
    <cellStyle name="Calculation 2 5 2 5 5 2" xfId="7546"/>
    <cellStyle name="Calculation 2 5 2 5 5 3" xfId="7547"/>
    <cellStyle name="Calculation 2 5 2 5 5 4" xfId="7548"/>
    <cellStyle name="Calculation 2 5 2 5 5 5" xfId="7549"/>
    <cellStyle name="Calculation 2 5 2 5 5 6" xfId="7550"/>
    <cellStyle name="Calculation 2 5 2 5 5 7" xfId="7551"/>
    <cellStyle name="Calculation 2 5 2 5 5 8" xfId="7552"/>
    <cellStyle name="Calculation 2 5 2 5 6" xfId="7553"/>
    <cellStyle name="Calculation 2 5 2 5 6 2" xfId="7554"/>
    <cellStyle name="Calculation 2 5 2 5 6 3" xfId="7555"/>
    <cellStyle name="Calculation 2 5 2 5 6 4" xfId="7556"/>
    <cellStyle name="Calculation 2 5 2 5 6 5" xfId="7557"/>
    <cellStyle name="Calculation 2 5 2 5 6 6" xfId="7558"/>
    <cellStyle name="Calculation 2 5 2 5 6 7" xfId="7559"/>
    <cellStyle name="Calculation 2 5 2 5 7" xfId="7560"/>
    <cellStyle name="Calculation 2 5 2 5 8" xfId="7561"/>
    <cellStyle name="Calculation 2 5 2 5 9" xfId="7562"/>
    <cellStyle name="Calculation 2 5 2 6" xfId="7563"/>
    <cellStyle name="Calculation 2 5 2 6 2" xfId="7564"/>
    <cellStyle name="Calculation 2 5 2 6 2 2" xfId="7565"/>
    <cellStyle name="Calculation 2 5 2 6 2 3" xfId="7566"/>
    <cellStyle name="Calculation 2 5 2 6 2 4" xfId="7567"/>
    <cellStyle name="Calculation 2 5 2 6 2 5" xfId="7568"/>
    <cellStyle name="Calculation 2 5 2 6 2 6" xfId="7569"/>
    <cellStyle name="Calculation 2 5 2 6 2 7" xfId="7570"/>
    <cellStyle name="Calculation 2 5 2 6 3" xfId="7571"/>
    <cellStyle name="Calculation 2 5 2 6 4" xfId="7572"/>
    <cellStyle name="Calculation 2 5 2 6 5" xfId="7573"/>
    <cellStyle name="Calculation 2 5 2 7" xfId="7574"/>
    <cellStyle name="Calculation 2 5 2 7 2" xfId="7575"/>
    <cellStyle name="Calculation 2 5 2 7 2 2" xfId="7576"/>
    <cellStyle name="Calculation 2 5 2 7 2 3" xfId="7577"/>
    <cellStyle name="Calculation 2 5 2 7 2 4" xfId="7578"/>
    <cellStyle name="Calculation 2 5 2 7 2 5" xfId="7579"/>
    <cellStyle name="Calculation 2 5 2 7 2 6" xfId="7580"/>
    <cellStyle name="Calculation 2 5 2 7 2 7" xfId="7581"/>
    <cellStyle name="Calculation 2 5 2 7 3" xfId="7582"/>
    <cellStyle name="Calculation 2 5 2 7 4" xfId="7583"/>
    <cellStyle name="Calculation 2 5 2 7 5" xfId="7584"/>
    <cellStyle name="Calculation 2 5 2 8" xfId="7585"/>
    <cellStyle name="Calculation 2 5 2 8 2" xfId="7586"/>
    <cellStyle name="Calculation 2 5 2 8 2 2" xfId="7587"/>
    <cellStyle name="Calculation 2 5 2 8 2 3" xfId="7588"/>
    <cellStyle name="Calculation 2 5 2 8 2 4" xfId="7589"/>
    <cellStyle name="Calculation 2 5 2 8 2 5" xfId="7590"/>
    <cellStyle name="Calculation 2 5 2 8 2 6" xfId="7591"/>
    <cellStyle name="Calculation 2 5 2 8 2 7" xfId="7592"/>
    <cellStyle name="Calculation 2 5 2 8 3" xfId="7593"/>
    <cellStyle name="Calculation 2 5 2 8 4" xfId="7594"/>
    <cellStyle name="Calculation 2 5 2 8 5" xfId="7595"/>
    <cellStyle name="Calculation 2 5 2 9" xfId="7596"/>
    <cellStyle name="Calculation 2 5 2 9 2" xfId="7597"/>
    <cellStyle name="Calculation 2 5 2 9 2 2" xfId="7598"/>
    <cellStyle name="Calculation 2 5 2 9 2 3" xfId="7599"/>
    <cellStyle name="Calculation 2 5 2 9 2 4" xfId="7600"/>
    <cellStyle name="Calculation 2 5 2 9 2 5" xfId="7601"/>
    <cellStyle name="Calculation 2 5 2 9 2 6" xfId="7602"/>
    <cellStyle name="Calculation 2 5 2 9 2 7" xfId="7603"/>
    <cellStyle name="Calculation 2 5 2 9 3" xfId="7604"/>
    <cellStyle name="Calculation 2 5 2 9 4" xfId="7605"/>
    <cellStyle name="Calculation 2 5 2 9 5" xfId="7606"/>
    <cellStyle name="Calculation 2 5 3" xfId="7607"/>
    <cellStyle name="Calculation 2 5 3 10" xfId="7608"/>
    <cellStyle name="Calculation 2 5 3 10 2" xfId="7609"/>
    <cellStyle name="Calculation 2 5 3 10 3" xfId="7610"/>
    <cellStyle name="Calculation 2 5 3 10 4" xfId="7611"/>
    <cellStyle name="Calculation 2 5 3 10 5" xfId="7612"/>
    <cellStyle name="Calculation 2 5 3 10 6" xfId="7613"/>
    <cellStyle name="Calculation 2 5 3 10 7" xfId="7614"/>
    <cellStyle name="Calculation 2 5 3 10 8" xfId="7615"/>
    <cellStyle name="Calculation 2 5 3 11" xfId="7616"/>
    <cellStyle name="Calculation 2 5 3 11 2" xfId="7617"/>
    <cellStyle name="Calculation 2 5 3 11 3" xfId="7618"/>
    <cellStyle name="Calculation 2 5 3 11 4" xfId="7619"/>
    <cellStyle name="Calculation 2 5 3 11 5" xfId="7620"/>
    <cellStyle name="Calculation 2 5 3 11 6" xfId="7621"/>
    <cellStyle name="Calculation 2 5 3 11 7" xfId="7622"/>
    <cellStyle name="Calculation 2 5 3 12" xfId="7623"/>
    <cellStyle name="Calculation 2 5 3 12 2" xfId="7624"/>
    <cellStyle name="Calculation 2 5 3 12 3" xfId="7625"/>
    <cellStyle name="Calculation 2 5 3 12 4" xfId="7626"/>
    <cellStyle name="Calculation 2 5 3 12 5" xfId="7627"/>
    <cellStyle name="Calculation 2 5 3 13" xfId="7628"/>
    <cellStyle name="Calculation 2 5 3 13 2" xfId="7629"/>
    <cellStyle name="Calculation 2 5 3 13 3" xfId="7630"/>
    <cellStyle name="Calculation 2 5 3 13 4" xfId="7631"/>
    <cellStyle name="Calculation 2 5 3 13 5" xfId="7632"/>
    <cellStyle name="Calculation 2 5 3 14" xfId="7633"/>
    <cellStyle name="Calculation 2 5 3 14 2" xfId="7634"/>
    <cellStyle name="Calculation 2 5 3 14 3" xfId="7635"/>
    <cellStyle name="Calculation 2 5 3 14 4" xfId="7636"/>
    <cellStyle name="Calculation 2 5 3 14 5" xfId="7637"/>
    <cellStyle name="Calculation 2 5 3 15" xfId="7638"/>
    <cellStyle name="Calculation 2 5 3 15 2" xfId="7639"/>
    <cellStyle name="Calculation 2 5 3 15 3" xfId="7640"/>
    <cellStyle name="Calculation 2 5 3 15 4" xfId="7641"/>
    <cellStyle name="Calculation 2 5 3 15 5" xfId="7642"/>
    <cellStyle name="Calculation 2 5 3 16" xfId="7643"/>
    <cellStyle name="Calculation 2 5 3 17" xfId="7644"/>
    <cellStyle name="Calculation 2 5 3 2" xfId="7645"/>
    <cellStyle name="Calculation 2 5 3 2 10" xfId="7646"/>
    <cellStyle name="Calculation 2 5 3 2 10 2" xfId="7647"/>
    <cellStyle name="Calculation 2 5 3 2 10 3" xfId="7648"/>
    <cellStyle name="Calculation 2 5 3 2 10 4" xfId="7649"/>
    <cellStyle name="Calculation 2 5 3 2 10 5" xfId="7650"/>
    <cellStyle name="Calculation 2 5 3 2 10 6" xfId="7651"/>
    <cellStyle name="Calculation 2 5 3 2 10 7" xfId="7652"/>
    <cellStyle name="Calculation 2 5 3 2 11" xfId="7653"/>
    <cellStyle name="Calculation 2 5 3 2 11 2" xfId="7654"/>
    <cellStyle name="Calculation 2 5 3 2 11 3" xfId="7655"/>
    <cellStyle name="Calculation 2 5 3 2 11 4" xfId="7656"/>
    <cellStyle name="Calculation 2 5 3 2 11 5" xfId="7657"/>
    <cellStyle name="Calculation 2 5 3 2 12" xfId="7658"/>
    <cellStyle name="Calculation 2 5 3 2 12 2" xfId="7659"/>
    <cellStyle name="Calculation 2 5 3 2 12 3" xfId="7660"/>
    <cellStyle name="Calculation 2 5 3 2 12 4" xfId="7661"/>
    <cellStyle name="Calculation 2 5 3 2 12 5" xfId="7662"/>
    <cellStyle name="Calculation 2 5 3 2 13" xfId="7663"/>
    <cellStyle name="Calculation 2 5 3 2 13 2" xfId="7664"/>
    <cellStyle name="Calculation 2 5 3 2 13 3" xfId="7665"/>
    <cellStyle name="Calculation 2 5 3 2 13 4" xfId="7666"/>
    <cellStyle name="Calculation 2 5 3 2 13 5" xfId="7667"/>
    <cellStyle name="Calculation 2 5 3 2 14" xfId="7668"/>
    <cellStyle name="Calculation 2 5 3 2 14 2" xfId="7669"/>
    <cellStyle name="Calculation 2 5 3 2 14 3" xfId="7670"/>
    <cellStyle name="Calculation 2 5 3 2 14 4" xfId="7671"/>
    <cellStyle name="Calculation 2 5 3 2 14 5" xfId="7672"/>
    <cellStyle name="Calculation 2 5 3 2 15" xfId="7673"/>
    <cellStyle name="Calculation 2 5 3 2 15 2" xfId="7674"/>
    <cellStyle name="Calculation 2 5 3 2 15 3" xfId="7675"/>
    <cellStyle name="Calculation 2 5 3 2 15 4" xfId="7676"/>
    <cellStyle name="Calculation 2 5 3 2 15 5" xfId="7677"/>
    <cellStyle name="Calculation 2 5 3 2 16" xfId="7678"/>
    <cellStyle name="Calculation 2 5 3 2 16 2" xfId="7679"/>
    <cellStyle name="Calculation 2 5 3 2 16 3" xfId="7680"/>
    <cellStyle name="Calculation 2 5 3 2 16 4" xfId="7681"/>
    <cellStyle name="Calculation 2 5 3 2 16 5" xfId="7682"/>
    <cellStyle name="Calculation 2 5 3 2 17" xfId="7683"/>
    <cellStyle name="Calculation 2 5 3 2 17 2" xfId="7684"/>
    <cellStyle name="Calculation 2 5 3 2 17 3" xfId="7685"/>
    <cellStyle name="Calculation 2 5 3 2 17 4" xfId="7686"/>
    <cellStyle name="Calculation 2 5 3 2 17 5" xfId="7687"/>
    <cellStyle name="Calculation 2 5 3 2 18" xfId="7688"/>
    <cellStyle name="Calculation 2 5 3 2 2" xfId="7689"/>
    <cellStyle name="Calculation 2 5 3 2 2 10" xfId="7690"/>
    <cellStyle name="Calculation 2 5 3 2 2 10 2" xfId="7691"/>
    <cellStyle name="Calculation 2 5 3 2 2 10 3" xfId="7692"/>
    <cellStyle name="Calculation 2 5 3 2 2 10 4" xfId="7693"/>
    <cellStyle name="Calculation 2 5 3 2 2 10 5" xfId="7694"/>
    <cellStyle name="Calculation 2 5 3 2 2 11" xfId="7695"/>
    <cellStyle name="Calculation 2 5 3 2 2 11 2" xfId="7696"/>
    <cellStyle name="Calculation 2 5 3 2 2 11 3" xfId="7697"/>
    <cellStyle name="Calculation 2 5 3 2 2 11 4" xfId="7698"/>
    <cellStyle name="Calculation 2 5 3 2 2 11 5" xfId="7699"/>
    <cellStyle name="Calculation 2 5 3 2 2 12" xfId="7700"/>
    <cellStyle name="Calculation 2 5 3 2 2 12 2" xfId="7701"/>
    <cellStyle name="Calculation 2 5 3 2 2 12 3" xfId="7702"/>
    <cellStyle name="Calculation 2 5 3 2 2 12 4" xfId="7703"/>
    <cellStyle name="Calculation 2 5 3 2 2 12 5" xfId="7704"/>
    <cellStyle name="Calculation 2 5 3 2 2 13" xfId="7705"/>
    <cellStyle name="Calculation 2 5 3 2 2 13 2" xfId="7706"/>
    <cellStyle name="Calculation 2 5 3 2 2 13 3" xfId="7707"/>
    <cellStyle name="Calculation 2 5 3 2 2 13 4" xfId="7708"/>
    <cellStyle name="Calculation 2 5 3 2 2 13 5" xfId="7709"/>
    <cellStyle name="Calculation 2 5 3 2 2 14" xfId="7710"/>
    <cellStyle name="Calculation 2 5 3 2 2 14 2" xfId="7711"/>
    <cellStyle name="Calculation 2 5 3 2 2 14 3" xfId="7712"/>
    <cellStyle name="Calculation 2 5 3 2 2 14 4" xfId="7713"/>
    <cellStyle name="Calculation 2 5 3 2 2 14 5" xfId="7714"/>
    <cellStyle name="Calculation 2 5 3 2 2 15" xfId="7715"/>
    <cellStyle name="Calculation 2 5 3 2 2 15 2" xfId="7716"/>
    <cellStyle name="Calculation 2 5 3 2 2 15 3" xfId="7717"/>
    <cellStyle name="Calculation 2 5 3 2 2 15 4" xfId="7718"/>
    <cellStyle name="Calculation 2 5 3 2 2 15 5" xfId="7719"/>
    <cellStyle name="Calculation 2 5 3 2 2 16" xfId="7720"/>
    <cellStyle name="Calculation 2 5 3 2 2 16 2" xfId="7721"/>
    <cellStyle name="Calculation 2 5 3 2 2 16 3" xfId="7722"/>
    <cellStyle name="Calculation 2 5 3 2 2 16 4" xfId="7723"/>
    <cellStyle name="Calculation 2 5 3 2 2 16 5" xfId="7724"/>
    <cellStyle name="Calculation 2 5 3 2 2 17" xfId="7725"/>
    <cellStyle name="Calculation 2 5 3 2 2 17 2" xfId="7726"/>
    <cellStyle name="Calculation 2 5 3 2 2 17 3" xfId="7727"/>
    <cellStyle name="Calculation 2 5 3 2 2 17 4" xfId="7728"/>
    <cellStyle name="Calculation 2 5 3 2 2 17 5" xfId="7729"/>
    <cellStyle name="Calculation 2 5 3 2 2 18" xfId="7730"/>
    <cellStyle name="Calculation 2 5 3 2 2 2" xfId="7731"/>
    <cellStyle name="Calculation 2 5 3 2 2 2 10" xfId="7732"/>
    <cellStyle name="Calculation 2 5 3 2 2 2 2" xfId="7733"/>
    <cellStyle name="Calculation 2 5 3 2 2 2 2 2" xfId="7734"/>
    <cellStyle name="Calculation 2 5 3 2 2 2 2 2 2" xfId="7735"/>
    <cellStyle name="Calculation 2 5 3 2 2 2 2 2 3" xfId="7736"/>
    <cellStyle name="Calculation 2 5 3 2 2 2 2 2 4" xfId="7737"/>
    <cellStyle name="Calculation 2 5 3 2 2 2 2 2 5" xfId="7738"/>
    <cellStyle name="Calculation 2 5 3 2 2 2 2 2 6" xfId="7739"/>
    <cellStyle name="Calculation 2 5 3 2 2 2 2 2 7" xfId="7740"/>
    <cellStyle name="Calculation 2 5 3 2 2 2 2 3" xfId="7741"/>
    <cellStyle name="Calculation 2 5 3 2 2 2 2 4" xfId="7742"/>
    <cellStyle name="Calculation 2 5 3 2 2 2 3" xfId="7743"/>
    <cellStyle name="Calculation 2 5 3 2 2 2 3 2" xfId="7744"/>
    <cellStyle name="Calculation 2 5 3 2 2 2 3 2 2" xfId="7745"/>
    <cellStyle name="Calculation 2 5 3 2 2 2 3 2 3" xfId="7746"/>
    <cellStyle name="Calculation 2 5 3 2 2 2 3 2 4" xfId="7747"/>
    <cellStyle name="Calculation 2 5 3 2 2 2 3 2 5" xfId="7748"/>
    <cellStyle name="Calculation 2 5 3 2 2 2 3 2 6" xfId="7749"/>
    <cellStyle name="Calculation 2 5 3 2 2 2 3 2 7" xfId="7750"/>
    <cellStyle name="Calculation 2 5 3 2 2 2 3 3" xfId="7751"/>
    <cellStyle name="Calculation 2 5 3 2 2 2 3 4" xfId="7752"/>
    <cellStyle name="Calculation 2 5 3 2 2 2 4" xfId="7753"/>
    <cellStyle name="Calculation 2 5 3 2 2 2 4 2" xfId="7754"/>
    <cellStyle name="Calculation 2 5 3 2 2 2 4 2 2" xfId="7755"/>
    <cellStyle name="Calculation 2 5 3 2 2 2 4 2 3" xfId="7756"/>
    <cellStyle name="Calculation 2 5 3 2 2 2 4 2 4" xfId="7757"/>
    <cellStyle name="Calculation 2 5 3 2 2 2 4 2 5" xfId="7758"/>
    <cellStyle name="Calculation 2 5 3 2 2 2 4 2 6" xfId="7759"/>
    <cellStyle name="Calculation 2 5 3 2 2 2 4 2 7" xfId="7760"/>
    <cellStyle name="Calculation 2 5 3 2 2 2 4 3" xfId="7761"/>
    <cellStyle name="Calculation 2 5 3 2 2 2 4 4" xfId="7762"/>
    <cellStyle name="Calculation 2 5 3 2 2 2 5" xfId="7763"/>
    <cellStyle name="Calculation 2 5 3 2 2 2 5 2" xfId="7764"/>
    <cellStyle name="Calculation 2 5 3 2 2 2 5 3" xfId="7765"/>
    <cellStyle name="Calculation 2 5 3 2 2 2 5 4" xfId="7766"/>
    <cellStyle name="Calculation 2 5 3 2 2 2 5 5" xfId="7767"/>
    <cellStyle name="Calculation 2 5 3 2 2 2 5 6" xfId="7768"/>
    <cellStyle name="Calculation 2 5 3 2 2 2 5 7" xfId="7769"/>
    <cellStyle name="Calculation 2 5 3 2 2 2 5 8" xfId="7770"/>
    <cellStyle name="Calculation 2 5 3 2 2 2 6" xfId="7771"/>
    <cellStyle name="Calculation 2 5 3 2 2 2 6 2" xfId="7772"/>
    <cellStyle name="Calculation 2 5 3 2 2 2 6 3" xfId="7773"/>
    <cellStyle name="Calculation 2 5 3 2 2 2 6 4" xfId="7774"/>
    <cellStyle name="Calculation 2 5 3 2 2 2 6 5" xfId="7775"/>
    <cellStyle name="Calculation 2 5 3 2 2 2 6 6" xfId="7776"/>
    <cellStyle name="Calculation 2 5 3 2 2 2 6 7" xfId="7777"/>
    <cellStyle name="Calculation 2 5 3 2 2 2 7" xfId="7778"/>
    <cellStyle name="Calculation 2 5 3 2 2 2 8" xfId="7779"/>
    <cellStyle name="Calculation 2 5 3 2 2 2 9" xfId="7780"/>
    <cellStyle name="Calculation 2 5 3 2 2 3" xfId="7781"/>
    <cellStyle name="Calculation 2 5 3 2 2 3 2" xfId="7782"/>
    <cellStyle name="Calculation 2 5 3 2 2 3 2 2" xfId="7783"/>
    <cellStyle name="Calculation 2 5 3 2 2 3 2 3" xfId="7784"/>
    <cellStyle name="Calculation 2 5 3 2 2 3 2 4" xfId="7785"/>
    <cellStyle name="Calculation 2 5 3 2 2 3 2 5" xfId="7786"/>
    <cellStyle name="Calculation 2 5 3 2 2 3 2 6" xfId="7787"/>
    <cellStyle name="Calculation 2 5 3 2 2 3 2 7" xfId="7788"/>
    <cellStyle name="Calculation 2 5 3 2 2 3 3" xfId="7789"/>
    <cellStyle name="Calculation 2 5 3 2 2 3 4" xfId="7790"/>
    <cellStyle name="Calculation 2 5 3 2 2 3 5" xfId="7791"/>
    <cellStyle name="Calculation 2 5 3 2 2 4" xfId="7792"/>
    <cellStyle name="Calculation 2 5 3 2 2 4 2" xfId="7793"/>
    <cellStyle name="Calculation 2 5 3 2 2 4 2 2" xfId="7794"/>
    <cellStyle name="Calculation 2 5 3 2 2 4 2 3" xfId="7795"/>
    <cellStyle name="Calculation 2 5 3 2 2 4 2 4" xfId="7796"/>
    <cellStyle name="Calculation 2 5 3 2 2 4 2 5" xfId="7797"/>
    <cellStyle name="Calculation 2 5 3 2 2 4 2 6" xfId="7798"/>
    <cellStyle name="Calculation 2 5 3 2 2 4 2 7" xfId="7799"/>
    <cellStyle name="Calculation 2 5 3 2 2 4 3" xfId="7800"/>
    <cellStyle name="Calculation 2 5 3 2 2 4 4" xfId="7801"/>
    <cellStyle name="Calculation 2 5 3 2 2 4 5" xfId="7802"/>
    <cellStyle name="Calculation 2 5 3 2 2 5" xfId="7803"/>
    <cellStyle name="Calculation 2 5 3 2 2 5 2" xfId="7804"/>
    <cellStyle name="Calculation 2 5 3 2 2 5 2 2" xfId="7805"/>
    <cellStyle name="Calculation 2 5 3 2 2 5 2 3" xfId="7806"/>
    <cellStyle name="Calculation 2 5 3 2 2 5 2 4" xfId="7807"/>
    <cellStyle name="Calculation 2 5 3 2 2 5 2 5" xfId="7808"/>
    <cellStyle name="Calculation 2 5 3 2 2 5 2 6" xfId="7809"/>
    <cellStyle name="Calculation 2 5 3 2 2 5 2 7" xfId="7810"/>
    <cellStyle name="Calculation 2 5 3 2 2 5 3" xfId="7811"/>
    <cellStyle name="Calculation 2 5 3 2 2 5 4" xfId="7812"/>
    <cellStyle name="Calculation 2 5 3 2 2 5 5" xfId="7813"/>
    <cellStyle name="Calculation 2 5 3 2 2 6" xfId="7814"/>
    <cellStyle name="Calculation 2 5 3 2 2 6 2" xfId="7815"/>
    <cellStyle name="Calculation 2 5 3 2 2 6 3" xfId="7816"/>
    <cellStyle name="Calculation 2 5 3 2 2 6 4" xfId="7817"/>
    <cellStyle name="Calculation 2 5 3 2 2 6 5" xfId="7818"/>
    <cellStyle name="Calculation 2 5 3 2 2 6 6" xfId="7819"/>
    <cellStyle name="Calculation 2 5 3 2 2 6 7" xfId="7820"/>
    <cellStyle name="Calculation 2 5 3 2 2 6 8" xfId="7821"/>
    <cellStyle name="Calculation 2 5 3 2 2 7" xfId="7822"/>
    <cellStyle name="Calculation 2 5 3 2 2 7 2" xfId="7823"/>
    <cellStyle name="Calculation 2 5 3 2 2 7 3" xfId="7824"/>
    <cellStyle name="Calculation 2 5 3 2 2 7 4" xfId="7825"/>
    <cellStyle name="Calculation 2 5 3 2 2 7 5" xfId="7826"/>
    <cellStyle name="Calculation 2 5 3 2 2 7 6" xfId="7827"/>
    <cellStyle name="Calculation 2 5 3 2 2 7 7" xfId="7828"/>
    <cellStyle name="Calculation 2 5 3 2 2 8" xfId="7829"/>
    <cellStyle name="Calculation 2 5 3 2 2 8 2" xfId="7830"/>
    <cellStyle name="Calculation 2 5 3 2 2 8 3" xfId="7831"/>
    <cellStyle name="Calculation 2 5 3 2 2 8 4" xfId="7832"/>
    <cellStyle name="Calculation 2 5 3 2 2 8 5" xfId="7833"/>
    <cellStyle name="Calculation 2 5 3 2 2 9" xfId="7834"/>
    <cellStyle name="Calculation 2 5 3 2 2 9 2" xfId="7835"/>
    <cellStyle name="Calculation 2 5 3 2 2 9 3" xfId="7836"/>
    <cellStyle name="Calculation 2 5 3 2 2 9 4" xfId="7837"/>
    <cellStyle name="Calculation 2 5 3 2 2 9 5" xfId="7838"/>
    <cellStyle name="Calculation 2 5 3 2 3" xfId="7839"/>
    <cellStyle name="Calculation 2 5 3 2 3 10" xfId="7840"/>
    <cellStyle name="Calculation 2 5 3 2 3 2" xfId="7841"/>
    <cellStyle name="Calculation 2 5 3 2 3 2 2" xfId="7842"/>
    <cellStyle name="Calculation 2 5 3 2 3 2 2 2" xfId="7843"/>
    <cellStyle name="Calculation 2 5 3 2 3 2 2 3" xfId="7844"/>
    <cellStyle name="Calculation 2 5 3 2 3 2 2 4" xfId="7845"/>
    <cellStyle name="Calculation 2 5 3 2 3 2 2 5" xfId="7846"/>
    <cellStyle name="Calculation 2 5 3 2 3 2 2 6" xfId="7847"/>
    <cellStyle name="Calculation 2 5 3 2 3 2 2 7" xfId="7848"/>
    <cellStyle name="Calculation 2 5 3 2 3 2 3" xfId="7849"/>
    <cellStyle name="Calculation 2 5 3 2 3 2 4" xfId="7850"/>
    <cellStyle name="Calculation 2 5 3 2 3 3" xfId="7851"/>
    <cellStyle name="Calculation 2 5 3 2 3 3 2" xfId="7852"/>
    <cellStyle name="Calculation 2 5 3 2 3 3 2 2" xfId="7853"/>
    <cellStyle name="Calculation 2 5 3 2 3 3 2 3" xfId="7854"/>
    <cellStyle name="Calculation 2 5 3 2 3 3 2 4" xfId="7855"/>
    <cellStyle name="Calculation 2 5 3 2 3 3 2 5" xfId="7856"/>
    <cellStyle name="Calculation 2 5 3 2 3 3 2 6" xfId="7857"/>
    <cellStyle name="Calculation 2 5 3 2 3 3 2 7" xfId="7858"/>
    <cellStyle name="Calculation 2 5 3 2 3 3 3" xfId="7859"/>
    <cellStyle name="Calculation 2 5 3 2 3 3 4" xfId="7860"/>
    <cellStyle name="Calculation 2 5 3 2 3 4" xfId="7861"/>
    <cellStyle name="Calculation 2 5 3 2 3 4 2" xfId="7862"/>
    <cellStyle name="Calculation 2 5 3 2 3 4 2 2" xfId="7863"/>
    <cellStyle name="Calculation 2 5 3 2 3 4 2 3" xfId="7864"/>
    <cellStyle name="Calculation 2 5 3 2 3 4 2 4" xfId="7865"/>
    <cellStyle name="Calculation 2 5 3 2 3 4 2 5" xfId="7866"/>
    <cellStyle name="Calculation 2 5 3 2 3 4 2 6" xfId="7867"/>
    <cellStyle name="Calculation 2 5 3 2 3 4 2 7" xfId="7868"/>
    <cellStyle name="Calculation 2 5 3 2 3 4 3" xfId="7869"/>
    <cellStyle name="Calculation 2 5 3 2 3 4 4" xfId="7870"/>
    <cellStyle name="Calculation 2 5 3 2 3 5" xfId="7871"/>
    <cellStyle name="Calculation 2 5 3 2 3 5 2" xfId="7872"/>
    <cellStyle name="Calculation 2 5 3 2 3 5 3" xfId="7873"/>
    <cellStyle name="Calculation 2 5 3 2 3 5 4" xfId="7874"/>
    <cellStyle name="Calculation 2 5 3 2 3 5 5" xfId="7875"/>
    <cellStyle name="Calculation 2 5 3 2 3 5 6" xfId="7876"/>
    <cellStyle name="Calculation 2 5 3 2 3 5 7" xfId="7877"/>
    <cellStyle name="Calculation 2 5 3 2 3 5 8" xfId="7878"/>
    <cellStyle name="Calculation 2 5 3 2 3 6" xfId="7879"/>
    <cellStyle name="Calculation 2 5 3 2 3 6 2" xfId="7880"/>
    <cellStyle name="Calculation 2 5 3 2 3 6 3" xfId="7881"/>
    <cellStyle name="Calculation 2 5 3 2 3 6 4" xfId="7882"/>
    <cellStyle name="Calculation 2 5 3 2 3 6 5" xfId="7883"/>
    <cellStyle name="Calculation 2 5 3 2 3 6 6" xfId="7884"/>
    <cellStyle name="Calculation 2 5 3 2 3 6 7" xfId="7885"/>
    <cellStyle name="Calculation 2 5 3 2 3 7" xfId="7886"/>
    <cellStyle name="Calculation 2 5 3 2 3 8" xfId="7887"/>
    <cellStyle name="Calculation 2 5 3 2 3 9" xfId="7888"/>
    <cellStyle name="Calculation 2 5 3 2 4" xfId="7889"/>
    <cellStyle name="Calculation 2 5 3 2 4 10" xfId="7890"/>
    <cellStyle name="Calculation 2 5 3 2 4 2" xfId="7891"/>
    <cellStyle name="Calculation 2 5 3 2 4 2 2" xfId="7892"/>
    <cellStyle name="Calculation 2 5 3 2 4 2 2 2" xfId="7893"/>
    <cellStyle name="Calculation 2 5 3 2 4 2 2 3" xfId="7894"/>
    <cellStyle name="Calculation 2 5 3 2 4 2 2 4" xfId="7895"/>
    <cellStyle name="Calculation 2 5 3 2 4 2 2 5" xfId="7896"/>
    <cellStyle name="Calculation 2 5 3 2 4 2 2 6" xfId="7897"/>
    <cellStyle name="Calculation 2 5 3 2 4 2 2 7" xfId="7898"/>
    <cellStyle name="Calculation 2 5 3 2 4 2 3" xfId="7899"/>
    <cellStyle name="Calculation 2 5 3 2 4 2 4" xfId="7900"/>
    <cellStyle name="Calculation 2 5 3 2 4 3" xfId="7901"/>
    <cellStyle name="Calculation 2 5 3 2 4 3 2" xfId="7902"/>
    <cellStyle name="Calculation 2 5 3 2 4 3 2 2" xfId="7903"/>
    <cellStyle name="Calculation 2 5 3 2 4 3 2 3" xfId="7904"/>
    <cellStyle name="Calculation 2 5 3 2 4 3 2 4" xfId="7905"/>
    <cellStyle name="Calculation 2 5 3 2 4 3 2 5" xfId="7906"/>
    <cellStyle name="Calculation 2 5 3 2 4 3 2 6" xfId="7907"/>
    <cellStyle name="Calculation 2 5 3 2 4 3 2 7" xfId="7908"/>
    <cellStyle name="Calculation 2 5 3 2 4 3 3" xfId="7909"/>
    <cellStyle name="Calculation 2 5 3 2 4 3 4" xfId="7910"/>
    <cellStyle name="Calculation 2 5 3 2 4 4" xfId="7911"/>
    <cellStyle name="Calculation 2 5 3 2 4 4 2" xfId="7912"/>
    <cellStyle name="Calculation 2 5 3 2 4 4 2 2" xfId="7913"/>
    <cellStyle name="Calculation 2 5 3 2 4 4 2 3" xfId="7914"/>
    <cellStyle name="Calculation 2 5 3 2 4 4 2 4" xfId="7915"/>
    <cellStyle name="Calculation 2 5 3 2 4 4 2 5" xfId="7916"/>
    <cellStyle name="Calculation 2 5 3 2 4 4 2 6" xfId="7917"/>
    <cellStyle name="Calculation 2 5 3 2 4 4 2 7" xfId="7918"/>
    <cellStyle name="Calculation 2 5 3 2 4 4 3" xfId="7919"/>
    <cellStyle name="Calculation 2 5 3 2 4 4 4" xfId="7920"/>
    <cellStyle name="Calculation 2 5 3 2 4 5" xfId="7921"/>
    <cellStyle name="Calculation 2 5 3 2 4 5 2" xfId="7922"/>
    <cellStyle name="Calculation 2 5 3 2 4 5 3" xfId="7923"/>
    <cellStyle name="Calculation 2 5 3 2 4 5 4" xfId="7924"/>
    <cellStyle name="Calculation 2 5 3 2 4 5 5" xfId="7925"/>
    <cellStyle name="Calculation 2 5 3 2 4 5 6" xfId="7926"/>
    <cellStyle name="Calculation 2 5 3 2 4 5 7" xfId="7927"/>
    <cellStyle name="Calculation 2 5 3 2 4 5 8" xfId="7928"/>
    <cellStyle name="Calculation 2 5 3 2 4 6" xfId="7929"/>
    <cellStyle name="Calculation 2 5 3 2 4 6 2" xfId="7930"/>
    <cellStyle name="Calculation 2 5 3 2 4 6 3" xfId="7931"/>
    <cellStyle name="Calculation 2 5 3 2 4 6 4" xfId="7932"/>
    <cellStyle name="Calculation 2 5 3 2 4 6 5" xfId="7933"/>
    <cellStyle name="Calculation 2 5 3 2 4 6 6" xfId="7934"/>
    <cellStyle name="Calculation 2 5 3 2 4 6 7" xfId="7935"/>
    <cellStyle name="Calculation 2 5 3 2 4 7" xfId="7936"/>
    <cellStyle name="Calculation 2 5 3 2 4 8" xfId="7937"/>
    <cellStyle name="Calculation 2 5 3 2 4 9" xfId="7938"/>
    <cellStyle name="Calculation 2 5 3 2 5" xfId="7939"/>
    <cellStyle name="Calculation 2 5 3 2 5 2" xfId="7940"/>
    <cellStyle name="Calculation 2 5 3 2 5 2 2" xfId="7941"/>
    <cellStyle name="Calculation 2 5 3 2 5 2 3" xfId="7942"/>
    <cellStyle name="Calculation 2 5 3 2 5 2 4" xfId="7943"/>
    <cellStyle name="Calculation 2 5 3 2 5 2 5" xfId="7944"/>
    <cellStyle name="Calculation 2 5 3 2 5 2 6" xfId="7945"/>
    <cellStyle name="Calculation 2 5 3 2 5 2 7" xfId="7946"/>
    <cellStyle name="Calculation 2 5 3 2 5 3" xfId="7947"/>
    <cellStyle name="Calculation 2 5 3 2 5 4" xfId="7948"/>
    <cellStyle name="Calculation 2 5 3 2 5 5" xfId="7949"/>
    <cellStyle name="Calculation 2 5 3 2 6" xfId="7950"/>
    <cellStyle name="Calculation 2 5 3 2 6 2" xfId="7951"/>
    <cellStyle name="Calculation 2 5 3 2 6 2 2" xfId="7952"/>
    <cellStyle name="Calculation 2 5 3 2 6 2 3" xfId="7953"/>
    <cellStyle name="Calculation 2 5 3 2 6 2 4" xfId="7954"/>
    <cellStyle name="Calculation 2 5 3 2 6 2 5" xfId="7955"/>
    <cellStyle name="Calculation 2 5 3 2 6 2 6" xfId="7956"/>
    <cellStyle name="Calculation 2 5 3 2 6 2 7" xfId="7957"/>
    <cellStyle name="Calculation 2 5 3 2 6 3" xfId="7958"/>
    <cellStyle name="Calculation 2 5 3 2 6 4" xfId="7959"/>
    <cellStyle name="Calculation 2 5 3 2 6 5" xfId="7960"/>
    <cellStyle name="Calculation 2 5 3 2 7" xfId="7961"/>
    <cellStyle name="Calculation 2 5 3 2 7 2" xfId="7962"/>
    <cellStyle name="Calculation 2 5 3 2 7 2 2" xfId="7963"/>
    <cellStyle name="Calculation 2 5 3 2 7 2 3" xfId="7964"/>
    <cellStyle name="Calculation 2 5 3 2 7 2 4" xfId="7965"/>
    <cellStyle name="Calculation 2 5 3 2 7 2 5" xfId="7966"/>
    <cellStyle name="Calculation 2 5 3 2 7 2 6" xfId="7967"/>
    <cellStyle name="Calculation 2 5 3 2 7 2 7" xfId="7968"/>
    <cellStyle name="Calculation 2 5 3 2 7 3" xfId="7969"/>
    <cellStyle name="Calculation 2 5 3 2 7 4" xfId="7970"/>
    <cellStyle name="Calculation 2 5 3 2 7 5" xfId="7971"/>
    <cellStyle name="Calculation 2 5 3 2 8" xfId="7972"/>
    <cellStyle name="Calculation 2 5 3 2 8 2" xfId="7973"/>
    <cellStyle name="Calculation 2 5 3 2 8 2 2" xfId="7974"/>
    <cellStyle name="Calculation 2 5 3 2 8 2 3" xfId="7975"/>
    <cellStyle name="Calculation 2 5 3 2 8 2 4" xfId="7976"/>
    <cellStyle name="Calculation 2 5 3 2 8 2 5" xfId="7977"/>
    <cellStyle name="Calculation 2 5 3 2 8 2 6" xfId="7978"/>
    <cellStyle name="Calculation 2 5 3 2 8 2 7" xfId="7979"/>
    <cellStyle name="Calculation 2 5 3 2 8 3" xfId="7980"/>
    <cellStyle name="Calculation 2 5 3 2 8 4" xfId="7981"/>
    <cellStyle name="Calculation 2 5 3 2 8 5" xfId="7982"/>
    <cellStyle name="Calculation 2 5 3 2 9" xfId="7983"/>
    <cellStyle name="Calculation 2 5 3 2 9 2" xfId="7984"/>
    <cellStyle name="Calculation 2 5 3 2 9 3" xfId="7985"/>
    <cellStyle name="Calculation 2 5 3 2 9 4" xfId="7986"/>
    <cellStyle name="Calculation 2 5 3 2 9 5" xfId="7987"/>
    <cellStyle name="Calculation 2 5 3 2 9 6" xfId="7988"/>
    <cellStyle name="Calculation 2 5 3 2 9 7" xfId="7989"/>
    <cellStyle name="Calculation 2 5 3 2 9 8" xfId="7990"/>
    <cellStyle name="Calculation 2 5 3 3" xfId="7991"/>
    <cellStyle name="Calculation 2 5 3 3 10" xfId="7992"/>
    <cellStyle name="Calculation 2 5 3 3 10 2" xfId="7993"/>
    <cellStyle name="Calculation 2 5 3 3 10 3" xfId="7994"/>
    <cellStyle name="Calculation 2 5 3 3 10 4" xfId="7995"/>
    <cellStyle name="Calculation 2 5 3 3 10 5" xfId="7996"/>
    <cellStyle name="Calculation 2 5 3 3 11" xfId="7997"/>
    <cellStyle name="Calculation 2 5 3 3 11 2" xfId="7998"/>
    <cellStyle name="Calculation 2 5 3 3 11 3" xfId="7999"/>
    <cellStyle name="Calculation 2 5 3 3 11 4" xfId="8000"/>
    <cellStyle name="Calculation 2 5 3 3 11 5" xfId="8001"/>
    <cellStyle name="Calculation 2 5 3 3 12" xfId="8002"/>
    <cellStyle name="Calculation 2 5 3 3 12 2" xfId="8003"/>
    <cellStyle name="Calculation 2 5 3 3 12 3" xfId="8004"/>
    <cellStyle name="Calculation 2 5 3 3 12 4" xfId="8005"/>
    <cellStyle name="Calculation 2 5 3 3 12 5" xfId="8006"/>
    <cellStyle name="Calculation 2 5 3 3 13" xfId="8007"/>
    <cellStyle name="Calculation 2 5 3 3 13 2" xfId="8008"/>
    <cellStyle name="Calculation 2 5 3 3 13 3" xfId="8009"/>
    <cellStyle name="Calculation 2 5 3 3 13 4" xfId="8010"/>
    <cellStyle name="Calculation 2 5 3 3 13 5" xfId="8011"/>
    <cellStyle name="Calculation 2 5 3 3 14" xfId="8012"/>
    <cellStyle name="Calculation 2 5 3 3 14 2" xfId="8013"/>
    <cellStyle name="Calculation 2 5 3 3 14 3" xfId="8014"/>
    <cellStyle name="Calculation 2 5 3 3 14 4" xfId="8015"/>
    <cellStyle name="Calculation 2 5 3 3 14 5" xfId="8016"/>
    <cellStyle name="Calculation 2 5 3 3 15" xfId="8017"/>
    <cellStyle name="Calculation 2 5 3 3 15 2" xfId="8018"/>
    <cellStyle name="Calculation 2 5 3 3 15 3" xfId="8019"/>
    <cellStyle name="Calculation 2 5 3 3 15 4" xfId="8020"/>
    <cellStyle name="Calculation 2 5 3 3 15 5" xfId="8021"/>
    <cellStyle name="Calculation 2 5 3 3 16" xfId="8022"/>
    <cellStyle name="Calculation 2 5 3 3 16 2" xfId="8023"/>
    <cellStyle name="Calculation 2 5 3 3 16 3" xfId="8024"/>
    <cellStyle name="Calculation 2 5 3 3 16 4" xfId="8025"/>
    <cellStyle name="Calculation 2 5 3 3 16 5" xfId="8026"/>
    <cellStyle name="Calculation 2 5 3 3 17" xfId="8027"/>
    <cellStyle name="Calculation 2 5 3 3 17 2" xfId="8028"/>
    <cellStyle name="Calculation 2 5 3 3 17 3" xfId="8029"/>
    <cellStyle name="Calculation 2 5 3 3 17 4" xfId="8030"/>
    <cellStyle name="Calculation 2 5 3 3 17 5" xfId="8031"/>
    <cellStyle name="Calculation 2 5 3 3 18" xfId="8032"/>
    <cellStyle name="Calculation 2 5 3 3 2" xfId="8033"/>
    <cellStyle name="Calculation 2 5 3 3 2 10" xfId="8034"/>
    <cellStyle name="Calculation 2 5 3 3 2 2" xfId="8035"/>
    <cellStyle name="Calculation 2 5 3 3 2 2 2" xfId="8036"/>
    <cellStyle name="Calculation 2 5 3 3 2 2 2 2" xfId="8037"/>
    <cellStyle name="Calculation 2 5 3 3 2 2 2 3" xfId="8038"/>
    <cellStyle name="Calculation 2 5 3 3 2 2 2 4" xfId="8039"/>
    <cellStyle name="Calculation 2 5 3 3 2 2 2 5" xfId="8040"/>
    <cellStyle name="Calculation 2 5 3 3 2 2 2 6" xfId="8041"/>
    <cellStyle name="Calculation 2 5 3 3 2 2 2 7" xfId="8042"/>
    <cellStyle name="Calculation 2 5 3 3 2 2 3" xfId="8043"/>
    <cellStyle name="Calculation 2 5 3 3 2 2 4" xfId="8044"/>
    <cellStyle name="Calculation 2 5 3 3 2 3" xfId="8045"/>
    <cellStyle name="Calculation 2 5 3 3 2 3 2" xfId="8046"/>
    <cellStyle name="Calculation 2 5 3 3 2 3 2 2" xfId="8047"/>
    <cellStyle name="Calculation 2 5 3 3 2 3 2 3" xfId="8048"/>
    <cellStyle name="Calculation 2 5 3 3 2 3 2 4" xfId="8049"/>
    <cellStyle name="Calculation 2 5 3 3 2 3 2 5" xfId="8050"/>
    <cellStyle name="Calculation 2 5 3 3 2 3 2 6" xfId="8051"/>
    <cellStyle name="Calculation 2 5 3 3 2 3 2 7" xfId="8052"/>
    <cellStyle name="Calculation 2 5 3 3 2 3 3" xfId="8053"/>
    <cellStyle name="Calculation 2 5 3 3 2 3 4" xfId="8054"/>
    <cellStyle name="Calculation 2 5 3 3 2 4" xfId="8055"/>
    <cellStyle name="Calculation 2 5 3 3 2 4 2" xfId="8056"/>
    <cellStyle name="Calculation 2 5 3 3 2 4 2 2" xfId="8057"/>
    <cellStyle name="Calculation 2 5 3 3 2 4 2 3" xfId="8058"/>
    <cellStyle name="Calculation 2 5 3 3 2 4 2 4" xfId="8059"/>
    <cellStyle name="Calculation 2 5 3 3 2 4 2 5" xfId="8060"/>
    <cellStyle name="Calculation 2 5 3 3 2 4 2 6" xfId="8061"/>
    <cellStyle name="Calculation 2 5 3 3 2 4 2 7" xfId="8062"/>
    <cellStyle name="Calculation 2 5 3 3 2 4 3" xfId="8063"/>
    <cellStyle name="Calculation 2 5 3 3 2 4 4" xfId="8064"/>
    <cellStyle name="Calculation 2 5 3 3 2 5" xfId="8065"/>
    <cellStyle name="Calculation 2 5 3 3 2 5 2" xfId="8066"/>
    <cellStyle name="Calculation 2 5 3 3 2 5 3" xfId="8067"/>
    <cellStyle name="Calculation 2 5 3 3 2 5 4" xfId="8068"/>
    <cellStyle name="Calculation 2 5 3 3 2 5 5" xfId="8069"/>
    <cellStyle name="Calculation 2 5 3 3 2 5 6" xfId="8070"/>
    <cellStyle name="Calculation 2 5 3 3 2 5 7" xfId="8071"/>
    <cellStyle name="Calculation 2 5 3 3 2 5 8" xfId="8072"/>
    <cellStyle name="Calculation 2 5 3 3 2 6" xfId="8073"/>
    <cellStyle name="Calculation 2 5 3 3 2 6 2" xfId="8074"/>
    <cellStyle name="Calculation 2 5 3 3 2 6 3" xfId="8075"/>
    <cellStyle name="Calculation 2 5 3 3 2 6 4" xfId="8076"/>
    <cellStyle name="Calculation 2 5 3 3 2 6 5" xfId="8077"/>
    <cellStyle name="Calculation 2 5 3 3 2 6 6" xfId="8078"/>
    <cellStyle name="Calculation 2 5 3 3 2 6 7" xfId="8079"/>
    <cellStyle name="Calculation 2 5 3 3 2 7" xfId="8080"/>
    <cellStyle name="Calculation 2 5 3 3 2 8" xfId="8081"/>
    <cellStyle name="Calculation 2 5 3 3 2 9" xfId="8082"/>
    <cellStyle name="Calculation 2 5 3 3 3" xfId="8083"/>
    <cellStyle name="Calculation 2 5 3 3 3 2" xfId="8084"/>
    <cellStyle name="Calculation 2 5 3 3 3 2 2" xfId="8085"/>
    <cellStyle name="Calculation 2 5 3 3 3 2 3" xfId="8086"/>
    <cellStyle name="Calculation 2 5 3 3 3 2 4" xfId="8087"/>
    <cellStyle name="Calculation 2 5 3 3 3 2 5" xfId="8088"/>
    <cellStyle name="Calculation 2 5 3 3 3 2 6" xfId="8089"/>
    <cellStyle name="Calculation 2 5 3 3 3 2 7" xfId="8090"/>
    <cellStyle name="Calculation 2 5 3 3 3 3" xfId="8091"/>
    <cellStyle name="Calculation 2 5 3 3 3 4" xfId="8092"/>
    <cellStyle name="Calculation 2 5 3 3 3 5" xfId="8093"/>
    <cellStyle name="Calculation 2 5 3 3 4" xfId="8094"/>
    <cellStyle name="Calculation 2 5 3 3 4 2" xfId="8095"/>
    <cellStyle name="Calculation 2 5 3 3 4 2 2" xfId="8096"/>
    <cellStyle name="Calculation 2 5 3 3 4 2 3" xfId="8097"/>
    <cellStyle name="Calculation 2 5 3 3 4 2 4" xfId="8098"/>
    <cellStyle name="Calculation 2 5 3 3 4 2 5" xfId="8099"/>
    <cellStyle name="Calculation 2 5 3 3 4 2 6" xfId="8100"/>
    <cellStyle name="Calculation 2 5 3 3 4 2 7" xfId="8101"/>
    <cellStyle name="Calculation 2 5 3 3 4 3" xfId="8102"/>
    <cellStyle name="Calculation 2 5 3 3 4 4" xfId="8103"/>
    <cellStyle name="Calculation 2 5 3 3 4 5" xfId="8104"/>
    <cellStyle name="Calculation 2 5 3 3 5" xfId="8105"/>
    <cellStyle name="Calculation 2 5 3 3 5 2" xfId="8106"/>
    <cellStyle name="Calculation 2 5 3 3 5 2 2" xfId="8107"/>
    <cellStyle name="Calculation 2 5 3 3 5 2 3" xfId="8108"/>
    <cellStyle name="Calculation 2 5 3 3 5 2 4" xfId="8109"/>
    <cellStyle name="Calculation 2 5 3 3 5 2 5" xfId="8110"/>
    <cellStyle name="Calculation 2 5 3 3 5 2 6" xfId="8111"/>
    <cellStyle name="Calculation 2 5 3 3 5 2 7" xfId="8112"/>
    <cellStyle name="Calculation 2 5 3 3 5 3" xfId="8113"/>
    <cellStyle name="Calculation 2 5 3 3 5 4" xfId="8114"/>
    <cellStyle name="Calculation 2 5 3 3 5 5" xfId="8115"/>
    <cellStyle name="Calculation 2 5 3 3 6" xfId="8116"/>
    <cellStyle name="Calculation 2 5 3 3 6 2" xfId="8117"/>
    <cellStyle name="Calculation 2 5 3 3 6 3" xfId="8118"/>
    <cellStyle name="Calculation 2 5 3 3 6 4" xfId="8119"/>
    <cellStyle name="Calculation 2 5 3 3 6 5" xfId="8120"/>
    <cellStyle name="Calculation 2 5 3 3 6 6" xfId="8121"/>
    <cellStyle name="Calculation 2 5 3 3 6 7" xfId="8122"/>
    <cellStyle name="Calculation 2 5 3 3 6 8" xfId="8123"/>
    <cellStyle name="Calculation 2 5 3 3 7" xfId="8124"/>
    <cellStyle name="Calculation 2 5 3 3 7 2" xfId="8125"/>
    <cellStyle name="Calculation 2 5 3 3 7 3" xfId="8126"/>
    <cellStyle name="Calculation 2 5 3 3 7 4" xfId="8127"/>
    <cellStyle name="Calculation 2 5 3 3 7 5" xfId="8128"/>
    <cellStyle name="Calculation 2 5 3 3 7 6" xfId="8129"/>
    <cellStyle name="Calculation 2 5 3 3 7 7" xfId="8130"/>
    <cellStyle name="Calculation 2 5 3 3 8" xfId="8131"/>
    <cellStyle name="Calculation 2 5 3 3 8 2" xfId="8132"/>
    <cellStyle name="Calculation 2 5 3 3 8 3" xfId="8133"/>
    <cellStyle name="Calculation 2 5 3 3 8 4" xfId="8134"/>
    <cellStyle name="Calculation 2 5 3 3 8 5" xfId="8135"/>
    <cellStyle name="Calculation 2 5 3 3 9" xfId="8136"/>
    <cellStyle name="Calculation 2 5 3 3 9 2" xfId="8137"/>
    <cellStyle name="Calculation 2 5 3 3 9 3" xfId="8138"/>
    <cellStyle name="Calculation 2 5 3 3 9 4" xfId="8139"/>
    <cellStyle name="Calculation 2 5 3 3 9 5" xfId="8140"/>
    <cellStyle name="Calculation 2 5 3 4" xfId="8141"/>
    <cellStyle name="Calculation 2 5 3 4 10" xfId="8142"/>
    <cellStyle name="Calculation 2 5 3 4 2" xfId="8143"/>
    <cellStyle name="Calculation 2 5 3 4 2 2" xfId="8144"/>
    <cellStyle name="Calculation 2 5 3 4 2 2 2" xfId="8145"/>
    <cellStyle name="Calculation 2 5 3 4 2 2 3" xfId="8146"/>
    <cellStyle name="Calculation 2 5 3 4 2 2 4" xfId="8147"/>
    <cellStyle name="Calculation 2 5 3 4 2 2 5" xfId="8148"/>
    <cellStyle name="Calculation 2 5 3 4 2 2 6" xfId="8149"/>
    <cellStyle name="Calculation 2 5 3 4 2 2 7" xfId="8150"/>
    <cellStyle name="Calculation 2 5 3 4 2 3" xfId="8151"/>
    <cellStyle name="Calculation 2 5 3 4 2 4" xfId="8152"/>
    <cellStyle name="Calculation 2 5 3 4 3" xfId="8153"/>
    <cellStyle name="Calculation 2 5 3 4 3 2" xfId="8154"/>
    <cellStyle name="Calculation 2 5 3 4 3 2 2" xfId="8155"/>
    <cellStyle name="Calculation 2 5 3 4 3 2 3" xfId="8156"/>
    <cellStyle name="Calculation 2 5 3 4 3 2 4" xfId="8157"/>
    <cellStyle name="Calculation 2 5 3 4 3 2 5" xfId="8158"/>
    <cellStyle name="Calculation 2 5 3 4 3 2 6" xfId="8159"/>
    <cellStyle name="Calculation 2 5 3 4 3 2 7" xfId="8160"/>
    <cellStyle name="Calculation 2 5 3 4 3 3" xfId="8161"/>
    <cellStyle name="Calculation 2 5 3 4 3 4" xfId="8162"/>
    <cellStyle name="Calculation 2 5 3 4 4" xfId="8163"/>
    <cellStyle name="Calculation 2 5 3 4 4 2" xfId="8164"/>
    <cellStyle name="Calculation 2 5 3 4 4 2 2" xfId="8165"/>
    <cellStyle name="Calculation 2 5 3 4 4 2 3" xfId="8166"/>
    <cellStyle name="Calculation 2 5 3 4 4 2 4" xfId="8167"/>
    <cellStyle name="Calculation 2 5 3 4 4 2 5" xfId="8168"/>
    <cellStyle name="Calculation 2 5 3 4 4 2 6" xfId="8169"/>
    <cellStyle name="Calculation 2 5 3 4 4 2 7" xfId="8170"/>
    <cellStyle name="Calculation 2 5 3 4 4 3" xfId="8171"/>
    <cellStyle name="Calculation 2 5 3 4 4 4" xfId="8172"/>
    <cellStyle name="Calculation 2 5 3 4 5" xfId="8173"/>
    <cellStyle name="Calculation 2 5 3 4 5 2" xfId="8174"/>
    <cellStyle name="Calculation 2 5 3 4 5 3" xfId="8175"/>
    <cellStyle name="Calculation 2 5 3 4 5 4" xfId="8176"/>
    <cellStyle name="Calculation 2 5 3 4 5 5" xfId="8177"/>
    <cellStyle name="Calculation 2 5 3 4 5 6" xfId="8178"/>
    <cellStyle name="Calculation 2 5 3 4 5 7" xfId="8179"/>
    <cellStyle name="Calculation 2 5 3 4 5 8" xfId="8180"/>
    <cellStyle name="Calculation 2 5 3 4 6" xfId="8181"/>
    <cellStyle name="Calculation 2 5 3 4 6 2" xfId="8182"/>
    <cellStyle name="Calculation 2 5 3 4 6 3" xfId="8183"/>
    <cellStyle name="Calculation 2 5 3 4 6 4" xfId="8184"/>
    <cellStyle name="Calculation 2 5 3 4 6 5" xfId="8185"/>
    <cellStyle name="Calculation 2 5 3 4 6 6" xfId="8186"/>
    <cellStyle name="Calculation 2 5 3 4 6 7" xfId="8187"/>
    <cellStyle name="Calculation 2 5 3 4 7" xfId="8188"/>
    <cellStyle name="Calculation 2 5 3 4 8" xfId="8189"/>
    <cellStyle name="Calculation 2 5 3 4 9" xfId="8190"/>
    <cellStyle name="Calculation 2 5 3 5" xfId="8191"/>
    <cellStyle name="Calculation 2 5 3 5 10" xfId="8192"/>
    <cellStyle name="Calculation 2 5 3 5 2" xfId="8193"/>
    <cellStyle name="Calculation 2 5 3 5 2 2" xfId="8194"/>
    <cellStyle name="Calculation 2 5 3 5 2 2 2" xfId="8195"/>
    <cellStyle name="Calculation 2 5 3 5 2 2 3" xfId="8196"/>
    <cellStyle name="Calculation 2 5 3 5 2 2 4" xfId="8197"/>
    <cellStyle name="Calculation 2 5 3 5 2 2 5" xfId="8198"/>
    <cellStyle name="Calculation 2 5 3 5 2 2 6" xfId="8199"/>
    <cellStyle name="Calculation 2 5 3 5 2 2 7" xfId="8200"/>
    <cellStyle name="Calculation 2 5 3 5 2 3" xfId="8201"/>
    <cellStyle name="Calculation 2 5 3 5 2 4" xfId="8202"/>
    <cellStyle name="Calculation 2 5 3 5 3" xfId="8203"/>
    <cellStyle name="Calculation 2 5 3 5 3 2" xfId="8204"/>
    <cellStyle name="Calculation 2 5 3 5 3 2 2" xfId="8205"/>
    <cellStyle name="Calculation 2 5 3 5 3 2 3" xfId="8206"/>
    <cellStyle name="Calculation 2 5 3 5 3 2 4" xfId="8207"/>
    <cellStyle name="Calculation 2 5 3 5 3 2 5" xfId="8208"/>
    <cellStyle name="Calculation 2 5 3 5 3 2 6" xfId="8209"/>
    <cellStyle name="Calculation 2 5 3 5 3 2 7" xfId="8210"/>
    <cellStyle name="Calculation 2 5 3 5 3 3" xfId="8211"/>
    <cellStyle name="Calculation 2 5 3 5 3 4" xfId="8212"/>
    <cellStyle name="Calculation 2 5 3 5 4" xfId="8213"/>
    <cellStyle name="Calculation 2 5 3 5 4 2" xfId="8214"/>
    <cellStyle name="Calculation 2 5 3 5 4 2 2" xfId="8215"/>
    <cellStyle name="Calculation 2 5 3 5 4 2 3" xfId="8216"/>
    <cellStyle name="Calculation 2 5 3 5 4 2 4" xfId="8217"/>
    <cellStyle name="Calculation 2 5 3 5 4 2 5" xfId="8218"/>
    <cellStyle name="Calculation 2 5 3 5 4 2 6" xfId="8219"/>
    <cellStyle name="Calculation 2 5 3 5 4 2 7" xfId="8220"/>
    <cellStyle name="Calculation 2 5 3 5 4 3" xfId="8221"/>
    <cellStyle name="Calculation 2 5 3 5 4 4" xfId="8222"/>
    <cellStyle name="Calculation 2 5 3 5 5" xfId="8223"/>
    <cellStyle name="Calculation 2 5 3 5 5 2" xfId="8224"/>
    <cellStyle name="Calculation 2 5 3 5 5 3" xfId="8225"/>
    <cellStyle name="Calculation 2 5 3 5 5 4" xfId="8226"/>
    <cellStyle name="Calculation 2 5 3 5 5 5" xfId="8227"/>
    <cellStyle name="Calculation 2 5 3 5 5 6" xfId="8228"/>
    <cellStyle name="Calculation 2 5 3 5 5 7" xfId="8229"/>
    <cellStyle name="Calculation 2 5 3 5 5 8" xfId="8230"/>
    <cellStyle name="Calculation 2 5 3 5 6" xfId="8231"/>
    <cellStyle name="Calculation 2 5 3 5 6 2" xfId="8232"/>
    <cellStyle name="Calculation 2 5 3 5 6 3" xfId="8233"/>
    <cellStyle name="Calculation 2 5 3 5 6 4" xfId="8234"/>
    <cellStyle name="Calculation 2 5 3 5 6 5" xfId="8235"/>
    <cellStyle name="Calculation 2 5 3 5 6 6" xfId="8236"/>
    <cellStyle name="Calculation 2 5 3 5 6 7" xfId="8237"/>
    <cellStyle name="Calculation 2 5 3 5 7" xfId="8238"/>
    <cellStyle name="Calculation 2 5 3 5 8" xfId="8239"/>
    <cellStyle name="Calculation 2 5 3 5 9" xfId="8240"/>
    <cellStyle name="Calculation 2 5 3 6" xfId="8241"/>
    <cellStyle name="Calculation 2 5 3 6 2" xfId="8242"/>
    <cellStyle name="Calculation 2 5 3 6 2 2" xfId="8243"/>
    <cellStyle name="Calculation 2 5 3 6 2 3" xfId="8244"/>
    <cellStyle name="Calculation 2 5 3 6 2 4" xfId="8245"/>
    <cellStyle name="Calculation 2 5 3 6 2 5" xfId="8246"/>
    <cellStyle name="Calculation 2 5 3 6 2 6" xfId="8247"/>
    <cellStyle name="Calculation 2 5 3 6 2 7" xfId="8248"/>
    <cellStyle name="Calculation 2 5 3 6 3" xfId="8249"/>
    <cellStyle name="Calculation 2 5 3 6 4" xfId="8250"/>
    <cellStyle name="Calculation 2 5 3 6 5" xfId="8251"/>
    <cellStyle name="Calculation 2 5 3 7" xfId="8252"/>
    <cellStyle name="Calculation 2 5 3 7 2" xfId="8253"/>
    <cellStyle name="Calculation 2 5 3 7 2 2" xfId="8254"/>
    <cellStyle name="Calculation 2 5 3 7 2 3" xfId="8255"/>
    <cellStyle name="Calculation 2 5 3 7 2 4" xfId="8256"/>
    <cellStyle name="Calculation 2 5 3 7 2 5" xfId="8257"/>
    <cellStyle name="Calculation 2 5 3 7 2 6" xfId="8258"/>
    <cellStyle name="Calculation 2 5 3 7 2 7" xfId="8259"/>
    <cellStyle name="Calculation 2 5 3 7 3" xfId="8260"/>
    <cellStyle name="Calculation 2 5 3 7 4" xfId="8261"/>
    <cellStyle name="Calculation 2 5 3 7 5" xfId="8262"/>
    <cellStyle name="Calculation 2 5 3 8" xfId="8263"/>
    <cellStyle name="Calculation 2 5 3 8 2" xfId="8264"/>
    <cellStyle name="Calculation 2 5 3 8 2 2" xfId="8265"/>
    <cellStyle name="Calculation 2 5 3 8 2 3" xfId="8266"/>
    <cellStyle name="Calculation 2 5 3 8 2 4" xfId="8267"/>
    <cellStyle name="Calculation 2 5 3 8 2 5" xfId="8268"/>
    <cellStyle name="Calculation 2 5 3 8 2 6" xfId="8269"/>
    <cellStyle name="Calculation 2 5 3 8 2 7" xfId="8270"/>
    <cellStyle name="Calculation 2 5 3 8 3" xfId="8271"/>
    <cellStyle name="Calculation 2 5 3 8 4" xfId="8272"/>
    <cellStyle name="Calculation 2 5 3 8 5" xfId="8273"/>
    <cellStyle name="Calculation 2 5 3 9" xfId="8274"/>
    <cellStyle name="Calculation 2 5 3 9 2" xfId="8275"/>
    <cellStyle name="Calculation 2 5 3 9 2 2" xfId="8276"/>
    <cellStyle name="Calculation 2 5 3 9 2 3" xfId="8277"/>
    <cellStyle name="Calculation 2 5 3 9 2 4" xfId="8278"/>
    <cellStyle name="Calculation 2 5 3 9 2 5" xfId="8279"/>
    <cellStyle name="Calculation 2 5 3 9 2 6" xfId="8280"/>
    <cellStyle name="Calculation 2 5 3 9 2 7" xfId="8281"/>
    <cellStyle name="Calculation 2 5 3 9 3" xfId="8282"/>
    <cellStyle name="Calculation 2 5 3 9 4" xfId="8283"/>
    <cellStyle name="Calculation 2 5 3 9 5" xfId="8284"/>
    <cellStyle name="Calculation 2 5 4" xfId="8285"/>
    <cellStyle name="Calculation 2 5 4 10" xfId="8286"/>
    <cellStyle name="Calculation 2 5 4 10 2" xfId="8287"/>
    <cellStyle name="Calculation 2 5 4 10 3" xfId="8288"/>
    <cellStyle name="Calculation 2 5 4 10 4" xfId="8289"/>
    <cellStyle name="Calculation 2 5 4 10 5" xfId="8290"/>
    <cellStyle name="Calculation 2 5 4 10 6" xfId="8291"/>
    <cellStyle name="Calculation 2 5 4 10 7" xfId="8292"/>
    <cellStyle name="Calculation 2 5 4 11" xfId="8293"/>
    <cellStyle name="Calculation 2 5 4 11 2" xfId="8294"/>
    <cellStyle name="Calculation 2 5 4 11 3" xfId="8295"/>
    <cellStyle name="Calculation 2 5 4 11 4" xfId="8296"/>
    <cellStyle name="Calculation 2 5 4 11 5" xfId="8297"/>
    <cellStyle name="Calculation 2 5 4 12" xfId="8298"/>
    <cellStyle name="Calculation 2 5 4 12 2" xfId="8299"/>
    <cellStyle name="Calculation 2 5 4 12 3" xfId="8300"/>
    <cellStyle name="Calculation 2 5 4 12 4" xfId="8301"/>
    <cellStyle name="Calculation 2 5 4 12 5" xfId="8302"/>
    <cellStyle name="Calculation 2 5 4 13" xfId="8303"/>
    <cellStyle name="Calculation 2 5 4 13 2" xfId="8304"/>
    <cellStyle name="Calculation 2 5 4 13 3" xfId="8305"/>
    <cellStyle name="Calculation 2 5 4 13 4" xfId="8306"/>
    <cellStyle name="Calculation 2 5 4 13 5" xfId="8307"/>
    <cellStyle name="Calculation 2 5 4 14" xfId="8308"/>
    <cellStyle name="Calculation 2 5 4 14 2" xfId="8309"/>
    <cellStyle name="Calculation 2 5 4 14 3" xfId="8310"/>
    <cellStyle name="Calculation 2 5 4 14 4" xfId="8311"/>
    <cellStyle name="Calculation 2 5 4 14 5" xfId="8312"/>
    <cellStyle name="Calculation 2 5 4 15" xfId="8313"/>
    <cellStyle name="Calculation 2 5 4 15 2" xfId="8314"/>
    <cellStyle name="Calculation 2 5 4 15 3" xfId="8315"/>
    <cellStyle name="Calculation 2 5 4 15 4" xfId="8316"/>
    <cellStyle name="Calculation 2 5 4 15 5" xfId="8317"/>
    <cellStyle name="Calculation 2 5 4 16" xfId="8318"/>
    <cellStyle name="Calculation 2 5 4 16 2" xfId="8319"/>
    <cellStyle name="Calculation 2 5 4 16 3" xfId="8320"/>
    <cellStyle name="Calculation 2 5 4 16 4" xfId="8321"/>
    <cellStyle name="Calculation 2 5 4 16 5" xfId="8322"/>
    <cellStyle name="Calculation 2 5 4 17" xfId="8323"/>
    <cellStyle name="Calculation 2 5 4 17 2" xfId="8324"/>
    <cellStyle name="Calculation 2 5 4 17 3" xfId="8325"/>
    <cellStyle name="Calculation 2 5 4 17 4" xfId="8326"/>
    <cellStyle name="Calculation 2 5 4 17 5" xfId="8327"/>
    <cellStyle name="Calculation 2 5 4 18" xfId="8328"/>
    <cellStyle name="Calculation 2 5 4 2" xfId="8329"/>
    <cellStyle name="Calculation 2 5 4 2 10" xfId="8330"/>
    <cellStyle name="Calculation 2 5 4 2 10 2" xfId="8331"/>
    <cellStyle name="Calculation 2 5 4 2 10 3" xfId="8332"/>
    <cellStyle name="Calculation 2 5 4 2 10 4" xfId="8333"/>
    <cellStyle name="Calculation 2 5 4 2 10 5" xfId="8334"/>
    <cellStyle name="Calculation 2 5 4 2 11" xfId="8335"/>
    <cellStyle name="Calculation 2 5 4 2 11 2" xfId="8336"/>
    <cellStyle name="Calculation 2 5 4 2 11 3" xfId="8337"/>
    <cellStyle name="Calculation 2 5 4 2 11 4" xfId="8338"/>
    <cellStyle name="Calculation 2 5 4 2 11 5" xfId="8339"/>
    <cellStyle name="Calculation 2 5 4 2 12" xfId="8340"/>
    <cellStyle name="Calculation 2 5 4 2 12 2" xfId="8341"/>
    <cellStyle name="Calculation 2 5 4 2 12 3" xfId="8342"/>
    <cellStyle name="Calculation 2 5 4 2 12 4" xfId="8343"/>
    <cellStyle name="Calculation 2 5 4 2 12 5" xfId="8344"/>
    <cellStyle name="Calculation 2 5 4 2 13" xfId="8345"/>
    <cellStyle name="Calculation 2 5 4 2 13 2" xfId="8346"/>
    <cellStyle name="Calculation 2 5 4 2 13 3" xfId="8347"/>
    <cellStyle name="Calculation 2 5 4 2 13 4" xfId="8348"/>
    <cellStyle name="Calculation 2 5 4 2 13 5" xfId="8349"/>
    <cellStyle name="Calculation 2 5 4 2 14" xfId="8350"/>
    <cellStyle name="Calculation 2 5 4 2 14 2" xfId="8351"/>
    <cellStyle name="Calculation 2 5 4 2 14 3" xfId="8352"/>
    <cellStyle name="Calculation 2 5 4 2 14 4" xfId="8353"/>
    <cellStyle name="Calculation 2 5 4 2 14 5" xfId="8354"/>
    <cellStyle name="Calculation 2 5 4 2 15" xfId="8355"/>
    <cellStyle name="Calculation 2 5 4 2 15 2" xfId="8356"/>
    <cellStyle name="Calculation 2 5 4 2 15 3" xfId="8357"/>
    <cellStyle name="Calculation 2 5 4 2 15 4" xfId="8358"/>
    <cellStyle name="Calculation 2 5 4 2 15 5" xfId="8359"/>
    <cellStyle name="Calculation 2 5 4 2 16" xfId="8360"/>
    <cellStyle name="Calculation 2 5 4 2 16 2" xfId="8361"/>
    <cellStyle name="Calculation 2 5 4 2 16 3" xfId="8362"/>
    <cellStyle name="Calculation 2 5 4 2 16 4" xfId="8363"/>
    <cellStyle name="Calculation 2 5 4 2 16 5" xfId="8364"/>
    <cellStyle name="Calculation 2 5 4 2 17" xfId="8365"/>
    <cellStyle name="Calculation 2 5 4 2 17 2" xfId="8366"/>
    <cellStyle name="Calculation 2 5 4 2 17 3" xfId="8367"/>
    <cellStyle name="Calculation 2 5 4 2 17 4" xfId="8368"/>
    <cellStyle name="Calculation 2 5 4 2 17 5" xfId="8369"/>
    <cellStyle name="Calculation 2 5 4 2 18" xfId="8370"/>
    <cellStyle name="Calculation 2 5 4 2 2" xfId="8371"/>
    <cellStyle name="Calculation 2 5 4 2 2 10" xfId="8372"/>
    <cellStyle name="Calculation 2 5 4 2 2 2" xfId="8373"/>
    <cellStyle name="Calculation 2 5 4 2 2 2 2" xfId="8374"/>
    <cellStyle name="Calculation 2 5 4 2 2 2 2 2" xfId="8375"/>
    <cellStyle name="Calculation 2 5 4 2 2 2 2 3" xfId="8376"/>
    <cellStyle name="Calculation 2 5 4 2 2 2 2 4" xfId="8377"/>
    <cellStyle name="Calculation 2 5 4 2 2 2 2 5" xfId="8378"/>
    <cellStyle name="Calculation 2 5 4 2 2 2 2 6" xfId="8379"/>
    <cellStyle name="Calculation 2 5 4 2 2 2 2 7" xfId="8380"/>
    <cellStyle name="Calculation 2 5 4 2 2 2 3" xfId="8381"/>
    <cellStyle name="Calculation 2 5 4 2 2 2 4" xfId="8382"/>
    <cellStyle name="Calculation 2 5 4 2 2 3" xfId="8383"/>
    <cellStyle name="Calculation 2 5 4 2 2 3 2" xfId="8384"/>
    <cellStyle name="Calculation 2 5 4 2 2 3 2 2" xfId="8385"/>
    <cellStyle name="Calculation 2 5 4 2 2 3 2 3" xfId="8386"/>
    <cellStyle name="Calculation 2 5 4 2 2 3 2 4" xfId="8387"/>
    <cellStyle name="Calculation 2 5 4 2 2 3 2 5" xfId="8388"/>
    <cellStyle name="Calculation 2 5 4 2 2 3 2 6" xfId="8389"/>
    <cellStyle name="Calculation 2 5 4 2 2 3 2 7" xfId="8390"/>
    <cellStyle name="Calculation 2 5 4 2 2 3 3" xfId="8391"/>
    <cellStyle name="Calculation 2 5 4 2 2 3 4" xfId="8392"/>
    <cellStyle name="Calculation 2 5 4 2 2 4" xfId="8393"/>
    <cellStyle name="Calculation 2 5 4 2 2 4 2" xfId="8394"/>
    <cellStyle name="Calculation 2 5 4 2 2 4 2 2" xfId="8395"/>
    <cellStyle name="Calculation 2 5 4 2 2 4 2 3" xfId="8396"/>
    <cellStyle name="Calculation 2 5 4 2 2 4 2 4" xfId="8397"/>
    <cellStyle name="Calculation 2 5 4 2 2 4 2 5" xfId="8398"/>
    <cellStyle name="Calculation 2 5 4 2 2 4 2 6" xfId="8399"/>
    <cellStyle name="Calculation 2 5 4 2 2 4 2 7" xfId="8400"/>
    <cellStyle name="Calculation 2 5 4 2 2 4 3" xfId="8401"/>
    <cellStyle name="Calculation 2 5 4 2 2 4 4" xfId="8402"/>
    <cellStyle name="Calculation 2 5 4 2 2 5" xfId="8403"/>
    <cellStyle name="Calculation 2 5 4 2 2 5 2" xfId="8404"/>
    <cellStyle name="Calculation 2 5 4 2 2 5 3" xfId="8405"/>
    <cellStyle name="Calculation 2 5 4 2 2 5 4" xfId="8406"/>
    <cellStyle name="Calculation 2 5 4 2 2 5 5" xfId="8407"/>
    <cellStyle name="Calculation 2 5 4 2 2 5 6" xfId="8408"/>
    <cellStyle name="Calculation 2 5 4 2 2 5 7" xfId="8409"/>
    <cellStyle name="Calculation 2 5 4 2 2 5 8" xfId="8410"/>
    <cellStyle name="Calculation 2 5 4 2 2 6" xfId="8411"/>
    <cellStyle name="Calculation 2 5 4 2 2 6 2" xfId="8412"/>
    <cellStyle name="Calculation 2 5 4 2 2 6 3" xfId="8413"/>
    <cellStyle name="Calculation 2 5 4 2 2 6 4" xfId="8414"/>
    <cellStyle name="Calculation 2 5 4 2 2 6 5" xfId="8415"/>
    <cellStyle name="Calculation 2 5 4 2 2 6 6" xfId="8416"/>
    <cellStyle name="Calculation 2 5 4 2 2 6 7" xfId="8417"/>
    <cellStyle name="Calculation 2 5 4 2 2 7" xfId="8418"/>
    <cellStyle name="Calculation 2 5 4 2 2 8" xfId="8419"/>
    <cellStyle name="Calculation 2 5 4 2 2 9" xfId="8420"/>
    <cellStyle name="Calculation 2 5 4 2 3" xfId="8421"/>
    <cellStyle name="Calculation 2 5 4 2 3 2" xfId="8422"/>
    <cellStyle name="Calculation 2 5 4 2 3 2 2" xfId="8423"/>
    <cellStyle name="Calculation 2 5 4 2 3 2 3" xfId="8424"/>
    <cellStyle name="Calculation 2 5 4 2 3 2 4" xfId="8425"/>
    <cellStyle name="Calculation 2 5 4 2 3 2 5" xfId="8426"/>
    <cellStyle name="Calculation 2 5 4 2 3 2 6" xfId="8427"/>
    <cellStyle name="Calculation 2 5 4 2 3 2 7" xfId="8428"/>
    <cellStyle name="Calculation 2 5 4 2 3 3" xfId="8429"/>
    <cellStyle name="Calculation 2 5 4 2 3 4" xfId="8430"/>
    <cellStyle name="Calculation 2 5 4 2 3 5" xfId="8431"/>
    <cellStyle name="Calculation 2 5 4 2 4" xfId="8432"/>
    <cellStyle name="Calculation 2 5 4 2 4 2" xfId="8433"/>
    <cellStyle name="Calculation 2 5 4 2 4 2 2" xfId="8434"/>
    <cellStyle name="Calculation 2 5 4 2 4 2 3" xfId="8435"/>
    <cellStyle name="Calculation 2 5 4 2 4 2 4" xfId="8436"/>
    <cellStyle name="Calculation 2 5 4 2 4 2 5" xfId="8437"/>
    <cellStyle name="Calculation 2 5 4 2 4 2 6" xfId="8438"/>
    <cellStyle name="Calculation 2 5 4 2 4 2 7" xfId="8439"/>
    <cellStyle name="Calculation 2 5 4 2 4 3" xfId="8440"/>
    <cellStyle name="Calculation 2 5 4 2 4 4" xfId="8441"/>
    <cellStyle name="Calculation 2 5 4 2 4 5" xfId="8442"/>
    <cellStyle name="Calculation 2 5 4 2 5" xfId="8443"/>
    <cellStyle name="Calculation 2 5 4 2 5 2" xfId="8444"/>
    <cellStyle name="Calculation 2 5 4 2 5 2 2" xfId="8445"/>
    <cellStyle name="Calculation 2 5 4 2 5 2 3" xfId="8446"/>
    <cellStyle name="Calculation 2 5 4 2 5 2 4" xfId="8447"/>
    <cellStyle name="Calculation 2 5 4 2 5 2 5" xfId="8448"/>
    <cellStyle name="Calculation 2 5 4 2 5 2 6" xfId="8449"/>
    <cellStyle name="Calculation 2 5 4 2 5 2 7" xfId="8450"/>
    <cellStyle name="Calculation 2 5 4 2 5 3" xfId="8451"/>
    <cellStyle name="Calculation 2 5 4 2 5 4" xfId="8452"/>
    <cellStyle name="Calculation 2 5 4 2 5 5" xfId="8453"/>
    <cellStyle name="Calculation 2 5 4 2 6" xfId="8454"/>
    <cellStyle name="Calculation 2 5 4 2 6 2" xfId="8455"/>
    <cellStyle name="Calculation 2 5 4 2 6 3" xfId="8456"/>
    <cellStyle name="Calculation 2 5 4 2 6 4" xfId="8457"/>
    <cellStyle name="Calculation 2 5 4 2 6 5" xfId="8458"/>
    <cellStyle name="Calculation 2 5 4 2 6 6" xfId="8459"/>
    <cellStyle name="Calculation 2 5 4 2 6 7" xfId="8460"/>
    <cellStyle name="Calculation 2 5 4 2 6 8" xfId="8461"/>
    <cellStyle name="Calculation 2 5 4 2 7" xfId="8462"/>
    <cellStyle name="Calculation 2 5 4 2 7 2" xfId="8463"/>
    <cellStyle name="Calculation 2 5 4 2 7 3" xfId="8464"/>
    <cellStyle name="Calculation 2 5 4 2 7 4" xfId="8465"/>
    <cellStyle name="Calculation 2 5 4 2 7 5" xfId="8466"/>
    <cellStyle name="Calculation 2 5 4 2 7 6" xfId="8467"/>
    <cellStyle name="Calculation 2 5 4 2 7 7" xfId="8468"/>
    <cellStyle name="Calculation 2 5 4 2 8" xfId="8469"/>
    <cellStyle name="Calculation 2 5 4 2 8 2" xfId="8470"/>
    <cellStyle name="Calculation 2 5 4 2 8 3" xfId="8471"/>
    <cellStyle name="Calculation 2 5 4 2 8 4" xfId="8472"/>
    <cellStyle name="Calculation 2 5 4 2 8 5" xfId="8473"/>
    <cellStyle name="Calculation 2 5 4 2 9" xfId="8474"/>
    <cellStyle name="Calculation 2 5 4 2 9 2" xfId="8475"/>
    <cellStyle name="Calculation 2 5 4 2 9 3" xfId="8476"/>
    <cellStyle name="Calculation 2 5 4 2 9 4" xfId="8477"/>
    <cellStyle name="Calculation 2 5 4 2 9 5" xfId="8478"/>
    <cellStyle name="Calculation 2 5 4 3" xfId="8479"/>
    <cellStyle name="Calculation 2 5 4 3 10" xfId="8480"/>
    <cellStyle name="Calculation 2 5 4 3 2" xfId="8481"/>
    <cellStyle name="Calculation 2 5 4 3 2 2" xfId="8482"/>
    <cellStyle name="Calculation 2 5 4 3 2 2 2" xfId="8483"/>
    <cellStyle name="Calculation 2 5 4 3 2 2 3" xfId="8484"/>
    <cellStyle name="Calculation 2 5 4 3 2 2 4" xfId="8485"/>
    <cellStyle name="Calculation 2 5 4 3 2 2 5" xfId="8486"/>
    <cellStyle name="Calculation 2 5 4 3 2 2 6" xfId="8487"/>
    <cellStyle name="Calculation 2 5 4 3 2 2 7" xfId="8488"/>
    <cellStyle name="Calculation 2 5 4 3 2 3" xfId="8489"/>
    <cellStyle name="Calculation 2 5 4 3 2 4" xfId="8490"/>
    <cellStyle name="Calculation 2 5 4 3 3" xfId="8491"/>
    <cellStyle name="Calculation 2 5 4 3 3 2" xfId="8492"/>
    <cellStyle name="Calculation 2 5 4 3 3 2 2" xfId="8493"/>
    <cellStyle name="Calculation 2 5 4 3 3 2 3" xfId="8494"/>
    <cellStyle name="Calculation 2 5 4 3 3 2 4" xfId="8495"/>
    <cellStyle name="Calculation 2 5 4 3 3 2 5" xfId="8496"/>
    <cellStyle name="Calculation 2 5 4 3 3 2 6" xfId="8497"/>
    <cellStyle name="Calculation 2 5 4 3 3 2 7" xfId="8498"/>
    <cellStyle name="Calculation 2 5 4 3 3 3" xfId="8499"/>
    <cellStyle name="Calculation 2 5 4 3 3 4" xfId="8500"/>
    <cellStyle name="Calculation 2 5 4 3 4" xfId="8501"/>
    <cellStyle name="Calculation 2 5 4 3 4 2" xfId="8502"/>
    <cellStyle name="Calculation 2 5 4 3 4 2 2" xfId="8503"/>
    <cellStyle name="Calculation 2 5 4 3 4 2 3" xfId="8504"/>
    <cellStyle name="Calculation 2 5 4 3 4 2 4" xfId="8505"/>
    <cellStyle name="Calculation 2 5 4 3 4 2 5" xfId="8506"/>
    <cellStyle name="Calculation 2 5 4 3 4 2 6" xfId="8507"/>
    <cellStyle name="Calculation 2 5 4 3 4 2 7" xfId="8508"/>
    <cellStyle name="Calculation 2 5 4 3 4 3" xfId="8509"/>
    <cellStyle name="Calculation 2 5 4 3 4 4" xfId="8510"/>
    <cellStyle name="Calculation 2 5 4 3 5" xfId="8511"/>
    <cellStyle name="Calculation 2 5 4 3 5 2" xfId="8512"/>
    <cellStyle name="Calculation 2 5 4 3 5 3" xfId="8513"/>
    <cellStyle name="Calculation 2 5 4 3 5 4" xfId="8514"/>
    <cellStyle name="Calculation 2 5 4 3 5 5" xfId="8515"/>
    <cellStyle name="Calculation 2 5 4 3 5 6" xfId="8516"/>
    <cellStyle name="Calculation 2 5 4 3 5 7" xfId="8517"/>
    <cellStyle name="Calculation 2 5 4 3 5 8" xfId="8518"/>
    <cellStyle name="Calculation 2 5 4 3 6" xfId="8519"/>
    <cellStyle name="Calculation 2 5 4 3 6 2" xfId="8520"/>
    <cellStyle name="Calculation 2 5 4 3 6 3" xfId="8521"/>
    <cellStyle name="Calculation 2 5 4 3 6 4" xfId="8522"/>
    <cellStyle name="Calculation 2 5 4 3 6 5" xfId="8523"/>
    <cellStyle name="Calculation 2 5 4 3 6 6" xfId="8524"/>
    <cellStyle name="Calculation 2 5 4 3 6 7" xfId="8525"/>
    <cellStyle name="Calculation 2 5 4 3 7" xfId="8526"/>
    <cellStyle name="Calculation 2 5 4 3 8" xfId="8527"/>
    <cellStyle name="Calculation 2 5 4 3 9" xfId="8528"/>
    <cellStyle name="Calculation 2 5 4 4" xfId="8529"/>
    <cellStyle name="Calculation 2 5 4 4 10" xfId="8530"/>
    <cellStyle name="Calculation 2 5 4 4 2" xfId="8531"/>
    <cellStyle name="Calculation 2 5 4 4 2 2" xfId="8532"/>
    <cellStyle name="Calculation 2 5 4 4 2 2 2" xfId="8533"/>
    <cellStyle name="Calculation 2 5 4 4 2 2 3" xfId="8534"/>
    <cellStyle name="Calculation 2 5 4 4 2 2 4" xfId="8535"/>
    <cellStyle name="Calculation 2 5 4 4 2 2 5" xfId="8536"/>
    <cellStyle name="Calculation 2 5 4 4 2 2 6" xfId="8537"/>
    <cellStyle name="Calculation 2 5 4 4 2 2 7" xfId="8538"/>
    <cellStyle name="Calculation 2 5 4 4 2 3" xfId="8539"/>
    <cellStyle name="Calculation 2 5 4 4 2 4" xfId="8540"/>
    <cellStyle name="Calculation 2 5 4 4 3" xfId="8541"/>
    <cellStyle name="Calculation 2 5 4 4 3 2" xfId="8542"/>
    <cellStyle name="Calculation 2 5 4 4 3 2 2" xfId="8543"/>
    <cellStyle name="Calculation 2 5 4 4 3 2 3" xfId="8544"/>
    <cellStyle name="Calculation 2 5 4 4 3 2 4" xfId="8545"/>
    <cellStyle name="Calculation 2 5 4 4 3 2 5" xfId="8546"/>
    <cellStyle name="Calculation 2 5 4 4 3 2 6" xfId="8547"/>
    <cellStyle name="Calculation 2 5 4 4 3 2 7" xfId="8548"/>
    <cellStyle name="Calculation 2 5 4 4 3 3" xfId="8549"/>
    <cellStyle name="Calculation 2 5 4 4 3 4" xfId="8550"/>
    <cellStyle name="Calculation 2 5 4 4 4" xfId="8551"/>
    <cellStyle name="Calculation 2 5 4 4 4 2" xfId="8552"/>
    <cellStyle name="Calculation 2 5 4 4 4 2 2" xfId="8553"/>
    <cellStyle name="Calculation 2 5 4 4 4 2 3" xfId="8554"/>
    <cellStyle name="Calculation 2 5 4 4 4 2 4" xfId="8555"/>
    <cellStyle name="Calculation 2 5 4 4 4 2 5" xfId="8556"/>
    <cellStyle name="Calculation 2 5 4 4 4 2 6" xfId="8557"/>
    <cellStyle name="Calculation 2 5 4 4 4 2 7" xfId="8558"/>
    <cellStyle name="Calculation 2 5 4 4 4 3" xfId="8559"/>
    <cellStyle name="Calculation 2 5 4 4 4 4" xfId="8560"/>
    <cellStyle name="Calculation 2 5 4 4 5" xfId="8561"/>
    <cellStyle name="Calculation 2 5 4 4 5 2" xfId="8562"/>
    <cellStyle name="Calculation 2 5 4 4 5 3" xfId="8563"/>
    <cellStyle name="Calculation 2 5 4 4 5 4" xfId="8564"/>
    <cellStyle name="Calculation 2 5 4 4 5 5" xfId="8565"/>
    <cellStyle name="Calculation 2 5 4 4 5 6" xfId="8566"/>
    <cellStyle name="Calculation 2 5 4 4 5 7" xfId="8567"/>
    <cellStyle name="Calculation 2 5 4 4 5 8" xfId="8568"/>
    <cellStyle name="Calculation 2 5 4 4 6" xfId="8569"/>
    <cellStyle name="Calculation 2 5 4 4 6 2" xfId="8570"/>
    <cellStyle name="Calculation 2 5 4 4 6 3" xfId="8571"/>
    <cellStyle name="Calculation 2 5 4 4 6 4" xfId="8572"/>
    <cellStyle name="Calculation 2 5 4 4 6 5" xfId="8573"/>
    <cellStyle name="Calculation 2 5 4 4 6 6" xfId="8574"/>
    <cellStyle name="Calculation 2 5 4 4 6 7" xfId="8575"/>
    <cellStyle name="Calculation 2 5 4 4 7" xfId="8576"/>
    <cellStyle name="Calculation 2 5 4 4 8" xfId="8577"/>
    <cellStyle name="Calculation 2 5 4 4 9" xfId="8578"/>
    <cellStyle name="Calculation 2 5 4 5" xfId="8579"/>
    <cellStyle name="Calculation 2 5 4 5 2" xfId="8580"/>
    <cellStyle name="Calculation 2 5 4 5 2 2" xfId="8581"/>
    <cellStyle name="Calculation 2 5 4 5 2 3" xfId="8582"/>
    <cellStyle name="Calculation 2 5 4 5 2 4" xfId="8583"/>
    <cellStyle name="Calculation 2 5 4 5 2 5" xfId="8584"/>
    <cellStyle name="Calculation 2 5 4 5 2 6" xfId="8585"/>
    <cellStyle name="Calculation 2 5 4 5 2 7" xfId="8586"/>
    <cellStyle name="Calculation 2 5 4 5 3" xfId="8587"/>
    <cellStyle name="Calculation 2 5 4 5 4" xfId="8588"/>
    <cellStyle name="Calculation 2 5 4 5 5" xfId="8589"/>
    <cellStyle name="Calculation 2 5 4 6" xfId="8590"/>
    <cellStyle name="Calculation 2 5 4 6 2" xfId="8591"/>
    <cellStyle name="Calculation 2 5 4 6 2 2" xfId="8592"/>
    <cellStyle name="Calculation 2 5 4 6 2 3" xfId="8593"/>
    <cellStyle name="Calculation 2 5 4 6 2 4" xfId="8594"/>
    <cellStyle name="Calculation 2 5 4 6 2 5" xfId="8595"/>
    <cellStyle name="Calculation 2 5 4 6 2 6" xfId="8596"/>
    <cellStyle name="Calculation 2 5 4 6 2 7" xfId="8597"/>
    <cellStyle name="Calculation 2 5 4 6 3" xfId="8598"/>
    <cellStyle name="Calculation 2 5 4 6 4" xfId="8599"/>
    <cellStyle name="Calculation 2 5 4 6 5" xfId="8600"/>
    <cellStyle name="Calculation 2 5 4 7" xfId="8601"/>
    <cellStyle name="Calculation 2 5 4 7 2" xfId="8602"/>
    <cellStyle name="Calculation 2 5 4 7 2 2" xfId="8603"/>
    <cellStyle name="Calculation 2 5 4 7 2 3" xfId="8604"/>
    <cellStyle name="Calculation 2 5 4 7 2 4" xfId="8605"/>
    <cellStyle name="Calculation 2 5 4 7 2 5" xfId="8606"/>
    <cellStyle name="Calculation 2 5 4 7 2 6" xfId="8607"/>
    <cellStyle name="Calculation 2 5 4 7 2 7" xfId="8608"/>
    <cellStyle name="Calculation 2 5 4 7 3" xfId="8609"/>
    <cellStyle name="Calculation 2 5 4 7 4" xfId="8610"/>
    <cellStyle name="Calculation 2 5 4 7 5" xfId="8611"/>
    <cellStyle name="Calculation 2 5 4 8" xfId="8612"/>
    <cellStyle name="Calculation 2 5 4 8 2" xfId="8613"/>
    <cellStyle name="Calculation 2 5 4 8 2 2" xfId="8614"/>
    <cellStyle name="Calculation 2 5 4 8 2 3" xfId="8615"/>
    <cellStyle name="Calculation 2 5 4 8 2 4" xfId="8616"/>
    <cellStyle name="Calculation 2 5 4 8 2 5" xfId="8617"/>
    <cellStyle name="Calculation 2 5 4 8 2 6" xfId="8618"/>
    <cellStyle name="Calculation 2 5 4 8 2 7" xfId="8619"/>
    <cellStyle name="Calculation 2 5 4 8 3" xfId="8620"/>
    <cellStyle name="Calculation 2 5 4 8 4" xfId="8621"/>
    <cellStyle name="Calculation 2 5 4 8 5" xfId="8622"/>
    <cellStyle name="Calculation 2 5 4 9" xfId="8623"/>
    <cellStyle name="Calculation 2 5 4 9 2" xfId="8624"/>
    <cellStyle name="Calculation 2 5 4 9 3" xfId="8625"/>
    <cellStyle name="Calculation 2 5 4 9 4" xfId="8626"/>
    <cellStyle name="Calculation 2 5 4 9 5" xfId="8627"/>
    <cellStyle name="Calculation 2 5 4 9 6" xfId="8628"/>
    <cellStyle name="Calculation 2 5 4 9 7" xfId="8629"/>
    <cellStyle name="Calculation 2 5 4 9 8" xfId="8630"/>
    <cellStyle name="Calculation 2 5 5" xfId="8631"/>
    <cellStyle name="Calculation 2 5 5 10" xfId="8632"/>
    <cellStyle name="Calculation 2 5 5 10 2" xfId="8633"/>
    <cellStyle name="Calculation 2 5 5 10 3" xfId="8634"/>
    <cellStyle name="Calculation 2 5 5 10 4" xfId="8635"/>
    <cellStyle name="Calculation 2 5 5 10 5" xfId="8636"/>
    <cellStyle name="Calculation 2 5 5 11" xfId="8637"/>
    <cellStyle name="Calculation 2 5 5 11 2" xfId="8638"/>
    <cellStyle name="Calculation 2 5 5 11 3" xfId="8639"/>
    <cellStyle name="Calculation 2 5 5 11 4" xfId="8640"/>
    <cellStyle name="Calculation 2 5 5 11 5" xfId="8641"/>
    <cellStyle name="Calculation 2 5 5 12" xfId="8642"/>
    <cellStyle name="Calculation 2 5 5 12 2" xfId="8643"/>
    <cellStyle name="Calculation 2 5 5 12 3" xfId="8644"/>
    <cellStyle name="Calculation 2 5 5 12 4" xfId="8645"/>
    <cellStyle name="Calculation 2 5 5 12 5" xfId="8646"/>
    <cellStyle name="Calculation 2 5 5 13" xfId="8647"/>
    <cellStyle name="Calculation 2 5 5 13 2" xfId="8648"/>
    <cellStyle name="Calculation 2 5 5 13 3" xfId="8649"/>
    <cellStyle name="Calculation 2 5 5 13 4" xfId="8650"/>
    <cellStyle name="Calculation 2 5 5 13 5" xfId="8651"/>
    <cellStyle name="Calculation 2 5 5 14" xfId="8652"/>
    <cellStyle name="Calculation 2 5 5 14 2" xfId="8653"/>
    <cellStyle name="Calculation 2 5 5 14 3" xfId="8654"/>
    <cellStyle name="Calculation 2 5 5 14 4" xfId="8655"/>
    <cellStyle name="Calculation 2 5 5 14 5" xfId="8656"/>
    <cellStyle name="Calculation 2 5 5 15" xfId="8657"/>
    <cellStyle name="Calculation 2 5 5 15 2" xfId="8658"/>
    <cellStyle name="Calculation 2 5 5 15 3" xfId="8659"/>
    <cellStyle name="Calculation 2 5 5 15 4" xfId="8660"/>
    <cellStyle name="Calculation 2 5 5 15 5" xfId="8661"/>
    <cellStyle name="Calculation 2 5 5 16" xfId="8662"/>
    <cellStyle name="Calculation 2 5 5 16 2" xfId="8663"/>
    <cellStyle name="Calculation 2 5 5 16 3" xfId="8664"/>
    <cellStyle name="Calculation 2 5 5 16 4" xfId="8665"/>
    <cellStyle name="Calculation 2 5 5 16 5" xfId="8666"/>
    <cellStyle name="Calculation 2 5 5 17" xfId="8667"/>
    <cellStyle name="Calculation 2 5 5 17 2" xfId="8668"/>
    <cellStyle name="Calculation 2 5 5 17 3" xfId="8669"/>
    <cellStyle name="Calculation 2 5 5 17 4" xfId="8670"/>
    <cellStyle name="Calculation 2 5 5 17 5" xfId="8671"/>
    <cellStyle name="Calculation 2 5 5 18" xfId="8672"/>
    <cellStyle name="Calculation 2 5 5 2" xfId="8673"/>
    <cellStyle name="Calculation 2 5 5 2 10" xfId="8674"/>
    <cellStyle name="Calculation 2 5 5 2 2" xfId="8675"/>
    <cellStyle name="Calculation 2 5 5 2 2 2" xfId="8676"/>
    <cellStyle name="Calculation 2 5 5 2 2 2 2" xfId="8677"/>
    <cellStyle name="Calculation 2 5 5 2 2 2 3" xfId="8678"/>
    <cellStyle name="Calculation 2 5 5 2 2 2 4" xfId="8679"/>
    <cellStyle name="Calculation 2 5 5 2 2 2 5" xfId="8680"/>
    <cellStyle name="Calculation 2 5 5 2 2 2 6" xfId="8681"/>
    <cellStyle name="Calculation 2 5 5 2 2 2 7" xfId="8682"/>
    <cellStyle name="Calculation 2 5 5 2 2 3" xfId="8683"/>
    <cellStyle name="Calculation 2 5 5 2 2 4" xfId="8684"/>
    <cellStyle name="Calculation 2 5 5 2 3" xfId="8685"/>
    <cellStyle name="Calculation 2 5 5 2 3 2" xfId="8686"/>
    <cellStyle name="Calculation 2 5 5 2 3 2 2" xfId="8687"/>
    <cellStyle name="Calculation 2 5 5 2 3 2 3" xfId="8688"/>
    <cellStyle name="Calculation 2 5 5 2 3 2 4" xfId="8689"/>
    <cellStyle name="Calculation 2 5 5 2 3 2 5" xfId="8690"/>
    <cellStyle name="Calculation 2 5 5 2 3 2 6" xfId="8691"/>
    <cellStyle name="Calculation 2 5 5 2 3 2 7" xfId="8692"/>
    <cellStyle name="Calculation 2 5 5 2 3 3" xfId="8693"/>
    <cellStyle name="Calculation 2 5 5 2 3 4" xfId="8694"/>
    <cellStyle name="Calculation 2 5 5 2 4" xfId="8695"/>
    <cellStyle name="Calculation 2 5 5 2 4 2" xfId="8696"/>
    <cellStyle name="Calculation 2 5 5 2 4 2 2" xfId="8697"/>
    <cellStyle name="Calculation 2 5 5 2 4 2 3" xfId="8698"/>
    <cellStyle name="Calculation 2 5 5 2 4 2 4" xfId="8699"/>
    <cellStyle name="Calculation 2 5 5 2 4 2 5" xfId="8700"/>
    <cellStyle name="Calculation 2 5 5 2 4 2 6" xfId="8701"/>
    <cellStyle name="Calculation 2 5 5 2 4 2 7" xfId="8702"/>
    <cellStyle name="Calculation 2 5 5 2 4 3" xfId="8703"/>
    <cellStyle name="Calculation 2 5 5 2 4 4" xfId="8704"/>
    <cellStyle name="Calculation 2 5 5 2 5" xfId="8705"/>
    <cellStyle name="Calculation 2 5 5 2 5 2" xfId="8706"/>
    <cellStyle name="Calculation 2 5 5 2 5 3" xfId="8707"/>
    <cellStyle name="Calculation 2 5 5 2 5 4" xfId="8708"/>
    <cellStyle name="Calculation 2 5 5 2 5 5" xfId="8709"/>
    <cellStyle name="Calculation 2 5 5 2 5 6" xfId="8710"/>
    <cellStyle name="Calculation 2 5 5 2 5 7" xfId="8711"/>
    <cellStyle name="Calculation 2 5 5 2 5 8" xfId="8712"/>
    <cellStyle name="Calculation 2 5 5 2 6" xfId="8713"/>
    <cellStyle name="Calculation 2 5 5 2 6 2" xfId="8714"/>
    <cellStyle name="Calculation 2 5 5 2 6 3" xfId="8715"/>
    <cellStyle name="Calculation 2 5 5 2 6 4" xfId="8716"/>
    <cellStyle name="Calculation 2 5 5 2 6 5" xfId="8717"/>
    <cellStyle name="Calculation 2 5 5 2 6 6" xfId="8718"/>
    <cellStyle name="Calculation 2 5 5 2 6 7" xfId="8719"/>
    <cellStyle name="Calculation 2 5 5 2 7" xfId="8720"/>
    <cellStyle name="Calculation 2 5 5 2 8" xfId="8721"/>
    <cellStyle name="Calculation 2 5 5 2 9" xfId="8722"/>
    <cellStyle name="Calculation 2 5 5 3" xfId="8723"/>
    <cellStyle name="Calculation 2 5 5 3 2" xfId="8724"/>
    <cellStyle name="Calculation 2 5 5 3 2 2" xfId="8725"/>
    <cellStyle name="Calculation 2 5 5 3 2 3" xfId="8726"/>
    <cellStyle name="Calculation 2 5 5 3 2 4" xfId="8727"/>
    <cellStyle name="Calculation 2 5 5 3 2 5" xfId="8728"/>
    <cellStyle name="Calculation 2 5 5 3 2 6" xfId="8729"/>
    <cellStyle name="Calculation 2 5 5 3 2 7" xfId="8730"/>
    <cellStyle name="Calculation 2 5 5 3 3" xfId="8731"/>
    <cellStyle name="Calculation 2 5 5 3 4" xfId="8732"/>
    <cellStyle name="Calculation 2 5 5 3 5" xfId="8733"/>
    <cellStyle name="Calculation 2 5 5 4" xfId="8734"/>
    <cellStyle name="Calculation 2 5 5 4 2" xfId="8735"/>
    <cellStyle name="Calculation 2 5 5 4 2 2" xfId="8736"/>
    <cellStyle name="Calculation 2 5 5 4 2 3" xfId="8737"/>
    <cellStyle name="Calculation 2 5 5 4 2 4" xfId="8738"/>
    <cellStyle name="Calculation 2 5 5 4 2 5" xfId="8739"/>
    <cellStyle name="Calculation 2 5 5 4 2 6" xfId="8740"/>
    <cellStyle name="Calculation 2 5 5 4 2 7" xfId="8741"/>
    <cellStyle name="Calculation 2 5 5 4 3" xfId="8742"/>
    <cellStyle name="Calculation 2 5 5 4 4" xfId="8743"/>
    <cellStyle name="Calculation 2 5 5 4 5" xfId="8744"/>
    <cellStyle name="Calculation 2 5 5 5" xfId="8745"/>
    <cellStyle name="Calculation 2 5 5 5 2" xfId="8746"/>
    <cellStyle name="Calculation 2 5 5 5 2 2" xfId="8747"/>
    <cellStyle name="Calculation 2 5 5 5 2 3" xfId="8748"/>
    <cellStyle name="Calculation 2 5 5 5 2 4" xfId="8749"/>
    <cellStyle name="Calculation 2 5 5 5 2 5" xfId="8750"/>
    <cellStyle name="Calculation 2 5 5 5 2 6" xfId="8751"/>
    <cellStyle name="Calculation 2 5 5 5 2 7" xfId="8752"/>
    <cellStyle name="Calculation 2 5 5 5 3" xfId="8753"/>
    <cellStyle name="Calculation 2 5 5 5 4" xfId="8754"/>
    <cellStyle name="Calculation 2 5 5 5 5" xfId="8755"/>
    <cellStyle name="Calculation 2 5 5 6" xfId="8756"/>
    <cellStyle name="Calculation 2 5 5 6 2" xfId="8757"/>
    <cellStyle name="Calculation 2 5 5 6 3" xfId="8758"/>
    <cellStyle name="Calculation 2 5 5 6 4" xfId="8759"/>
    <cellStyle name="Calculation 2 5 5 6 5" xfId="8760"/>
    <cellStyle name="Calculation 2 5 5 6 6" xfId="8761"/>
    <cellStyle name="Calculation 2 5 5 6 7" xfId="8762"/>
    <cellStyle name="Calculation 2 5 5 6 8" xfId="8763"/>
    <cellStyle name="Calculation 2 5 5 7" xfId="8764"/>
    <cellStyle name="Calculation 2 5 5 7 2" xfId="8765"/>
    <cellStyle name="Calculation 2 5 5 7 3" xfId="8766"/>
    <cellStyle name="Calculation 2 5 5 7 4" xfId="8767"/>
    <cellStyle name="Calculation 2 5 5 7 5" xfId="8768"/>
    <cellStyle name="Calculation 2 5 5 7 6" xfId="8769"/>
    <cellStyle name="Calculation 2 5 5 7 7" xfId="8770"/>
    <cellStyle name="Calculation 2 5 5 8" xfId="8771"/>
    <cellStyle name="Calculation 2 5 5 8 2" xfId="8772"/>
    <cellStyle name="Calculation 2 5 5 8 3" xfId="8773"/>
    <cellStyle name="Calculation 2 5 5 8 4" xfId="8774"/>
    <cellStyle name="Calculation 2 5 5 8 5" xfId="8775"/>
    <cellStyle name="Calculation 2 5 5 9" xfId="8776"/>
    <cellStyle name="Calculation 2 5 5 9 2" xfId="8777"/>
    <cellStyle name="Calculation 2 5 5 9 3" xfId="8778"/>
    <cellStyle name="Calculation 2 5 5 9 4" xfId="8779"/>
    <cellStyle name="Calculation 2 5 5 9 5" xfId="8780"/>
    <cellStyle name="Calculation 2 5 6" xfId="8781"/>
    <cellStyle name="Calculation 2 5 6 10" xfId="8782"/>
    <cellStyle name="Calculation 2 5 6 2" xfId="8783"/>
    <cellStyle name="Calculation 2 5 6 2 2" xfId="8784"/>
    <cellStyle name="Calculation 2 5 6 2 2 2" xfId="8785"/>
    <cellStyle name="Calculation 2 5 6 2 2 3" xfId="8786"/>
    <cellStyle name="Calculation 2 5 6 2 2 4" xfId="8787"/>
    <cellStyle name="Calculation 2 5 6 2 2 5" xfId="8788"/>
    <cellStyle name="Calculation 2 5 6 2 2 6" xfId="8789"/>
    <cellStyle name="Calculation 2 5 6 2 2 7" xfId="8790"/>
    <cellStyle name="Calculation 2 5 6 2 3" xfId="8791"/>
    <cellStyle name="Calculation 2 5 6 2 4" xfId="8792"/>
    <cellStyle name="Calculation 2 5 6 3" xfId="8793"/>
    <cellStyle name="Calculation 2 5 6 3 2" xfId="8794"/>
    <cellStyle name="Calculation 2 5 6 3 2 2" xfId="8795"/>
    <cellStyle name="Calculation 2 5 6 3 2 3" xfId="8796"/>
    <cellStyle name="Calculation 2 5 6 3 2 4" xfId="8797"/>
    <cellStyle name="Calculation 2 5 6 3 2 5" xfId="8798"/>
    <cellStyle name="Calculation 2 5 6 3 2 6" xfId="8799"/>
    <cellStyle name="Calculation 2 5 6 3 2 7" xfId="8800"/>
    <cellStyle name="Calculation 2 5 6 3 3" xfId="8801"/>
    <cellStyle name="Calculation 2 5 6 3 4" xfId="8802"/>
    <cellStyle name="Calculation 2 5 6 4" xfId="8803"/>
    <cellStyle name="Calculation 2 5 6 4 2" xfId="8804"/>
    <cellStyle name="Calculation 2 5 6 4 2 2" xfId="8805"/>
    <cellStyle name="Calculation 2 5 6 4 2 3" xfId="8806"/>
    <cellStyle name="Calculation 2 5 6 4 2 4" xfId="8807"/>
    <cellStyle name="Calculation 2 5 6 4 2 5" xfId="8808"/>
    <cellStyle name="Calculation 2 5 6 4 2 6" xfId="8809"/>
    <cellStyle name="Calculation 2 5 6 4 2 7" xfId="8810"/>
    <cellStyle name="Calculation 2 5 6 4 3" xfId="8811"/>
    <cellStyle name="Calculation 2 5 6 4 4" xfId="8812"/>
    <cellStyle name="Calculation 2 5 6 5" xfId="8813"/>
    <cellStyle name="Calculation 2 5 6 5 2" xfId="8814"/>
    <cellStyle name="Calculation 2 5 6 5 3" xfId="8815"/>
    <cellStyle name="Calculation 2 5 6 5 4" xfId="8816"/>
    <cellStyle name="Calculation 2 5 6 5 5" xfId="8817"/>
    <cellStyle name="Calculation 2 5 6 5 6" xfId="8818"/>
    <cellStyle name="Calculation 2 5 6 5 7" xfId="8819"/>
    <cellStyle name="Calculation 2 5 6 5 8" xfId="8820"/>
    <cellStyle name="Calculation 2 5 6 6" xfId="8821"/>
    <cellStyle name="Calculation 2 5 6 6 2" xfId="8822"/>
    <cellStyle name="Calculation 2 5 6 6 3" xfId="8823"/>
    <cellStyle name="Calculation 2 5 6 6 4" xfId="8824"/>
    <cellStyle name="Calculation 2 5 6 6 5" xfId="8825"/>
    <cellStyle name="Calculation 2 5 6 6 6" xfId="8826"/>
    <cellStyle name="Calculation 2 5 6 6 7" xfId="8827"/>
    <cellStyle name="Calculation 2 5 6 7" xfId="8828"/>
    <cellStyle name="Calculation 2 5 6 8" xfId="8829"/>
    <cellStyle name="Calculation 2 5 6 9" xfId="8830"/>
    <cellStyle name="Calculation 2 5 7" xfId="8831"/>
    <cellStyle name="Calculation 2 5 7 10" xfId="8832"/>
    <cellStyle name="Calculation 2 5 7 2" xfId="8833"/>
    <cellStyle name="Calculation 2 5 7 2 2" xfId="8834"/>
    <cellStyle name="Calculation 2 5 7 2 2 2" xfId="8835"/>
    <cellStyle name="Calculation 2 5 7 2 2 3" xfId="8836"/>
    <cellStyle name="Calculation 2 5 7 2 2 4" xfId="8837"/>
    <cellStyle name="Calculation 2 5 7 2 2 5" xfId="8838"/>
    <cellStyle name="Calculation 2 5 7 2 2 6" xfId="8839"/>
    <cellStyle name="Calculation 2 5 7 2 2 7" xfId="8840"/>
    <cellStyle name="Calculation 2 5 7 2 3" xfId="8841"/>
    <cellStyle name="Calculation 2 5 7 2 4" xfId="8842"/>
    <cellStyle name="Calculation 2 5 7 3" xfId="8843"/>
    <cellStyle name="Calculation 2 5 7 3 2" xfId="8844"/>
    <cellStyle name="Calculation 2 5 7 3 2 2" xfId="8845"/>
    <cellStyle name="Calculation 2 5 7 3 2 3" xfId="8846"/>
    <cellStyle name="Calculation 2 5 7 3 2 4" xfId="8847"/>
    <cellStyle name="Calculation 2 5 7 3 2 5" xfId="8848"/>
    <cellStyle name="Calculation 2 5 7 3 2 6" xfId="8849"/>
    <cellStyle name="Calculation 2 5 7 3 2 7" xfId="8850"/>
    <cellStyle name="Calculation 2 5 7 3 3" xfId="8851"/>
    <cellStyle name="Calculation 2 5 7 3 4" xfId="8852"/>
    <cellStyle name="Calculation 2 5 7 4" xfId="8853"/>
    <cellStyle name="Calculation 2 5 7 4 2" xfId="8854"/>
    <cellStyle name="Calculation 2 5 7 4 2 2" xfId="8855"/>
    <cellStyle name="Calculation 2 5 7 4 2 3" xfId="8856"/>
    <cellStyle name="Calculation 2 5 7 4 2 4" xfId="8857"/>
    <cellStyle name="Calculation 2 5 7 4 2 5" xfId="8858"/>
    <cellStyle name="Calculation 2 5 7 4 2 6" xfId="8859"/>
    <cellStyle name="Calculation 2 5 7 4 2 7" xfId="8860"/>
    <cellStyle name="Calculation 2 5 7 4 3" xfId="8861"/>
    <cellStyle name="Calculation 2 5 7 4 4" xfId="8862"/>
    <cellStyle name="Calculation 2 5 7 5" xfId="8863"/>
    <cellStyle name="Calculation 2 5 7 5 2" xfId="8864"/>
    <cellStyle name="Calculation 2 5 7 5 3" xfId="8865"/>
    <cellStyle name="Calculation 2 5 7 5 4" xfId="8866"/>
    <cellStyle name="Calculation 2 5 7 5 5" xfId="8867"/>
    <cellStyle name="Calculation 2 5 7 5 6" xfId="8868"/>
    <cellStyle name="Calculation 2 5 7 5 7" xfId="8869"/>
    <cellStyle name="Calculation 2 5 7 5 8" xfId="8870"/>
    <cellStyle name="Calculation 2 5 7 6" xfId="8871"/>
    <cellStyle name="Calculation 2 5 7 6 2" xfId="8872"/>
    <cellStyle name="Calculation 2 5 7 6 3" xfId="8873"/>
    <cellStyle name="Calculation 2 5 7 6 4" xfId="8874"/>
    <cellStyle name="Calculation 2 5 7 6 5" xfId="8875"/>
    <cellStyle name="Calculation 2 5 7 6 6" xfId="8876"/>
    <cellStyle name="Calculation 2 5 7 6 7" xfId="8877"/>
    <cellStyle name="Calculation 2 5 7 7" xfId="8878"/>
    <cellStyle name="Calculation 2 5 7 8" xfId="8879"/>
    <cellStyle name="Calculation 2 5 7 9" xfId="8880"/>
    <cellStyle name="Calculation 2 5 8" xfId="8881"/>
    <cellStyle name="Calculation 2 5 8 2" xfId="8882"/>
    <cellStyle name="Calculation 2 5 8 2 2" xfId="8883"/>
    <cellStyle name="Calculation 2 5 8 2 3" xfId="8884"/>
    <cellStyle name="Calculation 2 5 8 2 4" xfId="8885"/>
    <cellStyle name="Calculation 2 5 8 2 5" xfId="8886"/>
    <cellStyle name="Calculation 2 5 8 2 6" xfId="8887"/>
    <cellStyle name="Calculation 2 5 8 2 7" xfId="8888"/>
    <cellStyle name="Calculation 2 5 8 3" xfId="8889"/>
    <cellStyle name="Calculation 2 5 8 4" xfId="8890"/>
    <cellStyle name="Calculation 2 5 8 5" xfId="8891"/>
    <cellStyle name="Calculation 2 5 9" xfId="8892"/>
    <cellStyle name="Calculation 2 5 9 2" xfId="8893"/>
    <cellStyle name="Calculation 2 5 9 2 2" xfId="8894"/>
    <cellStyle name="Calculation 2 5 9 2 3" xfId="8895"/>
    <cellStyle name="Calculation 2 5 9 2 4" xfId="8896"/>
    <cellStyle name="Calculation 2 5 9 2 5" xfId="8897"/>
    <cellStyle name="Calculation 2 5 9 2 6" xfId="8898"/>
    <cellStyle name="Calculation 2 5 9 2 7" xfId="8899"/>
    <cellStyle name="Calculation 2 5 9 3" xfId="8900"/>
    <cellStyle name="Calculation 2 5 9 4" xfId="8901"/>
    <cellStyle name="Calculation 2 5 9 5" xfId="8902"/>
    <cellStyle name="Calculation 2 6" xfId="8903"/>
    <cellStyle name="Calculation 2 6 10" xfId="8904"/>
    <cellStyle name="Calculation 2 6 10 2" xfId="8905"/>
    <cellStyle name="Calculation 2 6 10 3" xfId="8906"/>
    <cellStyle name="Calculation 2 6 10 4" xfId="8907"/>
    <cellStyle name="Calculation 2 6 10 5" xfId="8908"/>
    <cellStyle name="Calculation 2 6 10 6" xfId="8909"/>
    <cellStyle name="Calculation 2 6 10 7" xfId="8910"/>
    <cellStyle name="Calculation 2 6 11" xfId="8911"/>
    <cellStyle name="Calculation 2 6 11 2" xfId="8912"/>
    <cellStyle name="Calculation 2 6 11 3" xfId="8913"/>
    <cellStyle name="Calculation 2 6 11 4" xfId="8914"/>
    <cellStyle name="Calculation 2 6 11 5" xfId="8915"/>
    <cellStyle name="Calculation 2 6 12" xfId="8916"/>
    <cellStyle name="Calculation 2 6 12 2" xfId="8917"/>
    <cellStyle name="Calculation 2 6 12 3" xfId="8918"/>
    <cellStyle name="Calculation 2 6 12 4" xfId="8919"/>
    <cellStyle name="Calculation 2 6 12 5" xfId="8920"/>
    <cellStyle name="Calculation 2 6 13" xfId="8921"/>
    <cellStyle name="Calculation 2 6 13 2" xfId="8922"/>
    <cellStyle name="Calculation 2 6 13 3" xfId="8923"/>
    <cellStyle name="Calculation 2 6 13 4" xfId="8924"/>
    <cellStyle name="Calculation 2 6 13 5" xfId="8925"/>
    <cellStyle name="Calculation 2 6 14" xfId="8926"/>
    <cellStyle name="Calculation 2 6 14 2" xfId="8927"/>
    <cellStyle name="Calculation 2 6 14 3" xfId="8928"/>
    <cellStyle name="Calculation 2 6 14 4" xfId="8929"/>
    <cellStyle name="Calculation 2 6 14 5" xfId="8930"/>
    <cellStyle name="Calculation 2 6 15" xfId="8931"/>
    <cellStyle name="Calculation 2 6 15 2" xfId="8932"/>
    <cellStyle name="Calculation 2 6 15 3" xfId="8933"/>
    <cellStyle name="Calculation 2 6 15 4" xfId="8934"/>
    <cellStyle name="Calculation 2 6 15 5" xfId="8935"/>
    <cellStyle name="Calculation 2 6 16" xfId="8936"/>
    <cellStyle name="Calculation 2 6 16 2" xfId="8937"/>
    <cellStyle name="Calculation 2 6 16 3" xfId="8938"/>
    <cellStyle name="Calculation 2 6 16 4" xfId="8939"/>
    <cellStyle name="Calculation 2 6 16 5" xfId="8940"/>
    <cellStyle name="Calculation 2 6 17" xfId="8941"/>
    <cellStyle name="Calculation 2 6 17 2" xfId="8942"/>
    <cellStyle name="Calculation 2 6 17 3" xfId="8943"/>
    <cellStyle name="Calculation 2 6 17 4" xfId="8944"/>
    <cellStyle name="Calculation 2 6 17 5" xfId="8945"/>
    <cellStyle name="Calculation 2 6 18" xfId="8946"/>
    <cellStyle name="Calculation 2 6 2" xfId="8947"/>
    <cellStyle name="Calculation 2 6 2 10" xfId="8948"/>
    <cellStyle name="Calculation 2 6 2 10 2" xfId="8949"/>
    <cellStyle name="Calculation 2 6 2 10 3" xfId="8950"/>
    <cellStyle name="Calculation 2 6 2 10 4" xfId="8951"/>
    <cellStyle name="Calculation 2 6 2 10 5" xfId="8952"/>
    <cellStyle name="Calculation 2 6 2 11" xfId="8953"/>
    <cellStyle name="Calculation 2 6 2 11 2" xfId="8954"/>
    <cellStyle name="Calculation 2 6 2 11 3" xfId="8955"/>
    <cellStyle name="Calculation 2 6 2 11 4" xfId="8956"/>
    <cellStyle name="Calculation 2 6 2 11 5" xfId="8957"/>
    <cellStyle name="Calculation 2 6 2 12" xfId="8958"/>
    <cellStyle name="Calculation 2 6 2 12 2" xfId="8959"/>
    <cellStyle name="Calculation 2 6 2 12 3" xfId="8960"/>
    <cellStyle name="Calculation 2 6 2 12 4" xfId="8961"/>
    <cellStyle name="Calculation 2 6 2 12 5" xfId="8962"/>
    <cellStyle name="Calculation 2 6 2 13" xfId="8963"/>
    <cellStyle name="Calculation 2 6 2 13 2" xfId="8964"/>
    <cellStyle name="Calculation 2 6 2 13 3" xfId="8965"/>
    <cellStyle name="Calculation 2 6 2 13 4" xfId="8966"/>
    <cellStyle name="Calculation 2 6 2 13 5" xfId="8967"/>
    <cellStyle name="Calculation 2 6 2 14" xfId="8968"/>
    <cellStyle name="Calculation 2 6 2 14 2" xfId="8969"/>
    <cellStyle name="Calculation 2 6 2 14 3" xfId="8970"/>
    <cellStyle name="Calculation 2 6 2 14 4" xfId="8971"/>
    <cellStyle name="Calculation 2 6 2 14 5" xfId="8972"/>
    <cellStyle name="Calculation 2 6 2 15" xfId="8973"/>
    <cellStyle name="Calculation 2 6 2 15 2" xfId="8974"/>
    <cellStyle name="Calculation 2 6 2 15 3" xfId="8975"/>
    <cellStyle name="Calculation 2 6 2 15 4" xfId="8976"/>
    <cellStyle name="Calculation 2 6 2 15 5" xfId="8977"/>
    <cellStyle name="Calculation 2 6 2 16" xfId="8978"/>
    <cellStyle name="Calculation 2 6 2 16 2" xfId="8979"/>
    <cellStyle name="Calculation 2 6 2 16 3" xfId="8980"/>
    <cellStyle name="Calculation 2 6 2 16 4" xfId="8981"/>
    <cellStyle name="Calculation 2 6 2 16 5" xfId="8982"/>
    <cellStyle name="Calculation 2 6 2 17" xfId="8983"/>
    <cellStyle name="Calculation 2 6 2 17 2" xfId="8984"/>
    <cellStyle name="Calculation 2 6 2 17 3" xfId="8985"/>
    <cellStyle name="Calculation 2 6 2 17 4" xfId="8986"/>
    <cellStyle name="Calculation 2 6 2 17 5" xfId="8987"/>
    <cellStyle name="Calculation 2 6 2 18" xfId="8988"/>
    <cellStyle name="Calculation 2 6 2 2" xfId="8989"/>
    <cellStyle name="Calculation 2 6 2 2 10" xfId="8990"/>
    <cellStyle name="Calculation 2 6 2 2 2" xfId="8991"/>
    <cellStyle name="Calculation 2 6 2 2 2 2" xfId="8992"/>
    <cellStyle name="Calculation 2 6 2 2 2 2 2" xfId="8993"/>
    <cellStyle name="Calculation 2 6 2 2 2 2 3" xfId="8994"/>
    <cellStyle name="Calculation 2 6 2 2 2 2 4" xfId="8995"/>
    <cellStyle name="Calculation 2 6 2 2 2 2 5" xfId="8996"/>
    <cellStyle name="Calculation 2 6 2 2 2 2 6" xfId="8997"/>
    <cellStyle name="Calculation 2 6 2 2 2 2 7" xfId="8998"/>
    <cellStyle name="Calculation 2 6 2 2 2 3" xfId="8999"/>
    <cellStyle name="Calculation 2 6 2 2 2 4" xfId="9000"/>
    <cellStyle name="Calculation 2 6 2 2 3" xfId="9001"/>
    <cellStyle name="Calculation 2 6 2 2 3 2" xfId="9002"/>
    <cellStyle name="Calculation 2 6 2 2 3 2 2" xfId="9003"/>
    <cellStyle name="Calculation 2 6 2 2 3 2 3" xfId="9004"/>
    <cellStyle name="Calculation 2 6 2 2 3 2 4" xfId="9005"/>
    <cellStyle name="Calculation 2 6 2 2 3 2 5" xfId="9006"/>
    <cellStyle name="Calculation 2 6 2 2 3 2 6" xfId="9007"/>
    <cellStyle name="Calculation 2 6 2 2 3 2 7" xfId="9008"/>
    <cellStyle name="Calculation 2 6 2 2 3 3" xfId="9009"/>
    <cellStyle name="Calculation 2 6 2 2 3 4" xfId="9010"/>
    <cellStyle name="Calculation 2 6 2 2 4" xfId="9011"/>
    <cellStyle name="Calculation 2 6 2 2 4 2" xfId="9012"/>
    <cellStyle name="Calculation 2 6 2 2 4 2 2" xfId="9013"/>
    <cellStyle name="Calculation 2 6 2 2 4 2 3" xfId="9014"/>
    <cellStyle name="Calculation 2 6 2 2 4 2 4" xfId="9015"/>
    <cellStyle name="Calculation 2 6 2 2 4 2 5" xfId="9016"/>
    <cellStyle name="Calculation 2 6 2 2 4 2 6" xfId="9017"/>
    <cellStyle name="Calculation 2 6 2 2 4 2 7" xfId="9018"/>
    <cellStyle name="Calculation 2 6 2 2 4 3" xfId="9019"/>
    <cellStyle name="Calculation 2 6 2 2 4 4" xfId="9020"/>
    <cellStyle name="Calculation 2 6 2 2 5" xfId="9021"/>
    <cellStyle name="Calculation 2 6 2 2 5 2" xfId="9022"/>
    <cellStyle name="Calculation 2 6 2 2 5 3" xfId="9023"/>
    <cellStyle name="Calculation 2 6 2 2 5 4" xfId="9024"/>
    <cellStyle name="Calculation 2 6 2 2 5 5" xfId="9025"/>
    <cellStyle name="Calculation 2 6 2 2 5 6" xfId="9026"/>
    <cellStyle name="Calculation 2 6 2 2 5 7" xfId="9027"/>
    <cellStyle name="Calculation 2 6 2 2 5 8" xfId="9028"/>
    <cellStyle name="Calculation 2 6 2 2 6" xfId="9029"/>
    <cellStyle name="Calculation 2 6 2 2 6 2" xfId="9030"/>
    <cellStyle name="Calculation 2 6 2 2 6 3" xfId="9031"/>
    <cellStyle name="Calculation 2 6 2 2 6 4" xfId="9032"/>
    <cellStyle name="Calculation 2 6 2 2 6 5" xfId="9033"/>
    <cellStyle name="Calculation 2 6 2 2 6 6" xfId="9034"/>
    <cellStyle name="Calculation 2 6 2 2 6 7" xfId="9035"/>
    <cellStyle name="Calculation 2 6 2 2 7" xfId="9036"/>
    <cellStyle name="Calculation 2 6 2 2 8" xfId="9037"/>
    <cellStyle name="Calculation 2 6 2 2 9" xfId="9038"/>
    <cellStyle name="Calculation 2 6 2 3" xfId="9039"/>
    <cellStyle name="Calculation 2 6 2 3 2" xfId="9040"/>
    <cellStyle name="Calculation 2 6 2 3 2 2" xfId="9041"/>
    <cellStyle name="Calculation 2 6 2 3 2 3" xfId="9042"/>
    <cellStyle name="Calculation 2 6 2 3 2 4" xfId="9043"/>
    <cellStyle name="Calculation 2 6 2 3 2 5" xfId="9044"/>
    <cellStyle name="Calculation 2 6 2 3 2 6" xfId="9045"/>
    <cellStyle name="Calculation 2 6 2 3 2 7" xfId="9046"/>
    <cellStyle name="Calculation 2 6 2 3 3" xfId="9047"/>
    <cellStyle name="Calculation 2 6 2 3 4" xfId="9048"/>
    <cellStyle name="Calculation 2 6 2 3 5" xfId="9049"/>
    <cellStyle name="Calculation 2 6 2 4" xfId="9050"/>
    <cellStyle name="Calculation 2 6 2 4 2" xfId="9051"/>
    <cellStyle name="Calculation 2 6 2 4 2 2" xfId="9052"/>
    <cellStyle name="Calculation 2 6 2 4 2 3" xfId="9053"/>
    <cellStyle name="Calculation 2 6 2 4 2 4" xfId="9054"/>
    <cellStyle name="Calculation 2 6 2 4 2 5" xfId="9055"/>
    <cellStyle name="Calculation 2 6 2 4 2 6" xfId="9056"/>
    <cellStyle name="Calculation 2 6 2 4 2 7" xfId="9057"/>
    <cellStyle name="Calculation 2 6 2 4 3" xfId="9058"/>
    <cellStyle name="Calculation 2 6 2 4 4" xfId="9059"/>
    <cellStyle name="Calculation 2 6 2 4 5" xfId="9060"/>
    <cellStyle name="Calculation 2 6 2 5" xfId="9061"/>
    <cellStyle name="Calculation 2 6 2 5 2" xfId="9062"/>
    <cellStyle name="Calculation 2 6 2 5 2 2" xfId="9063"/>
    <cellStyle name="Calculation 2 6 2 5 2 3" xfId="9064"/>
    <cellStyle name="Calculation 2 6 2 5 2 4" xfId="9065"/>
    <cellStyle name="Calculation 2 6 2 5 2 5" xfId="9066"/>
    <cellStyle name="Calculation 2 6 2 5 2 6" xfId="9067"/>
    <cellStyle name="Calculation 2 6 2 5 2 7" xfId="9068"/>
    <cellStyle name="Calculation 2 6 2 5 3" xfId="9069"/>
    <cellStyle name="Calculation 2 6 2 5 4" xfId="9070"/>
    <cellStyle name="Calculation 2 6 2 5 5" xfId="9071"/>
    <cellStyle name="Calculation 2 6 2 6" xfId="9072"/>
    <cellStyle name="Calculation 2 6 2 6 2" xfId="9073"/>
    <cellStyle name="Calculation 2 6 2 6 3" xfId="9074"/>
    <cellStyle name="Calculation 2 6 2 6 4" xfId="9075"/>
    <cellStyle name="Calculation 2 6 2 6 5" xfId="9076"/>
    <cellStyle name="Calculation 2 6 2 6 6" xfId="9077"/>
    <cellStyle name="Calculation 2 6 2 6 7" xfId="9078"/>
    <cellStyle name="Calculation 2 6 2 6 8" xfId="9079"/>
    <cellStyle name="Calculation 2 6 2 7" xfId="9080"/>
    <cellStyle name="Calculation 2 6 2 7 2" xfId="9081"/>
    <cellStyle name="Calculation 2 6 2 7 3" xfId="9082"/>
    <cellStyle name="Calculation 2 6 2 7 4" xfId="9083"/>
    <cellStyle name="Calculation 2 6 2 7 5" xfId="9084"/>
    <cellStyle name="Calculation 2 6 2 7 6" xfId="9085"/>
    <cellStyle name="Calculation 2 6 2 7 7" xfId="9086"/>
    <cellStyle name="Calculation 2 6 2 8" xfId="9087"/>
    <cellStyle name="Calculation 2 6 2 8 2" xfId="9088"/>
    <cellStyle name="Calculation 2 6 2 8 3" xfId="9089"/>
    <cellStyle name="Calculation 2 6 2 8 4" xfId="9090"/>
    <cellStyle name="Calculation 2 6 2 8 5" xfId="9091"/>
    <cellStyle name="Calculation 2 6 2 9" xfId="9092"/>
    <cellStyle name="Calculation 2 6 2 9 2" xfId="9093"/>
    <cellStyle name="Calculation 2 6 2 9 3" xfId="9094"/>
    <cellStyle name="Calculation 2 6 2 9 4" xfId="9095"/>
    <cellStyle name="Calculation 2 6 2 9 5" xfId="9096"/>
    <cellStyle name="Calculation 2 6 3" xfId="9097"/>
    <cellStyle name="Calculation 2 6 3 10" xfId="9098"/>
    <cellStyle name="Calculation 2 6 3 2" xfId="9099"/>
    <cellStyle name="Calculation 2 6 3 2 2" xfId="9100"/>
    <cellStyle name="Calculation 2 6 3 2 2 2" xfId="9101"/>
    <cellStyle name="Calculation 2 6 3 2 2 3" xfId="9102"/>
    <cellStyle name="Calculation 2 6 3 2 2 4" xfId="9103"/>
    <cellStyle name="Calculation 2 6 3 2 2 5" xfId="9104"/>
    <cellStyle name="Calculation 2 6 3 2 2 6" xfId="9105"/>
    <cellStyle name="Calculation 2 6 3 2 2 7" xfId="9106"/>
    <cellStyle name="Calculation 2 6 3 2 3" xfId="9107"/>
    <cellStyle name="Calculation 2 6 3 2 4" xfId="9108"/>
    <cellStyle name="Calculation 2 6 3 3" xfId="9109"/>
    <cellStyle name="Calculation 2 6 3 3 2" xfId="9110"/>
    <cellStyle name="Calculation 2 6 3 3 2 2" xfId="9111"/>
    <cellStyle name="Calculation 2 6 3 3 2 3" xfId="9112"/>
    <cellStyle name="Calculation 2 6 3 3 2 4" xfId="9113"/>
    <cellStyle name="Calculation 2 6 3 3 2 5" xfId="9114"/>
    <cellStyle name="Calculation 2 6 3 3 2 6" xfId="9115"/>
    <cellStyle name="Calculation 2 6 3 3 2 7" xfId="9116"/>
    <cellStyle name="Calculation 2 6 3 3 3" xfId="9117"/>
    <cellStyle name="Calculation 2 6 3 3 4" xfId="9118"/>
    <cellStyle name="Calculation 2 6 3 4" xfId="9119"/>
    <cellStyle name="Calculation 2 6 3 4 2" xfId="9120"/>
    <cellStyle name="Calculation 2 6 3 4 2 2" xfId="9121"/>
    <cellStyle name="Calculation 2 6 3 4 2 3" xfId="9122"/>
    <cellStyle name="Calculation 2 6 3 4 2 4" xfId="9123"/>
    <cellStyle name="Calculation 2 6 3 4 2 5" xfId="9124"/>
    <cellStyle name="Calculation 2 6 3 4 2 6" xfId="9125"/>
    <cellStyle name="Calculation 2 6 3 4 2 7" xfId="9126"/>
    <cellStyle name="Calculation 2 6 3 4 3" xfId="9127"/>
    <cellStyle name="Calculation 2 6 3 4 4" xfId="9128"/>
    <cellStyle name="Calculation 2 6 3 5" xfId="9129"/>
    <cellStyle name="Calculation 2 6 3 5 2" xfId="9130"/>
    <cellStyle name="Calculation 2 6 3 5 3" xfId="9131"/>
    <cellStyle name="Calculation 2 6 3 5 4" xfId="9132"/>
    <cellStyle name="Calculation 2 6 3 5 5" xfId="9133"/>
    <cellStyle name="Calculation 2 6 3 5 6" xfId="9134"/>
    <cellStyle name="Calculation 2 6 3 5 7" xfId="9135"/>
    <cellStyle name="Calculation 2 6 3 5 8" xfId="9136"/>
    <cellStyle name="Calculation 2 6 3 6" xfId="9137"/>
    <cellStyle name="Calculation 2 6 3 6 2" xfId="9138"/>
    <cellStyle name="Calculation 2 6 3 6 3" xfId="9139"/>
    <cellStyle name="Calculation 2 6 3 6 4" xfId="9140"/>
    <cellStyle name="Calculation 2 6 3 6 5" xfId="9141"/>
    <cellStyle name="Calculation 2 6 3 6 6" xfId="9142"/>
    <cellStyle name="Calculation 2 6 3 6 7" xfId="9143"/>
    <cellStyle name="Calculation 2 6 3 7" xfId="9144"/>
    <cellStyle name="Calculation 2 6 3 8" xfId="9145"/>
    <cellStyle name="Calculation 2 6 3 9" xfId="9146"/>
    <cellStyle name="Calculation 2 6 4" xfId="9147"/>
    <cellStyle name="Calculation 2 6 4 10" xfId="9148"/>
    <cellStyle name="Calculation 2 6 4 2" xfId="9149"/>
    <cellStyle name="Calculation 2 6 4 2 2" xfId="9150"/>
    <cellStyle name="Calculation 2 6 4 2 2 2" xfId="9151"/>
    <cellStyle name="Calculation 2 6 4 2 2 3" xfId="9152"/>
    <cellStyle name="Calculation 2 6 4 2 2 4" xfId="9153"/>
    <cellStyle name="Calculation 2 6 4 2 2 5" xfId="9154"/>
    <cellStyle name="Calculation 2 6 4 2 2 6" xfId="9155"/>
    <cellStyle name="Calculation 2 6 4 2 2 7" xfId="9156"/>
    <cellStyle name="Calculation 2 6 4 2 3" xfId="9157"/>
    <cellStyle name="Calculation 2 6 4 2 4" xfId="9158"/>
    <cellStyle name="Calculation 2 6 4 3" xfId="9159"/>
    <cellStyle name="Calculation 2 6 4 3 2" xfId="9160"/>
    <cellStyle name="Calculation 2 6 4 3 2 2" xfId="9161"/>
    <cellStyle name="Calculation 2 6 4 3 2 3" xfId="9162"/>
    <cellStyle name="Calculation 2 6 4 3 2 4" xfId="9163"/>
    <cellStyle name="Calculation 2 6 4 3 2 5" xfId="9164"/>
    <cellStyle name="Calculation 2 6 4 3 2 6" xfId="9165"/>
    <cellStyle name="Calculation 2 6 4 3 2 7" xfId="9166"/>
    <cellStyle name="Calculation 2 6 4 3 3" xfId="9167"/>
    <cellStyle name="Calculation 2 6 4 3 4" xfId="9168"/>
    <cellStyle name="Calculation 2 6 4 4" xfId="9169"/>
    <cellStyle name="Calculation 2 6 4 4 2" xfId="9170"/>
    <cellStyle name="Calculation 2 6 4 4 2 2" xfId="9171"/>
    <cellStyle name="Calculation 2 6 4 4 2 3" xfId="9172"/>
    <cellStyle name="Calculation 2 6 4 4 2 4" xfId="9173"/>
    <cellStyle name="Calculation 2 6 4 4 2 5" xfId="9174"/>
    <cellStyle name="Calculation 2 6 4 4 2 6" xfId="9175"/>
    <cellStyle name="Calculation 2 6 4 4 2 7" xfId="9176"/>
    <cellStyle name="Calculation 2 6 4 4 3" xfId="9177"/>
    <cellStyle name="Calculation 2 6 4 4 4" xfId="9178"/>
    <cellStyle name="Calculation 2 6 4 5" xfId="9179"/>
    <cellStyle name="Calculation 2 6 4 5 2" xfId="9180"/>
    <cellStyle name="Calculation 2 6 4 5 3" xfId="9181"/>
    <cellStyle name="Calculation 2 6 4 5 4" xfId="9182"/>
    <cellStyle name="Calculation 2 6 4 5 5" xfId="9183"/>
    <cellStyle name="Calculation 2 6 4 5 6" xfId="9184"/>
    <cellStyle name="Calculation 2 6 4 5 7" xfId="9185"/>
    <cellStyle name="Calculation 2 6 4 5 8" xfId="9186"/>
    <cellStyle name="Calculation 2 6 4 6" xfId="9187"/>
    <cellStyle name="Calculation 2 6 4 6 2" xfId="9188"/>
    <cellStyle name="Calculation 2 6 4 6 3" xfId="9189"/>
    <cellStyle name="Calculation 2 6 4 6 4" xfId="9190"/>
    <cellStyle name="Calculation 2 6 4 6 5" xfId="9191"/>
    <cellStyle name="Calculation 2 6 4 6 6" xfId="9192"/>
    <cellStyle name="Calculation 2 6 4 6 7" xfId="9193"/>
    <cellStyle name="Calculation 2 6 4 7" xfId="9194"/>
    <cellStyle name="Calculation 2 6 4 8" xfId="9195"/>
    <cellStyle name="Calculation 2 6 4 9" xfId="9196"/>
    <cellStyle name="Calculation 2 6 5" xfId="9197"/>
    <cellStyle name="Calculation 2 6 5 2" xfId="9198"/>
    <cellStyle name="Calculation 2 6 5 2 2" xfId="9199"/>
    <cellStyle name="Calculation 2 6 5 2 3" xfId="9200"/>
    <cellStyle name="Calculation 2 6 5 2 4" xfId="9201"/>
    <cellStyle name="Calculation 2 6 5 2 5" xfId="9202"/>
    <cellStyle name="Calculation 2 6 5 2 6" xfId="9203"/>
    <cellStyle name="Calculation 2 6 5 2 7" xfId="9204"/>
    <cellStyle name="Calculation 2 6 5 3" xfId="9205"/>
    <cellStyle name="Calculation 2 6 5 4" xfId="9206"/>
    <cellStyle name="Calculation 2 6 5 5" xfId="9207"/>
    <cellStyle name="Calculation 2 6 6" xfId="9208"/>
    <cellStyle name="Calculation 2 6 6 2" xfId="9209"/>
    <cellStyle name="Calculation 2 6 6 2 2" xfId="9210"/>
    <cellStyle name="Calculation 2 6 6 2 3" xfId="9211"/>
    <cellStyle name="Calculation 2 6 6 2 4" xfId="9212"/>
    <cellStyle name="Calculation 2 6 6 2 5" xfId="9213"/>
    <cellStyle name="Calculation 2 6 6 2 6" xfId="9214"/>
    <cellStyle name="Calculation 2 6 6 2 7" xfId="9215"/>
    <cellStyle name="Calculation 2 6 6 3" xfId="9216"/>
    <cellStyle name="Calculation 2 6 6 4" xfId="9217"/>
    <cellStyle name="Calculation 2 6 6 5" xfId="9218"/>
    <cellStyle name="Calculation 2 6 7" xfId="9219"/>
    <cellStyle name="Calculation 2 6 7 2" xfId="9220"/>
    <cellStyle name="Calculation 2 6 7 2 2" xfId="9221"/>
    <cellStyle name="Calculation 2 6 7 2 3" xfId="9222"/>
    <cellStyle name="Calculation 2 6 7 2 4" xfId="9223"/>
    <cellStyle name="Calculation 2 6 7 2 5" xfId="9224"/>
    <cellStyle name="Calculation 2 6 7 2 6" xfId="9225"/>
    <cellStyle name="Calculation 2 6 7 2 7" xfId="9226"/>
    <cellStyle name="Calculation 2 6 7 3" xfId="9227"/>
    <cellStyle name="Calculation 2 6 7 4" xfId="9228"/>
    <cellStyle name="Calculation 2 6 7 5" xfId="9229"/>
    <cellStyle name="Calculation 2 6 8" xfId="9230"/>
    <cellStyle name="Calculation 2 6 8 2" xfId="9231"/>
    <cellStyle name="Calculation 2 6 8 2 2" xfId="9232"/>
    <cellStyle name="Calculation 2 6 8 2 3" xfId="9233"/>
    <cellStyle name="Calculation 2 6 8 2 4" xfId="9234"/>
    <cellStyle name="Calculation 2 6 8 2 5" xfId="9235"/>
    <cellStyle name="Calculation 2 6 8 2 6" xfId="9236"/>
    <cellStyle name="Calculation 2 6 8 2 7" xfId="9237"/>
    <cellStyle name="Calculation 2 6 8 3" xfId="9238"/>
    <cellStyle name="Calculation 2 6 8 4" xfId="9239"/>
    <cellStyle name="Calculation 2 6 8 5" xfId="9240"/>
    <cellStyle name="Calculation 2 6 9" xfId="9241"/>
    <cellStyle name="Calculation 2 6 9 2" xfId="9242"/>
    <cellStyle name="Calculation 2 6 9 3" xfId="9243"/>
    <cellStyle name="Calculation 2 6 9 4" xfId="9244"/>
    <cellStyle name="Calculation 2 6 9 5" xfId="9245"/>
    <cellStyle name="Calculation 2 6 9 6" xfId="9246"/>
    <cellStyle name="Calculation 2 6 9 7" xfId="9247"/>
    <cellStyle name="Calculation 2 6 9 8" xfId="9248"/>
    <cellStyle name="Calculation 2 7" xfId="9249"/>
    <cellStyle name="Calculation 2 7 10" xfId="9250"/>
    <cellStyle name="Calculation 2 7 10 2" xfId="9251"/>
    <cellStyle name="Calculation 2 7 10 3" xfId="9252"/>
    <cellStyle name="Calculation 2 7 10 4" xfId="9253"/>
    <cellStyle name="Calculation 2 7 10 5" xfId="9254"/>
    <cellStyle name="Calculation 2 7 11" xfId="9255"/>
    <cellStyle name="Calculation 2 7 11 2" xfId="9256"/>
    <cellStyle name="Calculation 2 7 11 3" xfId="9257"/>
    <cellStyle name="Calculation 2 7 11 4" xfId="9258"/>
    <cellStyle name="Calculation 2 7 11 5" xfId="9259"/>
    <cellStyle name="Calculation 2 7 12" xfId="9260"/>
    <cellStyle name="Calculation 2 7 12 2" xfId="9261"/>
    <cellStyle name="Calculation 2 7 12 3" xfId="9262"/>
    <cellStyle name="Calculation 2 7 12 4" xfId="9263"/>
    <cellStyle name="Calculation 2 7 12 5" xfId="9264"/>
    <cellStyle name="Calculation 2 7 13" xfId="9265"/>
    <cellStyle name="Calculation 2 7 13 2" xfId="9266"/>
    <cellStyle name="Calculation 2 7 13 3" xfId="9267"/>
    <cellStyle name="Calculation 2 7 13 4" xfId="9268"/>
    <cellStyle name="Calculation 2 7 13 5" xfId="9269"/>
    <cellStyle name="Calculation 2 7 14" xfId="9270"/>
    <cellStyle name="Calculation 2 7 14 2" xfId="9271"/>
    <cellStyle name="Calculation 2 7 14 3" xfId="9272"/>
    <cellStyle name="Calculation 2 7 14 4" xfId="9273"/>
    <cellStyle name="Calculation 2 7 14 5" xfId="9274"/>
    <cellStyle name="Calculation 2 7 15" xfId="9275"/>
    <cellStyle name="Calculation 2 7 15 2" xfId="9276"/>
    <cellStyle name="Calculation 2 7 15 3" xfId="9277"/>
    <cellStyle name="Calculation 2 7 15 4" xfId="9278"/>
    <cellStyle name="Calculation 2 7 15 5" xfId="9279"/>
    <cellStyle name="Calculation 2 7 16" xfId="9280"/>
    <cellStyle name="Calculation 2 7 16 2" xfId="9281"/>
    <cellStyle name="Calculation 2 7 16 3" xfId="9282"/>
    <cellStyle name="Calculation 2 7 16 4" xfId="9283"/>
    <cellStyle name="Calculation 2 7 16 5" xfId="9284"/>
    <cellStyle name="Calculation 2 7 17" xfId="9285"/>
    <cellStyle name="Calculation 2 7 17 2" xfId="9286"/>
    <cellStyle name="Calculation 2 7 17 3" xfId="9287"/>
    <cellStyle name="Calculation 2 7 17 4" xfId="9288"/>
    <cellStyle name="Calculation 2 7 17 5" xfId="9289"/>
    <cellStyle name="Calculation 2 7 18" xfId="9290"/>
    <cellStyle name="Calculation 2 7 2" xfId="9291"/>
    <cellStyle name="Calculation 2 7 2 10" xfId="9292"/>
    <cellStyle name="Calculation 2 7 2 2" xfId="9293"/>
    <cellStyle name="Calculation 2 7 2 2 2" xfId="9294"/>
    <cellStyle name="Calculation 2 7 2 2 2 2" xfId="9295"/>
    <cellStyle name="Calculation 2 7 2 2 2 3" xfId="9296"/>
    <cellStyle name="Calculation 2 7 2 2 2 4" xfId="9297"/>
    <cellStyle name="Calculation 2 7 2 2 2 5" xfId="9298"/>
    <cellStyle name="Calculation 2 7 2 2 2 6" xfId="9299"/>
    <cellStyle name="Calculation 2 7 2 2 2 7" xfId="9300"/>
    <cellStyle name="Calculation 2 7 2 2 3" xfId="9301"/>
    <cellStyle name="Calculation 2 7 2 2 4" xfId="9302"/>
    <cellStyle name="Calculation 2 7 2 3" xfId="9303"/>
    <cellStyle name="Calculation 2 7 2 3 2" xfId="9304"/>
    <cellStyle name="Calculation 2 7 2 3 2 2" xfId="9305"/>
    <cellStyle name="Calculation 2 7 2 3 2 3" xfId="9306"/>
    <cellStyle name="Calculation 2 7 2 3 2 4" xfId="9307"/>
    <cellStyle name="Calculation 2 7 2 3 2 5" xfId="9308"/>
    <cellStyle name="Calculation 2 7 2 3 2 6" xfId="9309"/>
    <cellStyle name="Calculation 2 7 2 3 2 7" xfId="9310"/>
    <cellStyle name="Calculation 2 7 2 3 3" xfId="9311"/>
    <cellStyle name="Calculation 2 7 2 3 4" xfId="9312"/>
    <cellStyle name="Calculation 2 7 2 4" xfId="9313"/>
    <cellStyle name="Calculation 2 7 2 4 2" xfId="9314"/>
    <cellStyle name="Calculation 2 7 2 4 2 2" xfId="9315"/>
    <cellStyle name="Calculation 2 7 2 4 2 3" xfId="9316"/>
    <cellStyle name="Calculation 2 7 2 4 2 4" xfId="9317"/>
    <cellStyle name="Calculation 2 7 2 4 2 5" xfId="9318"/>
    <cellStyle name="Calculation 2 7 2 4 2 6" xfId="9319"/>
    <cellStyle name="Calculation 2 7 2 4 2 7" xfId="9320"/>
    <cellStyle name="Calculation 2 7 2 4 3" xfId="9321"/>
    <cellStyle name="Calculation 2 7 2 4 4" xfId="9322"/>
    <cellStyle name="Calculation 2 7 2 5" xfId="9323"/>
    <cellStyle name="Calculation 2 7 2 5 2" xfId="9324"/>
    <cellStyle name="Calculation 2 7 2 5 3" xfId="9325"/>
    <cellStyle name="Calculation 2 7 2 5 4" xfId="9326"/>
    <cellStyle name="Calculation 2 7 2 5 5" xfId="9327"/>
    <cellStyle name="Calculation 2 7 2 5 6" xfId="9328"/>
    <cellStyle name="Calculation 2 7 2 5 7" xfId="9329"/>
    <cellStyle name="Calculation 2 7 2 5 8" xfId="9330"/>
    <cellStyle name="Calculation 2 7 2 6" xfId="9331"/>
    <cellStyle name="Calculation 2 7 2 6 2" xfId="9332"/>
    <cellStyle name="Calculation 2 7 2 6 3" xfId="9333"/>
    <cellStyle name="Calculation 2 7 2 6 4" xfId="9334"/>
    <cellStyle name="Calculation 2 7 2 6 5" xfId="9335"/>
    <cellStyle name="Calculation 2 7 2 6 6" xfId="9336"/>
    <cellStyle name="Calculation 2 7 2 6 7" xfId="9337"/>
    <cellStyle name="Calculation 2 7 2 7" xfId="9338"/>
    <cellStyle name="Calculation 2 7 2 8" xfId="9339"/>
    <cellStyle name="Calculation 2 7 2 9" xfId="9340"/>
    <cellStyle name="Calculation 2 7 3" xfId="9341"/>
    <cellStyle name="Calculation 2 7 3 2" xfId="9342"/>
    <cellStyle name="Calculation 2 7 3 2 2" xfId="9343"/>
    <cellStyle name="Calculation 2 7 3 2 3" xfId="9344"/>
    <cellStyle name="Calculation 2 7 3 2 4" xfId="9345"/>
    <cellStyle name="Calculation 2 7 3 2 5" xfId="9346"/>
    <cellStyle name="Calculation 2 7 3 2 6" xfId="9347"/>
    <cellStyle name="Calculation 2 7 3 2 7" xfId="9348"/>
    <cellStyle name="Calculation 2 7 3 3" xfId="9349"/>
    <cellStyle name="Calculation 2 7 3 4" xfId="9350"/>
    <cellStyle name="Calculation 2 7 3 5" xfId="9351"/>
    <cellStyle name="Calculation 2 7 4" xfId="9352"/>
    <cellStyle name="Calculation 2 7 4 2" xfId="9353"/>
    <cellStyle name="Calculation 2 7 4 2 2" xfId="9354"/>
    <cellStyle name="Calculation 2 7 4 2 3" xfId="9355"/>
    <cellStyle name="Calculation 2 7 4 2 4" xfId="9356"/>
    <cellStyle name="Calculation 2 7 4 2 5" xfId="9357"/>
    <cellStyle name="Calculation 2 7 4 2 6" xfId="9358"/>
    <cellStyle name="Calculation 2 7 4 2 7" xfId="9359"/>
    <cellStyle name="Calculation 2 7 4 3" xfId="9360"/>
    <cellStyle name="Calculation 2 7 4 4" xfId="9361"/>
    <cellStyle name="Calculation 2 7 4 5" xfId="9362"/>
    <cellStyle name="Calculation 2 7 5" xfId="9363"/>
    <cellStyle name="Calculation 2 7 5 2" xfId="9364"/>
    <cellStyle name="Calculation 2 7 5 2 2" xfId="9365"/>
    <cellStyle name="Calculation 2 7 5 2 3" xfId="9366"/>
    <cellStyle name="Calculation 2 7 5 2 4" xfId="9367"/>
    <cellStyle name="Calculation 2 7 5 2 5" xfId="9368"/>
    <cellStyle name="Calculation 2 7 5 2 6" xfId="9369"/>
    <cellStyle name="Calculation 2 7 5 2 7" xfId="9370"/>
    <cellStyle name="Calculation 2 7 5 3" xfId="9371"/>
    <cellStyle name="Calculation 2 7 5 4" xfId="9372"/>
    <cellStyle name="Calculation 2 7 5 5" xfId="9373"/>
    <cellStyle name="Calculation 2 7 6" xfId="9374"/>
    <cellStyle name="Calculation 2 7 6 2" xfId="9375"/>
    <cellStyle name="Calculation 2 7 6 3" xfId="9376"/>
    <cellStyle name="Calculation 2 7 6 4" xfId="9377"/>
    <cellStyle name="Calculation 2 7 6 5" xfId="9378"/>
    <cellStyle name="Calculation 2 7 6 6" xfId="9379"/>
    <cellStyle name="Calculation 2 7 6 7" xfId="9380"/>
    <cellStyle name="Calculation 2 7 6 8" xfId="9381"/>
    <cellStyle name="Calculation 2 7 7" xfId="9382"/>
    <cellStyle name="Calculation 2 7 7 2" xfId="9383"/>
    <cellStyle name="Calculation 2 7 7 3" xfId="9384"/>
    <cellStyle name="Calculation 2 7 7 4" xfId="9385"/>
    <cellStyle name="Calculation 2 7 7 5" xfId="9386"/>
    <cellStyle name="Calculation 2 7 7 6" xfId="9387"/>
    <cellStyle name="Calculation 2 7 7 7" xfId="9388"/>
    <cellStyle name="Calculation 2 7 8" xfId="9389"/>
    <cellStyle name="Calculation 2 7 8 2" xfId="9390"/>
    <cellStyle name="Calculation 2 7 8 3" xfId="9391"/>
    <cellStyle name="Calculation 2 7 8 4" xfId="9392"/>
    <cellStyle name="Calculation 2 7 8 5" xfId="9393"/>
    <cellStyle name="Calculation 2 7 9" xfId="9394"/>
    <cellStyle name="Calculation 2 7 9 2" xfId="9395"/>
    <cellStyle name="Calculation 2 7 9 3" xfId="9396"/>
    <cellStyle name="Calculation 2 7 9 4" xfId="9397"/>
    <cellStyle name="Calculation 2 7 9 5" xfId="9398"/>
    <cellStyle name="Calculation 2 8" xfId="9399"/>
    <cellStyle name="Calculation 2 8 10" xfId="9400"/>
    <cellStyle name="Calculation 2 8 2" xfId="9401"/>
    <cellStyle name="Calculation 2 8 2 2" xfId="9402"/>
    <cellStyle name="Calculation 2 8 2 2 2" xfId="9403"/>
    <cellStyle name="Calculation 2 8 2 2 3" xfId="9404"/>
    <cellStyle name="Calculation 2 8 2 2 4" xfId="9405"/>
    <cellStyle name="Calculation 2 8 2 2 5" xfId="9406"/>
    <cellStyle name="Calculation 2 8 2 2 6" xfId="9407"/>
    <cellStyle name="Calculation 2 8 2 2 7" xfId="9408"/>
    <cellStyle name="Calculation 2 8 2 3" xfId="9409"/>
    <cellStyle name="Calculation 2 8 2 4" xfId="9410"/>
    <cellStyle name="Calculation 2 8 3" xfId="9411"/>
    <cellStyle name="Calculation 2 8 3 2" xfId="9412"/>
    <cellStyle name="Calculation 2 8 3 2 2" xfId="9413"/>
    <cellStyle name="Calculation 2 8 3 2 3" xfId="9414"/>
    <cellStyle name="Calculation 2 8 3 2 4" xfId="9415"/>
    <cellStyle name="Calculation 2 8 3 2 5" xfId="9416"/>
    <cellStyle name="Calculation 2 8 3 2 6" xfId="9417"/>
    <cellStyle name="Calculation 2 8 3 2 7" xfId="9418"/>
    <cellStyle name="Calculation 2 8 3 3" xfId="9419"/>
    <cellStyle name="Calculation 2 8 3 4" xfId="9420"/>
    <cellStyle name="Calculation 2 8 4" xfId="9421"/>
    <cellStyle name="Calculation 2 8 4 2" xfId="9422"/>
    <cellStyle name="Calculation 2 8 4 2 2" xfId="9423"/>
    <cellStyle name="Calculation 2 8 4 2 3" xfId="9424"/>
    <cellStyle name="Calculation 2 8 4 2 4" xfId="9425"/>
    <cellStyle name="Calculation 2 8 4 2 5" xfId="9426"/>
    <cellStyle name="Calculation 2 8 4 2 6" xfId="9427"/>
    <cellStyle name="Calculation 2 8 4 2 7" xfId="9428"/>
    <cellStyle name="Calculation 2 8 4 3" xfId="9429"/>
    <cellStyle name="Calculation 2 8 4 4" xfId="9430"/>
    <cellStyle name="Calculation 2 8 5" xfId="9431"/>
    <cellStyle name="Calculation 2 8 5 2" xfId="9432"/>
    <cellStyle name="Calculation 2 8 5 3" xfId="9433"/>
    <cellStyle name="Calculation 2 8 5 4" xfId="9434"/>
    <cellStyle name="Calculation 2 8 5 5" xfId="9435"/>
    <cellStyle name="Calculation 2 8 5 6" xfId="9436"/>
    <cellStyle name="Calculation 2 8 5 7" xfId="9437"/>
    <cellStyle name="Calculation 2 8 5 8" xfId="9438"/>
    <cellStyle name="Calculation 2 8 6" xfId="9439"/>
    <cellStyle name="Calculation 2 8 6 2" xfId="9440"/>
    <cellStyle name="Calculation 2 8 6 3" xfId="9441"/>
    <cellStyle name="Calculation 2 8 6 4" xfId="9442"/>
    <cellStyle name="Calculation 2 8 6 5" xfId="9443"/>
    <cellStyle name="Calculation 2 8 6 6" xfId="9444"/>
    <cellStyle name="Calculation 2 8 6 7" xfId="9445"/>
    <cellStyle name="Calculation 2 8 7" xfId="9446"/>
    <cellStyle name="Calculation 2 8 8" xfId="9447"/>
    <cellStyle name="Calculation 2 8 9" xfId="9448"/>
    <cellStyle name="Calculation 2 9" xfId="9449"/>
    <cellStyle name="Calculation 2 9 10" xfId="9450"/>
    <cellStyle name="Calculation 2 9 2" xfId="9451"/>
    <cellStyle name="Calculation 2 9 2 2" xfId="9452"/>
    <cellStyle name="Calculation 2 9 2 2 2" xfId="9453"/>
    <cellStyle name="Calculation 2 9 2 2 3" xfId="9454"/>
    <cellStyle name="Calculation 2 9 2 2 4" xfId="9455"/>
    <cellStyle name="Calculation 2 9 2 2 5" xfId="9456"/>
    <cellStyle name="Calculation 2 9 2 2 6" xfId="9457"/>
    <cellStyle name="Calculation 2 9 2 2 7" xfId="9458"/>
    <cellStyle name="Calculation 2 9 2 3" xfId="9459"/>
    <cellStyle name="Calculation 2 9 2 4" xfId="9460"/>
    <cellStyle name="Calculation 2 9 3" xfId="9461"/>
    <cellStyle name="Calculation 2 9 3 2" xfId="9462"/>
    <cellStyle name="Calculation 2 9 3 2 2" xfId="9463"/>
    <cellStyle name="Calculation 2 9 3 2 3" xfId="9464"/>
    <cellStyle name="Calculation 2 9 3 2 4" xfId="9465"/>
    <cellStyle name="Calculation 2 9 3 2 5" xfId="9466"/>
    <cellStyle name="Calculation 2 9 3 2 6" xfId="9467"/>
    <cellStyle name="Calculation 2 9 3 2 7" xfId="9468"/>
    <cellStyle name="Calculation 2 9 3 3" xfId="9469"/>
    <cellStyle name="Calculation 2 9 3 4" xfId="9470"/>
    <cellStyle name="Calculation 2 9 4" xfId="9471"/>
    <cellStyle name="Calculation 2 9 4 2" xfId="9472"/>
    <cellStyle name="Calculation 2 9 4 2 2" xfId="9473"/>
    <cellStyle name="Calculation 2 9 4 2 3" xfId="9474"/>
    <cellStyle name="Calculation 2 9 4 2 4" xfId="9475"/>
    <cellStyle name="Calculation 2 9 4 2 5" xfId="9476"/>
    <cellStyle name="Calculation 2 9 4 2 6" xfId="9477"/>
    <cellStyle name="Calculation 2 9 4 2 7" xfId="9478"/>
    <cellStyle name="Calculation 2 9 4 3" xfId="9479"/>
    <cellStyle name="Calculation 2 9 4 4" xfId="9480"/>
    <cellStyle name="Calculation 2 9 5" xfId="9481"/>
    <cellStyle name="Calculation 2 9 5 2" xfId="9482"/>
    <cellStyle name="Calculation 2 9 5 3" xfId="9483"/>
    <cellStyle name="Calculation 2 9 5 4" xfId="9484"/>
    <cellStyle name="Calculation 2 9 5 5" xfId="9485"/>
    <cellStyle name="Calculation 2 9 5 6" xfId="9486"/>
    <cellStyle name="Calculation 2 9 5 7" xfId="9487"/>
    <cellStyle name="Calculation 2 9 5 8" xfId="9488"/>
    <cellStyle name="Calculation 2 9 6" xfId="9489"/>
    <cellStyle name="Calculation 2 9 6 2" xfId="9490"/>
    <cellStyle name="Calculation 2 9 6 3" xfId="9491"/>
    <cellStyle name="Calculation 2 9 6 4" xfId="9492"/>
    <cellStyle name="Calculation 2 9 6 5" xfId="9493"/>
    <cellStyle name="Calculation 2 9 6 6" xfId="9494"/>
    <cellStyle name="Calculation 2 9 6 7" xfId="9495"/>
    <cellStyle name="Calculation 2 9 7" xfId="9496"/>
    <cellStyle name="Calculation 2 9 8" xfId="9497"/>
    <cellStyle name="Calculation 2 9 9" xfId="9498"/>
    <cellStyle name="Calculation 3" xfId="9499"/>
    <cellStyle name="Calculation 4" xfId="9500"/>
    <cellStyle name="Calculation 5" xfId="9501"/>
    <cellStyle name="Calculation 6" xfId="9502"/>
    <cellStyle name="Cell Link" xfId="9503"/>
    <cellStyle name="Center Currency" xfId="9504"/>
    <cellStyle name="Center Date" xfId="9505"/>
    <cellStyle name="Center Multiple" xfId="9506"/>
    <cellStyle name="Center Number" xfId="9507"/>
    <cellStyle name="Center Percentage" xfId="9508"/>
    <cellStyle name="Center Year" xfId="9509"/>
    <cellStyle name="Check Cell 2" xfId="8"/>
    <cellStyle name="Check Cell 2 2" xfId="9510"/>
    <cellStyle name="Check Cell 2 2 2" xfId="9511"/>
    <cellStyle name="Check Cell 2 2 2 2" xfId="16"/>
    <cellStyle name="Check Cell 3" xfId="9512"/>
    <cellStyle name="Check Cell 4" xfId="9513"/>
    <cellStyle name="Check Cell 5" xfId="9514"/>
    <cellStyle name="Check Cell 6" xfId="9515"/>
    <cellStyle name="Comma [0]7Z_87C" xfId="96"/>
    <cellStyle name="Comma 0" xfId="97"/>
    <cellStyle name="Comma 1" xfId="98"/>
    <cellStyle name="Comma 1 2" xfId="99"/>
    <cellStyle name="Comma 10" xfId="349"/>
    <cellStyle name="Comma 11" xfId="9516"/>
    <cellStyle name="Comma 2" xfId="100"/>
    <cellStyle name="Comma 2 2" xfId="101"/>
    <cellStyle name="Comma 2 2 2" xfId="298"/>
    <cellStyle name="Comma 2 2 3" xfId="9517"/>
    <cellStyle name="Comma 2 2 4" xfId="9518"/>
    <cellStyle name="Comma 2 3" xfId="9"/>
    <cellStyle name="Comma 2 3 2" xfId="102"/>
    <cellStyle name="Comma 2 4" xfId="103"/>
    <cellStyle name="Comma 2 5" xfId="104"/>
    <cellStyle name="Comma 2 6" xfId="9519"/>
    <cellStyle name="Comma 3" xfId="105"/>
    <cellStyle name="Comma 3 2" xfId="106"/>
    <cellStyle name="Comma 3 3" xfId="107"/>
    <cellStyle name="Comma 3 4" xfId="9520"/>
    <cellStyle name="Comma 3 5" xfId="9521"/>
    <cellStyle name="Comma 4" xfId="108"/>
    <cellStyle name="Comma 4 2" xfId="9522"/>
    <cellStyle name="Comma 4 3" xfId="9523"/>
    <cellStyle name="Comma 5" xfId="109"/>
    <cellStyle name="Comma 5 2" xfId="9524"/>
    <cellStyle name="Comma 6" xfId="110"/>
    <cellStyle name="Comma 7" xfId="111"/>
    <cellStyle name="Comma 8" xfId="112"/>
    <cellStyle name="Comma 9" xfId="333"/>
    <cellStyle name="Comma 9 2" xfId="9525"/>
    <cellStyle name="Comma0" xfId="113"/>
    <cellStyle name="Company Name" xfId="9526"/>
    <cellStyle name="Cover Link Note" xfId="9527"/>
    <cellStyle name="Crit text input" xfId="335"/>
    <cellStyle name="Currency 0" xfId="9528"/>
    <cellStyle name="Currency 11" xfId="10"/>
    <cellStyle name="Currency 11 2" xfId="114"/>
    <cellStyle name="Currency 11 3" xfId="9529"/>
    <cellStyle name="Currency 2" xfId="115"/>
    <cellStyle name="Currency 2 2" xfId="116"/>
    <cellStyle name="Currency 3" xfId="117"/>
    <cellStyle name="Currency 3 2" xfId="118"/>
    <cellStyle name="Currency 4" xfId="119"/>
    <cellStyle name="Currency 4 2" xfId="120"/>
    <cellStyle name="Currency 5" xfId="299"/>
    <cellStyle name="D4_B8B1_005004B79812_.wvu.PrintTitlest" xfId="121"/>
    <cellStyle name="Date" xfId="122"/>
    <cellStyle name="Date 2" xfId="123"/>
    <cellStyle name="Date Aligned" xfId="9530"/>
    <cellStyle name="dms_ColumnHGrey" xfId="271"/>
    <cellStyle name="Dotted Line" xfId="9531"/>
    <cellStyle name="Emphasis 1" xfId="124"/>
    <cellStyle name="Emphasis 2" xfId="125"/>
    <cellStyle name="Emphasis 3" xfId="126"/>
    <cellStyle name="Euro" xfId="127"/>
    <cellStyle name="Example Heading" xfId="9532"/>
    <cellStyle name="Explanatory Text 2" xfId="128"/>
    <cellStyle name="Explanatory Text 2 2" xfId="9533"/>
    <cellStyle name="Explanatory Text 3" xfId="9534"/>
    <cellStyle name="Explanatory Text 4" xfId="9535"/>
    <cellStyle name="Explanatory Text 5" xfId="9536"/>
    <cellStyle name="Explanatory Text 6" xfId="9537"/>
    <cellStyle name="FAS Input Currency" xfId="9538"/>
    <cellStyle name="FAS Input Date" xfId="9539"/>
    <cellStyle name="FAS Input Multiple" xfId="9540"/>
    <cellStyle name="FAS Input Number" xfId="9541"/>
    <cellStyle name="FAS Input Percentage" xfId="9542"/>
    <cellStyle name="FAS Input Title / Name" xfId="9543"/>
    <cellStyle name="FAS Input Year" xfId="9544"/>
    <cellStyle name="Fixed" xfId="129"/>
    <cellStyle name="Fixed 2" xfId="130"/>
    <cellStyle name="Footnote" xfId="9545"/>
    <cellStyle name="Forecast Currency" xfId="9546"/>
    <cellStyle name="Forecast Date" xfId="9547"/>
    <cellStyle name="Forecast Multiple" xfId="9548"/>
    <cellStyle name="Forecast Number" xfId="9549"/>
    <cellStyle name="Forecast Percentage" xfId="9550"/>
    <cellStyle name="Forecast Period Title" xfId="9551"/>
    <cellStyle name="Forecast Year" xfId="9552"/>
    <cellStyle name="Format" xfId="9553"/>
    <cellStyle name="Format 2" xfId="9554"/>
    <cellStyle name="Gilsans" xfId="131"/>
    <cellStyle name="Gilsansl" xfId="132"/>
    <cellStyle name="Good 2" xfId="133"/>
    <cellStyle name="Good 2 2" xfId="9555"/>
    <cellStyle name="Good 3" xfId="9556"/>
    <cellStyle name="Good 4" xfId="9557"/>
    <cellStyle name="Good 5" xfId="9558"/>
    <cellStyle name="Good 6" xfId="9559"/>
    <cellStyle name="Grey" xfId="336"/>
    <cellStyle name="Hard Percent" xfId="9560"/>
    <cellStyle name="Header" xfId="9561"/>
    <cellStyle name="Header1" xfId="337"/>
    <cellStyle name="Header2" xfId="338"/>
    <cellStyle name="Heading 1 2" xfId="134"/>
    <cellStyle name="Heading 1 2 2" xfId="135"/>
    <cellStyle name="Heading 1 3" xfId="136"/>
    <cellStyle name="Heading 1 4" xfId="9562"/>
    <cellStyle name="Heading 1 5" xfId="9563"/>
    <cellStyle name="Heading 1 6" xfId="9564"/>
    <cellStyle name="Heading 2 2" xfId="137"/>
    <cellStyle name="Heading 2 2 2" xfId="138"/>
    <cellStyle name="Heading 2 3" xfId="139"/>
    <cellStyle name="Heading 2 4" xfId="9565"/>
    <cellStyle name="Heading 2 5" xfId="9566"/>
    <cellStyle name="Heading 2 6" xfId="9567"/>
    <cellStyle name="Heading 2." xfId="9568"/>
    <cellStyle name="Heading 3 2" xfId="140"/>
    <cellStyle name="Heading 3 2 2" xfId="141"/>
    <cellStyle name="Heading 3 2 2 2" xfId="317"/>
    <cellStyle name="Heading 3 2 2 2 2" xfId="9569"/>
    <cellStyle name="Heading 3 2 2 2 2 2" xfId="9570"/>
    <cellStyle name="Heading 3 2 2 2 2 3" xfId="9571"/>
    <cellStyle name="Heading 3 2 2 2 2 4" xfId="9572"/>
    <cellStyle name="Heading 3 2 2 2 3" xfId="9573"/>
    <cellStyle name="Heading 3 2 2 2 4" xfId="9574"/>
    <cellStyle name="Heading 3 2 2 2 5" xfId="9575"/>
    <cellStyle name="Heading 3 2 2 2 6" xfId="9576"/>
    <cellStyle name="Heading 3 2 2 3" xfId="318"/>
    <cellStyle name="Heading 3 2 2 3 2" xfId="9577"/>
    <cellStyle name="Heading 3 2 2 3 3" xfId="9578"/>
    <cellStyle name="Heading 3 2 2 3 4" xfId="9579"/>
    <cellStyle name="Heading 3 2 2 3 5" xfId="9580"/>
    <cellStyle name="Heading 3 2 2 4" xfId="9581"/>
    <cellStyle name="Heading 3 2 2 4 2" xfId="9582"/>
    <cellStyle name="Heading 3 2 2 4 3" xfId="9583"/>
    <cellStyle name="Heading 3 2 2 5" xfId="9584"/>
    <cellStyle name="Heading 3 2 2 5 2" xfId="9585"/>
    <cellStyle name="Heading 3 2 2 5 3" xfId="9586"/>
    <cellStyle name="Heading 3 2 2 6" xfId="9587"/>
    <cellStyle name="Heading 3 2 3" xfId="142"/>
    <cellStyle name="Heading 3 2 3 2" xfId="9588"/>
    <cellStyle name="Heading 3 2 3 2 2" xfId="9589"/>
    <cellStyle name="Heading 3 2 3 2 3" xfId="9590"/>
    <cellStyle name="Heading 3 2 3 2 4" xfId="9591"/>
    <cellStyle name="Heading 3 2 3 3" xfId="9592"/>
    <cellStyle name="Heading 3 2 3 4" xfId="9593"/>
    <cellStyle name="Heading 3 2 3 5" xfId="9594"/>
    <cellStyle name="Heading 3 2 3 6" xfId="9595"/>
    <cellStyle name="Heading 3 2 4" xfId="319"/>
    <cellStyle name="Heading 3 2 4 2" xfId="9596"/>
    <cellStyle name="Heading 3 2 4 3" xfId="9597"/>
    <cellStyle name="Heading 3 2 4 4" xfId="9598"/>
    <cellStyle name="Heading 3 2 4 5" xfId="9599"/>
    <cellStyle name="Heading 3 2 5" xfId="320"/>
    <cellStyle name="Heading 3 2 5 2" xfId="9600"/>
    <cellStyle name="Heading 3 2 5 3" xfId="9601"/>
    <cellStyle name="Heading 3 2 6" xfId="9602"/>
    <cellStyle name="Heading 3 2 6 2" xfId="9603"/>
    <cellStyle name="Heading 3 2 6 3" xfId="9604"/>
    <cellStyle name="Heading 3 2 7" xfId="9605"/>
    <cellStyle name="Heading 3 3" xfId="143"/>
    <cellStyle name="Heading 3 3 2" xfId="9606"/>
    <cellStyle name="Heading 3 3 2 2" xfId="9607"/>
    <cellStyle name="Heading 3 3 3" xfId="9608"/>
    <cellStyle name="Heading 3 3 3 2" xfId="9609"/>
    <cellStyle name="Heading 3 3 4" xfId="9610"/>
    <cellStyle name="Heading 3 4" xfId="9611"/>
    <cellStyle name="Heading 3 5" xfId="9612"/>
    <cellStyle name="Heading 3 6" xfId="9613"/>
    <cellStyle name="Heading 3." xfId="9614"/>
    <cellStyle name="Heading 4 2" xfId="144"/>
    <cellStyle name="Heading 4 2 2" xfId="145"/>
    <cellStyle name="Heading 4 3" xfId="146"/>
    <cellStyle name="Heading 4 4" xfId="9615"/>
    <cellStyle name="Heading 4 5" xfId="9616"/>
    <cellStyle name="Heading 4 6" xfId="9617"/>
    <cellStyle name="Heading(4)" xfId="147"/>
    <cellStyle name="Hyperlink 2" xfId="148"/>
    <cellStyle name="Hyperlink 2 2" xfId="300"/>
    <cellStyle name="Hyperlink 3" xfId="272"/>
    <cellStyle name="Hyperlink 4" xfId="348"/>
    <cellStyle name="Hyperlink 4 2" xfId="9618"/>
    <cellStyle name="Hyperlink Arrow" xfId="149"/>
    <cellStyle name="Hyperlink Arrow." xfId="9619"/>
    <cellStyle name="Hyperlink Check" xfId="9620"/>
    <cellStyle name="Hyperlink Text" xfId="150"/>
    <cellStyle name="Hyperlink Text." xfId="9621"/>
    <cellStyle name="import" xfId="321"/>
    <cellStyle name="import%" xfId="322"/>
    <cellStyle name="import_Changes since release" xfId="339"/>
    <cellStyle name="Input [yellow]" xfId="340"/>
    <cellStyle name="Input 2" xfId="151"/>
    <cellStyle name="Input 2 10" xfId="9622"/>
    <cellStyle name="Input 2 10 2" xfId="9623"/>
    <cellStyle name="Input 2 10 2 2" xfId="9624"/>
    <cellStyle name="Input 2 10 2 3" xfId="9625"/>
    <cellStyle name="Input 2 10 2 4" xfId="9626"/>
    <cellStyle name="Input 2 10 2 5" xfId="9627"/>
    <cellStyle name="Input 2 10 2 6" xfId="9628"/>
    <cellStyle name="Input 2 10 2 7" xfId="9629"/>
    <cellStyle name="Input 2 10 3" xfId="9630"/>
    <cellStyle name="Input 2 10 4" xfId="9631"/>
    <cellStyle name="Input 2 10 5" xfId="9632"/>
    <cellStyle name="Input 2 11" xfId="9633"/>
    <cellStyle name="Input 2 11 2" xfId="9634"/>
    <cellStyle name="Input 2 11 2 2" xfId="9635"/>
    <cellStyle name="Input 2 11 2 3" xfId="9636"/>
    <cellStyle name="Input 2 11 2 4" xfId="9637"/>
    <cellStyle name="Input 2 11 2 5" xfId="9638"/>
    <cellStyle name="Input 2 11 2 6" xfId="9639"/>
    <cellStyle name="Input 2 11 2 7" xfId="9640"/>
    <cellStyle name="Input 2 11 3" xfId="9641"/>
    <cellStyle name="Input 2 11 4" xfId="9642"/>
    <cellStyle name="Input 2 11 5" xfId="9643"/>
    <cellStyle name="Input 2 12" xfId="9644"/>
    <cellStyle name="Input 2 12 2" xfId="9645"/>
    <cellStyle name="Input 2 12 2 2" xfId="9646"/>
    <cellStyle name="Input 2 12 2 3" xfId="9647"/>
    <cellStyle name="Input 2 12 2 4" xfId="9648"/>
    <cellStyle name="Input 2 12 2 5" xfId="9649"/>
    <cellStyle name="Input 2 12 2 6" xfId="9650"/>
    <cellStyle name="Input 2 12 2 7" xfId="9651"/>
    <cellStyle name="Input 2 12 3" xfId="9652"/>
    <cellStyle name="Input 2 12 4" xfId="9653"/>
    <cellStyle name="Input 2 12 5" xfId="9654"/>
    <cellStyle name="Input 2 13" xfId="9655"/>
    <cellStyle name="Input 2 13 2" xfId="9656"/>
    <cellStyle name="Input 2 13 2 2" xfId="9657"/>
    <cellStyle name="Input 2 13 2 3" xfId="9658"/>
    <cellStyle name="Input 2 13 2 4" xfId="9659"/>
    <cellStyle name="Input 2 13 2 5" xfId="9660"/>
    <cellStyle name="Input 2 13 2 6" xfId="9661"/>
    <cellStyle name="Input 2 13 2 7" xfId="9662"/>
    <cellStyle name="Input 2 13 3" xfId="9663"/>
    <cellStyle name="Input 2 13 4" xfId="9664"/>
    <cellStyle name="Input 2 13 5" xfId="9665"/>
    <cellStyle name="Input 2 14" xfId="9666"/>
    <cellStyle name="Input 2 14 2" xfId="9667"/>
    <cellStyle name="Input 2 14 3" xfId="9668"/>
    <cellStyle name="Input 2 14 4" xfId="9669"/>
    <cellStyle name="Input 2 14 5" xfId="9670"/>
    <cellStyle name="Input 2 14 6" xfId="9671"/>
    <cellStyle name="Input 2 14 7" xfId="9672"/>
    <cellStyle name="Input 2 14 8" xfId="9673"/>
    <cellStyle name="Input 2 15" xfId="9674"/>
    <cellStyle name="Input 2 15 2" xfId="9675"/>
    <cellStyle name="Input 2 15 3" xfId="9676"/>
    <cellStyle name="Input 2 15 4" xfId="9677"/>
    <cellStyle name="Input 2 15 5" xfId="9678"/>
    <cellStyle name="Input 2 15 6" xfId="9679"/>
    <cellStyle name="Input 2 15 7" xfId="9680"/>
    <cellStyle name="Input 2 16" xfId="9681"/>
    <cellStyle name="Input 2 16 2" xfId="9682"/>
    <cellStyle name="Input 2 16 3" xfId="9683"/>
    <cellStyle name="Input 2 16 4" xfId="9684"/>
    <cellStyle name="Input 2 16 5" xfId="9685"/>
    <cellStyle name="Input 2 17" xfId="9686"/>
    <cellStyle name="Input 2 17 2" xfId="9687"/>
    <cellStyle name="Input 2 17 3" xfId="9688"/>
    <cellStyle name="Input 2 17 4" xfId="9689"/>
    <cellStyle name="Input 2 17 5" xfId="9690"/>
    <cellStyle name="Input 2 18" xfId="9691"/>
    <cellStyle name="Input 2 18 2" xfId="9692"/>
    <cellStyle name="Input 2 18 3" xfId="9693"/>
    <cellStyle name="Input 2 18 4" xfId="9694"/>
    <cellStyle name="Input 2 18 5" xfId="9695"/>
    <cellStyle name="Input 2 19" xfId="9696"/>
    <cellStyle name="Input 2 2" xfId="9697"/>
    <cellStyle name="Input 2 2 10" xfId="9698"/>
    <cellStyle name="Input 2 2 10 2" xfId="9699"/>
    <cellStyle name="Input 2 2 10 2 2" xfId="9700"/>
    <cellStyle name="Input 2 2 10 2 3" xfId="9701"/>
    <cellStyle name="Input 2 2 10 2 4" xfId="9702"/>
    <cellStyle name="Input 2 2 10 2 5" xfId="9703"/>
    <cellStyle name="Input 2 2 10 2 6" xfId="9704"/>
    <cellStyle name="Input 2 2 10 2 7" xfId="9705"/>
    <cellStyle name="Input 2 2 10 3" xfId="9706"/>
    <cellStyle name="Input 2 2 10 4" xfId="9707"/>
    <cellStyle name="Input 2 2 10 5" xfId="9708"/>
    <cellStyle name="Input 2 2 11" xfId="9709"/>
    <cellStyle name="Input 2 2 11 2" xfId="9710"/>
    <cellStyle name="Input 2 2 11 2 2" xfId="9711"/>
    <cellStyle name="Input 2 2 11 2 3" xfId="9712"/>
    <cellStyle name="Input 2 2 11 2 4" xfId="9713"/>
    <cellStyle name="Input 2 2 11 2 5" xfId="9714"/>
    <cellStyle name="Input 2 2 11 2 6" xfId="9715"/>
    <cellStyle name="Input 2 2 11 2 7" xfId="9716"/>
    <cellStyle name="Input 2 2 11 3" xfId="9717"/>
    <cellStyle name="Input 2 2 11 4" xfId="9718"/>
    <cellStyle name="Input 2 2 11 5" xfId="9719"/>
    <cellStyle name="Input 2 2 12" xfId="9720"/>
    <cellStyle name="Input 2 2 12 2" xfId="9721"/>
    <cellStyle name="Input 2 2 12 3" xfId="9722"/>
    <cellStyle name="Input 2 2 12 4" xfId="9723"/>
    <cellStyle name="Input 2 2 12 5" xfId="9724"/>
    <cellStyle name="Input 2 2 12 6" xfId="9725"/>
    <cellStyle name="Input 2 2 12 7" xfId="9726"/>
    <cellStyle name="Input 2 2 12 8" xfId="9727"/>
    <cellStyle name="Input 2 2 13" xfId="9728"/>
    <cellStyle name="Input 2 2 13 2" xfId="9729"/>
    <cellStyle name="Input 2 2 13 3" xfId="9730"/>
    <cellStyle name="Input 2 2 13 4" xfId="9731"/>
    <cellStyle name="Input 2 2 13 5" xfId="9732"/>
    <cellStyle name="Input 2 2 13 6" xfId="9733"/>
    <cellStyle name="Input 2 2 13 7" xfId="9734"/>
    <cellStyle name="Input 2 2 14" xfId="9735"/>
    <cellStyle name="Input 2 2 14 2" xfId="9736"/>
    <cellStyle name="Input 2 2 14 3" xfId="9737"/>
    <cellStyle name="Input 2 2 14 4" xfId="9738"/>
    <cellStyle name="Input 2 2 14 5" xfId="9739"/>
    <cellStyle name="Input 2 2 15" xfId="9740"/>
    <cellStyle name="Input 2 2 15 2" xfId="9741"/>
    <cellStyle name="Input 2 2 15 3" xfId="9742"/>
    <cellStyle name="Input 2 2 15 4" xfId="9743"/>
    <cellStyle name="Input 2 2 15 5" xfId="9744"/>
    <cellStyle name="Input 2 2 16" xfId="9745"/>
    <cellStyle name="Input 2 2 16 2" xfId="9746"/>
    <cellStyle name="Input 2 2 16 3" xfId="9747"/>
    <cellStyle name="Input 2 2 16 4" xfId="9748"/>
    <cellStyle name="Input 2 2 16 5" xfId="9749"/>
    <cellStyle name="Input 2 2 17" xfId="9750"/>
    <cellStyle name="Input 2 2 17 2" xfId="9751"/>
    <cellStyle name="Input 2 2 17 3" xfId="9752"/>
    <cellStyle name="Input 2 2 17 4" xfId="9753"/>
    <cellStyle name="Input 2 2 17 5" xfId="9754"/>
    <cellStyle name="Input 2 2 18" xfId="9755"/>
    <cellStyle name="Input 2 2 19" xfId="9756"/>
    <cellStyle name="Input 2 2 2" xfId="9757"/>
    <cellStyle name="Input 2 2 2 10" xfId="9758"/>
    <cellStyle name="Input 2 2 2 10 2" xfId="9759"/>
    <cellStyle name="Input 2 2 2 10 3" xfId="9760"/>
    <cellStyle name="Input 2 2 2 10 4" xfId="9761"/>
    <cellStyle name="Input 2 2 2 10 5" xfId="9762"/>
    <cellStyle name="Input 2 2 2 10 6" xfId="9763"/>
    <cellStyle name="Input 2 2 2 10 7" xfId="9764"/>
    <cellStyle name="Input 2 2 2 10 8" xfId="9765"/>
    <cellStyle name="Input 2 2 2 11" xfId="9766"/>
    <cellStyle name="Input 2 2 2 11 2" xfId="9767"/>
    <cellStyle name="Input 2 2 2 11 3" xfId="9768"/>
    <cellStyle name="Input 2 2 2 11 4" xfId="9769"/>
    <cellStyle name="Input 2 2 2 11 5" xfId="9770"/>
    <cellStyle name="Input 2 2 2 11 6" xfId="9771"/>
    <cellStyle name="Input 2 2 2 11 7" xfId="9772"/>
    <cellStyle name="Input 2 2 2 12" xfId="9773"/>
    <cellStyle name="Input 2 2 2 12 2" xfId="9774"/>
    <cellStyle name="Input 2 2 2 12 3" xfId="9775"/>
    <cellStyle name="Input 2 2 2 12 4" xfId="9776"/>
    <cellStyle name="Input 2 2 2 12 5" xfId="9777"/>
    <cellStyle name="Input 2 2 2 13" xfId="9778"/>
    <cellStyle name="Input 2 2 2 13 2" xfId="9779"/>
    <cellStyle name="Input 2 2 2 13 3" xfId="9780"/>
    <cellStyle name="Input 2 2 2 13 4" xfId="9781"/>
    <cellStyle name="Input 2 2 2 13 5" xfId="9782"/>
    <cellStyle name="Input 2 2 2 14" xfId="9783"/>
    <cellStyle name="Input 2 2 2 14 2" xfId="9784"/>
    <cellStyle name="Input 2 2 2 14 3" xfId="9785"/>
    <cellStyle name="Input 2 2 2 14 4" xfId="9786"/>
    <cellStyle name="Input 2 2 2 14 5" xfId="9787"/>
    <cellStyle name="Input 2 2 2 15" xfId="9788"/>
    <cellStyle name="Input 2 2 2 15 2" xfId="9789"/>
    <cellStyle name="Input 2 2 2 15 3" xfId="9790"/>
    <cellStyle name="Input 2 2 2 15 4" xfId="9791"/>
    <cellStyle name="Input 2 2 2 15 5" xfId="9792"/>
    <cellStyle name="Input 2 2 2 16" xfId="9793"/>
    <cellStyle name="Input 2 2 2 17" xfId="9794"/>
    <cellStyle name="Input 2 2 2 2" xfId="9795"/>
    <cellStyle name="Input 2 2 2 2 10" xfId="9796"/>
    <cellStyle name="Input 2 2 2 2 10 2" xfId="9797"/>
    <cellStyle name="Input 2 2 2 2 10 3" xfId="9798"/>
    <cellStyle name="Input 2 2 2 2 10 4" xfId="9799"/>
    <cellStyle name="Input 2 2 2 2 10 5" xfId="9800"/>
    <cellStyle name="Input 2 2 2 2 10 6" xfId="9801"/>
    <cellStyle name="Input 2 2 2 2 10 7" xfId="9802"/>
    <cellStyle name="Input 2 2 2 2 11" xfId="9803"/>
    <cellStyle name="Input 2 2 2 2 11 2" xfId="9804"/>
    <cellStyle name="Input 2 2 2 2 11 3" xfId="9805"/>
    <cellStyle name="Input 2 2 2 2 11 4" xfId="9806"/>
    <cellStyle name="Input 2 2 2 2 11 5" xfId="9807"/>
    <cellStyle name="Input 2 2 2 2 12" xfId="9808"/>
    <cellStyle name="Input 2 2 2 2 12 2" xfId="9809"/>
    <cellStyle name="Input 2 2 2 2 12 3" xfId="9810"/>
    <cellStyle name="Input 2 2 2 2 12 4" xfId="9811"/>
    <cellStyle name="Input 2 2 2 2 12 5" xfId="9812"/>
    <cellStyle name="Input 2 2 2 2 13" xfId="9813"/>
    <cellStyle name="Input 2 2 2 2 13 2" xfId="9814"/>
    <cellStyle name="Input 2 2 2 2 13 3" xfId="9815"/>
    <cellStyle name="Input 2 2 2 2 13 4" xfId="9816"/>
    <cellStyle name="Input 2 2 2 2 13 5" xfId="9817"/>
    <cellStyle name="Input 2 2 2 2 14" xfId="9818"/>
    <cellStyle name="Input 2 2 2 2 14 2" xfId="9819"/>
    <cellStyle name="Input 2 2 2 2 14 3" xfId="9820"/>
    <cellStyle name="Input 2 2 2 2 14 4" xfId="9821"/>
    <cellStyle name="Input 2 2 2 2 14 5" xfId="9822"/>
    <cellStyle name="Input 2 2 2 2 15" xfId="9823"/>
    <cellStyle name="Input 2 2 2 2 15 2" xfId="9824"/>
    <cellStyle name="Input 2 2 2 2 15 3" xfId="9825"/>
    <cellStyle name="Input 2 2 2 2 15 4" xfId="9826"/>
    <cellStyle name="Input 2 2 2 2 15 5" xfId="9827"/>
    <cellStyle name="Input 2 2 2 2 16" xfId="9828"/>
    <cellStyle name="Input 2 2 2 2 16 2" xfId="9829"/>
    <cellStyle name="Input 2 2 2 2 16 3" xfId="9830"/>
    <cellStyle name="Input 2 2 2 2 16 4" xfId="9831"/>
    <cellStyle name="Input 2 2 2 2 16 5" xfId="9832"/>
    <cellStyle name="Input 2 2 2 2 17" xfId="9833"/>
    <cellStyle name="Input 2 2 2 2 17 2" xfId="9834"/>
    <cellStyle name="Input 2 2 2 2 17 3" xfId="9835"/>
    <cellStyle name="Input 2 2 2 2 17 4" xfId="9836"/>
    <cellStyle name="Input 2 2 2 2 17 5" xfId="9837"/>
    <cellStyle name="Input 2 2 2 2 18" xfId="9838"/>
    <cellStyle name="Input 2 2 2 2 2" xfId="9839"/>
    <cellStyle name="Input 2 2 2 2 2 10" xfId="9840"/>
    <cellStyle name="Input 2 2 2 2 2 10 2" xfId="9841"/>
    <cellStyle name="Input 2 2 2 2 2 10 3" xfId="9842"/>
    <cellStyle name="Input 2 2 2 2 2 10 4" xfId="9843"/>
    <cellStyle name="Input 2 2 2 2 2 10 5" xfId="9844"/>
    <cellStyle name="Input 2 2 2 2 2 11" xfId="9845"/>
    <cellStyle name="Input 2 2 2 2 2 11 2" xfId="9846"/>
    <cellStyle name="Input 2 2 2 2 2 11 3" xfId="9847"/>
    <cellStyle name="Input 2 2 2 2 2 11 4" xfId="9848"/>
    <cellStyle name="Input 2 2 2 2 2 11 5" xfId="9849"/>
    <cellStyle name="Input 2 2 2 2 2 12" xfId="9850"/>
    <cellStyle name="Input 2 2 2 2 2 12 2" xfId="9851"/>
    <cellStyle name="Input 2 2 2 2 2 12 3" xfId="9852"/>
    <cellStyle name="Input 2 2 2 2 2 12 4" xfId="9853"/>
    <cellStyle name="Input 2 2 2 2 2 12 5" xfId="9854"/>
    <cellStyle name="Input 2 2 2 2 2 13" xfId="9855"/>
    <cellStyle name="Input 2 2 2 2 2 13 2" xfId="9856"/>
    <cellStyle name="Input 2 2 2 2 2 13 3" xfId="9857"/>
    <cellStyle name="Input 2 2 2 2 2 13 4" xfId="9858"/>
    <cellStyle name="Input 2 2 2 2 2 13 5" xfId="9859"/>
    <cellStyle name="Input 2 2 2 2 2 14" xfId="9860"/>
    <cellStyle name="Input 2 2 2 2 2 14 2" xfId="9861"/>
    <cellStyle name="Input 2 2 2 2 2 14 3" xfId="9862"/>
    <cellStyle name="Input 2 2 2 2 2 14 4" xfId="9863"/>
    <cellStyle name="Input 2 2 2 2 2 14 5" xfId="9864"/>
    <cellStyle name="Input 2 2 2 2 2 15" xfId="9865"/>
    <cellStyle name="Input 2 2 2 2 2 15 2" xfId="9866"/>
    <cellStyle name="Input 2 2 2 2 2 15 3" xfId="9867"/>
    <cellStyle name="Input 2 2 2 2 2 15 4" xfId="9868"/>
    <cellStyle name="Input 2 2 2 2 2 15 5" xfId="9869"/>
    <cellStyle name="Input 2 2 2 2 2 16" xfId="9870"/>
    <cellStyle name="Input 2 2 2 2 2 16 2" xfId="9871"/>
    <cellStyle name="Input 2 2 2 2 2 16 3" xfId="9872"/>
    <cellStyle name="Input 2 2 2 2 2 16 4" xfId="9873"/>
    <cellStyle name="Input 2 2 2 2 2 16 5" xfId="9874"/>
    <cellStyle name="Input 2 2 2 2 2 17" xfId="9875"/>
    <cellStyle name="Input 2 2 2 2 2 17 2" xfId="9876"/>
    <cellStyle name="Input 2 2 2 2 2 17 3" xfId="9877"/>
    <cellStyle name="Input 2 2 2 2 2 17 4" xfId="9878"/>
    <cellStyle name="Input 2 2 2 2 2 17 5" xfId="9879"/>
    <cellStyle name="Input 2 2 2 2 2 18" xfId="9880"/>
    <cellStyle name="Input 2 2 2 2 2 2" xfId="9881"/>
    <cellStyle name="Input 2 2 2 2 2 2 10" xfId="9882"/>
    <cellStyle name="Input 2 2 2 2 2 2 2" xfId="9883"/>
    <cellStyle name="Input 2 2 2 2 2 2 2 2" xfId="9884"/>
    <cellStyle name="Input 2 2 2 2 2 2 2 2 2" xfId="9885"/>
    <cellStyle name="Input 2 2 2 2 2 2 2 2 3" xfId="9886"/>
    <cellStyle name="Input 2 2 2 2 2 2 2 2 4" xfId="9887"/>
    <cellStyle name="Input 2 2 2 2 2 2 2 2 5" xfId="9888"/>
    <cellStyle name="Input 2 2 2 2 2 2 2 2 6" xfId="9889"/>
    <cellStyle name="Input 2 2 2 2 2 2 2 2 7" xfId="9890"/>
    <cellStyle name="Input 2 2 2 2 2 2 2 3" xfId="9891"/>
    <cellStyle name="Input 2 2 2 2 2 2 2 4" xfId="9892"/>
    <cellStyle name="Input 2 2 2 2 2 2 3" xfId="9893"/>
    <cellStyle name="Input 2 2 2 2 2 2 3 2" xfId="9894"/>
    <cellStyle name="Input 2 2 2 2 2 2 3 2 2" xfId="9895"/>
    <cellStyle name="Input 2 2 2 2 2 2 3 2 3" xfId="9896"/>
    <cellStyle name="Input 2 2 2 2 2 2 3 2 4" xfId="9897"/>
    <cellStyle name="Input 2 2 2 2 2 2 3 2 5" xfId="9898"/>
    <cellStyle name="Input 2 2 2 2 2 2 3 2 6" xfId="9899"/>
    <cellStyle name="Input 2 2 2 2 2 2 3 2 7" xfId="9900"/>
    <cellStyle name="Input 2 2 2 2 2 2 3 3" xfId="9901"/>
    <cellStyle name="Input 2 2 2 2 2 2 3 4" xfId="9902"/>
    <cellStyle name="Input 2 2 2 2 2 2 4" xfId="9903"/>
    <cellStyle name="Input 2 2 2 2 2 2 4 2" xfId="9904"/>
    <cellStyle name="Input 2 2 2 2 2 2 4 2 2" xfId="9905"/>
    <cellStyle name="Input 2 2 2 2 2 2 4 2 3" xfId="9906"/>
    <cellStyle name="Input 2 2 2 2 2 2 4 2 4" xfId="9907"/>
    <cellStyle name="Input 2 2 2 2 2 2 4 2 5" xfId="9908"/>
    <cellStyle name="Input 2 2 2 2 2 2 4 2 6" xfId="9909"/>
    <cellStyle name="Input 2 2 2 2 2 2 4 2 7" xfId="9910"/>
    <cellStyle name="Input 2 2 2 2 2 2 4 3" xfId="9911"/>
    <cellStyle name="Input 2 2 2 2 2 2 4 4" xfId="9912"/>
    <cellStyle name="Input 2 2 2 2 2 2 5" xfId="9913"/>
    <cellStyle name="Input 2 2 2 2 2 2 5 2" xfId="9914"/>
    <cellStyle name="Input 2 2 2 2 2 2 5 3" xfId="9915"/>
    <cellStyle name="Input 2 2 2 2 2 2 5 4" xfId="9916"/>
    <cellStyle name="Input 2 2 2 2 2 2 5 5" xfId="9917"/>
    <cellStyle name="Input 2 2 2 2 2 2 5 6" xfId="9918"/>
    <cellStyle name="Input 2 2 2 2 2 2 5 7" xfId="9919"/>
    <cellStyle name="Input 2 2 2 2 2 2 5 8" xfId="9920"/>
    <cellStyle name="Input 2 2 2 2 2 2 6" xfId="9921"/>
    <cellStyle name="Input 2 2 2 2 2 2 6 2" xfId="9922"/>
    <cellStyle name="Input 2 2 2 2 2 2 6 3" xfId="9923"/>
    <cellStyle name="Input 2 2 2 2 2 2 6 4" xfId="9924"/>
    <cellStyle name="Input 2 2 2 2 2 2 6 5" xfId="9925"/>
    <cellStyle name="Input 2 2 2 2 2 2 6 6" xfId="9926"/>
    <cellStyle name="Input 2 2 2 2 2 2 6 7" xfId="9927"/>
    <cellStyle name="Input 2 2 2 2 2 2 7" xfId="9928"/>
    <cellStyle name="Input 2 2 2 2 2 2 8" xfId="9929"/>
    <cellStyle name="Input 2 2 2 2 2 2 9" xfId="9930"/>
    <cellStyle name="Input 2 2 2 2 2 3" xfId="9931"/>
    <cellStyle name="Input 2 2 2 2 2 3 2" xfId="9932"/>
    <cellStyle name="Input 2 2 2 2 2 3 2 2" xfId="9933"/>
    <cellStyle name="Input 2 2 2 2 2 3 2 3" xfId="9934"/>
    <cellStyle name="Input 2 2 2 2 2 3 2 4" xfId="9935"/>
    <cellStyle name="Input 2 2 2 2 2 3 2 5" xfId="9936"/>
    <cellStyle name="Input 2 2 2 2 2 3 2 6" xfId="9937"/>
    <cellStyle name="Input 2 2 2 2 2 3 2 7" xfId="9938"/>
    <cellStyle name="Input 2 2 2 2 2 3 3" xfId="9939"/>
    <cellStyle name="Input 2 2 2 2 2 3 4" xfId="9940"/>
    <cellStyle name="Input 2 2 2 2 2 3 5" xfId="9941"/>
    <cellStyle name="Input 2 2 2 2 2 4" xfId="9942"/>
    <cellStyle name="Input 2 2 2 2 2 4 2" xfId="9943"/>
    <cellStyle name="Input 2 2 2 2 2 4 2 2" xfId="9944"/>
    <cellStyle name="Input 2 2 2 2 2 4 2 3" xfId="9945"/>
    <cellStyle name="Input 2 2 2 2 2 4 2 4" xfId="9946"/>
    <cellStyle name="Input 2 2 2 2 2 4 2 5" xfId="9947"/>
    <cellStyle name="Input 2 2 2 2 2 4 2 6" xfId="9948"/>
    <cellStyle name="Input 2 2 2 2 2 4 2 7" xfId="9949"/>
    <cellStyle name="Input 2 2 2 2 2 4 3" xfId="9950"/>
    <cellStyle name="Input 2 2 2 2 2 4 4" xfId="9951"/>
    <cellStyle name="Input 2 2 2 2 2 4 5" xfId="9952"/>
    <cellStyle name="Input 2 2 2 2 2 5" xfId="9953"/>
    <cellStyle name="Input 2 2 2 2 2 5 2" xfId="9954"/>
    <cellStyle name="Input 2 2 2 2 2 5 2 2" xfId="9955"/>
    <cellStyle name="Input 2 2 2 2 2 5 2 3" xfId="9956"/>
    <cellStyle name="Input 2 2 2 2 2 5 2 4" xfId="9957"/>
    <cellStyle name="Input 2 2 2 2 2 5 2 5" xfId="9958"/>
    <cellStyle name="Input 2 2 2 2 2 5 2 6" xfId="9959"/>
    <cellStyle name="Input 2 2 2 2 2 5 2 7" xfId="9960"/>
    <cellStyle name="Input 2 2 2 2 2 5 3" xfId="9961"/>
    <cellStyle name="Input 2 2 2 2 2 5 4" xfId="9962"/>
    <cellStyle name="Input 2 2 2 2 2 5 5" xfId="9963"/>
    <cellStyle name="Input 2 2 2 2 2 6" xfId="9964"/>
    <cellStyle name="Input 2 2 2 2 2 6 2" xfId="9965"/>
    <cellStyle name="Input 2 2 2 2 2 6 3" xfId="9966"/>
    <cellStyle name="Input 2 2 2 2 2 6 4" xfId="9967"/>
    <cellStyle name="Input 2 2 2 2 2 6 5" xfId="9968"/>
    <cellStyle name="Input 2 2 2 2 2 6 6" xfId="9969"/>
    <cellStyle name="Input 2 2 2 2 2 6 7" xfId="9970"/>
    <cellStyle name="Input 2 2 2 2 2 6 8" xfId="9971"/>
    <cellStyle name="Input 2 2 2 2 2 7" xfId="9972"/>
    <cellStyle name="Input 2 2 2 2 2 7 2" xfId="9973"/>
    <cellStyle name="Input 2 2 2 2 2 7 3" xfId="9974"/>
    <cellStyle name="Input 2 2 2 2 2 7 4" xfId="9975"/>
    <cellStyle name="Input 2 2 2 2 2 7 5" xfId="9976"/>
    <cellStyle name="Input 2 2 2 2 2 7 6" xfId="9977"/>
    <cellStyle name="Input 2 2 2 2 2 7 7" xfId="9978"/>
    <cellStyle name="Input 2 2 2 2 2 8" xfId="9979"/>
    <cellStyle name="Input 2 2 2 2 2 8 2" xfId="9980"/>
    <cellStyle name="Input 2 2 2 2 2 8 3" xfId="9981"/>
    <cellStyle name="Input 2 2 2 2 2 8 4" xfId="9982"/>
    <cellStyle name="Input 2 2 2 2 2 8 5" xfId="9983"/>
    <cellStyle name="Input 2 2 2 2 2 9" xfId="9984"/>
    <cellStyle name="Input 2 2 2 2 2 9 2" xfId="9985"/>
    <cellStyle name="Input 2 2 2 2 2 9 3" xfId="9986"/>
    <cellStyle name="Input 2 2 2 2 2 9 4" xfId="9987"/>
    <cellStyle name="Input 2 2 2 2 2 9 5" xfId="9988"/>
    <cellStyle name="Input 2 2 2 2 3" xfId="9989"/>
    <cellStyle name="Input 2 2 2 2 3 10" xfId="9990"/>
    <cellStyle name="Input 2 2 2 2 3 2" xfId="9991"/>
    <cellStyle name="Input 2 2 2 2 3 2 2" xfId="9992"/>
    <cellStyle name="Input 2 2 2 2 3 2 2 2" xfId="9993"/>
    <cellStyle name="Input 2 2 2 2 3 2 2 3" xfId="9994"/>
    <cellStyle name="Input 2 2 2 2 3 2 2 4" xfId="9995"/>
    <cellStyle name="Input 2 2 2 2 3 2 2 5" xfId="9996"/>
    <cellStyle name="Input 2 2 2 2 3 2 2 6" xfId="9997"/>
    <cellStyle name="Input 2 2 2 2 3 2 2 7" xfId="9998"/>
    <cellStyle name="Input 2 2 2 2 3 2 3" xfId="9999"/>
    <cellStyle name="Input 2 2 2 2 3 2 4" xfId="10000"/>
    <cellStyle name="Input 2 2 2 2 3 3" xfId="10001"/>
    <cellStyle name="Input 2 2 2 2 3 3 2" xfId="10002"/>
    <cellStyle name="Input 2 2 2 2 3 3 2 2" xfId="10003"/>
    <cellStyle name="Input 2 2 2 2 3 3 2 3" xfId="10004"/>
    <cellStyle name="Input 2 2 2 2 3 3 2 4" xfId="10005"/>
    <cellStyle name="Input 2 2 2 2 3 3 2 5" xfId="10006"/>
    <cellStyle name="Input 2 2 2 2 3 3 2 6" xfId="10007"/>
    <cellStyle name="Input 2 2 2 2 3 3 2 7" xfId="10008"/>
    <cellStyle name="Input 2 2 2 2 3 3 3" xfId="10009"/>
    <cellStyle name="Input 2 2 2 2 3 3 4" xfId="10010"/>
    <cellStyle name="Input 2 2 2 2 3 4" xfId="10011"/>
    <cellStyle name="Input 2 2 2 2 3 4 2" xfId="10012"/>
    <cellStyle name="Input 2 2 2 2 3 4 2 2" xfId="10013"/>
    <cellStyle name="Input 2 2 2 2 3 4 2 3" xfId="10014"/>
    <cellStyle name="Input 2 2 2 2 3 4 2 4" xfId="10015"/>
    <cellStyle name="Input 2 2 2 2 3 4 2 5" xfId="10016"/>
    <cellStyle name="Input 2 2 2 2 3 4 2 6" xfId="10017"/>
    <cellStyle name="Input 2 2 2 2 3 4 2 7" xfId="10018"/>
    <cellStyle name="Input 2 2 2 2 3 4 3" xfId="10019"/>
    <cellStyle name="Input 2 2 2 2 3 4 4" xfId="10020"/>
    <cellStyle name="Input 2 2 2 2 3 5" xfId="10021"/>
    <cellStyle name="Input 2 2 2 2 3 5 2" xfId="10022"/>
    <cellStyle name="Input 2 2 2 2 3 5 3" xfId="10023"/>
    <cellStyle name="Input 2 2 2 2 3 5 4" xfId="10024"/>
    <cellStyle name="Input 2 2 2 2 3 5 5" xfId="10025"/>
    <cellStyle name="Input 2 2 2 2 3 5 6" xfId="10026"/>
    <cellStyle name="Input 2 2 2 2 3 5 7" xfId="10027"/>
    <cellStyle name="Input 2 2 2 2 3 5 8" xfId="10028"/>
    <cellStyle name="Input 2 2 2 2 3 6" xfId="10029"/>
    <cellStyle name="Input 2 2 2 2 3 6 2" xfId="10030"/>
    <cellStyle name="Input 2 2 2 2 3 6 3" xfId="10031"/>
    <cellStyle name="Input 2 2 2 2 3 6 4" xfId="10032"/>
    <cellStyle name="Input 2 2 2 2 3 6 5" xfId="10033"/>
    <cellStyle name="Input 2 2 2 2 3 6 6" xfId="10034"/>
    <cellStyle name="Input 2 2 2 2 3 6 7" xfId="10035"/>
    <cellStyle name="Input 2 2 2 2 3 7" xfId="10036"/>
    <cellStyle name="Input 2 2 2 2 3 8" xfId="10037"/>
    <cellStyle name="Input 2 2 2 2 3 9" xfId="10038"/>
    <cellStyle name="Input 2 2 2 2 4" xfId="10039"/>
    <cellStyle name="Input 2 2 2 2 4 10" xfId="10040"/>
    <cellStyle name="Input 2 2 2 2 4 2" xfId="10041"/>
    <cellStyle name="Input 2 2 2 2 4 2 2" xfId="10042"/>
    <cellStyle name="Input 2 2 2 2 4 2 2 2" xfId="10043"/>
    <cellStyle name="Input 2 2 2 2 4 2 2 3" xfId="10044"/>
    <cellStyle name="Input 2 2 2 2 4 2 2 4" xfId="10045"/>
    <cellStyle name="Input 2 2 2 2 4 2 2 5" xfId="10046"/>
    <cellStyle name="Input 2 2 2 2 4 2 2 6" xfId="10047"/>
    <cellStyle name="Input 2 2 2 2 4 2 2 7" xfId="10048"/>
    <cellStyle name="Input 2 2 2 2 4 2 3" xfId="10049"/>
    <cellStyle name="Input 2 2 2 2 4 2 4" xfId="10050"/>
    <cellStyle name="Input 2 2 2 2 4 3" xfId="10051"/>
    <cellStyle name="Input 2 2 2 2 4 3 2" xfId="10052"/>
    <cellStyle name="Input 2 2 2 2 4 3 2 2" xfId="10053"/>
    <cellStyle name="Input 2 2 2 2 4 3 2 3" xfId="10054"/>
    <cellStyle name="Input 2 2 2 2 4 3 2 4" xfId="10055"/>
    <cellStyle name="Input 2 2 2 2 4 3 2 5" xfId="10056"/>
    <cellStyle name="Input 2 2 2 2 4 3 2 6" xfId="10057"/>
    <cellStyle name="Input 2 2 2 2 4 3 2 7" xfId="10058"/>
    <cellStyle name="Input 2 2 2 2 4 3 3" xfId="10059"/>
    <cellStyle name="Input 2 2 2 2 4 3 4" xfId="10060"/>
    <cellStyle name="Input 2 2 2 2 4 4" xfId="10061"/>
    <cellStyle name="Input 2 2 2 2 4 4 2" xfId="10062"/>
    <cellStyle name="Input 2 2 2 2 4 4 2 2" xfId="10063"/>
    <cellStyle name="Input 2 2 2 2 4 4 2 3" xfId="10064"/>
    <cellStyle name="Input 2 2 2 2 4 4 2 4" xfId="10065"/>
    <cellStyle name="Input 2 2 2 2 4 4 2 5" xfId="10066"/>
    <cellStyle name="Input 2 2 2 2 4 4 2 6" xfId="10067"/>
    <cellStyle name="Input 2 2 2 2 4 4 2 7" xfId="10068"/>
    <cellStyle name="Input 2 2 2 2 4 4 3" xfId="10069"/>
    <cellStyle name="Input 2 2 2 2 4 4 4" xfId="10070"/>
    <cellStyle name="Input 2 2 2 2 4 5" xfId="10071"/>
    <cellStyle name="Input 2 2 2 2 4 5 2" xfId="10072"/>
    <cellStyle name="Input 2 2 2 2 4 5 3" xfId="10073"/>
    <cellStyle name="Input 2 2 2 2 4 5 4" xfId="10074"/>
    <cellStyle name="Input 2 2 2 2 4 5 5" xfId="10075"/>
    <cellStyle name="Input 2 2 2 2 4 5 6" xfId="10076"/>
    <cellStyle name="Input 2 2 2 2 4 5 7" xfId="10077"/>
    <cellStyle name="Input 2 2 2 2 4 5 8" xfId="10078"/>
    <cellStyle name="Input 2 2 2 2 4 6" xfId="10079"/>
    <cellStyle name="Input 2 2 2 2 4 6 2" xfId="10080"/>
    <cellStyle name="Input 2 2 2 2 4 6 3" xfId="10081"/>
    <cellStyle name="Input 2 2 2 2 4 6 4" xfId="10082"/>
    <cellStyle name="Input 2 2 2 2 4 6 5" xfId="10083"/>
    <cellStyle name="Input 2 2 2 2 4 6 6" xfId="10084"/>
    <cellStyle name="Input 2 2 2 2 4 6 7" xfId="10085"/>
    <cellStyle name="Input 2 2 2 2 4 7" xfId="10086"/>
    <cellStyle name="Input 2 2 2 2 4 8" xfId="10087"/>
    <cellStyle name="Input 2 2 2 2 4 9" xfId="10088"/>
    <cellStyle name="Input 2 2 2 2 5" xfId="10089"/>
    <cellStyle name="Input 2 2 2 2 5 2" xfId="10090"/>
    <cellStyle name="Input 2 2 2 2 5 2 2" xfId="10091"/>
    <cellStyle name="Input 2 2 2 2 5 2 3" xfId="10092"/>
    <cellStyle name="Input 2 2 2 2 5 2 4" xfId="10093"/>
    <cellStyle name="Input 2 2 2 2 5 2 5" xfId="10094"/>
    <cellStyle name="Input 2 2 2 2 5 2 6" xfId="10095"/>
    <cellStyle name="Input 2 2 2 2 5 2 7" xfId="10096"/>
    <cellStyle name="Input 2 2 2 2 5 3" xfId="10097"/>
    <cellStyle name="Input 2 2 2 2 5 4" xfId="10098"/>
    <cellStyle name="Input 2 2 2 2 5 5" xfId="10099"/>
    <cellStyle name="Input 2 2 2 2 6" xfId="10100"/>
    <cellStyle name="Input 2 2 2 2 6 2" xfId="10101"/>
    <cellStyle name="Input 2 2 2 2 6 2 2" xfId="10102"/>
    <cellStyle name="Input 2 2 2 2 6 2 3" xfId="10103"/>
    <cellStyle name="Input 2 2 2 2 6 2 4" xfId="10104"/>
    <cellStyle name="Input 2 2 2 2 6 2 5" xfId="10105"/>
    <cellStyle name="Input 2 2 2 2 6 2 6" xfId="10106"/>
    <cellStyle name="Input 2 2 2 2 6 2 7" xfId="10107"/>
    <cellStyle name="Input 2 2 2 2 6 3" xfId="10108"/>
    <cellStyle name="Input 2 2 2 2 6 4" xfId="10109"/>
    <cellStyle name="Input 2 2 2 2 6 5" xfId="10110"/>
    <cellStyle name="Input 2 2 2 2 7" xfId="10111"/>
    <cellStyle name="Input 2 2 2 2 7 2" xfId="10112"/>
    <cellStyle name="Input 2 2 2 2 7 2 2" xfId="10113"/>
    <cellStyle name="Input 2 2 2 2 7 2 3" xfId="10114"/>
    <cellStyle name="Input 2 2 2 2 7 2 4" xfId="10115"/>
    <cellStyle name="Input 2 2 2 2 7 2 5" xfId="10116"/>
    <cellStyle name="Input 2 2 2 2 7 2 6" xfId="10117"/>
    <cellStyle name="Input 2 2 2 2 7 2 7" xfId="10118"/>
    <cellStyle name="Input 2 2 2 2 7 3" xfId="10119"/>
    <cellStyle name="Input 2 2 2 2 7 4" xfId="10120"/>
    <cellStyle name="Input 2 2 2 2 7 5" xfId="10121"/>
    <cellStyle name="Input 2 2 2 2 8" xfId="10122"/>
    <cellStyle name="Input 2 2 2 2 8 2" xfId="10123"/>
    <cellStyle name="Input 2 2 2 2 8 2 2" xfId="10124"/>
    <cellStyle name="Input 2 2 2 2 8 2 3" xfId="10125"/>
    <cellStyle name="Input 2 2 2 2 8 2 4" xfId="10126"/>
    <cellStyle name="Input 2 2 2 2 8 2 5" xfId="10127"/>
    <cellStyle name="Input 2 2 2 2 8 2 6" xfId="10128"/>
    <cellStyle name="Input 2 2 2 2 8 2 7" xfId="10129"/>
    <cellStyle name="Input 2 2 2 2 8 3" xfId="10130"/>
    <cellStyle name="Input 2 2 2 2 8 4" xfId="10131"/>
    <cellStyle name="Input 2 2 2 2 8 5" xfId="10132"/>
    <cellStyle name="Input 2 2 2 2 9" xfId="10133"/>
    <cellStyle name="Input 2 2 2 2 9 2" xfId="10134"/>
    <cellStyle name="Input 2 2 2 2 9 3" xfId="10135"/>
    <cellStyle name="Input 2 2 2 2 9 4" xfId="10136"/>
    <cellStyle name="Input 2 2 2 2 9 5" xfId="10137"/>
    <cellStyle name="Input 2 2 2 2 9 6" xfId="10138"/>
    <cellStyle name="Input 2 2 2 2 9 7" xfId="10139"/>
    <cellStyle name="Input 2 2 2 2 9 8" xfId="10140"/>
    <cellStyle name="Input 2 2 2 3" xfId="10141"/>
    <cellStyle name="Input 2 2 2 3 10" xfId="10142"/>
    <cellStyle name="Input 2 2 2 3 10 2" xfId="10143"/>
    <cellStyle name="Input 2 2 2 3 10 3" xfId="10144"/>
    <cellStyle name="Input 2 2 2 3 10 4" xfId="10145"/>
    <cellStyle name="Input 2 2 2 3 10 5" xfId="10146"/>
    <cellStyle name="Input 2 2 2 3 11" xfId="10147"/>
    <cellStyle name="Input 2 2 2 3 11 2" xfId="10148"/>
    <cellStyle name="Input 2 2 2 3 11 3" xfId="10149"/>
    <cellStyle name="Input 2 2 2 3 11 4" xfId="10150"/>
    <cellStyle name="Input 2 2 2 3 11 5" xfId="10151"/>
    <cellStyle name="Input 2 2 2 3 12" xfId="10152"/>
    <cellStyle name="Input 2 2 2 3 12 2" xfId="10153"/>
    <cellStyle name="Input 2 2 2 3 12 3" xfId="10154"/>
    <cellStyle name="Input 2 2 2 3 12 4" xfId="10155"/>
    <cellStyle name="Input 2 2 2 3 12 5" xfId="10156"/>
    <cellStyle name="Input 2 2 2 3 13" xfId="10157"/>
    <cellStyle name="Input 2 2 2 3 13 2" xfId="10158"/>
    <cellStyle name="Input 2 2 2 3 13 3" xfId="10159"/>
    <cellStyle name="Input 2 2 2 3 13 4" xfId="10160"/>
    <cellStyle name="Input 2 2 2 3 13 5" xfId="10161"/>
    <cellStyle name="Input 2 2 2 3 14" xfId="10162"/>
    <cellStyle name="Input 2 2 2 3 14 2" xfId="10163"/>
    <cellStyle name="Input 2 2 2 3 14 3" xfId="10164"/>
    <cellStyle name="Input 2 2 2 3 14 4" xfId="10165"/>
    <cellStyle name="Input 2 2 2 3 14 5" xfId="10166"/>
    <cellStyle name="Input 2 2 2 3 15" xfId="10167"/>
    <cellStyle name="Input 2 2 2 3 15 2" xfId="10168"/>
    <cellStyle name="Input 2 2 2 3 15 3" xfId="10169"/>
    <cellStyle name="Input 2 2 2 3 15 4" xfId="10170"/>
    <cellStyle name="Input 2 2 2 3 15 5" xfId="10171"/>
    <cellStyle name="Input 2 2 2 3 16" xfId="10172"/>
    <cellStyle name="Input 2 2 2 3 16 2" xfId="10173"/>
    <cellStyle name="Input 2 2 2 3 16 3" xfId="10174"/>
    <cellStyle name="Input 2 2 2 3 16 4" xfId="10175"/>
    <cellStyle name="Input 2 2 2 3 16 5" xfId="10176"/>
    <cellStyle name="Input 2 2 2 3 17" xfId="10177"/>
    <cellStyle name="Input 2 2 2 3 17 2" xfId="10178"/>
    <cellStyle name="Input 2 2 2 3 17 3" xfId="10179"/>
    <cellStyle name="Input 2 2 2 3 17 4" xfId="10180"/>
    <cellStyle name="Input 2 2 2 3 17 5" xfId="10181"/>
    <cellStyle name="Input 2 2 2 3 18" xfId="10182"/>
    <cellStyle name="Input 2 2 2 3 2" xfId="10183"/>
    <cellStyle name="Input 2 2 2 3 2 10" xfId="10184"/>
    <cellStyle name="Input 2 2 2 3 2 2" xfId="10185"/>
    <cellStyle name="Input 2 2 2 3 2 2 2" xfId="10186"/>
    <cellStyle name="Input 2 2 2 3 2 2 2 2" xfId="10187"/>
    <cellStyle name="Input 2 2 2 3 2 2 2 3" xfId="10188"/>
    <cellStyle name="Input 2 2 2 3 2 2 2 4" xfId="10189"/>
    <cellStyle name="Input 2 2 2 3 2 2 2 5" xfId="10190"/>
    <cellStyle name="Input 2 2 2 3 2 2 2 6" xfId="10191"/>
    <cellStyle name="Input 2 2 2 3 2 2 2 7" xfId="10192"/>
    <cellStyle name="Input 2 2 2 3 2 2 3" xfId="10193"/>
    <cellStyle name="Input 2 2 2 3 2 2 4" xfId="10194"/>
    <cellStyle name="Input 2 2 2 3 2 3" xfId="10195"/>
    <cellStyle name="Input 2 2 2 3 2 3 2" xfId="10196"/>
    <cellStyle name="Input 2 2 2 3 2 3 2 2" xfId="10197"/>
    <cellStyle name="Input 2 2 2 3 2 3 2 3" xfId="10198"/>
    <cellStyle name="Input 2 2 2 3 2 3 2 4" xfId="10199"/>
    <cellStyle name="Input 2 2 2 3 2 3 2 5" xfId="10200"/>
    <cellStyle name="Input 2 2 2 3 2 3 2 6" xfId="10201"/>
    <cellStyle name="Input 2 2 2 3 2 3 2 7" xfId="10202"/>
    <cellStyle name="Input 2 2 2 3 2 3 3" xfId="10203"/>
    <cellStyle name="Input 2 2 2 3 2 3 4" xfId="10204"/>
    <cellStyle name="Input 2 2 2 3 2 4" xfId="10205"/>
    <cellStyle name="Input 2 2 2 3 2 4 2" xfId="10206"/>
    <cellStyle name="Input 2 2 2 3 2 4 2 2" xfId="10207"/>
    <cellStyle name="Input 2 2 2 3 2 4 2 3" xfId="10208"/>
    <cellStyle name="Input 2 2 2 3 2 4 2 4" xfId="10209"/>
    <cellStyle name="Input 2 2 2 3 2 4 2 5" xfId="10210"/>
    <cellStyle name="Input 2 2 2 3 2 4 2 6" xfId="10211"/>
    <cellStyle name="Input 2 2 2 3 2 4 2 7" xfId="10212"/>
    <cellStyle name="Input 2 2 2 3 2 4 3" xfId="10213"/>
    <cellStyle name="Input 2 2 2 3 2 4 4" xfId="10214"/>
    <cellStyle name="Input 2 2 2 3 2 5" xfId="10215"/>
    <cellStyle name="Input 2 2 2 3 2 5 2" xfId="10216"/>
    <cellStyle name="Input 2 2 2 3 2 5 3" xfId="10217"/>
    <cellStyle name="Input 2 2 2 3 2 5 4" xfId="10218"/>
    <cellStyle name="Input 2 2 2 3 2 5 5" xfId="10219"/>
    <cellStyle name="Input 2 2 2 3 2 5 6" xfId="10220"/>
    <cellStyle name="Input 2 2 2 3 2 5 7" xfId="10221"/>
    <cellStyle name="Input 2 2 2 3 2 5 8" xfId="10222"/>
    <cellStyle name="Input 2 2 2 3 2 6" xfId="10223"/>
    <cellStyle name="Input 2 2 2 3 2 6 2" xfId="10224"/>
    <cellStyle name="Input 2 2 2 3 2 6 3" xfId="10225"/>
    <cellStyle name="Input 2 2 2 3 2 6 4" xfId="10226"/>
    <cellStyle name="Input 2 2 2 3 2 6 5" xfId="10227"/>
    <cellStyle name="Input 2 2 2 3 2 6 6" xfId="10228"/>
    <cellStyle name="Input 2 2 2 3 2 6 7" xfId="10229"/>
    <cellStyle name="Input 2 2 2 3 2 7" xfId="10230"/>
    <cellStyle name="Input 2 2 2 3 2 8" xfId="10231"/>
    <cellStyle name="Input 2 2 2 3 2 9" xfId="10232"/>
    <cellStyle name="Input 2 2 2 3 3" xfId="10233"/>
    <cellStyle name="Input 2 2 2 3 3 2" xfId="10234"/>
    <cellStyle name="Input 2 2 2 3 3 2 2" xfId="10235"/>
    <cellStyle name="Input 2 2 2 3 3 2 3" xfId="10236"/>
    <cellStyle name="Input 2 2 2 3 3 2 4" xfId="10237"/>
    <cellStyle name="Input 2 2 2 3 3 2 5" xfId="10238"/>
    <cellStyle name="Input 2 2 2 3 3 2 6" xfId="10239"/>
    <cellStyle name="Input 2 2 2 3 3 2 7" xfId="10240"/>
    <cellStyle name="Input 2 2 2 3 3 3" xfId="10241"/>
    <cellStyle name="Input 2 2 2 3 3 4" xfId="10242"/>
    <cellStyle name="Input 2 2 2 3 3 5" xfId="10243"/>
    <cellStyle name="Input 2 2 2 3 4" xfId="10244"/>
    <cellStyle name="Input 2 2 2 3 4 2" xfId="10245"/>
    <cellStyle name="Input 2 2 2 3 4 2 2" xfId="10246"/>
    <cellStyle name="Input 2 2 2 3 4 2 3" xfId="10247"/>
    <cellStyle name="Input 2 2 2 3 4 2 4" xfId="10248"/>
    <cellStyle name="Input 2 2 2 3 4 2 5" xfId="10249"/>
    <cellStyle name="Input 2 2 2 3 4 2 6" xfId="10250"/>
    <cellStyle name="Input 2 2 2 3 4 2 7" xfId="10251"/>
    <cellStyle name="Input 2 2 2 3 4 3" xfId="10252"/>
    <cellStyle name="Input 2 2 2 3 4 4" xfId="10253"/>
    <cellStyle name="Input 2 2 2 3 4 5" xfId="10254"/>
    <cellStyle name="Input 2 2 2 3 5" xfId="10255"/>
    <cellStyle name="Input 2 2 2 3 5 2" xfId="10256"/>
    <cellStyle name="Input 2 2 2 3 5 2 2" xfId="10257"/>
    <cellStyle name="Input 2 2 2 3 5 2 3" xfId="10258"/>
    <cellStyle name="Input 2 2 2 3 5 2 4" xfId="10259"/>
    <cellStyle name="Input 2 2 2 3 5 2 5" xfId="10260"/>
    <cellStyle name="Input 2 2 2 3 5 2 6" xfId="10261"/>
    <cellStyle name="Input 2 2 2 3 5 2 7" xfId="10262"/>
    <cellStyle name="Input 2 2 2 3 5 3" xfId="10263"/>
    <cellStyle name="Input 2 2 2 3 5 4" xfId="10264"/>
    <cellStyle name="Input 2 2 2 3 5 5" xfId="10265"/>
    <cellStyle name="Input 2 2 2 3 6" xfId="10266"/>
    <cellStyle name="Input 2 2 2 3 6 2" xfId="10267"/>
    <cellStyle name="Input 2 2 2 3 6 3" xfId="10268"/>
    <cellStyle name="Input 2 2 2 3 6 4" xfId="10269"/>
    <cellStyle name="Input 2 2 2 3 6 5" xfId="10270"/>
    <cellStyle name="Input 2 2 2 3 6 6" xfId="10271"/>
    <cellStyle name="Input 2 2 2 3 6 7" xfId="10272"/>
    <cellStyle name="Input 2 2 2 3 6 8" xfId="10273"/>
    <cellStyle name="Input 2 2 2 3 7" xfId="10274"/>
    <cellStyle name="Input 2 2 2 3 7 2" xfId="10275"/>
    <cellStyle name="Input 2 2 2 3 7 3" xfId="10276"/>
    <cellStyle name="Input 2 2 2 3 7 4" xfId="10277"/>
    <cellStyle name="Input 2 2 2 3 7 5" xfId="10278"/>
    <cellStyle name="Input 2 2 2 3 7 6" xfId="10279"/>
    <cellStyle name="Input 2 2 2 3 7 7" xfId="10280"/>
    <cellStyle name="Input 2 2 2 3 8" xfId="10281"/>
    <cellStyle name="Input 2 2 2 3 8 2" xfId="10282"/>
    <cellStyle name="Input 2 2 2 3 8 3" xfId="10283"/>
    <cellStyle name="Input 2 2 2 3 8 4" xfId="10284"/>
    <cellStyle name="Input 2 2 2 3 8 5" xfId="10285"/>
    <cellStyle name="Input 2 2 2 3 9" xfId="10286"/>
    <cellStyle name="Input 2 2 2 3 9 2" xfId="10287"/>
    <cellStyle name="Input 2 2 2 3 9 3" xfId="10288"/>
    <cellStyle name="Input 2 2 2 3 9 4" xfId="10289"/>
    <cellStyle name="Input 2 2 2 3 9 5" xfId="10290"/>
    <cellStyle name="Input 2 2 2 4" xfId="10291"/>
    <cellStyle name="Input 2 2 2 4 10" xfId="10292"/>
    <cellStyle name="Input 2 2 2 4 2" xfId="10293"/>
    <cellStyle name="Input 2 2 2 4 2 2" xfId="10294"/>
    <cellStyle name="Input 2 2 2 4 2 2 2" xfId="10295"/>
    <cellStyle name="Input 2 2 2 4 2 2 3" xfId="10296"/>
    <cellStyle name="Input 2 2 2 4 2 2 4" xfId="10297"/>
    <cellStyle name="Input 2 2 2 4 2 2 5" xfId="10298"/>
    <cellStyle name="Input 2 2 2 4 2 2 6" xfId="10299"/>
    <cellStyle name="Input 2 2 2 4 2 2 7" xfId="10300"/>
    <cellStyle name="Input 2 2 2 4 2 3" xfId="10301"/>
    <cellStyle name="Input 2 2 2 4 2 4" xfId="10302"/>
    <cellStyle name="Input 2 2 2 4 3" xfId="10303"/>
    <cellStyle name="Input 2 2 2 4 3 2" xfId="10304"/>
    <cellStyle name="Input 2 2 2 4 3 2 2" xfId="10305"/>
    <cellStyle name="Input 2 2 2 4 3 2 3" xfId="10306"/>
    <cellStyle name="Input 2 2 2 4 3 2 4" xfId="10307"/>
    <cellStyle name="Input 2 2 2 4 3 2 5" xfId="10308"/>
    <cellStyle name="Input 2 2 2 4 3 2 6" xfId="10309"/>
    <cellStyle name="Input 2 2 2 4 3 2 7" xfId="10310"/>
    <cellStyle name="Input 2 2 2 4 3 3" xfId="10311"/>
    <cellStyle name="Input 2 2 2 4 3 4" xfId="10312"/>
    <cellStyle name="Input 2 2 2 4 4" xfId="10313"/>
    <cellStyle name="Input 2 2 2 4 4 2" xfId="10314"/>
    <cellStyle name="Input 2 2 2 4 4 2 2" xfId="10315"/>
    <cellStyle name="Input 2 2 2 4 4 2 3" xfId="10316"/>
    <cellStyle name="Input 2 2 2 4 4 2 4" xfId="10317"/>
    <cellStyle name="Input 2 2 2 4 4 2 5" xfId="10318"/>
    <cellStyle name="Input 2 2 2 4 4 2 6" xfId="10319"/>
    <cellStyle name="Input 2 2 2 4 4 2 7" xfId="10320"/>
    <cellStyle name="Input 2 2 2 4 4 3" xfId="10321"/>
    <cellStyle name="Input 2 2 2 4 4 4" xfId="10322"/>
    <cellStyle name="Input 2 2 2 4 5" xfId="10323"/>
    <cellStyle name="Input 2 2 2 4 5 2" xfId="10324"/>
    <cellStyle name="Input 2 2 2 4 5 3" xfId="10325"/>
    <cellStyle name="Input 2 2 2 4 5 4" xfId="10326"/>
    <cellStyle name="Input 2 2 2 4 5 5" xfId="10327"/>
    <cellStyle name="Input 2 2 2 4 5 6" xfId="10328"/>
    <cellStyle name="Input 2 2 2 4 5 7" xfId="10329"/>
    <cellStyle name="Input 2 2 2 4 5 8" xfId="10330"/>
    <cellStyle name="Input 2 2 2 4 6" xfId="10331"/>
    <cellStyle name="Input 2 2 2 4 6 2" xfId="10332"/>
    <cellStyle name="Input 2 2 2 4 6 3" xfId="10333"/>
    <cellStyle name="Input 2 2 2 4 6 4" xfId="10334"/>
    <cellStyle name="Input 2 2 2 4 6 5" xfId="10335"/>
    <cellStyle name="Input 2 2 2 4 6 6" xfId="10336"/>
    <cellStyle name="Input 2 2 2 4 6 7" xfId="10337"/>
    <cellStyle name="Input 2 2 2 4 7" xfId="10338"/>
    <cellStyle name="Input 2 2 2 4 8" xfId="10339"/>
    <cellStyle name="Input 2 2 2 4 9" xfId="10340"/>
    <cellStyle name="Input 2 2 2 5" xfId="10341"/>
    <cellStyle name="Input 2 2 2 5 10" xfId="10342"/>
    <cellStyle name="Input 2 2 2 5 2" xfId="10343"/>
    <cellStyle name="Input 2 2 2 5 2 2" xfId="10344"/>
    <cellStyle name="Input 2 2 2 5 2 2 2" xfId="10345"/>
    <cellStyle name="Input 2 2 2 5 2 2 3" xfId="10346"/>
    <cellStyle name="Input 2 2 2 5 2 2 4" xfId="10347"/>
    <cellStyle name="Input 2 2 2 5 2 2 5" xfId="10348"/>
    <cellStyle name="Input 2 2 2 5 2 2 6" xfId="10349"/>
    <cellStyle name="Input 2 2 2 5 2 2 7" xfId="10350"/>
    <cellStyle name="Input 2 2 2 5 2 3" xfId="10351"/>
    <cellStyle name="Input 2 2 2 5 2 4" xfId="10352"/>
    <cellStyle name="Input 2 2 2 5 3" xfId="10353"/>
    <cellStyle name="Input 2 2 2 5 3 2" xfId="10354"/>
    <cellStyle name="Input 2 2 2 5 3 2 2" xfId="10355"/>
    <cellStyle name="Input 2 2 2 5 3 2 3" xfId="10356"/>
    <cellStyle name="Input 2 2 2 5 3 2 4" xfId="10357"/>
    <cellStyle name="Input 2 2 2 5 3 2 5" xfId="10358"/>
    <cellStyle name="Input 2 2 2 5 3 2 6" xfId="10359"/>
    <cellStyle name="Input 2 2 2 5 3 2 7" xfId="10360"/>
    <cellStyle name="Input 2 2 2 5 3 3" xfId="10361"/>
    <cellStyle name="Input 2 2 2 5 3 4" xfId="10362"/>
    <cellStyle name="Input 2 2 2 5 4" xfId="10363"/>
    <cellStyle name="Input 2 2 2 5 4 2" xfId="10364"/>
    <cellStyle name="Input 2 2 2 5 4 2 2" xfId="10365"/>
    <cellStyle name="Input 2 2 2 5 4 2 3" xfId="10366"/>
    <cellStyle name="Input 2 2 2 5 4 2 4" xfId="10367"/>
    <cellStyle name="Input 2 2 2 5 4 2 5" xfId="10368"/>
    <cellStyle name="Input 2 2 2 5 4 2 6" xfId="10369"/>
    <cellStyle name="Input 2 2 2 5 4 2 7" xfId="10370"/>
    <cellStyle name="Input 2 2 2 5 4 3" xfId="10371"/>
    <cellStyle name="Input 2 2 2 5 4 4" xfId="10372"/>
    <cellStyle name="Input 2 2 2 5 5" xfId="10373"/>
    <cellStyle name="Input 2 2 2 5 5 2" xfId="10374"/>
    <cellStyle name="Input 2 2 2 5 5 3" xfId="10375"/>
    <cellStyle name="Input 2 2 2 5 5 4" xfId="10376"/>
    <cellStyle name="Input 2 2 2 5 5 5" xfId="10377"/>
    <cellStyle name="Input 2 2 2 5 5 6" xfId="10378"/>
    <cellStyle name="Input 2 2 2 5 5 7" xfId="10379"/>
    <cellStyle name="Input 2 2 2 5 5 8" xfId="10380"/>
    <cellStyle name="Input 2 2 2 5 6" xfId="10381"/>
    <cellStyle name="Input 2 2 2 5 6 2" xfId="10382"/>
    <cellStyle name="Input 2 2 2 5 6 3" xfId="10383"/>
    <cellStyle name="Input 2 2 2 5 6 4" xfId="10384"/>
    <cellStyle name="Input 2 2 2 5 6 5" xfId="10385"/>
    <cellStyle name="Input 2 2 2 5 6 6" xfId="10386"/>
    <cellStyle name="Input 2 2 2 5 6 7" xfId="10387"/>
    <cellStyle name="Input 2 2 2 5 7" xfId="10388"/>
    <cellStyle name="Input 2 2 2 5 8" xfId="10389"/>
    <cellStyle name="Input 2 2 2 5 9" xfId="10390"/>
    <cellStyle name="Input 2 2 2 6" xfId="10391"/>
    <cellStyle name="Input 2 2 2 6 2" xfId="10392"/>
    <cellStyle name="Input 2 2 2 6 2 2" xfId="10393"/>
    <cellStyle name="Input 2 2 2 6 2 3" xfId="10394"/>
    <cellStyle name="Input 2 2 2 6 2 4" xfId="10395"/>
    <cellStyle name="Input 2 2 2 6 2 5" xfId="10396"/>
    <cellStyle name="Input 2 2 2 6 2 6" xfId="10397"/>
    <cellStyle name="Input 2 2 2 6 2 7" xfId="10398"/>
    <cellStyle name="Input 2 2 2 6 3" xfId="10399"/>
    <cellStyle name="Input 2 2 2 6 4" xfId="10400"/>
    <cellStyle name="Input 2 2 2 6 5" xfId="10401"/>
    <cellStyle name="Input 2 2 2 7" xfId="10402"/>
    <cellStyle name="Input 2 2 2 7 2" xfId="10403"/>
    <cellStyle name="Input 2 2 2 7 2 2" xfId="10404"/>
    <cellStyle name="Input 2 2 2 7 2 3" xfId="10405"/>
    <cellStyle name="Input 2 2 2 7 2 4" xfId="10406"/>
    <cellStyle name="Input 2 2 2 7 2 5" xfId="10407"/>
    <cellStyle name="Input 2 2 2 7 2 6" xfId="10408"/>
    <cellStyle name="Input 2 2 2 7 2 7" xfId="10409"/>
    <cellStyle name="Input 2 2 2 7 3" xfId="10410"/>
    <cellStyle name="Input 2 2 2 7 4" xfId="10411"/>
    <cellStyle name="Input 2 2 2 7 5" xfId="10412"/>
    <cellStyle name="Input 2 2 2 8" xfId="10413"/>
    <cellStyle name="Input 2 2 2 8 2" xfId="10414"/>
    <cellStyle name="Input 2 2 2 8 2 2" xfId="10415"/>
    <cellStyle name="Input 2 2 2 8 2 3" xfId="10416"/>
    <cellStyle name="Input 2 2 2 8 2 4" xfId="10417"/>
    <cellStyle name="Input 2 2 2 8 2 5" xfId="10418"/>
    <cellStyle name="Input 2 2 2 8 2 6" xfId="10419"/>
    <cellStyle name="Input 2 2 2 8 2 7" xfId="10420"/>
    <cellStyle name="Input 2 2 2 8 3" xfId="10421"/>
    <cellStyle name="Input 2 2 2 8 4" xfId="10422"/>
    <cellStyle name="Input 2 2 2 8 5" xfId="10423"/>
    <cellStyle name="Input 2 2 2 9" xfId="10424"/>
    <cellStyle name="Input 2 2 2 9 2" xfId="10425"/>
    <cellStyle name="Input 2 2 2 9 2 2" xfId="10426"/>
    <cellStyle name="Input 2 2 2 9 2 3" xfId="10427"/>
    <cellStyle name="Input 2 2 2 9 2 4" xfId="10428"/>
    <cellStyle name="Input 2 2 2 9 2 5" xfId="10429"/>
    <cellStyle name="Input 2 2 2 9 2 6" xfId="10430"/>
    <cellStyle name="Input 2 2 2 9 2 7" xfId="10431"/>
    <cellStyle name="Input 2 2 2 9 3" xfId="10432"/>
    <cellStyle name="Input 2 2 2 9 4" xfId="10433"/>
    <cellStyle name="Input 2 2 2 9 5" xfId="10434"/>
    <cellStyle name="Input 2 2 20" xfId="10435"/>
    <cellStyle name="Input 2 2 3" xfId="10436"/>
    <cellStyle name="Input 2 2 3 10" xfId="10437"/>
    <cellStyle name="Input 2 2 3 10 2" xfId="10438"/>
    <cellStyle name="Input 2 2 3 10 3" xfId="10439"/>
    <cellStyle name="Input 2 2 3 10 4" xfId="10440"/>
    <cellStyle name="Input 2 2 3 10 5" xfId="10441"/>
    <cellStyle name="Input 2 2 3 10 6" xfId="10442"/>
    <cellStyle name="Input 2 2 3 10 7" xfId="10443"/>
    <cellStyle name="Input 2 2 3 10 8" xfId="10444"/>
    <cellStyle name="Input 2 2 3 11" xfId="10445"/>
    <cellStyle name="Input 2 2 3 11 2" xfId="10446"/>
    <cellStyle name="Input 2 2 3 11 3" xfId="10447"/>
    <cellStyle name="Input 2 2 3 11 4" xfId="10448"/>
    <cellStyle name="Input 2 2 3 11 5" xfId="10449"/>
    <cellStyle name="Input 2 2 3 11 6" xfId="10450"/>
    <cellStyle name="Input 2 2 3 11 7" xfId="10451"/>
    <cellStyle name="Input 2 2 3 12" xfId="10452"/>
    <cellStyle name="Input 2 2 3 12 2" xfId="10453"/>
    <cellStyle name="Input 2 2 3 12 3" xfId="10454"/>
    <cellStyle name="Input 2 2 3 12 4" xfId="10455"/>
    <cellStyle name="Input 2 2 3 12 5" xfId="10456"/>
    <cellStyle name="Input 2 2 3 13" xfId="10457"/>
    <cellStyle name="Input 2 2 3 13 2" xfId="10458"/>
    <cellStyle name="Input 2 2 3 13 3" xfId="10459"/>
    <cellStyle name="Input 2 2 3 13 4" xfId="10460"/>
    <cellStyle name="Input 2 2 3 13 5" xfId="10461"/>
    <cellStyle name="Input 2 2 3 14" xfId="10462"/>
    <cellStyle name="Input 2 2 3 14 2" xfId="10463"/>
    <cellStyle name="Input 2 2 3 14 3" xfId="10464"/>
    <cellStyle name="Input 2 2 3 14 4" xfId="10465"/>
    <cellStyle name="Input 2 2 3 14 5" xfId="10466"/>
    <cellStyle name="Input 2 2 3 15" xfId="10467"/>
    <cellStyle name="Input 2 2 3 15 2" xfId="10468"/>
    <cellStyle name="Input 2 2 3 15 3" xfId="10469"/>
    <cellStyle name="Input 2 2 3 15 4" xfId="10470"/>
    <cellStyle name="Input 2 2 3 15 5" xfId="10471"/>
    <cellStyle name="Input 2 2 3 16" xfId="10472"/>
    <cellStyle name="Input 2 2 3 17" xfId="10473"/>
    <cellStyle name="Input 2 2 3 2" xfId="10474"/>
    <cellStyle name="Input 2 2 3 2 10" xfId="10475"/>
    <cellStyle name="Input 2 2 3 2 10 2" xfId="10476"/>
    <cellStyle name="Input 2 2 3 2 10 3" xfId="10477"/>
    <cellStyle name="Input 2 2 3 2 10 4" xfId="10478"/>
    <cellStyle name="Input 2 2 3 2 10 5" xfId="10479"/>
    <cellStyle name="Input 2 2 3 2 10 6" xfId="10480"/>
    <cellStyle name="Input 2 2 3 2 10 7" xfId="10481"/>
    <cellStyle name="Input 2 2 3 2 11" xfId="10482"/>
    <cellStyle name="Input 2 2 3 2 11 2" xfId="10483"/>
    <cellStyle name="Input 2 2 3 2 11 3" xfId="10484"/>
    <cellStyle name="Input 2 2 3 2 11 4" xfId="10485"/>
    <cellStyle name="Input 2 2 3 2 11 5" xfId="10486"/>
    <cellStyle name="Input 2 2 3 2 12" xfId="10487"/>
    <cellStyle name="Input 2 2 3 2 12 2" xfId="10488"/>
    <cellStyle name="Input 2 2 3 2 12 3" xfId="10489"/>
    <cellStyle name="Input 2 2 3 2 12 4" xfId="10490"/>
    <cellStyle name="Input 2 2 3 2 12 5" xfId="10491"/>
    <cellStyle name="Input 2 2 3 2 13" xfId="10492"/>
    <cellStyle name="Input 2 2 3 2 13 2" xfId="10493"/>
    <cellStyle name="Input 2 2 3 2 13 3" xfId="10494"/>
    <cellStyle name="Input 2 2 3 2 13 4" xfId="10495"/>
    <cellStyle name="Input 2 2 3 2 13 5" xfId="10496"/>
    <cellStyle name="Input 2 2 3 2 14" xfId="10497"/>
    <cellStyle name="Input 2 2 3 2 14 2" xfId="10498"/>
    <cellStyle name="Input 2 2 3 2 14 3" xfId="10499"/>
    <cellStyle name="Input 2 2 3 2 14 4" xfId="10500"/>
    <cellStyle name="Input 2 2 3 2 14 5" xfId="10501"/>
    <cellStyle name="Input 2 2 3 2 15" xfId="10502"/>
    <cellStyle name="Input 2 2 3 2 15 2" xfId="10503"/>
    <cellStyle name="Input 2 2 3 2 15 3" xfId="10504"/>
    <cellStyle name="Input 2 2 3 2 15 4" xfId="10505"/>
    <cellStyle name="Input 2 2 3 2 15 5" xfId="10506"/>
    <cellStyle name="Input 2 2 3 2 16" xfId="10507"/>
    <cellStyle name="Input 2 2 3 2 16 2" xfId="10508"/>
    <cellStyle name="Input 2 2 3 2 16 3" xfId="10509"/>
    <cellStyle name="Input 2 2 3 2 16 4" xfId="10510"/>
    <cellStyle name="Input 2 2 3 2 16 5" xfId="10511"/>
    <cellStyle name="Input 2 2 3 2 17" xfId="10512"/>
    <cellStyle name="Input 2 2 3 2 17 2" xfId="10513"/>
    <cellStyle name="Input 2 2 3 2 17 3" xfId="10514"/>
    <cellStyle name="Input 2 2 3 2 17 4" xfId="10515"/>
    <cellStyle name="Input 2 2 3 2 17 5" xfId="10516"/>
    <cellStyle name="Input 2 2 3 2 18" xfId="10517"/>
    <cellStyle name="Input 2 2 3 2 2" xfId="10518"/>
    <cellStyle name="Input 2 2 3 2 2 10" xfId="10519"/>
    <cellStyle name="Input 2 2 3 2 2 10 2" xfId="10520"/>
    <cellStyle name="Input 2 2 3 2 2 10 3" xfId="10521"/>
    <cellStyle name="Input 2 2 3 2 2 10 4" xfId="10522"/>
    <cellStyle name="Input 2 2 3 2 2 10 5" xfId="10523"/>
    <cellStyle name="Input 2 2 3 2 2 11" xfId="10524"/>
    <cellStyle name="Input 2 2 3 2 2 11 2" xfId="10525"/>
    <cellStyle name="Input 2 2 3 2 2 11 3" xfId="10526"/>
    <cellStyle name="Input 2 2 3 2 2 11 4" xfId="10527"/>
    <cellStyle name="Input 2 2 3 2 2 11 5" xfId="10528"/>
    <cellStyle name="Input 2 2 3 2 2 12" xfId="10529"/>
    <cellStyle name="Input 2 2 3 2 2 12 2" xfId="10530"/>
    <cellStyle name="Input 2 2 3 2 2 12 3" xfId="10531"/>
    <cellStyle name="Input 2 2 3 2 2 12 4" xfId="10532"/>
    <cellStyle name="Input 2 2 3 2 2 12 5" xfId="10533"/>
    <cellStyle name="Input 2 2 3 2 2 13" xfId="10534"/>
    <cellStyle name="Input 2 2 3 2 2 13 2" xfId="10535"/>
    <cellStyle name="Input 2 2 3 2 2 13 3" xfId="10536"/>
    <cellStyle name="Input 2 2 3 2 2 13 4" xfId="10537"/>
    <cellStyle name="Input 2 2 3 2 2 13 5" xfId="10538"/>
    <cellStyle name="Input 2 2 3 2 2 14" xfId="10539"/>
    <cellStyle name="Input 2 2 3 2 2 14 2" xfId="10540"/>
    <cellStyle name="Input 2 2 3 2 2 14 3" xfId="10541"/>
    <cellStyle name="Input 2 2 3 2 2 14 4" xfId="10542"/>
    <cellStyle name="Input 2 2 3 2 2 14 5" xfId="10543"/>
    <cellStyle name="Input 2 2 3 2 2 15" xfId="10544"/>
    <cellStyle name="Input 2 2 3 2 2 15 2" xfId="10545"/>
    <cellStyle name="Input 2 2 3 2 2 15 3" xfId="10546"/>
    <cellStyle name="Input 2 2 3 2 2 15 4" xfId="10547"/>
    <cellStyle name="Input 2 2 3 2 2 15 5" xfId="10548"/>
    <cellStyle name="Input 2 2 3 2 2 16" xfId="10549"/>
    <cellStyle name="Input 2 2 3 2 2 16 2" xfId="10550"/>
    <cellStyle name="Input 2 2 3 2 2 16 3" xfId="10551"/>
    <cellStyle name="Input 2 2 3 2 2 16 4" xfId="10552"/>
    <cellStyle name="Input 2 2 3 2 2 16 5" xfId="10553"/>
    <cellStyle name="Input 2 2 3 2 2 17" xfId="10554"/>
    <cellStyle name="Input 2 2 3 2 2 17 2" xfId="10555"/>
    <cellStyle name="Input 2 2 3 2 2 17 3" xfId="10556"/>
    <cellStyle name="Input 2 2 3 2 2 17 4" xfId="10557"/>
    <cellStyle name="Input 2 2 3 2 2 17 5" xfId="10558"/>
    <cellStyle name="Input 2 2 3 2 2 18" xfId="10559"/>
    <cellStyle name="Input 2 2 3 2 2 2" xfId="10560"/>
    <cellStyle name="Input 2 2 3 2 2 2 10" xfId="10561"/>
    <cellStyle name="Input 2 2 3 2 2 2 2" xfId="10562"/>
    <cellStyle name="Input 2 2 3 2 2 2 2 2" xfId="10563"/>
    <cellStyle name="Input 2 2 3 2 2 2 2 2 2" xfId="10564"/>
    <cellStyle name="Input 2 2 3 2 2 2 2 2 3" xfId="10565"/>
    <cellStyle name="Input 2 2 3 2 2 2 2 2 4" xfId="10566"/>
    <cellStyle name="Input 2 2 3 2 2 2 2 2 5" xfId="10567"/>
    <cellStyle name="Input 2 2 3 2 2 2 2 2 6" xfId="10568"/>
    <cellStyle name="Input 2 2 3 2 2 2 2 2 7" xfId="10569"/>
    <cellStyle name="Input 2 2 3 2 2 2 2 3" xfId="10570"/>
    <cellStyle name="Input 2 2 3 2 2 2 2 4" xfId="10571"/>
    <cellStyle name="Input 2 2 3 2 2 2 3" xfId="10572"/>
    <cellStyle name="Input 2 2 3 2 2 2 3 2" xfId="10573"/>
    <cellStyle name="Input 2 2 3 2 2 2 3 2 2" xfId="10574"/>
    <cellStyle name="Input 2 2 3 2 2 2 3 2 3" xfId="10575"/>
    <cellStyle name="Input 2 2 3 2 2 2 3 2 4" xfId="10576"/>
    <cellStyle name="Input 2 2 3 2 2 2 3 2 5" xfId="10577"/>
    <cellStyle name="Input 2 2 3 2 2 2 3 2 6" xfId="10578"/>
    <cellStyle name="Input 2 2 3 2 2 2 3 2 7" xfId="10579"/>
    <cellStyle name="Input 2 2 3 2 2 2 3 3" xfId="10580"/>
    <cellStyle name="Input 2 2 3 2 2 2 3 4" xfId="10581"/>
    <cellStyle name="Input 2 2 3 2 2 2 4" xfId="10582"/>
    <cellStyle name="Input 2 2 3 2 2 2 4 2" xfId="10583"/>
    <cellStyle name="Input 2 2 3 2 2 2 4 2 2" xfId="10584"/>
    <cellStyle name="Input 2 2 3 2 2 2 4 2 3" xfId="10585"/>
    <cellStyle name="Input 2 2 3 2 2 2 4 2 4" xfId="10586"/>
    <cellStyle name="Input 2 2 3 2 2 2 4 2 5" xfId="10587"/>
    <cellStyle name="Input 2 2 3 2 2 2 4 2 6" xfId="10588"/>
    <cellStyle name="Input 2 2 3 2 2 2 4 2 7" xfId="10589"/>
    <cellStyle name="Input 2 2 3 2 2 2 4 3" xfId="10590"/>
    <cellStyle name="Input 2 2 3 2 2 2 4 4" xfId="10591"/>
    <cellStyle name="Input 2 2 3 2 2 2 5" xfId="10592"/>
    <cellStyle name="Input 2 2 3 2 2 2 5 2" xfId="10593"/>
    <cellStyle name="Input 2 2 3 2 2 2 5 3" xfId="10594"/>
    <cellStyle name="Input 2 2 3 2 2 2 5 4" xfId="10595"/>
    <cellStyle name="Input 2 2 3 2 2 2 5 5" xfId="10596"/>
    <cellStyle name="Input 2 2 3 2 2 2 5 6" xfId="10597"/>
    <cellStyle name="Input 2 2 3 2 2 2 5 7" xfId="10598"/>
    <cellStyle name="Input 2 2 3 2 2 2 5 8" xfId="10599"/>
    <cellStyle name="Input 2 2 3 2 2 2 6" xfId="10600"/>
    <cellStyle name="Input 2 2 3 2 2 2 6 2" xfId="10601"/>
    <cellStyle name="Input 2 2 3 2 2 2 6 3" xfId="10602"/>
    <cellStyle name="Input 2 2 3 2 2 2 6 4" xfId="10603"/>
    <cellStyle name="Input 2 2 3 2 2 2 6 5" xfId="10604"/>
    <cellStyle name="Input 2 2 3 2 2 2 6 6" xfId="10605"/>
    <cellStyle name="Input 2 2 3 2 2 2 6 7" xfId="10606"/>
    <cellStyle name="Input 2 2 3 2 2 2 7" xfId="10607"/>
    <cellStyle name="Input 2 2 3 2 2 2 8" xfId="10608"/>
    <cellStyle name="Input 2 2 3 2 2 2 9" xfId="10609"/>
    <cellStyle name="Input 2 2 3 2 2 3" xfId="10610"/>
    <cellStyle name="Input 2 2 3 2 2 3 2" xfId="10611"/>
    <cellStyle name="Input 2 2 3 2 2 3 2 2" xfId="10612"/>
    <cellStyle name="Input 2 2 3 2 2 3 2 3" xfId="10613"/>
    <cellStyle name="Input 2 2 3 2 2 3 2 4" xfId="10614"/>
    <cellStyle name="Input 2 2 3 2 2 3 2 5" xfId="10615"/>
    <cellStyle name="Input 2 2 3 2 2 3 2 6" xfId="10616"/>
    <cellStyle name="Input 2 2 3 2 2 3 2 7" xfId="10617"/>
    <cellStyle name="Input 2 2 3 2 2 3 3" xfId="10618"/>
    <cellStyle name="Input 2 2 3 2 2 3 4" xfId="10619"/>
    <cellStyle name="Input 2 2 3 2 2 3 5" xfId="10620"/>
    <cellStyle name="Input 2 2 3 2 2 4" xfId="10621"/>
    <cellStyle name="Input 2 2 3 2 2 4 2" xfId="10622"/>
    <cellStyle name="Input 2 2 3 2 2 4 2 2" xfId="10623"/>
    <cellStyle name="Input 2 2 3 2 2 4 2 3" xfId="10624"/>
    <cellStyle name="Input 2 2 3 2 2 4 2 4" xfId="10625"/>
    <cellStyle name="Input 2 2 3 2 2 4 2 5" xfId="10626"/>
    <cellStyle name="Input 2 2 3 2 2 4 2 6" xfId="10627"/>
    <cellStyle name="Input 2 2 3 2 2 4 2 7" xfId="10628"/>
    <cellStyle name="Input 2 2 3 2 2 4 3" xfId="10629"/>
    <cellStyle name="Input 2 2 3 2 2 4 4" xfId="10630"/>
    <cellStyle name="Input 2 2 3 2 2 4 5" xfId="10631"/>
    <cellStyle name="Input 2 2 3 2 2 5" xfId="10632"/>
    <cellStyle name="Input 2 2 3 2 2 5 2" xfId="10633"/>
    <cellStyle name="Input 2 2 3 2 2 5 2 2" xfId="10634"/>
    <cellStyle name="Input 2 2 3 2 2 5 2 3" xfId="10635"/>
    <cellStyle name="Input 2 2 3 2 2 5 2 4" xfId="10636"/>
    <cellStyle name="Input 2 2 3 2 2 5 2 5" xfId="10637"/>
    <cellStyle name="Input 2 2 3 2 2 5 2 6" xfId="10638"/>
    <cellStyle name="Input 2 2 3 2 2 5 2 7" xfId="10639"/>
    <cellStyle name="Input 2 2 3 2 2 5 3" xfId="10640"/>
    <cellStyle name="Input 2 2 3 2 2 5 4" xfId="10641"/>
    <cellStyle name="Input 2 2 3 2 2 5 5" xfId="10642"/>
    <cellStyle name="Input 2 2 3 2 2 6" xfId="10643"/>
    <cellStyle name="Input 2 2 3 2 2 6 2" xfId="10644"/>
    <cellStyle name="Input 2 2 3 2 2 6 3" xfId="10645"/>
    <cellStyle name="Input 2 2 3 2 2 6 4" xfId="10646"/>
    <cellStyle name="Input 2 2 3 2 2 6 5" xfId="10647"/>
    <cellStyle name="Input 2 2 3 2 2 6 6" xfId="10648"/>
    <cellStyle name="Input 2 2 3 2 2 6 7" xfId="10649"/>
    <cellStyle name="Input 2 2 3 2 2 6 8" xfId="10650"/>
    <cellStyle name="Input 2 2 3 2 2 7" xfId="10651"/>
    <cellStyle name="Input 2 2 3 2 2 7 2" xfId="10652"/>
    <cellStyle name="Input 2 2 3 2 2 7 3" xfId="10653"/>
    <cellStyle name="Input 2 2 3 2 2 7 4" xfId="10654"/>
    <cellStyle name="Input 2 2 3 2 2 7 5" xfId="10655"/>
    <cellStyle name="Input 2 2 3 2 2 7 6" xfId="10656"/>
    <cellStyle name="Input 2 2 3 2 2 7 7" xfId="10657"/>
    <cellStyle name="Input 2 2 3 2 2 8" xfId="10658"/>
    <cellStyle name="Input 2 2 3 2 2 8 2" xfId="10659"/>
    <cellStyle name="Input 2 2 3 2 2 8 3" xfId="10660"/>
    <cellStyle name="Input 2 2 3 2 2 8 4" xfId="10661"/>
    <cellStyle name="Input 2 2 3 2 2 8 5" xfId="10662"/>
    <cellStyle name="Input 2 2 3 2 2 9" xfId="10663"/>
    <cellStyle name="Input 2 2 3 2 2 9 2" xfId="10664"/>
    <cellStyle name="Input 2 2 3 2 2 9 3" xfId="10665"/>
    <cellStyle name="Input 2 2 3 2 2 9 4" xfId="10666"/>
    <cellStyle name="Input 2 2 3 2 2 9 5" xfId="10667"/>
    <cellStyle name="Input 2 2 3 2 3" xfId="10668"/>
    <cellStyle name="Input 2 2 3 2 3 10" xfId="10669"/>
    <cellStyle name="Input 2 2 3 2 3 2" xfId="10670"/>
    <cellStyle name="Input 2 2 3 2 3 2 2" xfId="10671"/>
    <cellStyle name="Input 2 2 3 2 3 2 2 2" xfId="10672"/>
    <cellStyle name="Input 2 2 3 2 3 2 2 3" xfId="10673"/>
    <cellStyle name="Input 2 2 3 2 3 2 2 4" xfId="10674"/>
    <cellStyle name="Input 2 2 3 2 3 2 2 5" xfId="10675"/>
    <cellStyle name="Input 2 2 3 2 3 2 2 6" xfId="10676"/>
    <cellStyle name="Input 2 2 3 2 3 2 2 7" xfId="10677"/>
    <cellStyle name="Input 2 2 3 2 3 2 3" xfId="10678"/>
    <cellStyle name="Input 2 2 3 2 3 2 4" xfId="10679"/>
    <cellStyle name="Input 2 2 3 2 3 3" xfId="10680"/>
    <cellStyle name="Input 2 2 3 2 3 3 2" xfId="10681"/>
    <cellStyle name="Input 2 2 3 2 3 3 2 2" xfId="10682"/>
    <cellStyle name="Input 2 2 3 2 3 3 2 3" xfId="10683"/>
    <cellStyle name="Input 2 2 3 2 3 3 2 4" xfId="10684"/>
    <cellStyle name="Input 2 2 3 2 3 3 2 5" xfId="10685"/>
    <cellStyle name="Input 2 2 3 2 3 3 2 6" xfId="10686"/>
    <cellStyle name="Input 2 2 3 2 3 3 2 7" xfId="10687"/>
    <cellStyle name="Input 2 2 3 2 3 3 3" xfId="10688"/>
    <cellStyle name="Input 2 2 3 2 3 3 4" xfId="10689"/>
    <cellStyle name="Input 2 2 3 2 3 4" xfId="10690"/>
    <cellStyle name="Input 2 2 3 2 3 4 2" xfId="10691"/>
    <cellStyle name="Input 2 2 3 2 3 4 2 2" xfId="10692"/>
    <cellStyle name="Input 2 2 3 2 3 4 2 3" xfId="10693"/>
    <cellStyle name="Input 2 2 3 2 3 4 2 4" xfId="10694"/>
    <cellStyle name="Input 2 2 3 2 3 4 2 5" xfId="10695"/>
    <cellStyle name="Input 2 2 3 2 3 4 2 6" xfId="10696"/>
    <cellStyle name="Input 2 2 3 2 3 4 2 7" xfId="10697"/>
    <cellStyle name="Input 2 2 3 2 3 4 3" xfId="10698"/>
    <cellStyle name="Input 2 2 3 2 3 4 4" xfId="10699"/>
    <cellStyle name="Input 2 2 3 2 3 5" xfId="10700"/>
    <cellStyle name="Input 2 2 3 2 3 5 2" xfId="10701"/>
    <cellStyle name="Input 2 2 3 2 3 5 3" xfId="10702"/>
    <cellStyle name="Input 2 2 3 2 3 5 4" xfId="10703"/>
    <cellStyle name="Input 2 2 3 2 3 5 5" xfId="10704"/>
    <cellStyle name="Input 2 2 3 2 3 5 6" xfId="10705"/>
    <cellStyle name="Input 2 2 3 2 3 5 7" xfId="10706"/>
    <cellStyle name="Input 2 2 3 2 3 5 8" xfId="10707"/>
    <cellStyle name="Input 2 2 3 2 3 6" xfId="10708"/>
    <cellStyle name="Input 2 2 3 2 3 6 2" xfId="10709"/>
    <cellStyle name="Input 2 2 3 2 3 6 3" xfId="10710"/>
    <cellStyle name="Input 2 2 3 2 3 6 4" xfId="10711"/>
    <cellStyle name="Input 2 2 3 2 3 6 5" xfId="10712"/>
    <cellStyle name="Input 2 2 3 2 3 6 6" xfId="10713"/>
    <cellStyle name="Input 2 2 3 2 3 6 7" xfId="10714"/>
    <cellStyle name="Input 2 2 3 2 3 7" xfId="10715"/>
    <cellStyle name="Input 2 2 3 2 3 8" xfId="10716"/>
    <cellStyle name="Input 2 2 3 2 3 9" xfId="10717"/>
    <cellStyle name="Input 2 2 3 2 4" xfId="10718"/>
    <cellStyle name="Input 2 2 3 2 4 10" xfId="10719"/>
    <cellStyle name="Input 2 2 3 2 4 2" xfId="10720"/>
    <cellStyle name="Input 2 2 3 2 4 2 2" xfId="10721"/>
    <cellStyle name="Input 2 2 3 2 4 2 2 2" xfId="10722"/>
    <cellStyle name="Input 2 2 3 2 4 2 2 3" xfId="10723"/>
    <cellStyle name="Input 2 2 3 2 4 2 2 4" xfId="10724"/>
    <cellStyle name="Input 2 2 3 2 4 2 2 5" xfId="10725"/>
    <cellStyle name="Input 2 2 3 2 4 2 2 6" xfId="10726"/>
    <cellStyle name="Input 2 2 3 2 4 2 2 7" xfId="10727"/>
    <cellStyle name="Input 2 2 3 2 4 2 3" xfId="10728"/>
    <cellStyle name="Input 2 2 3 2 4 2 4" xfId="10729"/>
    <cellStyle name="Input 2 2 3 2 4 3" xfId="10730"/>
    <cellStyle name="Input 2 2 3 2 4 3 2" xfId="10731"/>
    <cellStyle name="Input 2 2 3 2 4 3 2 2" xfId="10732"/>
    <cellStyle name="Input 2 2 3 2 4 3 2 3" xfId="10733"/>
    <cellStyle name="Input 2 2 3 2 4 3 2 4" xfId="10734"/>
    <cellStyle name="Input 2 2 3 2 4 3 2 5" xfId="10735"/>
    <cellStyle name="Input 2 2 3 2 4 3 2 6" xfId="10736"/>
    <cellStyle name="Input 2 2 3 2 4 3 2 7" xfId="10737"/>
    <cellStyle name="Input 2 2 3 2 4 3 3" xfId="10738"/>
    <cellStyle name="Input 2 2 3 2 4 3 4" xfId="10739"/>
    <cellStyle name="Input 2 2 3 2 4 4" xfId="10740"/>
    <cellStyle name="Input 2 2 3 2 4 4 2" xfId="10741"/>
    <cellStyle name="Input 2 2 3 2 4 4 2 2" xfId="10742"/>
    <cellStyle name="Input 2 2 3 2 4 4 2 3" xfId="10743"/>
    <cellStyle name="Input 2 2 3 2 4 4 2 4" xfId="10744"/>
    <cellStyle name="Input 2 2 3 2 4 4 2 5" xfId="10745"/>
    <cellStyle name="Input 2 2 3 2 4 4 2 6" xfId="10746"/>
    <cellStyle name="Input 2 2 3 2 4 4 2 7" xfId="10747"/>
    <cellStyle name="Input 2 2 3 2 4 4 3" xfId="10748"/>
    <cellStyle name="Input 2 2 3 2 4 4 4" xfId="10749"/>
    <cellStyle name="Input 2 2 3 2 4 5" xfId="10750"/>
    <cellStyle name="Input 2 2 3 2 4 5 2" xfId="10751"/>
    <cellStyle name="Input 2 2 3 2 4 5 3" xfId="10752"/>
    <cellStyle name="Input 2 2 3 2 4 5 4" xfId="10753"/>
    <cellStyle name="Input 2 2 3 2 4 5 5" xfId="10754"/>
    <cellStyle name="Input 2 2 3 2 4 5 6" xfId="10755"/>
    <cellStyle name="Input 2 2 3 2 4 5 7" xfId="10756"/>
    <cellStyle name="Input 2 2 3 2 4 5 8" xfId="10757"/>
    <cellStyle name="Input 2 2 3 2 4 6" xfId="10758"/>
    <cellStyle name="Input 2 2 3 2 4 6 2" xfId="10759"/>
    <cellStyle name="Input 2 2 3 2 4 6 3" xfId="10760"/>
    <cellStyle name="Input 2 2 3 2 4 6 4" xfId="10761"/>
    <cellStyle name="Input 2 2 3 2 4 6 5" xfId="10762"/>
    <cellStyle name="Input 2 2 3 2 4 6 6" xfId="10763"/>
    <cellStyle name="Input 2 2 3 2 4 6 7" xfId="10764"/>
    <cellStyle name="Input 2 2 3 2 4 7" xfId="10765"/>
    <cellStyle name="Input 2 2 3 2 4 8" xfId="10766"/>
    <cellStyle name="Input 2 2 3 2 4 9" xfId="10767"/>
    <cellStyle name="Input 2 2 3 2 5" xfId="10768"/>
    <cellStyle name="Input 2 2 3 2 5 2" xfId="10769"/>
    <cellStyle name="Input 2 2 3 2 5 2 2" xfId="10770"/>
    <cellStyle name="Input 2 2 3 2 5 2 3" xfId="10771"/>
    <cellStyle name="Input 2 2 3 2 5 2 4" xfId="10772"/>
    <cellStyle name="Input 2 2 3 2 5 2 5" xfId="10773"/>
    <cellStyle name="Input 2 2 3 2 5 2 6" xfId="10774"/>
    <cellStyle name="Input 2 2 3 2 5 2 7" xfId="10775"/>
    <cellStyle name="Input 2 2 3 2 5 3" xfId="10776"/>
    <cellStyle name="Input 2 2 3 2 5 4" xfId="10777"/>
    <cellStyle name="Input 2 2 3 2 5 5" xfId="10778"/>
    <cellStyle name="Input 2 2 3 2 6" xfId="10779"/>
    <cellStyle name="Input 2 2 3 2 6 2" xfId="10780"/>
    <cellStyle name="Input 2 2 3 2 6 2 2" xfId="10781"/>
    <cellStyle name="Input 2 2 3 2 6 2 3" xfId="10782"/>
    <cellStyle name="Input 2 2 3 2 6 2 4" xfId="10783"/>
    <cellStyle name="Input 2 2 3 2 6 2 5" xfId="10784"/>
    <cellStyle name="Input 2 2 3 2 6 2 6" xfId="10785"/>
    <cellStyle name="Input 2 2 3 2 6 2 7" xfId="10786"/>
    <cellStyle name="Input 2 2 3 2 6 3" xfId="10787"/>
    <cellStyle name="Input 2 2 3 2 6 4" xfId="10788"/>
    <cellStyle name="Input 2 2 3 2 6 5" xfId="10789"/>
    <cellStyle name="Input 2 2 3 2 7" xfId="10790"/>
    <cellStyle name="Input 2 2 3 2 7 2" xfId="10791"/>
    <cellStyle name="Input 2 2 3 2 7 2 2" xfId="10792"/>
    <cellStyle name="Input 2 2 3 2 7 2 3" xfId="10793"/>
    <cellStyle name="Input 2 2 3 2 7 2 4" xfId="10794"/>
    <cellStyle name="Input 2 2 3 2 7 2 5" xfId="10795"/>
    <cellStyle name="Input 2 2 3 2 7 2 6" xfId="10796"/>
    <cellStyle name="Input 2 2 3 2 7 2 7" xfId="10797"/>
    <cellStyle name="Input 2 2 3 2 7 3" xfId="10798"/>
    <cellStyle name="Input 2 2 3 2 7 4" xfId="10799"/>
    <cellStyle name="Input 2 2 3 2 7 5" xfId="10800"/>
    <cellStyle name="Input 2 2 3 2 8" xfId="10801"/>
    <cellStyle name="Input 2 2 3 2 8 2" xfId="10802"/>
    <cellStyle name="Input 2 2 3 2 8 2 2" xfId="10803"/>
    <cellStyle name="Input 2 2 3 2 8 2 3" xfId="10804"/>
    <cellStyle name="Input 2 2 3 2 8 2 4" xfId="10805"/>
    <cellStyle name="Input 2 2 3 2 8 2 5" xfId="10806"/>
    <cellStyle name="Input 2 2 3 2 8 2 6" xfId="10807"/>
    <cellStyle name="Input 2 2 3 2 8 2 7" xfId="10808"/>
    <cellStyle name="Input 2 2 3 2 8 3" xfId="10809"/>
    <cellStyle name="Input 2 2 3 2 8 4" xfId="10810"/>
    <cellStyle name="Input 2 2 3 2 8 5" xfId="10811"/>
    <cellStyle name="Input 2 2 3 2 9" xfId="10812"/>
    <cellStyle name="Input 2 2 3 2 9 2" xfId="10813"/>
    <cellStyle name="Input 2 2 3 2 9 3" xfId="10814"/>
    <cellStyle name="Input 2 2 3 2 9 4" xfId="10815"/>
    <cellStyle name="Input 2 2 3 2 9 5" xfId="10816"/>
    <cellStyle name="Input 2 2 3 2 9 6" xfId="10817"/>
    <cellStyle name="Input 2 2 3 2 9 7" xfId="10818"/>
    <cellStyle name="Input 2 2 3 2 9 8" xfId="10819"/>
    <cellStyle name="Input 2 2 3 3" xfId="10820"/>
    <cellStyle name="Input 2 2 3 3 10" xfId="10821"/>
    <cellStyle name="Input 2 2 3 3 10 2" xfId="10822"/>
    <cellStyle name="Input 2 2 3 3 10 3" xfId="10823"/>
    <cellStyle name="Input 2 2 3 3 10 4" xfId="10824"/>
    <cellStyle name="Input 2 2 3 3 10 5" xfId="10825"/>
    <cellStyle name="Input 2 2 3 3 11" xfId="10826"/>
    <cellStyle name="Input 2 2 3 3 11 2" xfId="10827"/>
    <cellStyle name="Input 2 2 3 3 11 3" xfId="10828"/>
    <cellStyle name="Input 2 2 3 3 11 4" xfId="10829"/>
    <cellStyle name="Input 2 2 3 3 11 5" xfId="10830"/>
    <cellStyle name="Input 2 2 3 3 12" xfId="10831"/>
    <cellStyle name="Input 2 2 3 3 12 2" xfId="10832"/>
    <cellStyle name="Input 2 2 3 3 12 3" xfId="10833"/>
    <cellStyle name="Input 2 2 3 3 12 4" xfId="10834"/>
    <cellStyle name="Input 2 2 3 3 12 5" xfId="10835"/>
    <cellStyle name="Input 2 2 3 3 13" xfId="10836"/>
    <cellStyle name="Input 2 2 3 3 13 2" xfId="10837"/>
    <cellStyle name="Input 2 2 3 3 13 3" xfId="10838"/>
    <cellStyle name="Input 2 2 3 3 13 4" xfId="10839"/>
    <cellStyle name="Input 2 2 3 3 13 5" xfId="10840"/>
    <cellStyle name="Input 2 2 3 3 14" xfId="10841"/>
    <cellStyle name="Input 2 2 3 3 14 2" xfId="10842"/>
    <cellStyle name="Input 2 2 3 3 14 3" xfId="10843"/>
    <cellStyle name="Input 2 2 3 3 14 4" xfId="10844"/>
    <cellStyle name="Input 2 2 3 3 14 5" xfId="10845"/>
    <cellStyle name="Input 2 2 3 3 15" xfId="10846"/>
    <cellStyle name="Input 2 2 3 3 15 2" xfId="10847"/>
    <cellStyle name="Input 2 2 3 3 15 3" xfId="10848"/>
    <cellStyle name="Input 2 2 3 3 15 4" xfId="10849"/>
    <cellStyle name="Input 2 2 3 3 15 5" xfId="10850"/>
    <cellStyle name="Input 2 2 3 3 16" xfId="10851"/>
    <cellStyle name="Input 2 2 3 3 16 2" xfId="10852"/>
    <cellStyle name="Input 2 2 3 3 16 3" xfId="10853"/>
    <cellStyle name="Input 2 2 3 3 16 4" xfId="10854"/>
    <cellStyle name="Input 2 2 3 3 16 5" xfId="10855"/>
    <cellStyle name="Input 2 2 3 3 17" xfId="10856"/>
    <cellStyle name="Input 2 2 3 3 17 2" xfId="10857"/>
    <cellStyle name="Input 2 2 3 3 17 3" xfId="10858"/>
    <cellStyle name="Input 2 2 3 3 17 4" xfId="10859"/>
    <cellStyle name="Input 2 2 3 3 17 5" xfId="10860"/>
    <cellStyle name="Input 2 2 3 3 18" xfId="10861"/>
    <cellStyle name="Input 2 2 3 3 2" xfId="10862"/>
    <cellStyle name="Input 2 2 3 3 2 10" xfId="10863"/>
    <cellStyle name="Input 2 2 3 3 2 2" xfId="10864"/>
    <cellStyle name="Input 2 2 3 3 2 2 2" xfId="10865"/>
    <cellStyle name="Input 2 2 3 3 2 2 2 2" xfId="10866"/>
    <cellStyle name="Input 2 2 3 3 2 2 2 3" xfId="10867"/>
    <cellStyle name="Input 2 2 3 3 2 2 2 4" xfId="10868"/>
    <cellStyle name="Input 2 2 3 3 2 2 2 5" xfId="10869"/>
    <cellStyle name="Input 2 2 3 3 2 2 2 6" xfId="10870"/>
    <cellStyle name="Input 2 2 3 3 2 2 2 7" xfId="10871"/>
    <cellStyle name="Input 2 2 3 3 2 2 3" xfId="10872"/>
    <cellStyle name="Input 2 2 3 3 2 2 4" xfId="10873"/>
    <cellStyle name="Input 2 2 3 3 2 3" xfId="10874"/>
    <cellStyle name="Input 2 2 3 3 2 3 2" xfId="10875"/>
    <cellStyle name="Input 2 2 3 3 2 3 2 2" xfId="10876"/>
    <cellStyle name="Input 2 2 3 3 2 3 2 3" xfId="10877"/>
    <cellStyle name="Input 2 2 3 3 2 3 2 4" xfId="10878"/>
    <cellStyle name="Input 2 2 3 3 2 3 2 5" xfId="10879"/>
    <cellStyle name="Input 2 2 3 3 2 3 2 6" xfId="10880"/>
    <cellStyle name="Input 2 2 3 3 2 3 2 7" xfId="10881"/>
    <cellStyle name="Input 2 2 3 3 2 3 3" xfId="10882"/>
    <cellStyle name="Input 2 2 3 3 2 3 4" xfId="10883"/>
    <cellStyle name="Input 2 2 3 3 2 4" xfId="10884"/>
    <cellStyle name="Input 2 2 3 3 2 4 2" xfId="10885"/>
    <cellStyle name="Input 2 2 3 3 2 4 2 2" xfId="10886"/>
    <cellStyle name="Input 2 2 3 3 2 4 2 3" xfId="10887"/>
    <cellStyle name="Input 2 2 3 3 2 4 2 4" xfId="10888"/>
    <cellStyle name="Input 2 2 3 3 2 4 2 5" xfId="10889"/>
    <cellStyle name="Input 2 2 3 3 2 4 2 6" xfId="10890"/>
    <cellStyle name="Input 2 2 3 3 2 4 2 7" xfId="10891"/>
    <cellStyle name="Input 2 2 3 3 2 4 3" xfId="10892"/>
    <cellStyle name="Input 2 2 3 3 2 4 4" xfId="10893"/>
    <cellStyle name="Input 2 2 3 3 2 5" xfId="10894"/>
    <cellStyle name="Input 2 2 3 3 2 5 2" xfId="10895"/>
    <cellStyle name="Input 2 2 3 3 2 5 3" xfId="10896"/>
    <cellStyle name="Input 2 2 3 3 2 5 4" xfId="10897"/>
    <cellStyle name="Input 2 2 3 3 2 5 5" xfId="10898"/>
    <cellStyle name="Input 2 2 3 3 2 5 6" xfId="10899"/>
    <cellStyle name="Input 2 2 3 3 2 5 7" xfId="10900"/>
    <cellStyle name="Input 2 2 3 3 2 5 8" xfId="10901"/>
    <cellStyle name="Input 2 2 3 3 2 6" xfId="10902"/>
    <cellStyle name="Input 2 2 3 3 2 6 2" xfId="10903"/>
    <cellStyle name="Input 2 2 3 3 2 6 3" xfId="10904"/>
    <cellStyle name="Input 2 2 3 3 2 6 4" xfId="10905"/>
    <cellStyle name="Input 2 2 3 3 2 6 5" xfId="10906"/>
    <cellStyle name="Input 2 2 3 3 2 6 6" xfId="10907"/>
    <cellStyle name="Input 2 2 3 3 2 6 7" xfId="10908"/>
    <cellStyle name="Input 2 2 3 3 2 7" xfId="10909"/>
    <cellStyle name="Input 2 2 3 3 2 8" xfId="10910"/>
    <cellStyle name="Input 2 2 3 3 2 9" xfId="10911"/>
    <cellStyle name="Input 2 2 3 3 3" xfId="10912"/>
    <cellStyle name="Input 2 2 3 3 3 2" xfId="10913"/>
    <cellStyle name="Input 2 2 3 3 3 2 2" xfId="10914"/>
    <cellStyle name="Input 2 2 3 3 3 2 3" xfId="10915"/>
    <cellStyle name="Input 2 2 3 3 3 2 4" xfId="10916"/>
    <cellStyle name="Input 2 2 3 3 3 2 5" xfId="10917"/>
    <cellStyle name="Input 2 2 3 3 3 2 6" xfId="10918"/>
    <cellStyle name="Input 2 2 3 3 3 2 7" xfId="10919"/>
    <cellStyle name="Input 2 2 3 3 3 3" xfId="10920"/>
    <cellStyle name="Input 2 2 3 3 3 4" xfId="10921"/>
    <cellStyle name="Input 2 2 3 3 3 5" xfId="10922"/>
    <cellStyle name="Input 2 2 3 3 4" xfId="10923"/>
    <cellStyle name="Input 2 2 3 3 4 2" xfId="10924"/>
    <cellStyle name="Input 2 2 3 3 4 2 2" xfId="10925"/>
    <cellStyle name="Input 2 2 3 3 4 2 3" xfId="10926"/>
    <cellStyle name="Input 2 2 3 3 4 2 4" xfId="10927"/>
    <cellStyle name="Input 2 2 3 3 4 2 5" xfId="10928"/>
    <cellStyle name="Input 2 2 3 3 4 2 6" xfId="10929"/>
    <cellStyle name="Input 2 2 3 3 4 2 7" xfId="10930"/>
    <cellStyle name="Input 2 2 3 3 4 3" xfId="10931"/>
    <cellStyle name="Input 2 2 3 3 4 4" xfId="10932"/>
    <cellStyle name="Input 2 2 3 3 4 5" xfId="10933"/>
    <cellStyle name="Input 2 2 3 3 5" xfId="10934"/>
    <cellStyle name="Input 2 2 3 3 5 2" xfId="10935"/>
    <cellStyle name="Input 2 2 3 3 5 2 2" xfId="10936"/>
    <cellStyle name="Input 2 2 3 3 5 2 3" xfId="10937"/>
    <cellStyle name="Input 2 2 3 3 5 2 4" xfId="10938"/>
    <cellStyle name="Input 2 2 3 3 5 2 5" xfId="10939"/>
    <cellStyle name="Input 2 2 3 3 5 2 6" xfId="10940"/>
    <cellStyle name="Input 2 2 3 3 5 2 7" xfId="10941"/>
    <cellStyle name="Input 2 2 3 3 5 3" xfId="10942"/>
    <cellStyle name="Input 2 2 3 3 5 4" xfId="10943"/>
    <cellStyle name="Input 2 2 3 3 5 5" xfId="10944"/>
    <cellStyle name="Input 2 2 3 3 6" xfId="10945"/>
    <cellStyle name="Input 2 2 3 3 6 2" xfId="10946"/>
    <cellStyle name="Input 2 2 3 3 6 3" xfId="10947"/>
    <cellStyle name="Input 2 2 3 3 6 4" xfId="10948"/>
    <cellStyle name="Input 2 2 3 3 6 5" xfId="10949"/>
    <cellStyle name="Input 2 2 3 3 6 6" xfId="10950"/>
    <cellStyle name="Input 2 2 3 3 6 7" xfId="10951"/>
    <cellStyle name="Input 2 2 3 3 6 8" xfId="10952"/>
    <cellStyle name="Input 2 2 3 3 7" xfId="10953"/>
    <cellStyle name="Input 2 2 3 3 7 2" xfId="10954"/>
    <cellStyle name="Input 2 2 3 3 7 3" xfId="10955"/>
    <cellStyle name="Input 2 2 3 3 7 4" xfId="10956"/>
    <cellStyle name="Input 2 2 3 3 7 5" xfId="10957"/>
    <cellStyle name="Input 2 2 3 3 7 6" xfId="10958"/>
    <cellStyle name="Input 2 2 3 3 7 7" xfId="10959"/>
    <cellStyle name="Input 2 2 3 3 8" xfId="10960"/>
    <cellStyle name="Input 2 2 3 3 8 2" xfId="10961"/>
    <cellStyle name="Input 2 2 3 3 8 3" xfId="10962"/>
    <cellStyle name="Input 2 2 3 3 8 4" xfId="10963"/>
    <cellStyle name="Input 2 2 3 3 8 5" xfId="10964"/>
    <cellStyle name="Input 2 2 3 3 9" xfId="10965"/>
    <cellStyle name="Input 2 2 3 3 9 2" xfId="10966"/>
    <cellStyle name="Input 2 2 3 3 9 3" xfId="10967"/>
    <cellStyle name="Input 2 2 3 3 9 4" xfId="10968"/>
    <cellStyle name="Input 2 2 3 3 9 5" xfId="10969"/>
    <cellStyle name="Input 2 2 3 4" xfId="10970"/>
    <cellStyle name="Input 2 2 3 4 10" xfId="10971"/>
    <cellStyle name="Input 2 2 3 4 2" xfId="10972"/>
    <cellStyle name="Input 2 2 3 4 2 2" xfId="10973"/>
    <cellStyle name="Input 2 2 3 4 2 2 2" xfId="10974"/>
    <cellStyle name="Input 2 2 3 4 2 2 3" xfId="10975"/>
    <cellStyle name="Input 2 2 3 4 2 2 4" xfId="10976"/>
    <cellStyle name="Input 2 2 3 4 2 2 5" xfId="10977"/>
    <cellStyle name="Input 2 2 3 4 2 2 6" xfId="10978"/>
    <cellStyle name="Input 2 2 3 4 2 2 7" xfId="10979"/>
    <cellStyle name="Input 2 2 3 4 2 3" xfId="10980"/>
    <cellStyle name="Input 2 2 3 4 2 4" xfId="10981"/>
    <cellStyle name="Input 2 2 3 4 3" xfId="10982"/>
    <cellStyle name="Input 2 2 3 4 3 2" xfId="10983"/>
    <cellStyle name="Input 2 2 3 4 3 2 2" xfId="10984"/>
    <cellStyle name="Input 2 2 3 4 3 2 3" xfId="10985"/>
    <cellStyle name="Input 2 2 3 4 3 2 4" xfId="10986"/>
    <cellStyle name="Input 2 2 3 4 3 2 5" xfId="10987"/>
    <cellStyle name="Input 2 2 3 4 3 2 6" xfId="10988"/>
    <cellStyle name="Input 2 2 3 4 3 2 7" xfId="10989"/>
    <cellStyle name="Input 2 2 3 4 3 3" xfId="10990"/>
    <cellStyle name="Input 2 2 3 4 3 4" xfId="10991"/>
    <cellStyle name="Input 2 2 3 4 4" xfId="10992"/>
    <cellStyle name="Input 2 2 3 4 4 2" xfId="10993"/>
    <cellStyle name="Input 2 2 3 4 4 2 2" xfId="10994"/>
    <cellStyle name="Input 2 2 3 4 4 2 3" xfId="10995"/>
    <cellStyle name="Input 2 2 3 4 4 2 4" xfId="10996"/>
    <cellStyle name="Input 2 2 3 4 4 2 5" xfId="10997"/>
    <cellStyle name="Input 2 2 3 4 4 2 6" xfId="10998"/>
    <cellStyle name="Input 2 2 3 4 4 2 7" xfId="10999"/>
    <cellStyle name="Input 2 2 3 4 4 3" xfId="11000"/>
    <cellStyle name="Input 2 2 3 4 4 4" xfId="11001"/>
    <cellStyle name="Input 2 2 3 4 5" xfId="11002"/>
    <cellStyle name="Input 2 2 3 4 5 2" xfId="11003"/>
    <cellStyle name="Input 2 2 3 4 5 3" xfId="11004"/>
    <cellStyle name="Input 2 2 3 4 5 4" xfId="11005"/>
    <cellStyle name="Input 2 2 3 4 5 5" xfId="11006"/>
    <cellStyle name="Input 2 2 3 4 5 6" xfId="11007"/>
    <cellStyle name="Input 2 2 3 4 5 7" xfId="11008"/>
    <cellStyle name="Input 2 2 3 4 5 8" xfId="11009"/>
    <cellStyle name="Input 2 2 3 4 6" xfId="11010"/>
    <cellStyle name="Input 2 2 3 4 6 2" xfId="11011"/>
    <cellStyle name="Input 2 2 3 4 6 3" xfId="11012"/>
    <cellStyle name="Input 2 2 3 4 6 4" xfId="11013"/>
    <cellStyle name="Input 2 2 3 4 6 5" xfId="11014"/>
    <cellStyle name="Input 2 2 3 4 6 6" xfId="11015"/>
    <cellStyle name="Input 2 2 3 4 6 7" xfId="11016"/>
    <cellStyle name="Input 2 2 3 4 7" xfId="11017"/>
    <cellStyle name="Input 2 2 3 4 8" xfId="11018"/>
    <cellStyle name="Input 2 2 3 4 9" xfId="11019"/>
    <cellStyle name="Input 2 2 3 5" xfId="11020"/>
    <cellStyle name="Input 2 2 3 5 10" xfId="11021"/>
    <cellStyle name="Input 2 2 3 5 2" xfId="11022"/>
    <cellStyle name="Input 2 2 3 5 2 2" xfId="11023"/>
    <cellStyle name="Input 2 2 3 5 2 2 2" xfId="11024"/>
    <cellStyle name="Input 2 2 3 5 2 2 3" xfId="11025"/>
    <cellStyle name="Input 2 2 3 5 2 2 4" xfId="11026"/>
    <cellStyle name="Input 2 2 3 5 2 2 5" xfId="11027"/>
    <cellStyle name="Input 2 2 3 5 2 2 6" xfId="11028"/>
    <cellStyle name="Input 2 2 3 5 2 2 7" xfId="11029"/>
    <cellStyle name="Input 2 2 3 5 2 3" xfId="11030"/>
    <cellStyle name="Input 2 2 3 5 2 4" xfId="11031"/>
    <cellStyle name="Input 2 2 3 5 3" xfId="11032"/>
    <cellStyle name="Input 2 2 3 5 3 2" xfId="11033"/>
    <cellStyle name="Input 2 2 3 5 3 2 2" xfId="11034"/>
    <cellStyle name="Input 2 2 3 5 3 2 3" xfId="11035"/>
    <cellStyle name="Input 2 2 3 5 3 2 4" xfId="11036"/>
    <cellStyle name="Input 2 2 3 5 3 2 5" xfId="11037"/>
    <cellStyle name="Input 2 2 3 5 3 2 6" xfId="11038"/>
    <cellStyle name="Input 2 2 3 5 3 2 7" xfId="11039"/>
    <cellStyle name="Input 2 2 3 5 3 3" xfId="11040"/>
    <cellStyle name="Input 2 2 3 5 3 4" xfId="11041"/>
    <cellStyle name="Input 2 2 3 5 4" xfId="11042"/>
    <cellStyle name="Input 2 2 3 5 4 2" xfId="11043"/>
    <cellStyle name="Input 2 2 3 5 4 2 2" xfId="11044"/>
    <cellStyle name="Input 2 2 3 5 4 2 3" xfId="11045"/>
    <cellStyle name="Input 2 2 3 5 4 2 4" xfId="11046"/>
    <cellStyle name="Input 2 2 3 5 4 2 5" xfId="11047"/>
    <cellStyle name="Input 2 2 3 5 4 2 6" xfId="11048"/>
    <cellStyle name="Input 2 2 3 5 4 2 7" xfId="11049"/>
    <cellStyle name="Input 2 2 3 5 4 3" xfId="11050"/>
    <cellStyle name="Input 2 2 3 5 4 4" xfId="11051"/>
    <cellStyle name="Input 2 2 3 5 5" xfId="11052"/>
    <cellStyle name="Input 2 2 3 5 5 2" xfId="11053"/>
    <cellStyle name="Input 2 2 3 5 5 3" xfId="11054"/>
    <cellStyle name="Input 2 2 3 5 5 4" xfId="11055"/>
    <cellStyle name="Input 2 2 3 5 5 5" xfId="11056"/>
    <cellStyle name="Input 2 2 3 5 5 6" xfId="11057"/>
    <cellStyle name="Input 2 2 3 5 5 7" xfId="11058"/>
    <cellStyle name="Input 2 2 3 5 5 8" xfId="11059"/>
    <cellStyle name="Input 2 2 3 5 6" xfId="11060"/>
    <cellStyle name="Input 2 2 3 5 6 2" xfId="11061"/>
    <cellStyle name="Input 2 2 3 5 6 3" xfId="11062"/>
    <cellStyle name="Input 2 2 3 5 6 4" xfId="11063"/>
    <cellStyle name="Input 2 2 3 5 6 5" xfId="11064"/>
    <cellStyle name="Input 2 2 3 5 6 6" xfId="11065"/>
    <cellStyle name="Input 2 2 3 5 6 7" xfId="11066"/>
    <cellStyle name="Input 2 2 3 5 7" xfId="11067"/>
    <cellStyle name="Input 2 2 3 5 8" xfId="11068"/>
    <cellStyle name="Input 2 2 3 5 9" xfId="11069"/>
    <cellStyle name="Input 2 2 3 6" xfId="11070"/>
    <cellStyle name="Input 2 2 3 6 2" xfId="11071"/>
    <cellStyle name="Input 2 2 3 6 2 2" xfId="11072"/>
    <cellStyle name="Input 2 2 3 6 2 3" xfId="11073"/>
    <cellStyle name="Input 2 2 3 6 2 4" xfId="11074"/>
    <cellStyle name="Input 2 2 3 6 2 5" xfId="11075"/>
    <cellStyle name="Input 2 2 3 6 2 6" xfId="11076"/>
    <cellStyle name="Input 2 2 3 6 2 7" xfId="11077"/>
    <cellStyle name="Input 2 2 3 6 3" xfId="11078"/>
    <cellStyle name="Input 2 2 3 6 4" xfId="11079"/>
    <cellStyle name="Input 2 2 3 6 5" xfId="11080"/>
    <cellStyle name="Input 2 2 3 7" xfId="11081"/>
    <cellStyle name="Input 2 2 3 7 2" xfId="11082"/>
    <cellStyle name="Input 2 2 3 7 2 2" xfId="11083"/>
    <cellStyle name="Input 2 2 3 7 2 3" xfId="11084"/>
    <cellStyle name="Input 2 2 3 7 2 4" xfId="11085"/>
    <cellStyle name="Input 2 2 3 7 2 5" xfId="11086"/>
    <cellStyle name="Input 2 2 3 7 2 6" xfId="11087"/>
    <cellStyle name="Input 2 2 3 7 2 7" xfId="11088"/>
    <cellStyle name="Input 2 2 3 7 3" xfId="11089"/>
    <cellStyle name="Input 2 2 3 7 4" xfId="11090"/>
    <cellStyle name="Input 2 2 3 7 5" xfId="11091"/>
    <cellStyle name="Input 2 2 3 8" xfId="11092"/>
    <cellStyle name="Input 2 2 3 8 2" xfId="11093"/>
    <cellStyle name="Input 2 2 3 8 2 2" xfId="11094"/>
    <cellStyle name="Input 2 2 3 8 2 3" xfId="11095"/>
    <cellStyle name="Input 2 2 3 8 2 4" xfId="11096"/>
    <cellStyle name="Input 2 2 3 8 2 5" xfId="11097"/>
    <cellStyle name="Input 2 2 3 8 2 6" xfId="11098"/>
    <cellStyle name="Input 2 2 3 8 2 7" xfId="11099"/>
    <cellStyle name="Input 2 2 3 8 3" xfId="11100"/>
    <cellStyle name="Input 2 2 3 8 4" xfId="11101"/>
    <cellStyle name="Input 2 2 3 8 5" xfId="11102"/>
    <cellStyle name="Input 2 2 3 9" xfId="11103"/>
    <cellStyle name="Input 2 2 3 9 2" xfId="11104"/>
    <cellStyle name="Input 2 2 3 9 2 2" xfId="11105"/>
    <cellStyle name="Input 2 2 3 9 2 3" xfId="11106"/>
    <cellStyle name="Input 2 2 3 9 2 4" xfId="11107"/>
    <cellStyle name="Input 2 2 3 9 2 5" xfId="11108"/>
    <cellStyle name="Input 2 2 3 9 2 6" xfId="11109"/>
    <cellStyle name="Input 2 2 3 9 2 7" xfId="11110"/>
    <cellStyle name="Input 2 2 3 9 3" xfId="11111"/>
    <cellStyle name="Input 2 2 3 9 4" xfId="11112"/>
    <cellStyle name="Input 2 2 3 9 5" xfId="11113"/>
    <cellStyle name="Input 2 2 4" xfId="11114"/>
    <cellStyle name="Input 2 2 4 10" xfId="11115"/>
    <cellStyle name="Input 2 2 4 10 2" xfId="11116"/>
    <cellStyle name="Input 2 2 4 10 3" xfId="11117"/>
    <cellStyle name="Input 2 2 4 10 4" xfId="11118"/>
    <cellStyle name="Input 2 2 4 10 5" xfId="11119"/>
    <cellStyle name="Input 2 2 4 10 6" xfId="11120"/>
    <cellStyle name="Input 2 2 4 10 7" xfId="11121"/>
    <cellStyle name="Input 2 2 4 11" xfId="11122"/>
    <cellStyle name="Input 2 2 4 11 2" xfId="11123"/>
    <cellStyle name="Input 2 2 4 11 3" xfId="11124"/>
    <cellStyle name="Input 2 2 4 11 4" xfId="11125"/>
    <cellStyle name="Input 2 2 4 11 5" xfId="11126"/>
    <cellStyle name="Input 2 2 4 12" xfId="11127"/>
    <cellStyle name="Input 2 2 4 12 2" xfId="11128"/>
    <cellStyle name="Input 2 2 4 12 3" xfId="11129"/>
    <cellStyle name="Input 2 2 4 12 4" xfId="11130"/>
    <cellStyle name="Input 2 2 4 12 5" xfId="11131"/>
    <cellStyle name="Input 2 2 4 13" xfId="11132"/>
    <cellStyle name="Input 2 2 4 13 2" xfId="11133"/>
    <cellStyle name="Input 2 2 4 13 3" xfId="11134"/>
    <cellStyle name="Input 2 2 4 13 4" xfId="11135"/>
    <cellStyle name="Input 2 2 4 13 5" xfId="11136"/>
    <cellStyle name="Input 2 2 4 14" xfId="11137"/>
    <cellStyle name="Input 2 2 4 14 2" xfId="11138"/>
    <cellStyle name="Input 2 2 4 14 3" xfId="11139"/>
    <cellStyle name="Input 2 2 4 14 4" xfId="11140"/>
    <cellStyle name="Input 2 2 4 14 5" xfId="11141"/>
    <cellStyle name="Input 2 2 4 15" xfId="11142"/>
    <cellStyle name="Input 2 2 4 15 2" xfId="11143"/>
    <cellStyle name="Input 2 2 4 15 3" xfId="11144"/>
    <cellStyle name="Input 2 2 4 15 4" xfId="11145"/>
    <cellStyle name="Input 2 2 4 15 5" xfId="11146"/>
    <cellStyle name="Input 2 2 4 16" xfId="11147"/>
    <cellStyle name="Input 2 2 4 16 2" xfId="11148"/>
    <cellStyle name="Input 2 2 4 16 3" xfId="11149"/>
    <cellStyle name="Input 2 2 4 16 4" xfId="11150"/>
    <cellStyle name="Input 2 2 4 16 5" xfId="11151"/>
    <cellStyle name="Input 2 2 4 17" xfId="11152"/>
    <cellStyle name="Input 2 2 4 17 2" xfId="11153"/>
    <cellStyle name="Input 2 2 4 17 3" xfId="11154"/>
    <cellStyle name="Input 2 2 4 17 4" xfId="11155"/>
    <cellStyle name="Input 2 2 4 17 5" xfId="11156"/>
    <cellStyle name="Input 2 2 4 18" xfId="11157"/>
    <cellStyle name="Input 2 2 4 2" xfId="11158"/>
    <cellStyle name="Input 2 2 4 2 10" xfId="11159"/>
    <cellStyle name="Input 2 2 4 2 10 2" xfId="11160"/>
    <cellStyle name="Input 2 2 4 2 10 3" xfId="11161"/>
    <cellStyle name="Input 2 2 4 2 10 4" xfId="11162"/>
    <cellStyle name="Input 2 2 4 2 10 5" xfId="11163"/>
    <cellStyle name="Input 2 2 4 2 11" xfId="11164"/>
    <cellStyle name="Input 2 2 4 2 11 2" xfId="11165"/>
    <cellStyle name="Input 2 2 4 2 11 3" xfId="11166"/>
    <cellStyle name="Input 2 2 4 2 11 4" xfId="11167"/>
    <cellStyle name="Input 2 2 4 2 11 5" xfId="11168"/>
    <cellStyle name="Input 2 2 4 2 12" xfId="11169"/>
    <cellStyle name="Input 2 2 4 2 12 2" xfId="11170"/>
    <cellStyle name="Input 2 2 4 2 12 3" xfId="11171"/>
    <cellStyle name="Input 2 2 4 2 12 4" xfId="11172"/>
    <cellStyle name="Input 2 2 4 2 12 5" xfId="11173"/>
    <cellStyle name="Input 2 2 4 2 13" xfId="11174"/>
    <cellStyle name="Input 2 2 4 2 13 2" xfId="11175"/>
    <cellStyle name="Input 2 2 4 2 13 3" xfId="11176"/>
    <cellStyle name="Input 2 2 4 2 13 4" xfId="11177"/>
    <cellStyle name="Input 2 2 4 2 13 5" xfId="11178"/>
    <cellStyle name="Input 2 2 4 2 14" xfId="11179"/>
    <cellStyle name="Input 2 2 4 2 14 2" xfId="11180"/>
    <cellStyle name="Input 2 2 4 2 14 3" xfId="11181"/>
    <cellStyle name="Input 2 2 4 2 14 4" xfId="11182"/>
    <cellStyle name="Input 2 2 4 2 14 5" xfId="11183"/>
    <cellStyle name="Input 2 2 4 2 15" xfId="11184"/>
    <cellStyle name="Input 2 2 4 2 15 2" xfId="11185"/>
    <cellStyle name="Input 2 2 4 2 15 3" xfId="11186"/>
    <cellStyle name="Input 2 2 4 2 15 4" xfId="11187"/>
    <cellStyle name="Input 2 2 4 2 15 5" xfId="11188"/>
    <cellStyle name="Input 2 2 4 2 16" xfId="11189"/>
    <cellStyle name="Input 2 2 4 2 16 2" xfId="11190"/>
    <cellStyle name="Input 2 2 4 2 16 3" xfId="11191"/>
    <cellStyle name="Input 2 2 4 2 16 4" xfId="11192"/>
    <cellStyle name="Input 2 2 4 2 16 5" xfId="11193"/>
    <cellStyle name="Input 2 2 4 2 17" xfId="11194"/>
    <cellStyle name="Input 2 2 4 2 17 2" xfId="11195"/>
    <cellStyle name="Input 2 2 4 2 17 3" xfId="11196"/>
    <cellStyle name="Input 2 2 4 2 17 4" xfId="11197"/>
    <cellStyle name="Input 2 2 4 2 17 5" xfId="11198"/>
    <cellStyle name="Input 2 2 4 2 18" xfId="11199"/>
    <cellStyle name="Input 2 2 4 2 2" xfId="11200"/>
    <cellStyle name="Input 2 2 4 2 2 10" xfId="11201"/>
    <cellStyle name="Input 2 2 4 2 2 2" xfId="11202"/>
    <cellStyle name="Input 2 2 4 2 2 2 2" xfId="11203"/>
    <cellStyle name="Input 2 2 4 2 2 2 2 2" xfId="11204"/>
    <cellStyle name="Input 2 2 4 2 2 2 2 3" xfId="11205"/>
    <cellStyle name="Input 2 2 4 2 2 2 2 4" xfId="11206"/>
    <cellStyle name="Input 2 2 4 2 2 2 2 5" xfId="11207"/>
    <cellStyle name="Input 2 2 4 2 2 2 2 6" xfId="11208"/>
    <cellStyle name="Input 2 2 4 2 2 2 2 7" xfId="11209"/>
    <cellStyle name="Input 2 2 4 2 2 2 3" xfId="11210"/>
    <cellStyle name="Input 2 2 4 2 2 2 4" xfId="11211"/>
    <cellStyle name="Input 2 2 4 2 2 3" xfId="11212"/>
    <cellStyle name="Input 2 2 4 2 2 3 2" xfId="11213"/>
    <cellStyle name="Input 2 2 4 2 2 3 2 2" xfId="11214"/>
    <cellStyle name="Input 2 2 4 2 2 3 2 3" xfId="11215"/>
    <cellStyle name="Input 2 2 4 2 2 3 2 4" xfId="11216"/>
    <cellStyle name="Input 2 2 4 2 2 3 2 5" xfId="11217"/>
    <cellStyle name="Input 2 2 4 2 2 3 2 6" xfId="11218"/>
    <cellStyle name="Input 2 2 4 2 2 3 2 7" xfId="11219"/>
    <cellStyle name="Input 2 2 4 2 2 3 3" xfId="11220"/>
    <cellStyle name="Input 2 2 4 2 2 3 4" xfId="11221"/>
    <cellStyle name="Input 2 2 4 2 2 4" xfId="11222"/>
    <cellStyle name="Input 2 2 4 2 2 4 2" xfId="11223"/>
    <cellStyle name="Input 2 2 4 2 2 4 2 2" xfId="11224"/>
    <cellStyle name="Input 2 2 4 2 2 4 2 3" xfId="11225"/>
    <cellStyle name="Input 2 2 4 2 2 4 2 4" xfId="11226"/>
    <cellStyle name="Input 2 2 4 2 2 4 2 5" xfId="11227"/>
    <cellStyle name="Input 2 2 4 2 2 4 2 6" xfId="11228"/>
    <cellStyle name="Input 2 2 4 2 2 4 2 7" xfId="11229"/>
    <cellStyle name="Input 2 2 4 2 2 4 3" xfId="11230"/>
    <cellStyle name="Input 2 2 4 2 2 4 4" xfId="11231"/>
    <cellStyle name="Input 2 2 4 2 2 5" xfId="11232"/>
    <cellStyle name="Input 2 2 4 2 2 5 2" xfId="11233"/>
    <cellStyle name="Input 2 2 4 2 2 5 3" xfId="11234"/>
    <cellStyle name="Input 2 2 4 2 2 5 4" xfId="11235"/>
    <cellStyle name="Input 2 2 4 2 2 5 5" xfId="11236"/>
    <cellStyle name="Input 2 2 4 2 2 5 6" xfId="11237"/>
    <cellStyle name="Input 2 2 4 2 2 5 7" xfId="11238"/>
    <cellStyle name="Input 2 2 4 2 2 5 8" xfId="11239"/>
    <cellStyle name="Input 2 2 4 2 2 6" xfId="11240"/>
    <cellStyle name="Input 2 2 4 2 2 6 2" xfId="11241"/>
    <cellStyle name="Input 2 2 4 2 2 6 3" xfId="11242"/>
    <cellStyle name="Input 2 2 4 2 2 6 4" xfId="11243"/>
    <cellStyle name="Input 2 2 4 2 2 6 5" xfId="11244"/>
    <cellStyle name="Input 2 2 4 2 2 6 6" xfId="11245"/>
    <cellStyle name="Input 2 2 4 2 2 6 7" xfId="11246"/>
    <cellStyle name="Input 2 2 4 2 2 7" xfId="11247"/>
    <cellStyle name="Input 2 2 4 2 2 8" xfId="11248"/>
    <cellStyle name="Input 2 2 4 2 2 9" xfId="11249"/>
    <cellStyle name="Input 2 2 4 2 3" xfId="11250"/>
    <cellStyle name="Input 2 2 4 2 3 2" xfId="11251"/>
    <cellStyle name="Input 2 2 4 2 3 2 2" xfId="11252"/>
    <cellStyle name="Input 2 2 4 2 3 2 3" xfId="11253"/>
    <cellStyle name="Input 2 2 4 2 3 2 4" xfId="11254"/>
    <cellStyle name="Input 2 2 4 2 3 2 5" xfId="11255"/>
    <cellStyle name="Input 2 2 4 2 3 2 6" xfId="11256"/>
    <cellStyle name="Input 2 2 4 2 3 2 7" xfId="11257"/>
    <cellStyle name="Input 2 2 4 2 3 3" xfId="11258"/>
    <cellStyle name="Input 2 2 4 2 3 4" xfId="11259"/>
    <cellStyle name="Input 2 2 4 2 3 5" xfId="11260"/>
    <cellStyle name="Input 2 2 4 2 4" xfId="11261"/>
    <cellStyle name="Input 2 2 4 2 4 2" xfId="11262"/>
    <cellStyle name="Input 2 2 4 2 4 2 2" xfId="11263"/>
    <cellStyle name="Input 2 2 4 2 4 2 3" xfId="11264"/>
    <cellStyle name="Input 2 2 4 2 4 2 4" xfId="11265"/>
    <cellStyle name="Input 2 2 4 2 4 2 5" xfId="11266"/>
    <cellStyle name="Input 2 2 4 2 4 2 6" xfId="11267"/>
    <cellStyle name="Input 2 2 4 2 4 2 7" xfId="11268"/>
    <cellStyle name="Input 2 2 4 2 4 3" xfId="11269"/>
    <cellStyle name="Input 2 2 4 2 4 4" xfId="11270"/>
    <cellStyle name="Input 2 2 4 2 4 5" xfId="11271"/>
    <cellStyle name="Input 2 2 4 2 5" xfId="11272"/>
    <cellStyle name="Input 2 2 4 2 5 2" xfId="11273"/>
    <cellStyle name="Input 2 2 4 2 5 2 2" xfId="11274"/>
    <cellStyle name="Input 2 2 4 2 5 2 3" xfId="11275"/>
    <cellStyle name="Input 2 2 4 2 5 2 4" xfId="11276"/>
    <cellStyle name="Input 2 2 4 2 5 2 5" xfId="11277"/>
    <cellStyle name="Input 2 2 4 2 5 2 6" xfId="11278"/>
    <cellStyle name="Input 2 2 4 2 5 2 7" xfId="11279"/>
    <cellStyle name="Input 2 2 4 2 5 3" xfId="11280"/>
    <cellStyle name="Input 2 2 4 2 5 4" xfId="11281"/>
    <cellStyle name="Input 2 2 4 2 5 5" xfId="11282"/>
    <cellStyle name="Input 2 2 4 2 6" xfId="11283"/>
    <cellStyle name="Input 2 2 4 2 6 2" xfId="11284"/>
    <cellStyle name="Input 2 2 4 2 6 3" xfId="11285"/>
    <cellStyle name="Input 2 2 4 2 6 4" xfId="11286"/>
    <cellStyle name="Input 2 2 4 2 6 5" xfId="11287"/>
    <cellStyle name="Input 2 2 4 2 6 6" xfId="11288"/>
    <cellStyle name="Input 2 2 4 2 6 7" xfId="11289"/>
    <cellStyle name="Input 2 2 4 2 6 8" xfId="11290"/>
    <cellStyle name="Input 2 2 4 2 7" xfId="11291"/>
    <cellStyle name="Input 2 2 4 2 7 2" xfId="11292"/>
    <cellStyle name="Input 2 2 4 2 7 3" xfId="11293"/>
    <cellStyle name="Input 2 2 4 2 7 4" xfId="11294"/>
    <cellStyle name="Input 2 2 4 2 7 5" xfId="11295"/>
    <cellStyle name="Input 2 2 4 2 7 6" xfId="11296"/>
    <cellStyle name="Input 2 2 4 2 7 7" xfId="11297"/>
    <cellStyle name="Input 2 2 4 2 8" xfId="11298"/>
    <cellStyle name="Input 2 2 4 2 8 2" xfId="11299"/>
    <cellStyle name="Input 2 2 4 2 8 3" xfId="11300"/>
    <cellStyle name="Input 2 2 4 2 8 4" xfId="11301"/>
    <cellStyle name="Input 2 2 4 2 8 5" xfId="11302"/>
    <cellStyle name="Input 2 2 4 2 9" xfId="11303"/>
    <cellStyle name="Input 2 2 4 2 9 2" xfId="11304"/>
    <cellStyle name="Input 2 2 4 2 9 3" xfId="11305"/>
    <cellStyle name="Input 2 2 4 2 9 4" xfId="11306"/>
    <cellStyle name="Input 2 2 4 2 9 5" xfId="11307"/>
    <cellStyle name="Input 2 2 4 3" xfId="11308"/>
    <cellStyle name="Input 2 2 4 3 10" xfId="11309"/>
    <cellStyle name="Input 2 2 4 3 2" xfId="11310"/>
    <cellStyle name="Input 2 2 4 3 2 2" xfId="11311"/>
    <cellStyle name="Input 2 2 4 3 2 2 2" xfId="11312"/>
    <cellStyle name="Input 2 2 4 3 2 2 3" xfId="11313"/>
    <cellStyle name="Input 2 2 4 3 2 2 4" xfId="11314"/>
    <cellStyle name="Input 2 2 4 3 2 2 5" xfId="11315"/>
    <cellStyle name="Input 2 2 4 3 2 2 6" xfId="11316"/>
    <cellStyle name="Input 2 2 4 3 2 2 7" xfId="11317"/>
    <cellStyle name="Input 2 2 4 3 2 3" xfId="11318"/>
    <cellStyle name="Input 2 2 4 3 2 4" xfId="11319"/>
    <cellStyle name="Input 2 2 4 3 3" xfId="11320"/>
    <cellStyle name="Input 2 2 4 3 3 2" xfId="11321"/>
    <cellStyle name="Input 2 2 4 3 3 2 2" xfId="11322"/>
    <cellStyle name="Input 2 2 4 3 3 2 3" xfId="11323"/>
    <cellStyle name="Input 2 2 4 3 3 2 4" xfId="11324"/>
    <cellStyle name="Input 2 2 4 3 3 2 5" xfId="11325"/>
    <cellStyle name="Input 2 2 4 3 3 2 6" xfId="11326"/>
    <cellStyle name="Input 2 2 4 3 3 2 7" xfId="11327"/>
    <cellStyle name="Input 2 2 4 3 3 3" xfId="11328"/>
    <cellStyle name="Input 2 2 4 3 3 4" xfId="11329"/>
    <cellStyle name="Input 2 2 4 3 4" xfId="11330"/>
    <cellStyle name="Input 2 2 4 3 4 2" xfId="11331"/>
    <cellStyle name="Input 2 2 4 3 4 2 2" xfId="11332"/>
    <cellStyle name="Input 2 2 4 3 4 2 3" xfId="11333"/>
    <cellStyle name="Input 2 2 4 3 4 2 4" xfId="11334"/>
    <cellStyle name="Input 2 2 4 3 4 2 5" xfId="11335"/>
    <cellStyle name="Input 2 2 4 3 4 2 6" xfId="11336"/>
    <cellStyle name="Input 2 2 4 3 4 2 7" xfId="11337"/>
    <cellStyle name="Input 2 2 4 3 4 3" xfId="11338"/>
    <cellStyle name="Input 2 2 4 3 4 4" xfId="11339"/>
    <cellStyle name="Input 2 2 4 3 5" xfId="11340"/>
    <cellStyle name="Input 2 2 4 3 5 2" xfId="11341"/>
    <cellStyle name="Input 2 2 4 3 5 3" xfId="11342"/>
    <cellStyle name="Input 2 2 4 3 5 4" xfId="11343"/>
    <cellStyle name="Input 2 2 4 3 5 5" xfId="11344"/>
    <cellStyle name="Input 2 2 4 3 5 6" xfId="11345"/>
    <cellStyle name="Input 2 2 4 3 5 7" xfId="11346"/>
    <cellStyle name="Input 2 2 4 3 5 8" xfId="11347"/>
    <cellStyle name="Input 2 2 4 3 6" xfId="11348"/>
    <cellStyle name="Input 2 2 4 3 6 2" xfId="11349"/>
    <cellStyle name="Input 2 2 4 3 6 3" xfId="11350"/>
    <cellStyle name="Input 2 2 4 3 6 4" xfId="11351"/>
    <cellStyle name="Input 2 2 4 3 6 5" xfId="11352"/>
    <cellStyle name="Input 2 2 4 3 6 6" xfId="11353"/>
    <cellStyle name="Input 2 2 4 3 6 7" xfId="11354"/>
    <cellStyle name="Input 2 2 4 3 7" xfId="11355"/>
    <cellStyle name="Input 2 2 4 3 8" xfId="11356"/>
    <cellStyle name="Input 2 2 4 3 9" xfId="11357"/>
    <cellStyle name="Input 2 2 4 4" xfId="11358"/>
    <cellStyle name="Input 2 2 4 4 10" xfId="11359"/>
    <cellStyle name="Input 2 2 4 4 2" xfId="11360"/>
    <cellStyle name="Input 2 2 4 4 2 2" xfId="11361"/>
    <cellStyle name="Input 2 2 4 4 2 2 2" xfId="11362"/>
    <cellStyle name="Input 2 2 4 4 2 2 3" xfId="11363"/>
    <cellStyle name="Input 2 2 4 4 2 2 4" xfId="11364"/>
    <cellStyle name="Input 2 2 4 4 2 2 5" xfId="11365"/>
    <cellStyle name="Input 2 2 4 4 2 2 6" xfId="11366"/>
    <cellStyle name="Input 2 2 4 4 2 2 7" xfId="11367"/>
    <cellStyle name="Input 2 2 4 4 2 3" xfId="11368"/>
    <cellStyle name="Input 2 2 4 4 2 4" xfId="11369"/>
    <cellStyle name="Input 2 2 4 4 3" xfId="11370"/>
    <cellStyle name="Input 2 2 4 4 3 2" xfId="11371"/>
    <cellStyle name="Input 2 2 4 4 3 2 2" xfId="11372"/>
    <cellStyle name="Input 2 2 4 4 3 2 3" xfId="11373"/>
    <cellStyle name="Input 2 2 4 4 3 2 4" xfId="11374"/>
    <cellStyle name="Input 2 2 4 4 3 2 5" xfId="11375"/>
    <cellStyle name="Input 2 2 4 4 3 2 6" xfId="11376"/>
    <cellStyle name="Input 2 2 4 4 3 2 7" xfId="11377"/>
    <cellStyle name="Input 2 2 4 4 3 3" xfId="11378"/>
    <cellStyle name="Input 2 2 4 4 3 4" xfId="11379"/>
    <cellStyle name="Input 2 2 4 4 4" xfId="11380"/>
    <cellStyle name="Input 2 2 4 4 4 2" xfId="11381"/>
    <cellStyle name="Input 2 2 4 4 4 2 2" xfId="11382"/>
    <cellStyle name="Input 2 2 4 4 4 2 3" xfId="11383"/>
    <cellStyle name="Input 2 2 4 4 4 2 4" xfId="11384"/>
    <cellStyle name="Input 2 2 4 4 4 2 5" xfId="11385"/>
    <cellStyle name="Input 2 2 4 4 4 2 6" xfId="11386"/>
    <cellStyle name="Input 2 2 4 4 4 2 7" xfId="11387"/>
    <cellStyle name="Input 2 2 4 4 4 3" xfId="11388"/>
    <cellStyle name="Input 2 2 4 4 4 4" xfId="11389"/>
    <cellStyle name="Input 2 2 4 4 5" xfId="11390"/>
    <cellStyle name="Input 2 2 4 4 5 2" xfId="11391"/>
    <cellStyle name="Input 2 2 4 4 5 3" xfId="11392"/>
    <cellStyle name="Input 2 2 4 4 5 4" xfId="11393"/>
    <cellStyle name="Input 2 2 4 4 5 5" xfId="11394"/>
    <cellStyle name="Input 2 2 4 4 5 6" xfId="11395"/>
    <cellStyle name="Input 2 2 4 4 5 7" xfId="11396"/>
    <cellStyle name="Input 2 2 4 4 5 8" xfId="11397"/>
    <cellStyle name="Input 2 2 4 4 6" xfId="11398"/>
    <cellStyle name="Input 2 2 4 4 6 2" xfId="11399"/>
    <cellStyle name="Input 2 2 4 4 6 3" xfId="11400"/>
    <cellStyle name="Input 2 2 4 4 6 4" xfId="11401"/>
    <cellStyle name="Input 2 2 4 4 6 5" xfId="11402"/>
    <cellStyle name="Input 2 2 4 4 6 6" xfId="11403"/>
    <cellStyle name="Input 2 2 4 4 6 7" xfId="11404"/>
    <cellStyle name="Input 2 2 4 4 7" xfId="11405"/>
    <cellStyle name="Input 2 2 4 4 8" xfId="11406"/>
    <cellStyle name="Input 2 2 4 4 9" xfId="11407"/>
    <cellStyle name="Input 2 2 4 5" xfId="11408"/>
    <cellStyle name="Input 2 2 4 5 2" xfId="11409"/>
    <cellStyle name="Input 2 2 4 5 2 2" xfId="11410"/>
    <cellStyle name="Input 2 2 4 5 2 3" xfId="11411"/>
    <cellStyle name="Input 2 2 4 5 2 4" xfId="11412"/>
    <cellStyle name="Input 2 2 4 5 2 5" xfId="11413"/>
    <cellStyle name="Input 2 2 4 5 2 6" xfId="11414"/>
    <cellStyle name="Input 2 2 4 5 2 7" xfId="11415"/>
    <cellStyle name="Input 2 2 4 5 3" xfId="11416"/>
    <cellStyle name="Input 2 2 4 5 4" xfId="11417"/>
    <cellStyle name="Input 2 2 4 5 5" xfId="11418"/>
    <cellStyle name="Input 2 2 4 6" xfId="11419"/>
    <cellStyle name="Input 2 2 4 6 2" xfId="11420"/>
    <cellStyle name="Input 2 2 4 6 2 2" xfId="11421"/>
    <cellStyle name="Input 2 2 4 6 2 3" xfId="11422"/>
    <cellStyle name="Input 2 2 4 6 2 4" xfId="11423"/>
    <cellStyle name="Input 2 2 4 6 2 5" xfId="11424"/>
    <cellStyle name="Input 2 2 4 6 2 6" xfId="11425"/>
    <cellStyle name="Input 2 2 4 6 2 7" xfId="11426"/>
    <cellStyle name="Input 2 2 4 6 3" xfId="11427"/>
    <cellStyle name="Input 2 2 4 6 4" xfId="11428"/>
    <cellStyle name="Input 2 2 4 6 5" xfId="11429"/>
    <cellStyle name="Input 2 2 4 7" xfId="11430"/>
    <cellStyle name="Input 2 2 4 7 2" xfId="11431"/>
    <cellStyle name="Input 2 2 4 7 2 2" xfId="11432"/>
    <cellStyle name="Input 2 2 4 7 2 3" xfId="11433"/>
    <cellStyle name="Input 2 2 4 7 2 4" xfId="11434"/>
    <cellStyle name="Input 2 2 4 7 2 5" xfId="11435"/>
    <cellStyle name="Input 2 2 4 7 2 6" xfId="11436"/>
    <cellStyle name="Input 2 2 4 7 2 7" xfId="11437"/>
    <cellStyle name="Input 2 2 4 7 3" xfId="11438"/>
    <cellStyle name="Input 2 2 4 7 4" xfId="11439"/>
    <cellStyle name="Input 2 2 4 7 5" xfId="11440"/>
    <cellStyle name="Input 2 2 4 8" xfId="11441"/>
    <cellStyle name="Input 2 2 4 8 2" xfId="11442"/>
    <cellStyle name="Input 2 2 4 8 2 2" xfId="11443"/>
    <cellStyle name="Input 2 2 4 8 2 3" xfId="11444"/>
    <cellStyle name="Input 2 2 4 8 2 4" xfId="11445"/>
    <cellStyle name="Input 2 2 4 8 2 5" xfId="11446"/>
    <cellStyle name="Input 2 2 4 8 2 6" xfId="11447"/>
    <cellStyle name="Input 2 2 4 8 2 7" xfId="11448"/>
    <cellStyle name="Input 2 2 4 8 3" xfId="11449"/>
    <cellStyle name="Input 2 2 4 8 4" xfId="11450"/>
    <cellStyle name="Input 2 2 4 8 5" xfId="11451"/>
    <cellStyle name="Input 2 2 4 9" xfId="11452"/>
    <cellStyle name="Input 2 2 4 9 2" xfId="11453"/>
    <cellStyle name="Input 2 2 4 9 3" xfId="11454"/>
    <cellStyle name="Input 2 2 4 9 4" xfId="11455"/>
    <cellStyle name="Input 2 2 4 9 5" xfId="11456"/>
    <cellStyle name="Input 2 2 4 9 6" xfId="11457"/>
    <cellStyle name="Input 2 2 4 9 7" xfId="11458"/>
    <cellStyle name="Input 2 2 4 9 8" xfId="11459"/>
    <cellStyle name="Input 2 2 5" xfId="11460"/>
    <cellStyle name="Input 2 2 5 10" xfId="11461"/>
    <cellStyle name="Input 2 2 5 10 2" xfId="11462"/>
    <cellStyle name="Input 2 2 5 10 3" xfId="11463"/>
    <cellStyle name="Input 2 2 5 10 4" xfId="11464"/>
    <cellStyle name="Input 2 2 5 10 5" xfId="11465"/>
    <cellStyle name="Input 2 2 5 11" xfId="11466"/>
    <cellStyle name="Input 2 2 5 11 2" xfId="11467"/>
    <cellStyle name="Input 2 2 5 11 3" xfId="11468"/>
    <cellStyle name="Input 2 2 5 11 4" xfId="11469"/>
    <cellStyle name="Input 2 2 5 11 5" xfId="11470"/>
    <cellStyle name="Input 2 2 5 12" xfId="11471"/>
    <cellStyle name="Input 2 2 5 12 2" xfId="11472"/>
    <cellStyle name="Input 2 2 5 12 3" xfId="11473"/>
    <cellStyle name="Input 2 2 5 12 4" xfId="11474"/>
    <cellStyle name="Input 2 2 5 12 5" xfId="11475"/>
    <cellStyle name="Input 2 2 5 13" xfId="11476"/>
    <cellStyle name="Input 2 2 5 13 2" xfId="11477"/>
    <cellStyle name="Input 2 2 5 13 3" xfId="11478"/>
    <cellStyle name="Input 2 2 5 13 4" xfId="11479"/>
    <cellStyle name="Input 2 2 5 13 5" xfId="11480"/>
    <cellStyle name="Input 2 2 5 14" xfId="11481"/>
    <cellStyle name="Input 2 2 5 14 2" xfId="11482"/>
    <cellStyle name="Input 2 2 5 14 3" xfId="11483"/>
    <cellStyle name="Input 2 2 5 14 4" xfId="11484"/>
    <cellStyle name="Input 2 2 5 14 5" xfId="11485"/>
    <cellStyle name="Input 2 2 5 15" xfId="11486"/>
    <cellStyle name="Input 2 2 5 15 2" xfId="11487"/>
    <cellStyle name="Input 2 2 5 15 3" xfId="11488"/>
    <cellStyle name="Input 2 2 5 15 4" xfId="11489"/>
    <cellStyle name="Input 2 2 5 15 5" xfId="11490"/>
    <cellStyle name="Input 2 2 5 16" xfId="11491"/>
    <cellStyle name="Input 2 2 5 16 2" xfId="11492"/>
    <cellStyle name="Input 2 2 5 16 3" xfId="11493"/>
    <cellStyle name="Input 2 2 5 16 4" xfId="11494"/>
    <cellStyle name="Input 2 2 5 16 5" xfId="11495"/>
    <cellStyle name="Input 2 2 5 17" xfId="11496"/>
    <cellStyle name="Input 2 2 5 17 2" xfId="11497"/>
    <cellStyle name="Input 2 2 5 17 3" xfId="11498"/>
    <cellStyle name="Input 2 2 5 17 4" xfId="11499"/>
    <cellStyle name="Input 2 2 5 17 5" xfId="11500"/>
    <cellStyle name="Input 2 2 5 18" xfId="11501"/>
    <cellStyle name="Input 2 2 5 2" xfId="11502"/>
    <cellStyle name="Input 2 2 5 2 10" xfId="11503"/>
    <cellStyle name="Input 2 2 5 2 2" xfId="11504"/>
    <cellStyle name="Input 2 2 5 2 2 2" xfId="11505"/>
    <cellStyle name="Input 2 2 5 2 2 2 2" xfId="11506"/>
    <cellStyle name="Input 2 2 5 2 2 2 3" xfId="11507"/>
    <cellStyle name="Input 2 2 5 2 2 2 4" xfId="11508"/>
    <cellStyle name="Input 2 2 5 2 2 2 5" xfId="11509"/>
    <cellStyle name="Input 2 2 5 2 2 2 6" xfId="11510"/>
    <cellStyle name="Input 2 2 5 2 2 2 7" xfId="11511"/>
    <cellStyle name="Input 2 2 5 2 2 3" xfId="11512"/>
    <cellStyle name="Input 2 2 5 2 2 4" xfId="11513"/>
    <cellStyle name="Input 2 2 5 2 3" xfId="11514"/>
    <cellStyle name="Input 2 2 5 2 3 2" xfId="11515"/>
    <cellStyle name="Input 2 2 5 2 3 2 2" xfId="11516"/>
    <cellStyle name="Input 2 2 5 2 3 2 3" xfId="11517"/>
    <cellStyle name="Input 2 2 5 2 3 2 4" xfId="11518"/>
    <cellStyle name="Input 2 2 5 2 3 2 5" xfId="11519"/>
    <cellStyle name="Input 2 2 5 2 3 2 6" xfId="11520"/>
    <cellStyle name="Input 2 2 5 2 3 2 7" xfId="11521"/>
    <cellStyle name="Input 2 2 5 2 3 3" xfId="11522"/>
    <cellStyle name="Input 2 2 5 2 3 4" xfId="11523"/>
    <cellStyle name="Input 2 2 5 2 4" xfId="11524"/>
    <cellStyle name="Input 2 2 5 2 4 2" xfId="11525"/>
    <cellStyle name="Input 2 2 5 2 4 2 2" xfId="11526"/>
    <cellStyle name="Input 2 2 5 2 4 2 3" xfId="11527"/>
    <cellStyle name="Input 2 2 5 2 4 2 4" xfId="11528"/>
    <cellStyle name="Input 2 2 5 2 4 2 5" xfId="11529"/>
    <cellStyle name="Input 2 2 5 2 4 2 6" xfId="11530"/>
    <cellStyle name="Input 2 2 5 2 4 2 7" xfId="11531"/>
    <cellStyle name="Input 2 2 5 2 4 3" xfId="11532"/>
    <cellStyle name="Input 2 2 5 2 4 4" xfId="11533"/>
    <cellStyle name="Input 2 2 5 2 5" xfId="11534"/>
    <cellStyle name="Input 2 2 5 2 5 2" xfId="11535"/>
    <cellStyle name="Input 2 2 5 2 5 3" xfId="11536"/>
    <cellStyle name="Input 2 2 5 2 5 4" xfId="11537"/>
    <cellStyle name="Input 2 2 5 2 5 5" xfId="11538"/>
    <cellStyle name="Input 2 2 5 2 5 6" xfId="11539"/>
    <cellStyle name="Input 2 2 5 2 5 7" xfId="11540"/>
    <cellStyle name="Input 2 2 5 2 5 8" xfId="11541"/>
    <cellStyle name="Input 2 2 5 2 6" xfId="11542"/>
    <cellStyle name="Input 2 2 5 2 6 2" xfId="11543"/>
    <cellStyle name="Input 2 2 5 2 6 3" xfId="11544"/>
    <cellStyle name="Input 2 2 5 2 6 4" xfId="11545"/>
    <cellStyle name="Input 2 2 5 2 6 5" xfId="11546"/>
    <cellStyle name="Input 2 2 5 2 6 6" xfId="11547"/>
    <cellStyle name="Input 2 2 5 2 6 7" xfId="11548"/>
    <cellStyle name="Input 2 2 5 2 7" xfId="11549"/>
    <cellStyle name="Input 2 2 5 2 8" xfId="11550"/>
    <cellStyle name="Input 2 2 5 2 9" xfId="11551"/>
    <cellStyle name="Input 2 2 5 3" xfId="11552"/>
    <cellStyle name="Input 2 2 5 3 2" xfId="11553"/>
    <cellStyle name="Input 2 2 5 3 2 2" xfId="11554"/>
    <cellStyle name="Input 2 2 5 3 2 3" xfId="11555"/>
    <cellStyle name="Input 2 2 5 3 2 4" xfId="11556"/>
    <cellStyle name="Input 2 2 5 3 2 5" xfId="11557"/>
    <cellStyle name="Input 2 2 5 3 2 6" xfId="11558"/>
    <cellStyle name="Input 2 2 5 3 2 7" xfId="11559"/>
    <cellStyle name="Input 2 2 5 3 3" xfId="11560"/>
    <cellStyle name="Input 2 2 5 3 4" xfId="11561"/>
    <cellStyle name="Input 2 2 5 3 5" xfId="11562"/>
    <cellStyle name="Input 2 2 5 4" xfId="11563"/>
    <cellStyle name="Input 2 2 5 4 2" xfId="11564"/>
    <cellStyle name="Input 2 2 5 4 2 2" xfId="11565"/>
    <cellStyle name="Input 2 2 5 4 2 3" xfId="11566"/>
    <cellStyle name="Input 2 2 5 4 2 4" xfId="11567"/>
    <cellStyle name="Input 2 2 5 4 2 5" xfId="11568"/>
    <cellStyle name="Input 2 2 5 4 2 6" xfId="11569"/>
    <cellStyle name="Input 2 2 5 4 2 7" xfId="11570"/>
    <cellStyle name="Input 2 2 5 4 3" xfId="11571"/>
    <cellStyle name="Input 2 2 5 4 4" xfId="11572"/>
    <cellStyle name="Input 2 2 5 4 5" xfId="11573"/>
    <cellStyle name="Input 2 2 5 5" xfId="11574"/>
    <cellStyle name="Input 2 2 5 5 2" xfId="11575"/>
    <cellStyle name="Input 2 2 5 5 2 2" xfId="11576"/>
    <cellStyle name="Input 2 2 5 5 2 3" xfId="11577"/>
    <cellStyle name="Input 2 2 5 5 2 4" xfId="11578"/>
    <cellStyle name="Input 2 2 5 5 2 5" xfId="11579"/>
    <cellStyle name="Input 2 2 5 5 2 6" xfId="11580"/>
    <cellStyle name="Input 2 2 5 5 2 7" xfId="11581"/>
    <cellStyle name="Input 2 2 5 5 3" xfId="11582"/>
    <cellStyle name="Input 2 2 5 5 4" xfId="11583"/>
    <cellStyle name="Input 2 2 5 5 5" xfId="11584"/>
    <cellStyle name="Input 2 2 5 6" xfId="11585"/>
    <cellStyle name="Input 2 2 5 6 2" xfId="11586"/>
    <cellStyle name="Input 2 2 5 6 3" xfId="11587"/>
    <cellStyle name="Input 2 2 5 6 4" xfId="11588"/>
    <cellStyle name="Input 2 2 5 6 5" xfId="11589"/>
    <cellStyle name="Input 2 2 5 6 6" xfId="11590"/>
    <cellStyle name="Input 2 2 5 6 7" xfId="11591"/>
    <cellStyle name="Input 2 2 5 6 8" xfId="11592"/>
    <cellStyle name="Input 2 2 5 7" xfId="11593"/>
    <cellStyle name="Input 2 2 5 7 2" xfId="11594"/>
    <cellStyle name="Input 2 2 5 7 3" xfId="11595"/>
    <cellStyle name="Input 2 2 5 7 4" xfId="11596"/>
    <cellStyle name="Input 2 2 5 7 5" xfId="11597"/>
    <cellStyle name="Input 2 2 5 7 6" xfId="11598"/>
    <cellStyle name="Input 2 2 5 7 7" xfId="11599"/>
    <cellStyle name="Input 2 2 5 8" xfId="11600"/>
    <cellStyle name="Input 2 2 5 8 2" xfId="11601"/>
    <cellStyle name="Input 2 2 5 8 3" xfId="11602"/>
    <cellStyle name="Input 2 2 5 8 4" xfId="11603"/>
    <cellStyle name="Input 2 2 5 8 5" xfId="11604"/>
    <cellStyle name="Input 2 2 5 9" xfId="11605"/>
    <cellStyle name="Input 2 2 5 9 2" xfId="11606"/>
    <cellStyle name="Input 2 2 5 9 3" xfId="11607"/>
    <cellStyle name="Input 2 2 5 9 4" xfId="11608"/>
    <cellStyle name="Input 2 2 5 9 5" xfId="11609"/>
    <cellStyle name="Input 2 2 6" xfId="11610"/>
    <cellStyle name="Input 2 2 6 10" xfId="11611"/>
    <cellStyle name="Input 2 2 6 2" xfId="11612"/>
    <cellStyle name="Input 2 2 6 2 2" xfId="11613"/>
    <cellStyle name="Input 2 2 6 2 2 2" xfId="11614"/>
    <cellStyle name="Input 2 2 6 2 2 3" xfId="11615"/>
    <cellStyle name="Input 2 2 6 2 2 4" xfId="11616"/>
    <cellStyle name="Input 2 2 6 2 2 5" xfId="11617"/>
    <cellStyle name="Input 2 2 6 2 2 6" xfId="11618"/>
    <cellStyle name="Input 2 2 6 2 2 7" xfId="11619"/>
    <cellStyle name="Input 2 2 6 2 3" xfId="11620"/>
    <cellStyle name="Input 2 2 6 2 4" xfId="11621"/>
    <cellStyle name="Input 2 2 6 3" xfId="11622"/>
    <cellStyle name="Input 2 2 6 3 2" xfId="11623"/>
    <cellStyle name="Input 2 2 6 3 2 2" xfId="11624"/>
    <cellStyle name="Input 2 2 6 3 2 3" xfId="11625"/>
    <cellStyle name="Input 2 2 6 3 2 4" xfId="11626"/>
    <cellStyle name="Input 2 2 6 3 2 5" xfId="11627"/>
    <cellStyle name="Input 2 2 6 3 2 6" xfId="11628"/>
    <cellStyle name="Input 2 2 6 3 2 7" xfId="11629"/>
    <cellStyle name="Input 2 2 6 3 3" xfId="11630"/>
    <cellStyle name="Input 2 2 6 3 4" xfId="11631"/>
    <cellStyle name="Input 2 2 6 4" xfId="11632"/>
    <cellStyle name="Input 2 2 6 4 2" xfId="11633"/>
    <cellStyle name="Input 2 2 6 4 2 2" xfId="11634"/>
    <cellStyle name="Input 2 2 6 4 2 3" xfId="11635"/>
    <cellStyle name="Input 2 2 6 4 2 4" xfId="11636"/>
    <cellStyle name="Input 2 2 6 4 2 5" xfId="11637"/>
    <cellStyle name="Input 2 2 6 4 2 6" xfId="11638"/>
    <cellStyle name="Input 2 2 6 4 2 7" xfId="11639"/>
    <cellStyle name="Input 2 2 6 4 3" xfId="11640"/>
    <cellStyle name="Input 2 2 6 4 4" xfId="11641"/>
    <cellStyle name="Input 2 2 6 5" xfId="11642"/>
    <cellStyle name="Input 2 2 6 5 2" xfId="11643"/>
    <cellStyle name="Input 2 2 6 5 3" xfId="11644"/>
    <cellStyle name="Input 2 2 6 5 4" xfId="11645"/>
    <cellStyle name="Input 2 2 6 5 5" xfId="11646"/>
    <cellStyle name="Input 2 2 6 5 6" xfId="11647"/>
    <cellStyle name="Input 2 2 6 5 7" xfId="11648"/>
    <cellStyle name="Input 2 2 6 5 8" xfId="11649"/>
    <cellStyle name="Input 2 2 6 6" xfId="11650"/>
    <cellStyle name="Input 2 2 6 6 2" xfId="11651"/>
    <cellStyle name="Input 2 2 6 6 3" xfId="11652"/>
    <cellStyle name="Input 2 2 6 6 4" xfId="11653"/>
    <cellStyle name="Input 2 2 6 6 5" xfId="11654"/>
    <cellStyle name="Input 2 2 6 6 6" xfId="11655"/>
    <cellStyle name="Input 2 2 6 6 7" xfId="11656"/>
    <cellStyle name="Input 2 2 6 7" xfId="11657"/>
    <cellStyle name="Input 2 2 6 8" xfId="11658"/>
    <cellStyle name="Input 2 2 6 9" xfId="11659"/>
    <cellStyle name="Input 2 2 7" xfId="11660"/>
    <cellStyle name="Input 2 2 7 10" xfId="11661"/>
    <cellStyle name="Input 2 2 7 2" xfId="11662"/>
    <cellStyle name="Input 2 2 7 2 2" xfId="11663"/>
    <cellStyle name="Input 2 2 7 2 2 2" xfId="11664"/>
    <cellStyle name="Input 2 2 7 2 2 3" xfId="11665"/>
    <cellStyle name="Input 2 2 7 2 2 4" xfId="11666"/>
    <cellStyle name="Input 2 2 7 2 2 5" xfId="11667"/>
    <cellStyle name="Input 2 2 7 2 2 6" xfId="11668"/>
    <cellStyle name="Input 2 2 7 2 2 7" xfId="11669"/>
    <cellStyle name="Input 2 2 7 2 3" xfId="11670"/>
    <cellStyle name="Input 2 2 7 2 4" xfId="11671"/>
    <cellStyle name="Input 2 2 7 3" xfId="11672"/>
    <cellStyle name="Input 2 2 7 3 2" xfId="11673"/>
    <cellStyle name="Input 2 2 7 3 2 2" xfId="11674"/>
    <cellStyle name="Input 2 2 7 3 2 3" xfId="11675"/>
    <cellStyle name="Input 2 2 7 3 2 4" xfId="11676"/>
    <cellStyle name="Input 2 2 7 3 2 5" xfId="11677"/>
    <cellStyle name="Input 2 2 7 3 2 6" xfId="11678"/>
    <cellStyle name="Input 2 2 7 3 2 7" xfId="11679"/>
    <cellStyle name="Input 2 2 7 3 3" xfId="11680"/>
    <cellStyle name="Input 2 2 7 3 4" xfId="11681"/>
    <cellStyle name="Input 2 2 7 4" xfId="11682"/>
    <cellStyle name="Input 2 2 7 4 2" xfId="11683"/>
    <cellStyle name="Input 2 2 7 4 2 2" xfId="11684"/>
    <cellStyle name="Input 2 2 7 4 2 3" xfId="11685"/>
    <cellStyle name="Input 2 2 7 4 2 4" xfId="11686"/>
    <cellStyle name="Input 2 2 7 4 2 5" xfId="11687"/>
    <cellStyle name="Input 2 2 7 4 2 6" xfId="11688"/>
    <cellStyle name="Input 2 2 7 4 2 7" xfId="11689"/>
    <cellStyle name="Input 2 2 7 4 3" xfId="11690"/>
    <cellStyle name="Input 2 2 7 4 4" xfId="11691"/>
    <cellStyle name="Input 2 2 7 5" xfId="11692"/>
    <cellStyle name="Input 2 2 7 5 2" xfId="11693"/>
    <cellStyle name="Input 2 2 7 5 3" xfId="11694"/>
    <cellStyle name="Input 2 2 7 5 4" xfId="11695"/>
    <cellStyle name="Input 2 2 7 5 5" xfId="11696"/>
    <cellStyle name="Input 2 2 7 5 6" xfId="11697"/>
    <cellStyle name="Input 2 2 7 5 7" xfId="11698"/>
    <cellStyle name="Input 2 2 7 5 8" xfId="11699"/>
    <cellStyle name="Input 2 2 7 6" xfId="11700"/>
    <cellStyle name="Input 2 2 7 6 2" xfId="11701"/>
    <cellStyle name="Input 2 2 7 6 3" xfId="11702"/>
    <cellStyle name="Input 2 2 7 6 4" xfId="11703"/>
    <cellStyle name="Input 2 2 7 6 5" xfId="11704"/>
    <cellStyle name="Input 2 2 7 6 6" xfId="11705"/>
    <cellStyle name="Input 2 2 7 6 7" xfId="11706"/>
    <cellStyle name="Input 2 2 7 7" xfId="11707"/>
    <cellStyle name="Input 2 2 7 8" xfId="11708"/>
    <cellStyle name="Input 2 2 7 9" xfId="11709"/>
    <cellStyle name="Input 2 2 8" xfId="11710"/>
    <cellStyle name="Input 2 2 8 2" xfId="11711"/>
    <cellStyle name="Input 2 2 8 2 2" xfId="11712"/>
    <cellStyle name="Input 2 2 8 2 3" xfId="11713"/>
    <cellStyle name="Input 2 2 8 2 4" xfId="11714"/>
    <cellStyle name="Input 2 2 8 2 5" xfId="11715"/>
    <cellStyle name="Input 2 2 8 2 6" xfId="11716"/>
    <cellStyle name="Input 2 2 8 2 7" xfId="11717"/>
    <cellStyle name="Input 2 2 8 3" xfId="11718"/>
    <cellStyle name="Input 2 2 8 4" xfId="11719"/>
    <cellStyle name="Input 2 2 8 5" xfId="11720"/>
    <cellStyle name="Input 2 2 9" xfId="11721"/>
    <cellStyle name="Input 2 2 9 2" xfId="11722"/>
    <cellStyle name="Input 2 2 9 2 2" xfId="11723"/>
    <cellStyle name="Input 2 2 9 2 3" xfId="11724"/>
    <cellStyle name="Input 2 2 9 2 4" xfId="11725"/>
    <cellStyle name="Input 2 2 9 2 5" xfId="11726"/>
    <cellStyle name="Input 2 2 9 2 6" xfId="11727"/>
    <cellStyle name="Input 2 2 9 2 7" xfId="11728"/>
    <cellStyle name="Input 2 2 9 3" xfId="11729"/>
    <cellStyle name="Input 2 2 9 4" xfId="11730"/>
    <cellStyle name="Input 2 2 9 5" xfId="11731"/>
    <cellStyle name="Input 2 20" xfId="11732"/>
    <cellStyle name="Input 2 21" xfId="11733"/>
    <cellStyle name="Input 2 22" xfId="11734"/>
    <cellStyle name="Input 2 3" xfId="11735"/>
    <cellStyle name="Input 2 3 10" xfId="11736"/>
    <cellStyle name="Input 2 3 10 2" xfId="11737"/>
    <cellStyle name="Input 2 3 10 2 2" xfId="11738"/>
    <cellStyle name="Input 2 3 10 2 3" xfId="11739"/>
    <cellStyle name="Input 2 3 10 2 4" xfId="11740"/>
    <cellStyle name="Input 2 3 10 2 5" xfId="11741"/>
    <cellStyle name="Input 2 3 10 2 6" xfId="11742"/>
    <cellStyle name="Input 2 3 10 2 7" xfId="11743"/>
    <cellStyle name="Input 2 3 10 3" xfId="11744"/>
    <cellStyle name="Input 2 3 10 4" xfId="11745"/>
    <cellStyle name="Input 2 3 10 5" xfId="11746"/>
    <cellStyle name="Input 2 3 11" xfId="11747"/>
    <cellStyle name="Input 2 3 11 2" xfId="11748"/>
    <cellStyle name="Input 2 3 11 2 2" xfId="11749"/>
    <cellStyle name="Input 2 3 11 2 3" xfId="11750"/>
    <cellStyle name="Input 2 3 11 2 4" xfId="11751"/>
    <cellStyle name="Input 2 3 11 2 5" xfId="11752"/>
    <cellStyle name="Input 2 3 11 2 6" xfId="11753"/>
    <cellStyle name="Input 2 3 11 2 7" xfId="11754"/>
    <cellStyle name="Input 2 3 11 3" xfId="11755"/>
    <cellStyle name="Input 2 3 11 4" xfId="11756"/>
    <cellStyle name="Input 2 3 11 5" xfId="11757"/>
    <cellStyle name="Input 2 3 12" xfId="11758"/>
    <cellStyle name="Input 2 3 12 2" xfId="11759"/>
    <cellStyle name="Input 2 3 12 3" xfId="11760"/>
    <cellStyle name="Input 2 3 12 4" xfId="11761"/>
    <cellStyle name="Input 2 3 12 5" xfId="11762"/>
    <cellStyle name="Input 2 3 12 6" xfId="11763"/>
    <cellStyle name="Input 2 3 12 7" xfId="11764"/>
    <cellStyle name="Input 2 3 12 8" xfId="11765"/>
    <cellStyle name="Input 2 3 13" xfId="11766"/>
    <cellStyle name="Input 2 3 13 2" xfId="11767"/>
    <cellStyle name="Input 2 3 13 3" xfId="11768"/>
    <cellStyle name="Input 2 3 13 4" xfId="11769"/>
    <cellStyle name="Input 2 3 13 5" xfId="11770"/>
    <cellStyle name="Input 2 3 13 6" xfId="11771"/>
    <cellStyle name="Input 2 3 13 7" xfId="11772"/>
    <cellStyle name="Input 2 3 14" xfId="11773"/>
    <cellStyle name="Input 2 3 14 2" xfId="11774"/>
    <cellStyle name="Input 2 3 14 3" xfId="11775"/>
    <cellStyle name="Input 2 3 14 4" xfId="11776"/>
    <cellStyle name="Input 2 3 14 5" xfId="11777"/>
    <cellStyle name="Input 2 3 15" xfId="11778"/>
    <cellStyle name="Input 2 3 15 2" xfId="11779"/>
    <cellStyle name="Input 2 3 15 3" xfId="11780"/>
    <cellStyle name="Input 2 3 15 4" xfId="11781"/>
    <cellStyle name="Input 2 3 15 5" xfId="11782"/>
    <cellStyle name="Input 2 3 16" xfId="11783"/>
    <cellStyle name="Input 2 3 16 2" xfId="11784"/>
    <cellStyle name="Input 2 3 16 3" xfId="11785"/>
    <cellStyle name="Input 2 3 16 4" xfId="11786"/>
    <cellStyle name="Input 2 3 16 5" xfId="11787"/>
    <cellStyle name="Input 2 3 17" xfId="11788"/>
    <cellStyle name="Input 2 3 17 2" xfId="11789"/>
    <cellStyle name="Input 2 3 17 3" xfId="11790"/>
    <cellStyle name="Input 2 3 17 4" xfId="11791"/>
    <cellStyle name="Input 2 3 17 5" xfId="11792"/>
    <cellStyle name="Input 2 3 18" xfId="11793"/>
    <cellStyle name="Input 2 3 19" xfId="11794"/>
    <cellStyle name="Input 2 3 2" xfId="11795"/>
    <cellStyle name="Input 2 3 2 10" xfId="11796"/>
    <cellStyle name="Input 2 3 2 10 2" xfId="11797"/>
    <cellStyle name="Input 2 3 2 10 3" xfId="11798"/>
    <cellStyle name="Input 2 3 2 10 4" xfId="11799"/>
    <cellStyle name="Input 2 3 2 10 5" xfId="11800"/>
    <cellStyle name="Input 2 3 2 10 6" xfId="11801"/>
    <cellStyle name="Input 2 3 2 10 7" xfId="11802"/>
    <cellStyle name="Input 2 3 2 10 8" xfId="11803"/>
    <cellStyle name="Input 2 3 2 11" xfId="11804"/>
    <cellStyle name="Input 2 3 2 11 2" xfId="11805"/>
    <cellStyle name="Input 2 3 2 11 3" xfId="11806"/>
    <cellStyle name="Input 2 3 2 11 4" xfId="11807"/>
    <cellStyle name="Input 2 3 2 11 5" xfId="11808"/>
    <cellStyle name="Input 2 3 2 11 6" xfId="11809"/>
    <cellStyle name="Input 2 3 2 11 7" xfId="11810"/>
    <cellStyle name="Input 2 3 2 12" xfId="11811"/>
    <cellStyle name="Input 2 3 2 12 2" xfId="11812"/>
    <cellStyle name="Input 2 3 2 12 3" xfId="11813"/>
    <cellStyle name="Input 2 3 2 12 4" xfId="11814"/>
    <cellStyle name="Input 2 3 2 12 5" xfId="11815"/>
    <cellStyle name="Input 2 3 2 13" xfId="11816"/>
    <cellStyle name="Input 2 3 2 13 2" xfId="11817"/>
    <cellStyle name="Input 2 3 2 13 3" xfId="11818"/>
    <cellStyle name="Input 2 3 2 13 4" xfId="11819"/>
    <cellStyle name="Input 2 3 2 13 5" xfId="11820"/>
    <cellStyle name="Input 2 3 2 14" xfId="11821"/>
    <cellStyle name="Input 2 3 2 14 2" xfId="11822"/>
    <cellStyle name="Input 2 3 2 14 3" xfId="11823"/>
    <cellStyle name="Input 2 3 2 14 4" xfId="11824"/>
    <cellStyle name="Input 2 3 2 14 5" xfId="11825"/>
    <cellStyle name="Input 2 3 2 15" xfId="11826"/>
    <cellStyle name="Input 2 3 2 15 2" xfId="11827"/>
    <cellStyle name="Input 2 3 2 15 3" xfId="11828"/>
    <cellStyle name="Input 2 3 2 15 4" xfId="11829"/>
    <cellStyle name="Input 2 3 2 15 5" xfId="11830"/>
    <cellStyle name="Input 2 3 2 16" xfId="11831"/>
    <cellStyle name="Input 2 3 2 17" xfId="11832"/>
    <cellStyle name="Input 2 3 2 2" xfId="11833"/>
    <cellStyle name="Input 2 3 2 2 10" xfId="11834"/>
    <cellStyle name="Input 2 3 2 2 10 2" xfId="11835"/>
    <cellStyle name="Input 2 3 2 2 10 3" xfId="11836"/>
    <cellStyle name="Input 2 3 2 2 10 4" xfId="11837"/>
    <cellStyle name="Input 2 3 2 2 10 5" xfId="11838"/>
    <cellStyle name="Input 2 3 2 2 10 6" xfId="11839"/>
    <cellStyle name="Input 2 3 2 2 10 7" xfId="11840"/>
    <cellStyle name="Input 2 3 2 2 11" xfId="11841"/>
    <cellStyle name="Input 2 3 2 2 11 2" xfId="11842"/>
    <cellStyle name="Input 2 3 2 2 11 3" xfId="11843"/>
    <cellStyle name="Input 2 3 2 2 11 4" xfId="11844"/>
    <cellStyle name="Input 2 3 2 2 11 5" xfId="11845"/>
    <cellStyle name="Input 2 3 2 2 12" xfId="11846"/>
    <cellStyle name="Input 2 3 2 2 12 2" xfId="11847"/>
    <cellStyle name="Input 2 3 2 2 12 3" xfId="11848"/>
    <cellStyle name="Input 2 3 2 2 12 4" xfId="11849"/>
    <cellStyle name="Input 2 3 2 2 12 5" xfId="11850"/>
    <cellStyle name="Input 2 3 2 2 13" xfId="11851"/>
    <cellStyle name="Input 2 3 2 2 13 2" xfId="11852"/>
    <cellStyle name="Input 2 3 2 2 13 3" xfId="11853"/>
    <cellStyle name="Input 2 3 2 2 13 4" xfId="11854"/>
    <cellStyle name="Input 2 3 2 2 13 5" xfId="11855"/>
    <cellStyle name="Input 2 3 2 2 14" xfId="11856"/>
    <cellStyle name="Input 2 3 2 2 14 2" xfId="11857"/>
    <cellStyle name="Input 2 3 2 2 14 3" xfId="11858"/>
    <cellStyle name="Input 2 3 2 2 14 4" xfId="11859"/>
    <cellStyle name="Input 2 3 2 2 14 5" xfId="11860"/>
    <cellStyle name="Input 2 3 2 2 15" xfId="11861"/>
    <cellStyle name="Input 2 3 2 2 15 2" xfId="11862"/>
    <cellStyle name="Input 2 3 2 2 15 3" xfId="11863"/>
    <cellStyle name="Input 2 3 2 2 15 4" xfId="11864"/>
    <cellStyle name="Input 2 3 2 2 15 5" xfId="11865"/>
    <cellStyle name="Input 2 3 2 2 16" xfId="11866"/>
    <cellStyle name="Input 2 3 2 2 16 2" xfId="11867"/>
    <cellStyle name="Input 2 3 2 2 16 3" xfId="11868"/>
    <cellStyle name="Input 2 3 2 2 16 4" xfId="11869"/>
    <cellStyle name="Input 2 3 2 2 16 5" xfId="11870"/>
    <cellStyle name="Input 2 3 2 2 17" xfId="11871"/>
    <cellStyle name="Input 2 3 2 2 17 2" xfId="11872"/>
    <cellStyle name="Input 2 3 2 2 17 3" xfId="11873"/>
    <cellStyle name="Input 2 3 2 2 17 4" xfId="11874"/>
    <cellStyle name="Input 2 3 2 2 17 5" xfId="11875"/>
    <cellStyle name="Input 2 3 2 2 18" xfId="11876"/>
    <cellStyle name="Input 2 3 2 2 2" xfId="11877"/>
    <cellStyle name="Input 2 3 2 2 2 10" xfId="11878"/>
    <cellStyle name="Input 2 3 2 2 2 10 2" xfId="11879"/>
    <cellStyle name="Input 2 3 2 2 2 10 3" xfId="11880"/>
    <cellStyle name="Input 2 3 2 2 2 10 4" xfId="11881"/>
    <cellStyle name="Input 2 3 2 2 2 10 5" xfId="11882"/>
    <cellStyle name="Input 2 3 2 2 2 11" xfId="11883"/>
    <cellStyle name="Input 2 3 2 2 2 11 2" xfId="11884"/>
    <cellStyle name="Input 2 3 2 2 2 11 3" xfId="11885"/>
    <cellStyle name="Input 2 3 2 2 2 11 4" xfId="11886"/>
    <cellStyle name="Input 2 3 2 2 2 11 5" xfId="11887"/>
    <cellStyle name="Input 2 3 2 2 2 12" xfId="11888"/>
    <cellStyle name="Input 2 3 2 2 2 12 2" xfId="11889"/>
    <cellStyle name="Input 2 3 2 2 2 12 3" xfId="11890"/>
    <cellStyle name="Input 2 3 2 2 2 12 4" xfId="11891"/>
    <cellStyle name="Input 2 3 2 2 2 12 5" xfId="11892"/>
    <cellStyle name="Input 2 3 2 2 2 13" xfId="11893"/>
    <cellStyle name="Input 2 3 2 2 2 13 2" xfId="11894"/>
    <cellStyle name="Input 2 3 2 2 2 13 3" xfId="11895"/>
    <cellStyle name="Input 2 3 2 2 2 13 4" xfId="11896"/>
    <cellStyle name="Input 2 3 2 2 2 13 5" xfId="11897"/>
    <cellStyle name="Input 2 3 2 2 2 14" xfId="11898"/>
    <cellStyle name="Input 2 3 2 2 2 14 2" xfId="11899"/>
    <cellStyle name="Input 2 3 2 2 2 14 3" xfId="11900"/>
    <cellStyle name="Input 2 3 2 2 2 14 4" xfId="11901"/>
    <cellStyle name="Input 2 3 2 2 2 14 5" xfId="11902"/>
    <cellStyle name="Input 2 3 2 2 2 15" xfId="11903"/>
    <cellStyle name="Input 2 3 2 2 2 15 2" xfId="11904"/>
    <cellStyle name="Input 2 3 2 2 2 15 3" xfId="11905"/>
    <cellStyle name="Input 2 3 2 2 2 15 4" xfId="11906"/>
    <cellStyle name="Input 2 3 2 2 2 15 5" xfId="11907"/>
    <cellStyle name="Input 2 3 2 2 2 16" xfId="11908"/>
    <cellStyle name="Input 2 3 2 2 2 16 2" xfId="11909"/>
    <cellStyle name="Input 2 3 2 2 2 16 3" xfId="11910"/>
    <cellStyle name="Input 2 3 2 2 2 16 4" xfId="11911"/>
    <cellStyle name="Input 2 3 2 2 2 16 5" xfId="11912"/>
    <cellStyle name="Input 2 3 2 2 2 17" xfId="11913"/>
    <cellStyle name="Input 2 3 2 2 2 17 2" xfId="11914"/>
    <cellStyle name="Input 2 3 2 2 2 17 3" xfId="11915"/>
    <cellStyle name="Input 2 3 2 2 2 17 4" xfId="11916"/>
    <cellStyle name="Input 2 3 2 2 2 17 5" xfId="11917"/>
    <cellStyle name="Input 2 3 2 2 2 18" xfId="11918"/>
    <cellStyle name="Input 2 3 2 2 2 2" xfId="11919"/>
    <cellStyle name="Input 2 3 2 2 2 2 10" xfId="11920"/>
    <cellStyle name="Input 2 3 2 2 2 2 2" xfId="11921"/>
    <cellStyle name="Input 2 3 2 2 2 2 2 2" xfId="11922"/>
    <cellStyle name="Input 2 3 2 2 2 2 2 2 2" xfId="11923"/>
    <cellStyle name="Input 2 3 2 2 2 2 2 2 3" xfId="11924"/>
    <cellStyle name="Input 2 3 2 2 2 2 2 2 4" xfId="11925"/>
    <cellStyle name="Input 2 3 2 2 2 2 2 2 5" xfId="11926"/>
    <cellStyle name="Input 2 3 2 2 2 2 2 2 6" xfId="11927"/>
    <cellStyle name="Input 2 3 2 2 2 2 2 2 7" xfId="11928"/>
    <cellStyle name="Input 2 3 2 2 2 2 2 3" xfId="11929"/>
    <cellStyle name="Input 2 3 2 2 2 2 2 4" xfId="11930"/>
    <cellStyle name="Input 2 3 2 2 2 2 3" xfId="11931"/>
    <cellStyle name="Input 2 3 2 2 2 2 3 2" xfId="11932"/>
    <cellStyle name="Input 2 3 2 2 2 2 3 2 2" xfId="11933"/>
    <cellStyle name="Input 2 3 2 2 2 2 3 2 3" xfId="11934"/>
    <cellStyle name="Input 2 3 2 2 2 2 3 2 4" xfId="11935"/>
    <cellStyle name="Input 2 3 2 2 2 2 3 2 5" xfId="11936"/>
    <cellStyle name="Input 2 3 2 2 2 2 3 2 6" xfId="11937"/>
    <cellStyle name="Input 2 3 2 2 2 2 3 2 7" xfId="11938"/>
    <cellStyle name="Input 2 3 2 2 2 2 3 3" xfId="11939"/>
    <cellStyle name="Input 2 3 2 2 2 2 3 4" xfId="11940"/>
    <cellStyle name="Input 2 3 2 2 2 2 4" xfId="11941"/>
    <cellStyle name="Input 2 3 2 2 2 2 4 2" xfId="11942"/>
    <cellStyle name="Input 2 3 2 2 2 2 4 2 2" xfId="11943"/>
    <cellStyle name="Input 2 3 2 2 2 2 4 2 3" xfId="11944"/>
    <cellStyle name="Input 2 3 2 2 2 2 4 2 4" xfId="11945"/>
    <cellStyle name="Input 2 3 2 2 2 2 4 2 5" xfId="11946"/>
    <cellStyle name="Input 2 3 2 2 2 2 4 2 6" xfId="11947"/>
    <cellStyle name="Input 2 3 2 2 2 2 4 2 7" xfId="11948"/>
    <cellStyle name="Input 2 3 2 2 2 2 4 3" xfId="11949"/>
    <cellStyle name="Input 2 3 2 2 2 2 4 4" xfId="11950"/>
    <cellStyle name="Input 2 3 2 2 2 2 5" xfId="11951"/>
    <cellStyle name="Input 2 3 2 2 2 2 5 2" xfId="11952"/>
    <cellStyle name="Input 2 3 2 2 2 2 5 3" xfId="11953"/>
    <cellStyle name="Input 2 3 2 2 2 2 5 4" xfId="11954"/>
    <cellStyle name="Input 2 3 2 2 2 2 5 5" xfId="11955"/>
    <cellStyle name="Input 2 3 2 2 2 2 5 6" xfId="11956"/>
    <cellStyle name="Input 2 3 2 2 2 2 5 7" xfId="11957"/>
    <cellStyle name="Input 2 3 2 2 2 2 5 8" xfId="11958"/>
    <cellStyle name="Input 2 3 2 2 2 2 6" xfId="11959"/>
    <cellStyle name="Input 2 3 2 2 2 2 6 2" xfId="11960"/>
    <cellStyle name="Input 2 3 2 2 2 2 6 3" xfId="11961"/>
    <cellStyle name="Input 2 3 2 2 2 2 6 4" xfId="11962"/>
    <cellStyle name="Input 2 3 2 2 2 2 6 5" xfId="11963"/>
    <cellStyle name="Input 2 3 2 2 2 2 6 6" xfId="11964"/>
    <cellStyle name="Input 2 3 2 2 2 2 6 7" xfId="11965"/>
    <cellStyle name="Input 2 3 2 2 2 2 7" xfId="11966"/>
    <cellStyle name="Input 2 3 2 2 2 2 8" xfId="11967"/>
    <cellStyle name="Input 2 3 2 2 2 2 9" xfId="11968"/>
    <cellStyle name="Input 2 3 2 2 2 3" xfId="11969"/>
    <cellStyle name="Input 2 3 2 2 2 3 2" xfId="11970"/>
    <cellStyle name="Input 2 3 2 2 2 3 2 2" xfId="11971"/>
    <cellStyle name="Input 2 3 2 2 2 3 2 3" xfId="11972"/>
    <cellStyle name="Input 2 3 2 2 2 3 2 4" xfId="11973"/>
    <cellStyle name="Input 2 3 2 2 2 3 2 5" xfId="11974"/>
    <cellStyle name="Input 2 3 2 2 2 3 2 6" xfId="11975"/>
    <cellStyle name="Input 2 3 2 2 2 3 2 7" xfId="11976"/>
    <cellStyle name="Input 2 3 2 2 2 3 3" xfId="11977"/>
    <cellStyle name="Input 2 3 2 2 2 3 4" xfId="11978"/>
    <cellStyle name="Input 2 3 2 2 2 3 5" xfId="11979"/>
    <cellStyle name="Input 2 3 2 2 2 4" xfId="11980"/>
    <cellStyle name="Input 2 3 2 2 2 4 2" xfId="11981"/>
    <cellStyle name="Input 2 3 2 2 2 4 2 2" xfId="11982"/>
    <cellStyle name="Input 2 3 2 2 2 4 2 3" xfId="11983"/>
    <cellStyle name="Input 2 3 2 2 2 4 2 4" xfId="11984"/>
    <cellStyle name="Input 2 3 2 2 2 4 2 5" xfId="11985"/>
    <cellStyle name="Input 2 3 2 2 2 4 2 6" xfId="11986"/>
    <cellStyle name="Input 2 3 2 2 2 4 2 7" xfId="11987"/>
    <cellStyle name="Input 2 3 2 2 2 4 3" xfId="11988"/>
    <cellStyle name="Input 2 3 2 2 2 4 4" xfId="11989"/>
    <cellStyle name="Input 2 3 2 2 2 4 5" xfId="11990"/>
    <cellStyle name="Input 2 3 2 2 2 5" xfId="11991"/>
    <cellStyle name="Input 2 3 2 2 2 5 2" xfId="11992"/>
    <cellStyle name="Input 2 3 2 2 2 5 2 2" xfId="11993"/>
    <cellStyle name="Input 2 3 2 2 2 5 2 3" xfId="11994"/>
    <cellStyle name="Input 2 3 2 2 2 5 2 4" xfId="11995"/>
    <cellStyle name="Input 2 3 2 2 2 5 2 5" xfId="11996"/>
    <cellStyle name="Input 2 3 2 2 2 5 2 6" xfId="11997"/>
    <cellStyle name="Input 2 3 2 2 2 5 2 7" xfId="11998"/>
    <cellStyle name="Input 2 3 2 2 2 5 3" xfId="11999"/>
    <cellStyle name="Input 2 3 2 2 2 5 4" xfId="12000"/>
    <cellStyle name="Input 2 3 2 2 2 5 5" xfId="12001"/>
    <cellStyle name="Input 2 3 2 2 2 6" xfId="12002"/>
    <cellStyle name="Input 2 3 2 2 2 6 2" xfId="12003"/>
    <cellStyle name="Input 2 3 2 2 2 6 3" xfId="12004"/>
    <cellStyle name="Input 2 3 2 2 2 6 4" xfId="12005"/>
    <cellStyle name="Input 2 3 2 2 2 6 5" xfId="12006"/>
    <cellStyle name="Input 2 3 2 2 2 6 6" xfId="12007"/>
    <cellStyle name="Input 2 3 2 2 2 6 7" xfId="12008"/>
    <cellStyle name="Input 2 3 2 2 2 6 8" xfId="12009"/>
    <cellStyle name="Input 2 3 2 2 2 7" xfId="12010"/>
    <cellStyle name="Input 2 3 2 2 2 7 2" xfId="12011"/>
    <cellStyle name="Input 2 3 2 2 2 7 3" xfId="12012"/>
    <cellStyle name="Input 2 3 2 2 2 7 4" xfId="12013"/>
    <cellStyle name="Input 2 3 2 2 2 7 5" xfId="12014"/>
    <cellStyle name="Input 2 3 2 2 2 7 6" xfId="12015"/>
    <cellStyle name="Input 2 3 2 2 2 7 7" xfId="12016"/>
    <cellStyle name="Input 2 3 2 2 2 8" xfId="12017"/>
    <cellStyle name="Input 2 3 2 2 2 8 2" xfId="12018"/>
    <cellStyle name="Input 2 3 2 2 2 8 3" xfId="12019"/>
    <cellStyle name="Input 2 3 2 2 2 8 4" xfId="12020"/>
    <cellStyle name="Input 2 3 2 2 2 8 5" xfId="12021"/>
    <cellStyle name="Input 2 3 2 2 2 9" xfId="12022"/>
    <cellStyle name="Input 2 3 2 2 2 9 2" xfId="12023"/>
    <cellStyle name="Input 2 3 2 2 2 9 3" xfId="12024"/>
    <cellStyle name="Input 2 3 2 2 2 9 4" xfId="12025"/>
    <cellStyle name="Input 2 3 2 2 2 9 5" xfId="12026"/>
    <cellStyle name="Input 2 3 2 2 3" xfId="12027"/>
    <cellStyle name="Input 2 3 2 2 3 10" xfId="12028"/>
    <cellStyle name="Input 2 3 2 2 3 2" xfId="12029"/>
    <cellStyle name="Input 2 3 2 2 3 2 2" xfId="12030"/>
    <cellStyle name="Input 2 3 2 2 3 2 2 2" xfId="12031"/>
    <cellStyle name="Input 2 3 2 2 3 2 2 3" xfId="12032"/>
    <cellStyle name="Input 2 3 2 2 3 2 2 4" xfId="12033"/>
    <cellStyle name="Input 2 3 2 2 3 2 2 5" xfId="12034"/>
    <cellStyle name="Input 2 3 2 2 3 2 2 6" xfId="12035"/>
    <cellStyle name="Input 2 3 2 2 3 2 2 7" xfId="12036"/>
    <cellStyle name="Input 2 3 2 2 3 2 3" xfId="12037"/>
    <cellStyle name="Input 2 3 2 2 3 2 4" xfId="12038"/>
    <cellStyle name="Input 2 3 2 2 3 3" xfId="12039"/>
    <cellStyle name="Input 2 3 2 2 3 3 2" xfId="12040"/>
    <cellStyle name="Input 2 3 2 2 3 3 2 2" xfId="12041"/>
    <cellStyle name="Input 2 3 2 2 3 3 2 3" xfId="12042"/>
    <cellStyle name="Input 2 3 2 2 3 3 2 4" xfId="12043"/>
    <cellStyle name="Input 2 3 2 2 3 3 2 5" xfId="12044"/>
    <cellStyle name="Input 2 3 2 2 3 3 2 6" xfId="12045"/>
    <cellStyle name="Input 2 3 2 2 3 3 2 7" xfId="12046"/>
    <cellStyle name="Input 2 3 2 2 3 3 3" xfId="12047"/>
    <cellStyle name="Input 2 3 2 2 3 3 4" xfId="12048"/>
    <cellStyle name="Input 2 3 2 2 3 4" xfId="12049"/>
    <cellStyle name="Input 2 3 2 2 3 4 2" xfId="12050"/>
    <cellStyle name="Input 2 3 2 2 3 4 2 2" xfId="12051"/>
    <cellStyle name="Input 2 3 2 2 3 4 2 3" xfId="12052"/>
    <cellStyle name="Input 2 3 2 2 3 4 2 4" xfId="12053"/>
    <cellStyle name="Input 2 3 2 2 3 4 2 5" xfId="12054"/>
    <cellStyle name="Input 2 3 2 2 3 4 2 6" xfId="12055"/>
    <cellStyle name="Input 2 3 2 2 3 4 2 7" xfId="12056"/>
    <cellStyle name="Input 2 3 2 2 3 4 3" xfId="12057"/>
    <cellStyle name="Input 2 3 2 2 3 4 4" xfId="12058"/>
    <cellStyle name="Input 2 3 2 2 3 5" xfId="12059"/>
    <cellStyle name="Input 2 3 2 2 3 5 2" xfId="12060"/>
    <cellStyle name="Input 2 3 2 2 3 5 3" xfId="12061"/>
    <cellStyle name="Input 2 3 2 2 3 5 4" xfId="12062"/>
    <cellStyle name="Input 2 3 2 2 3 5 5" xfId="12063"/>
    <cellStyle name="Input 2 3 2 2 3 5 6" xfId="12064"/>
    <cellStyle name="Input 2 3 2 2 3 5 7" xfId="12065"/>
    <cellStyle name="Input 2 3 2 2 3 5 8" xfId="12066"/>
    <cellStyle name="Input 2 3 2 2 3 6" xfId="12067"/>
    <cellStyle name="Input 2 3 2 2 3 6 2" xfId="12068"/>
    <cellStyle name="Input 2 3 2 2 3 6 3" xfId="12069"/>
    <cellStyle name="Input 2 3 2 2 3 6 4" xfId="12070"/>
    <cellStyle name="Input 2 3 2 2 3 6 5" xfId="12071"/>
    <cellStyle name="Input 2 3 2 2 3 6 6" xfId="12072"/>
    <cellStyle name="Input 2 3 2 2 3 6 7" xfId="12073"/>
    <cellStyle name="Input 2 3 2 2 3 7" xfId="12074"/>
    <cellStyle name="Input 2 3 2 2 3 8" xfId="12075"/>
    <cellStyle name="Input 2 3 2 2 3 9" xfId="12076"/>
    <cellStyle name="Input 2 3 2 2 4" xfId="12077"/>
    <cellStyle name="Input 2 3 2 2 4 10" xfId="12078"/>
    <cellStyle name="Input 2 3 2 2 4 2" xfId="12079"/>
    <cellStyle name="Input 2 3 2 2 4 2 2" xfId="12080"/>
    <cellStyle name="Input 2 3 2 2 4 2 2 2" xfId="12081"/>
    <cellStyle name="Input 2 3 2 2 4 2 2 3" xfId="12082"/>
    <cellStyle name="Input 2 3 2 2 4 2 2 4" xfId="12083"/>
    <cellStyle name="Input 2 3 2 2 4 2 2 5" xfId="12084"/>
    <cellStyle name="Input 2 3 2 2 4 2 2 6" xfId="12085"/>
    <cellStyle name="Input 2 3 2 2 4 2 2 7" xfId="12086"/>
    <cellStyle name="Input 2 3 2 2 4 2 3" xfId="12087"/>
    <cellStyle name="Input 2 3 2 2 4 2 4" xfId="12088"/>
    <cellStyle name="Input 2 3 2 2 4 3" xfId="12089"/>
    <cellStyle name="Input 2 3 2 2 4 3 2" xfId="12090"/>
    <cellStyle name="Input 2 3 2 2 4 3 2 2" xfId="12091"/>
    <cellStyle name="Input 2 3 2 2 4 3 2 3" xfId="12092"/>
    <cellStyle name="Input 2 3 2 2 4 3 2 4" xfId="12093"/>
    <cellStyle name="Input 2 3 2 2 4 3 2 5" xfId="12094"/>
    <cellStyle name="Input 2 3 2 2 4 3 2 6" xfId="12095"/>
    <cellStyle name="Input 2 3 2 2 4 3 2 7" xfId="12096"/>
    <cellStyle name="Input 2 3 2 2 4 3 3" xfId="12097"/>
    <cellStyle name="Input 2 3 2 2 4 3 4" xfId="12098"/>
    <cellStyle name="Input 2 3 2 2 4 4" xfId="12099"/>
    <cellStyle name="Input 2 3 2 2 4 4 2" xfId="12100"/>
    <cellStyle name="Input 2 3 2 2 4 4 2 2" xfId="12101"/>
    <cellStyle name="Input 2 3 2 2 4 4 2 3" xfId="12102"/>
    <cellStyle name="Input 2 3 2 2 4 4 2 4" xfId="12103"/>
    <cellStyle name="Input 2 3 2 2 4 4 2 5" xfId="12104"/>
    <cellStyle name="Input 2 3 2 2 4 4 2 6" xfId="12105"/>
    <cellStyle name="Input 2 3 2 2 4 4 2 7" xfId="12106"/>
    <cellStyle name="Input 2 3 2 2 4 4 3" xfId="12107"/>
    <cellStyle name="Input 2 3 2 2 4 4 4" xfId="12108"/>
    <cellStyle name="Input 2 3 2 2 4 5" xfId="12109"/>
    <cellStyle name="Input 2 3 2 2 4 5 2" xfId="12110"/>
    <cellStyle name="Input 2 3 2 2 4 5 3" xfId="12111"/>
    <cellStyle name="Input 2 3 2 2 4 5 4" xfId="12112"/>
    <cellStyle name="Input 2 3 2 2 4 5 5" xfId="12113"/>
    <cellStyle name="Input 2 3 2 2 4 5 6" xfId="12114"/>
    <cellStyle name="Input 2 3 2 2 4 5 7" xfId="12115"/>
    <cellStyle name="Input 2 3 2 2 4 5 8" xfId="12116"/>
    <cellStyle name="Input 2 3 2 2 4 6" xfId="12117"/>
    <cellStyle name="Input 2 3 2 2 4 6 2" xfId="12118"/>
    <cellStyle name="Input 2 3 2 2 4 6 3" xfId="12119"/>
    <cellStyle name="Input 2 3 2 2 4 6 4" xfId="12120"/>
    <cellStyle name="Input 2 3 2 2 4 6 5" xfId="12121"/>
    <cellStyle name="Input 2 3 2 2 4 6 6" xfId="12122"/>
    <cellStyle name="Input 2 3 2 2 4 6 7" xfId="12123"/>
    <cellStyle name="Input 2 3 2 2 4 7" xfId="12124"/>
    <cellStyle name="Input 2 3 2 2 4 8" xfId="12125"/>
    <cellStyle name="Input 2 3 2 2 4 9" xfId="12126"/>
    <cellStyle name="Input 2 3 2 2 5" xfId="12127"/>
    <cellStyle name="Input 2 3 2 2 5 2" xfId="12128"/>
    <cellStyle name="Input 2 3 2 2 5 2 2" xfId="12129"/>
    <cellStyle name="Input 2 3 2 2 5 2 3" xfId="12130"/>
    <cellStyle name="Input 2 3 2 2 5 2 4" xfId="12131"/>
    <cellStyle name="Input 2 3 2 2 5 2 5" xfId="12132"/>
    <cellStyle name="Input 2 3 2 2 5 2 6" xfId="12133"/>
    <cellStyle name="Input 2 3 2 2 5 2 7" xfId="12134"/>
    <cellStyle name="Input 2 3 2 2 5 3" xfId="12135"/>
    <cellStyle name="Input 2 3 2 2 5 4" xfId="12136"/>
    <cellStyle name="Input 2 3 2 2 5 5" xfId="12137"/>
    <cellStyle name="Input 2 3 2 2 6" xfId="12138"/>
    <cellStyle name="Input 2 3 2 2 6 2" xfId="12139"/>
    <cellStyle name="Input 2 3 2 2 6 2 2" xfId="12140"/>
    <cellStyle name="Input 2 3 2 2 6 2 3" xfId="12141"/>
    <cellStyle name="Input 2 3 2 2 6 2 4" xfId="12142"/>
    <cellStyle name="Input 2 3 2 2 6 2 5" xfId="12143"/>
    <cellStyle name="Input 2 3 2 2 6 2 6" xfId="12144"/>
    <cellStyle name="Input 2 3 2 2 6 2 7" xfId="12145"/>
    <cellStyle name="Input 2 3 2 2 6 3" xfId="12146"/>
    <cellStyle name="Input 2 3 2 2 6 4" xfId="12147"/>
    <cellStyle name="Input 2 3 2 2 6 5" xfId="12148"/>
    <cellStyle name="Input 2 3 2 2 7" xfId="12149"/>
    <cellStyle name="Input 2 3 2 2 7 2" xfId="12150"/>
    <cellStyle name="Input 2 3 2 2 7 2 2" xfId="12151"/>
    <cellStyle name="Input 2 3 2 2 7 2 3" xfId="12152"/>
    <cellStyle name="Input 2 3 2 2 7 2 4" xfId="12153"/>
    <cellStyle name="Input 2 3 2 2 7 2 5" xfId="12154"/>
    <cellStyle name="Input 2 3 2 2 7 2 6" xfId="12155"/>
    <cellStyle name="Input 2 3 2 2 7 2 7" xfId="12156"/>
    <cellStyle name="Input 2 3 2 2 7 3" xfId="12157"/>
    <cellStyle name="Input 2 3 2 2 7 4" xfId="12158"/>
    <cellStyle name="Input 2 3 2 2 7 5" xfId="12159"/>
    <cellStyle name="Input 2 3 2 2 8" xfId="12160"/>
    <cellStyle name="Input 2 3 2 2 8 2" xfId="12161"/>
    <cellStyle name="Input 2 3 2 2 8 2 2" xfId="12162"/>
    <cellStyle name="Input 2 3 2 2 8 2 3" xfId="12163"/>
    <cellStyle name="Input 2 3 2 2 8 2 4" xfId="12164"/>
    <cellStyle name="Input 2 3 2 2 8 2 5" xfId="12165"/>
    <cellStyle name="Input 2 3 2 2 8 2 6" xfId="12166"/>
    <cellStyle name="Input 2 3 2 2 8 2 7" xfId="12167"/>
    <cellStyle name="Input 2 3 2 2 8 3" xfId="12168"/>
    <cellStyle name="Input 2 3 2 2 8 4" xfId="12169"/>
    <cellStyle name="Input 2 3 2 2 8 5" xfId="12170"/>
    <cellStyle name="Input 2 3 2 2 9" xfId="12171"/>
    <cellStyle name="Input 2 3 2 2 9 2" xfId="12172"/>
    <cellStyle name="Input 2 3 2 2 9 3" xfId="12173"/>
    <cellStyle name="Input 2 3 2 2 9 4" xfId="12174"/>
    <cellStyle name="Input 2 3 2 2 9 5" xfId="12175"/>
    <cellStyle name="Input 2 3 2 2 9 6" xfId="12176"/>
    <cellStyle name="Input 2 3 2 2 9 7" xfId="12177"/>
    <cellStyle name="Input 2 3 2 2 9 8" xfId="12178"/>
    <cellStyle name="Input 2 3 2 3" xfId="12179"/>
    <cellStyle name="Input 2 3 2 3 10" xfId="12180"/>
    <cellStyle name="Input 2 3 2 3 10 2" xfId="12181"/>
    <cellStyle name="Input 2 3 2 3 10 3" xfId="12182"/>
    <cellStyle name="Input 2 3 2 3 10 4" xfId="12183"/>
    <cellStyle name="Input 2 3 2 3 10 5" xfId="12184"/>
    <cellStyle name="Input 2 3 2 3 11" xfId="12185"/>
    <cellStyle name="Input 2 3 2 3 11 2" xfId="12186"/>
    <cellStyle name="Input 2 3 2 3 11 3" xfId="12187"/>
    <cellStyle name="Input 2 3 2 3 11 4" xfId="12188"/>
    <cellStyle name="Input 2 3 2 3 11 5" xfId="12189"/>
    <cellStyle name="Input 2 3 2 3 12" xfId="12190"/>
    <cellStyle name="Input 2 3 2 3 12 2" xfId="12191"/>
    <cellStyle name="Input 2 3 2 3 12 3" xfId="12192"/>
    <cellStyle name="Input 2 3 2 3 12 4" xfId="12193"/>
    <cellStyle name="Input 2 3 2 3 12 5" xfId="12194"/>
    <cellStyle name="Input 2 3 2 3 13" xfId="12195"/>
    <cellStyle name="Input 2 3 2 3 13 2" xfId="12196"/>
    <cellStyle name="Input 2 3 2 3 13 3" xfId="12197"/>
    <cellStyle name="Input 2 3 2 3 13 4" xfId="12198"/>
    <cellStyle name="Input 2 3 2 3 13 5" xfId="12199"/>
    <cellStyle name="Input 2 3 2 3 14" xfId="12200"/>
    <cellStyle name="Input 2 3 2 3 14 2" xfId="12201"/>
    <cellStyle name="Input 2 3 2 3 14 3" xfId="12202"/>
    <cellStyle name="Input 2 3 2 3 14 4" xfId="12203"/>
    <cellStyle name="Input 2 3 2 3 14 5" xfId="12204"/>
    <cellStyle name="Input 2 3 2 3 15" xfId="12205"/>
    <cellStyle name="Input 2 3 2 3 15 2" xfId="12206"/>
    <cellStyle name="Input 2 3 2 3 15 3" xfId="12207"/>
    <cellStyle name="Input 2 3 2 3 15 4" xfId="12208"/>
    <cellStyle name="Input 2 3 2 3 15 5" xfId="12209"/>
    <cellStyle name="Input 2 3 2 3 16" xfId="12210"/>
    <cellStyle name="Input 2 3 2 3 16 2" xfId="12211"/>
    <cellStyle name="Input 2 3 2 3 16 3" xfId="12212"/>
    <cellStyle name="Input 2 3 2 3 16 4" xfId="12213"/>
    <cellStyle name="Input 2 3 2 3 16 5" xfId="12214"/>
    <cellStyle name="Input 2 3 2 3 17" xfId="12215"/>
    <cellStyle name="Input 2 3 2 3 17 2" xfId="12216"/>
    <cellStyle name="Input 2 3 2 3 17 3" xfId="12217"/>
    <cellStyle name="Input 2 3 2 3 17 4" xfId="12218"/>
    <cellStyle name="Input 2 3 2 3 17 5" xfId="12219"/>
    <cellStyle name="Input 2 3 2 3 18" xfId="12220"/>
    <cellStyle name="Input 2 3 2 3 2" xfId="12221"/>
    <cellStyle name="Input 2 3 2 3 2 10" xfId="12222"/>
    <cellStyle name="Input 2 3 2 3 2 2" xfId="12223"/>
    <cellStyle name="Input 2 3 2 3 2 2 2" xfId="12224"/>
    <cellStyle name="Input 2 3 2 3 2 2 2 2" xfId="12225"/>
    <cellStyle name="Input 2 3 2 3 2 2 2 3" xfId="12226"/>
    <cellStyle name="Input 2 3 2 3 2 2 2 4" xfId="12227"/>
    <cellStyle name="Input 2 3 2 3 2 2 2 5" xfId="12228"/>
    <cellStyle name="Input 2 3 2 3 2 2 2 6" xfId="12229"/>
    <cellStyle name="Input 2 3 2 3 2 2 2 7" xfId="12230"/>
    <cellStyle name="Input 2 3 2 3 2 2 3" xfId="12231"/>
    <cellStyle name="Input 2 3 2 3 2 2 4" xfId="12232"/>
    <cellStyle name="Input 2 3 2 3 2 3" xfId="12233"/>
    <cellStyle name="Input 2 3 2 3 2 3 2" xfId="12234"/>
    <cellStyle name="Input 2 3 2 3 2 3 2 2" xfId="12235"/>
    <cellStyle name="Input 2 3 2 3 2 3 2 3" xfId="12236"/>
    <cellStyle name="Input 2 3 2 3 2 3 2 4" xfId="12237"/>
    <cellStyle name="Input 2 3 2 3 2 3 2 5" xfId="12238"/>
    <cellStyle name="Input 2 3 2 3 2 3 2 6" xfId="12239"/>
    <cellStyle name="Input 2 3 2 3 2 3 2 7" xfId="12240"/>
    <cellStyle name="Input 2 3 2 3 2 3 3" xfId="12241"/>
    <cellStyle name="Input 2 3 2 3 2 3 4" xfId="12242"/>
    <cellStyle name="Input 2 3 2 3 2 4" xfId="12243"/>
    <cellStyle name="Input 2 3 2 3 2 4 2" xfId="12244"/>
    <cellStyle name="Input 2 3 2 3 2 4 2 2" xfId="12245"/>
    <cellStyle name="Input 2 3 2 3 2 4 2 3" xfId="12246"/>
    <cellStyle name="Input 2 3 2 3 2 4 2 4" xfId="12247"/>
    <cellStyle name="Input 2 3 2 3 2 4 2 5" xfId="12248"/>
    <cellStyle name="Input 2 3 2 3 2 4 2 6" xfId="12249"/>
    <cellStyle name="Input 2 3 2 3 2 4 2 7" xfId="12250"/>
    <cellStyle name="Input 2 3 2 3 2 4 3" xfId="12251"/>
    <cellStyle name="Input 2 3 2 3 2 4 4" xfId="12252"/>
    <cellStyle name="Input 2 3 2 3 2 5" xfId="12253"/>
    <cellStyle name="Input 2 3 2 3 2 5 2" xfId="12254"/>
    <cellStyle name="Input 2 3 2 3 2 5 3" xfId="12255"/>
    <cellStyle name="Input 2 3 2 3 2 5 4" xfId="12256"/>
    <cellStyle name="Input 2 3 2 3 2 5 5" xfId="12257"/>
    <cellStyle name="Input 2 3 2 3 2 5 6" xfId="12258"/>
    <cellStyle name="Input 2 3 2 3 2 5 7" xfId="12259"/>
    <cellStyle name="Input 2 3 2 3 2 5 8" xfId="12260"/>
    <cellStyle name="Input 2 3 2 3 2 6" xfId="12261"/>
    <cellStyle name="Input 2 3 2 3 2 6 2" xfId="12262"/>
    <cellStyle name="Input 2 3 2 3 2 6 3" xfId="12263"/>
    <cellStyle name="Input 2 3 2 3 2 6 4" xfId="12264"/>
    <cellStyle name="Input 2 3 2 3 2 6 5" xfId="12265"/>
    <cellStyle name="Input 2 3 2 3 2 6 6" xfId="12266"/>
    <cellStyle name="Input 2 3 2 3 2 6 7" xfId="12267"/>
    <cellStyle name="Input 2 3 2 3 2 7" xfId="12268"/>
    <cellStyle name="Input 2 3 2 3 2 8" xfId="12269"/>
    <cellStyle name="Input 2 3 2 3 2 9" xfId="12270"/>
    <cellStyle name="Input 2 3 2 3 3" xfId="12271"/>
    <cellStyle name="Input 2 3 2 3 3 2" xfId="12272"/>
    <cellStyle name="Input 2 3 2 3 3 2 2" xfId="12273"/>
    <cellStyle name="Input 2 3 2 3 3 2 3" xfId="12274"/>
    <cellStyle name="Input 2 3 2 3 3 2 4" xfId="12275"/>
    <cellStyle name="Input 2 3 2 3 3 2 5" xfId="12276"/>
    <cellStyle name="Input 2 3 2 3 3 2 6" xfId="12277"/>
    <cellStyle name="Input 2 3 2 3 3 2 7" xfId="12278"/>
    <cellStyle name="Input 2 3 2 3 3 3" xfId="12279"/>
    <cellStyle name="Input 2 3 2 3 3 4" xfId="12280"/>
    <cellStyle name="Input 2 3 2 3 3 5" xfId="12281"/>
    <cellStyle name="Input 2 3 2 3 4" xfId="12282"/>
    <cellStyle name="Input 2 3 2 3 4 2" xfId="12283"/>
    <cellStyle name="Input 2 3 2 3 4 2 2" xfId="12284"/>
    <cellStyle name="Input 2 3 2 3 4 2 3" xfId="12285"/>
    <cellStyle name="Input 2 3 2 3 4 2 4" xfId="12286"/>
    <cellStyle name="Input 2 3 2 3 4 2 5" xfId="12287"/>
    <cellStyle name="Input 2 3 2 3 4 2 6" xfId="12288"/>
    <cellStyle name="Input 2 3 2 3 4 2 7" xfId="12289"/>
    <cellStyle name="Input 2 3 2 3 4 3" xfId="12290"/>
    <cellStyle name="Input 2 3 2 3 4 4" xfId="12291"/>
    <cellStyle name="Input 2 3 2 3 4 5" xfId="12292"/>
    <cellStyle name="Input 2 3 2 3 5" xfId="12293"/>
    <cellStyle name="Input 2 3 2 3 5 2" xfId="12294"/>
    <cellStyle name="Input 2 3 2 3 5 2 2" xfId="12295"/>
    <cellStyle name="Input 2 3 2 3 5 2 3" xfId="12296"/>
    <cellStyle name="Input 2 3 2 3 5 2 4" xfId="12297"/>
    <cellStyle name="Input 2 3 2 3 5 2 5" xfId="12298"/>
    <cellStyle name="Input 2 3 2 3 5 2 6" xfId="12299"/>
    <cellStyle name="Input 2 3 2 3 5 2 7" xfId="12300"/>
    <cellStyle name="Input 2 3 2 3 5 3" xfId="12301"/>
    <cellStyle name="Input 2 3 2 3 5 4" xfId="12302"/>
    <cellStyle name="Input 2 3 2 3 5 5" xfId="12303"/>
    <cellStyle name="Input 2 3 2 3 6" xfId="12304"/>
    <cellStyle name="Input 2 3 2 3 6 2" xfId="12305"/>
    <cellStyle name="Input 2 3 2 3 6 3" xfId="12306"/>
    <cellStyle name="Input 2 3 2 3 6 4" xfId="12307"/>
    <cellStyle name="Input 2 3 2 3 6 5" xfId="12308"/>
    <cellStyle name="Input 2 3 2 3 6 6" xfId="12309"/>
    <cellStyle name="Input 2 3 2 3 6 7" xfId="12310"/>
    <cellStyle name="Input 2 3 2 3 6 8" xfId="12311"/>
    <cellStyle name="Input 2 3 2 3 7" xfId="12312"/>
    <cellStyle name="Input 2 3 2 3 7 2" xfId="12313"/>
    <cellStyle name="Input 2 3 2 3 7 3" xfId="12314"/>
    <cellStyle name="Input 2 3 2 3 7 4" xfId="12315"/>
    <cellStyle name="Input 2 3 2 3 7 5" xfId="12316"/>
    <cellStyle name="Input 2 3 2 3 7 6" xfId="12317"/>
    <cellStyle name="Input 2 3 2 3 7 7" xfId="12318"/>
    <cellStyle name="Input 2 3 2 3 8" xfId="12319"/>
    <cellStyle name="Input 2 3 2 3 8 2" xfId="12320"/>
    <cellStyle name="Input 2 3 2 3 8 3" xfId="12321"/>
    <cellStyle name="Input 2 3 2 3 8 4" xfId="12322"/>
    <cellStyle name="Input 2 3 2 3 8 5" xfId="12323"/>
    <cellStyle name="Input 2 3 2 3 9" xfId="12324"/>
    <cellStyle name="Input 2 3 2 3 9 2" xfId="12325"/>
    <cellStyle name="Input 2 3 2 3 9 3" xfId="12326"/>
    <cellStyle name="Input 2 3 2 3 9 4" xfId="12327"/>
    <cellStyle name="Input 2 3 2 3 9 5" xfId="12328"/>
    <cellStyle name="Input 2 3 2 4" xfId="12329"/>
    <cellStyle name="Input 2 3 2 4 10" xfId="12330"/>
    <cellStyle name="Input 2 3 2 4 2" xfId="12331"/>
    <cellStyle name="Input 2 3 2 4 2 2" xfId="12332"/>
    <cellStyle name="Input 2 3 2 4 2 2 2" xfId="12333"/>
    <cellStyle name="Input 2 3 2 4 2 2 3" xfId="12334"/>
    <cellStyle name="Input 2 3 2 4 2 2 4" xfId="12335"/>
    <cellStyle name="Input 2 3 2 4 2 2 5" xfId="12336"/>
    <cellStyle name="Input 2 3 2 4 2 2 6" xfId="12337"/>
    <cellStyle name="Input 2 3 2 4 2 2 7" xfId="12338"/>
    <cellStyle name="Input 2 3 2 4 2 3" xfId="12339"/>
    <cellStyle name="Input 2 3 2 4 2 4" xfId="12340"/>
    <cellStyle name="Input 2 3 2 4 3" xfId="12341"/>
    <cellStyle name="Input 2 3 2 4 3 2" xfId="12342"/>
    <cellStyle name="Input 2 3 2 4 3 2 2" xfId="12343"/>
    <cellStyle name="Input 2 3 2 4 3 2 3" xfId="12344"/>
    <cellStyle name="Input 2 3 2 4 3 2 4" xfId="12345"/>
    <cellStyle name="Input 2 3 2 4 3 2 5" xfId="12346"/>
    <cellStyle name="Input 2 3 2 4 3 2 6" xfId="12347"/>
    <cellStyle name="Input 2 3 2 4 3 2 7" xfId="12348"/>
    <cellStyle name="Input 2 3 2 4 3 3" xfId="12349"/>
    <cellStyle name="Input 2 3 2 4 3 4" xfId="12350"/>
    <cellStyle name="Input 2 3 2 4 4" xfId="12351"/>
    <cellStyle name="Input 2 3 2 4 4 2" xfId="12352"/>
    <cellStyle name="Input 2 3 2 4 4 2 2" xfId="12353"/>
    <cellStyle name="Input 2 3 2 4 4 2 3" xfId="12354"/>
    <cellStyle name="Input 2 3 2 4 4 2 4" xfId="12355"/>
    <cellStyle name="Input 2 3 2 4 4 2 5" xfId="12356"/>
    <cellStyle name="Input 2 3 2 4 4 2 6" xfId="12357"/>
    <cellStyle name="Input 2 3 2 4 4 2 7" xfId="12358"/>
    <cellStyle name="Input 2 3 2 4 4 3" xfId="12359"/>
    <cellStyle name="Input 2 3 2 4 4 4" xfId="12360"/>
    <cellStyle name="Input 2 3 2 4 5" xfId="12361"/>
    <cellStyle name="Input 2 3 2 4 5 2" xfId="12362"/>
    <cellStyle name="Input 2 3 2 4 5 3" xfId="12363"/>
    <cellStyle name="Input 2 3 2 4 5 4" xfId="12364"/>
    <cellStyle name="Input 2 3 2 4 5 5" xfId="12365"/>
    <cellStyle name="Input 2 3 2 4 5 6" xfId="12366"/>
    <cellStyle name="Input 2 3 2 4 5 7" xfId="12367"/>
    <cellStyle name="Input 2 3 2 4 5 8" xfId="12368"/>
    <cellStyle name="Input 2 3 2 4 6" xfId="12369"/>
    <cellStyle name="Input 2 3 2 4 6 2" xfId="12370"/>
    <cellStyle name="Input 2 3 2 4 6 3" xfId="12371"/>
    <cellStyle name="Input 2 3 2 4 6 4" xfId="12372"/>
    <cellStyle name="Input 2 3 2 4 6 5" xfId="12373"/>
    <cellStyle name="Input 2 3 2 4 6 6" xfId="12374"/>
    <cellStyle name="Input 2 3 2 4 6 7" xfId="12375"/>
    <cellStyle name="Input 2 3 2 4 7" xfId="12376"/>
    <cellStyle name="Input 2 3 2 4 8" xfId="12377"/>
    <cellStyle name="Input 2 3 2 4 9" xfId="12378"/>
    <cellStyle name="Input 2 3 2 5" xfId="12379"/>
    <cellStyle name="Input 2 3 2 5 10" xfId="12380"/>
    <cellStyle name="Input 2 3 2 5 2" xfId="12381"/>
    <cellStyle name="Input 2 3 2 5 2 2" xfId="12382"/>
    <cellStyle name="Input 2 3 2 5 2 2 2" xfId="12383"/>
    <cellStyle name="Input 2 3 2 5 2 2 3" xfId="12384"/>
    <cellStyle name="Input 2 3 2 5 2 2 4" xfId="12385"/>
    <cellStyle name="Input 2 3 2 5 2 2 5" xfId="12386"/>
    <cellStyle name="Input 2 3 2 5 2 2 6" xfId="12387"/>
    <cellStyle name="Input 2 3 2 5 2 2 7" xfId="12388"/>
    <cellStyle name="Input 2 3 2 5 2 3" xfId="12389"/>
    <cellStyle name="Input 2 3 2 5 2 4" xfId="12390"/>
    <cellStyle name="Input 2 3 2 5 3" xfId="12391"/>
    <cellStyle name="Input 2 3 2 5 3 2" xfId="12392"/>
    <cellStyle name="Input 2 3 2 5 3 2 2" xfId="12393"/>
    <cellStyle name="Input 2 3 2 5 3 2 3" xfId="12394"/>
    <cellStyle name="Input 2 3 2 5 3 2 4" xfId="12395"/>
    <cellStyle name="Input 2 3 2 5 3 2 5" xfId="12396"/>
    <cellStyle name="Input 2 3 2 5 3 2 6" xfId="12397"/>
    <cellStyle name="Input 2 3 2 5 3 2 7" xfId="12398"/>
    <cellStyle name="Input 2 3 2 5 3 3" xfId="12399"/>
    <cellStyle name="Input 2 3 2 5 3 4" xfId="12400"/>
    <cellStyle name="Input 2 3 2 5 4" xfId="12401"/>
    <cellStyle name="Input 2 3 2 5 4 2" xfId="12402"/>
    <cellStyle name="Input 2 3 2 5 4 2 2" xfId="12403"/>
    <cellStyle name="Input 2 3 2 5 4 2 3" xfId="12404"/>
    <cellStyle name="Input 2 3 2 5 4 2 4" xfId="12405"/>
    <cellStyle name="Input 2 3 2 5 4 2 5" xfId="12406"/>
    <cellStyle name="Input 2 3 2 5 4 2 6" xfId="12407"/>
    <cellStyle name="Input 2 3 2 5 4 2 7" xfId="12408"/>
    <cellStyle name="Input 2 3 2 5 4 3" xfId="12409"/>
    <cellStyle name="Input 2 3 2 5 4 4" xfId="12410"/>
    <cellStyle name="Input 2 3 2 5 5" xfId="12411"/>
    <cellStyle name="Input 2 3 2 5 5 2" xfId="12412"/>
    <cellStyle name="Input 2 3 2 5 5 3" xfId="12413"/>
    <cellStyle name="Input 2 3 2 5 5 4" xfId="12414"/>
    <cellStyle name="Input 2 3 2 5 5 5" xfId="12415"/>
    <cellStyle name="Input 2 3 2 5 5 6" xfId="12416"/>
    <cellStyle name="Input 2 3 2 5 5 7" xfId="12417"/>
    <cellStyle name="Input 2 3 2 5 5 8" xfId="12418"/>
    <cellStyle name="Input 2 3 2 5 6" xfId="12419"/>
    <cellStyle name="Input 2 3 2 5 6 2" xfId="12420"/>
    <cellStyle name="Input 2 3 2 5 6 3" xfId="12421"/>
    <cellStyle name="Input 2 3 2 5 6 4" xfId="12422"/>
    <cellStyle name="Input 2 3 2 5 6 5" xfId="12423"/>
    <cellStyle name="Input 2 3 2 5 6 6" xfId="12424"/>
    <cellStyle name="Input 2 3 2 5 6 7" xfId="12425"/>
    <cellStyle name="Input 2 3 2 5 7" xfId="12426"/>
    <cellStyle name="Input 2 3 2 5 8" xfId="12427"/>
    <cellStyle name="Input 2 3 2 5 9" xfId="12428"/>
    <cellStyle name="Input 2 3 2 6" xfId="12429"/>
    <cellStyle name="Input 2 3 2 6 2" xfId="12430"/>
    <cellStyle name="Input 2 3 2 6 2 2" xfId="12431"/>
    <cellStyle name="Input 2 3 2 6 2 3" xfId="12432"/>
    <cellStyle name="Input 2 3 2 6 2 4" xfId="12433"/>
    <cellStyle name="Input 2 3 2 6 2 5" xfId="12434"/>
    <cellStyle name="Input 2 3 2 6 2 6" xfId="12435"/>
    <cellStyle name="Input 2 3 2 6 2 7" xfId="12436"/>
    <cellStyle name="Input 2 3 2 6 3" xfId="12437"/>
    <cellStyle name="Input 2 3 2 6 4" xfId="12438"/>
    <cellStyle name="Input 2 3 2 6 5" xfId="12439"/>
    <cellStyle name="Input 2 3 2 7" xfId="12440"/>
    <cellStyle name="Input 2 3 2 7 2" xfId="12441"/>
    <cellStyle name="Input 2 3 2 7 2 2" xfId="12442"/>
    <cellStyle name="Input 2 3 2 7 2 3" xfId="12443"/>
    <cellStyle name="Input 2 3 2 7 2 4" xfId="12444"/>
    <cellStyle name="Input 2 3 2 7 2 5" xfId="12445"/>
    <cellStyle name="Input 2 3 2 7 2 6" xfId="12446"/>
    <cellStyle name="Input 2 3 2 7 2 7" xfId="12447"/>
    <cellStyle name="Input 2 3 2 7 3" xfId="12448"/>
    <cellStyle name="Input 2 3 2 7 4" xfId="12449"/>
    <cellStyle name="Input 2 3 2 7 5" xfId="12450"/>
    <cellStyle name="Input 2 3 2 8" xfId="12451"/>
    <cellStyle name="Input 2 3 2 8 2" xfId="12452"/>
    <cellStyle name="Input 2 3 2 8 2 2" xfId="12453"/>
    <cellStyle name="Input 2 3 2 8 2 3" xfId="12454"/>
    <cellStyle name="Input 2 3 2 8 2 4" xfId="12455"/>
    <cellStyle name="Input 2 3 2 8 2 5" xfId="12456"/>
    <cellStyle name="Input 2 3 2 8 2 6" xfId="12457"/>
    <cellStyle name="Input 2 3 2 8 2 7" xfId="12458"/>
    <cellStyle name="Input 2 3 2 8 3" xfId="12459"/>
    <cellStyle name="Input 2 3 2 8 4" xfId="12460"/>
    <cellStyle name="Input 2 3 2 8 5" xfId="12461"/>
    <cellStyle name="Input 2 3 2 9" xfId="12462"/>
    <cellStyle name="Input 2 3 2 9 2" xfId="12463"/>
    <cellStyle name="Input 2 3 2 9 2 2" xfId="12464"/>
    <cellStyle name="Input 2 3 2 9 2 3" xfId="12465"/>
    <cellStyle name="Input 2 3 2 9 2 4" xfId="12466"/>
    <cellStyle name="Input 2 3 2 9 2 5" xfId="12467"/>
    <cellStyle name="Input 2 3 2 9 2 6" xfId="12468"/>
    <cellStyle name="Input 2 3 2 9 2 7" xfId="12469"/>
    <cellStyle name="Input 2 3 2 9 3" xfId="12470"/>
    <cellStyle name="Input 2 3 2 9 4" xfId="12471"/>
    <cellStyle name="Input 2 3 2 9 5" xfId="12472"/>
    <cellStyle name="Input 2 3 3" xfId="12473"/>
    <cellStyle name="Input 2 3 3 10" xfId="12474"/>
    <cellStyle name="Input 2 3 3 10 2" xfId="12475"/>
    <cellStyle name="Input 2 3 3 10 3" xfId="12476"/>
    <cellStyle name="Input 2 3 3 10 4" xfId="12477"/>
    <cellStyle name="Input 2 3 3 10 5" xfId="12478"/>
    <cellStyle name="Input 2 3 3 10 6" xfId="12479"/>
    <cellStyle name="Input 2 3 3 10 7" xfId="12480"/>
    <cellStyle name="Input 2 3 3 10 8" xfId="12481"/>
    <cellStyle name="Input 2 3 3 11" xfId="12482"/>
    <cellStyle name="Input 2 3 3 11 2" xfId="12483"/>
    <cellStyle name="Input 2 3 3 11 3" xfId="12484"/>
    <cellStyle name="Input 2 3 3 11 4" xfId="12485"/>
    <cellStyle name="Input 2 3 3 11 5" xfId="12486"/>
    <cellStyle name="Input 2 3 3 11 6" xfId="12487"/>
    <cellStyle name="Input 2 3 3 11 7" xfId="12488"/>
    <cellStyle name="Input 2 3 3 12" xfId="12489"/>
    <cellStyle name="Input 2 3 3 12 2" xfId="12490"/>
    <cellStyle name="Input 2 3 3 12 3" xfId="12491"/>
    <cellStyle name="Input 2 3 3 12 4" xfId="12492"/>
    <cellStyle name="Input 2 3 3 12 5" xfId="12493"/>
    <cellStyle name="Input 2 3 3 13" xfId="12494"/>
    <cellStyle name="Input 2 3 3 13 2" xfId="12495"/>
    <cellStyle name="Input 2 3 3 13 3" xfId="12496"/>
    <cellStyle name="Input 2 3 3 13 4" xfId="12497"/>
    <cellStyle name="Input 2 3 3 13 5" xfId="12498"/>
    <cellStyle name="Input 2 3 3 14" xfId="12499"/>
    <cellStyle name="Input 2 3 3 14 2" xfId="12500"/>
    <cellStyle name="Input 2 3 3 14 3" xfId="12501"/>
    <cellStyle name="Input 2 3 3 14 4" xfId="12502"/>
    <cellStyle name="Input 2 3 3 14 5" xfId="12503"/>
    <cellStyle name="Input 2 3 3 15" xfId="12504"/>
    <cellStyle name="Input 2 3 3 15 2" xfId="12505"/>
    <cellStyle name="Input 2 3 3 15 3" xfId="12506"/>
    <cellStyle name="Input 2 3 3 15 4" xfId="12507"/>
    <cellStyle name="Input 2 3 3 15 5" xfId="12508"/>
    <cellStyle name="Input 2 3 3 16" xfId="12509"/>
    <cellStyle name="Input 2 3 3 17" xfId="12510"/>
    <cellStyle name="Input 2 3 3 2" xfId="12511"/>
    <cellStyle name="Input 2 3 3 2 10" xfId="12512"/>
    <cellStyle name="Input 2 3 3 2 10 2" xfId="12513"/>
    <cellStyle name="Input 2 3 3 2 10 3" xfId="12514"/>
    <cellStyle name="Input 2 3 3 2 10 4" xfId="12515"/>
    <cellStyle name="Input 2 3 3 2 10 5" xfId="12516"/>
    <cellStyle name="Input 2 3 3 2 10 6" xfId="12517"/>
    <cellStyle name="Input 2 3 3 2 10 7" xfId="12518"/>
    <cellStyle name="Input 2 3 3 2 11" xfId="12519"/>
    <cellStyle name="Input 2 3 3 2 11 2" xfId="12520"/>
    <cellStyle name="Input 2 3 3 2 11 3" xfId="12521"/>
    <cellStyle name="Input 2 3 3 2 11 4" xfId="12522"/>
    <cellStyle name="Input 2 3 3 2 11 5" xfId="12523"/>
    <cellStyle name="Input 2 3 3 2 12" xfId="12524"/>
    <cellStyle name="Input 2 3 3 2 12 2" xfId="12525"/>
    <cellStyle name="Input 2 3 3 2 12 3" xfId="12526"/>
    <cellStyle name="Input 2 3 3 2 12 4" xfId="12527"/>
    <cellStyle name="Input 2 3 3 2 12 5" xfId="12528"/>
    <cellStyle name="Input 2 3 3 2 13" xfId="12529"/>
    <cellStyle name="Input 2 3 3 2 13 2" xfId="12530"/>
    <cellStyle name="Input 2 3 3 2 13 3" xfId="12531"/>
    <cellStyle name="Input 2 3 3 2 13 4" xfId="12532"/>
    <cellStyle name="Input 2 3 3 2 13 5" xfId="12533"/>
    <cellStyle name="Input 2 3 3 2 14" xfId="12534"/>
    <cellStyle name="Input 2 3 3 2 14 2" xfId="12535"/>
    <cellStyle name="Input 2 3 3 2 14 3" xfId="12536"/>
    <cellStyle name="Input 2 3 3 2 14 4" xfId="12537"/>
    <cellStyle name="Input 2 3 3 2 14 5" xfId="12538"/>
    <cellStyle name="Input 2 3 3 2 15" xfId="12539"/>
    <cellStyle name="Input 2 3 3 2 15 2" xfId="12540"/>
    <cellStyle name="Input 2 3 3 2 15 3" xfId="12541"/>
    <cellStyle name="Input 2 3 3 2 15 4" xfId="12542"/>
    <cellStyle name="Input 2 3 3 2 15 5" xfId="12543"/>
    <cellStyle name="Input 2 3 3 2 16" xfId="12544"/>
    <cellStyle name="Input 2 3 3 2 16 2" xfId="12545"/>
    <cellStyle name="Input 2 3 3 2 16 3" xfId="12546"/>
    <cellStyle name="Input 2 3 3 2 16 4" xfId="12547"/>
    <cellStyle name="Input 2 3 3 2 16 5" xfId="12548"/>
    <cellStyle name="Input 2 3 3 2 17" xfId="12549"/>
    <cellStyle name="Input 2 3 3 2 17 2" xfId="12550"/>
    <cellStyle name="Input 2 3 3 2 17 3" xfId="12551"/>
    <cellStyle name="Input 2 3 3 2 17 4" xfId="12552"/>
    <cellStyle name="Input 2 3 3 2 17 5" xfId="12553"/>
    <cellStyle name="Input 2 3 3 2 18" xfId="12554"/>
    <cellStyle name="Input 2 3 3 2 2" xfId="12555"/>
    <cellStyle name="Input 2 3 3 2 2 10" xfId="12556"/>
    <cellStyle name="Input 2 3 3 2 2 10 2" xfId="12557"/>
    <cellStyle name="Input 2 3 3 2 2 10 3" xfId="12558"/>
    <cellStyle name="Input 2 3 3 2 2 10 4" xfId="12559"/>
    <cellStyle name="Input 2 3 3 2 2 10 5" xfId="12560"/>
    <cellStyle name="Input 2 3 3 2 2 11" xfId="12561"/>
    <cellStyle name="Input 2 3 3 2 2 11 2" xfId="12562"/>
    <cellStyle name="Input 2 3 3 2 2 11 3" xfId="12563"/>
    <cellStyle name="Input 2 3 3 2 2 11 4" xfId="12564"/>
    <cellStyle name="Input 2 3 3 2 2 11 5" xfId="12565"/>
    <cellStyle name="Input 2 3 3 2 2 12" xfId="12566"/>
    <cellStyle name="Input 2 3 3 2 2 12 2" xfId="12567"/>
    <cellStyle name="Input 2 3 3 2 2 12 3" xfId="12568"/>
    <cellStyle name="Input 2 3 3 2 2 12 4" xfId="12569"/>
    <cellStyle name="Input 2 3 3 2 2 12 5" xfId="12570"/>
    <cellStyle name="Input 2 3 3 2 2 13" xfId="12571"/>
    <cellStyle name="Input 2 3 3 2 2 13 2" xfId="12572"/>
    <cellStyle name="Input 2 3 3 2 2 13 3" xfId="12573"/>
    <cellStyle name="Input 2 3 3 2 2 13 4" xfId="12574"/>
    <cellStyle name="Input 2 3 3 2 2 13 5" xfId="12575"/>
    <cellStyle name="Input 2 3 3 2 2 14" xfId="12576"/>
    <cellStyle name="Input 2 3 3 2 2 14 2" xfId="12577"/>
    <cellStyle name="Input 2 3 3 2 2 14 3" xfId="12578"/>
    <cellStyle name="Input 2 3 3 2 2 14 4" xfId="12579"/>
    <cellStyle name="Input 2 3 3 2 2 14 5" xfId="12580"/>
    <cellStyle name="Input 2 3 3 2 2 15" xfId="12581"/>
    <cellStyle name="Input 2 3 3 2 2 15 2" xfId="12582"/>
    <cellStyle name="Input 2 3 3 2 2 15 3" xfId="12583"/>
    <cellStyle name="Input 2 3 3 2 2 15 4" xfId="12584"/>
    <cellStyle name="Input 2 3 3 2 2 15 5" xfId="12585"/>
    <cellStyle name="Input 2 3 3 2 2 16" xfId="12586"/>
    <cellStyle name="Input 2 3 3 2 2 16 2" xfId="12587"/>
    <cellStyle name="Input 2 3 3 2 2 16 3" xfId="12588"/>
    <cellStyle name="Input 2 3 3 2 2 16 4" xfId="12589"/>
    <cellStyle name="Input 2 3 3 2 2 16 5" xfId="12590"/>
    <cellStyle name="Input 2 3 3 2 2 17" xfId="12591"/>
    <cellStyle name="Input 2 3 3 2 2 17 2" xfId="12592"/>
    <cellStyle name="Input 2 3 3 2 2 17 3" xfId="12593"/>
    <cellStyle name="Input 2 3 3 2 2 17 4" xfId="12594"/>
    <cellStyle name="Input 2 3 3 2 2 17 5" xfId="12595"/>
    <cellStyle name="Input 2 3 3 2 2 18" xfId="12596"/>
    <cellStyle name="Input 2 3 3 2 2 2" xfId="12597"/>
    <cellStyle name="Input 2 3 3 2 2 2 10" xfId="12598"/>
    <cellStyle name="Input 2 3 3 2 2 2 2" xfId="12599"/>
    <cellStyle name="Input 2 3 3 2 2 2 2 2" xfId="12600"/>
    <cellStyle name="Input 2 3 3 2 2 2 2 2 2" xfId="12601"/>
    <cellStyle name="Input 2 3 3 2 2 2 2 2 3" xfId="12602"/>
    <cellStyle name="Input 2 3 3 2 2 2 2 2 4" xfId="12603"/>
    <cellStyle name="Input 2 3 3 2 2 2 2 2 5" xfId="12604"/>
    <cellStyle name="Input 2 3 3 2 2 2 2 2 6" xfId="12605"/>
    <cellStyle name="Input 2 3 3 2 2 2 2 2 7" xfId="12606"/>
    <cellStyle name="Input 2 3 3 2 2 2 2 3" xfId="12607"/>
    <cellStyle name="Input 2 3 3 2 2 2 2 4" xfId="12608"/>
    <cellStyle name="Input 2 3 3 2 2 2 3" xfId="12609"/>
    <cellStyle name="Input 2 3 3 2 2 2 3 2" xfId="12610"/>
    <cellStyle name="Input 2 3 3 2 2 2 3 2 2" xfId="12611"/>
    <cellStyle name="Input 2 3 3 2 2 2 3 2 3" xfId="12612"/>
    <cellStyle name="Input 2 3 3 2 2 2 3 2 4" xfId="12613"/>
    <cellStyle name="Input 2 3 3 2 2 2 3 2 5" xfId="12614"/>
    <cellStyle name="Input 2 3 3 2 2 2 3 2 6" xfId="12615"/>
    <cellStyle name="Input 2 3 3 2 2 2 3 2 7" xfId="12616"/>
    <cellStyle name="Input 2 3 3 2 2 2 3 3" xfId="12617"/>
    <cellStyle name="Input 2 3 3 2 2 2 3 4" xfId="12618"/>
    <cellStyle name="Input 2 3 3 2 2 2 4" xfId="12619"/>
    <cellStyle name="Input 2 3 3 2 2 2 4 2" xfId="12620"/>
    <cellStyle name="Input 2 3 3 2 2 2 4 2 2" xfId="12621"/>
    <cellStyle name="Input 2 3 3 2 2 2 4 2 3" xfId="12622"/>
    <cellStyle name="Input 2 3 3 2 2 2 4 2 4" xfId="12623"/>
    <cellStyle name="Input 2 3 3 2 2 2 4 2 5" xfId="12624"/>
    <cellStyle name="Input 2 3 3 2 2 2 4 2 6" xfId="12625"/>
    <cellStyle name="Input 2 3 3 2 2 2 4 2 7" xfId="12626"/>
    <cellStyle name="Input 2 3 3 2 2 2 4 3" xfId="12627"/>
    <cellStyle name="Input 2 3 3 2 2 2 4 4" xfId="12628"/>
    <cellStyle name="Input 2 3 3 2 2 2 5" xfId="12629"/>
    <cellStyle name="Input 2 3 3 2 2 2 5 2" xfId="12630"/>
    <cellStyle name="Input 2 3 3 2 2 2 5 3" xfId="12631"/>
    <cellStyle name="Input 2 3 3 2 2 2 5 4" xfId="12632"/>
    <cellStyle name="Input 2 3 3 2 2 2 5 5" xfId="12633"/>
    <cellStyle name="Input 2 3 3 2 2 2 5 6" xfId="12634"/>
    <cellStyle name="Input 2 3 3 2 2 2 5 7" xfId="12635"/>
    <cellStyle name="Input 2 3 3 2 2 2 5 8" xfId="12636"/>
    <cellStyle name="Input 2 3 3 2 2 2 6" xfId="12637"/>
    <cellStyle name="Input 2 3 3 2 2 2 6 2" xfId="12638"/>
    <cellStyle name="Input 2 3 3 2 2 2 6 3" xfId="12639"/>
    <cellStyle name="Input 2 3 3 2 2 2 6 4" xfId="12640"/>
    <cellStyle name="Input 2 3 3 2 2 2 6 5" xfId="12641"/>
    <cellStyle name="Input 2 3 3 2 2 2 6 6" xfId="12642"/>
    <cellStyle name="Input 2 3 3 2 2 2 6 7" xfId="12643"/>
    <cellStyle name="Input 2 3 3 2 2 2 7" xfId="12644"/>
    <cellStyle name="Input 2 3 3 2 2 2 8" xfId="12645"/>
    <cellStyle name="Input 2 3 3 2 2 2 9" xfId="12646"/>
    <cellStyle name="Input 2 3 3 2 2 3" xfId="12647"/>
    <cellStyle name="Input 2 3 3 2 2 3 2" xfId="12648"/>
    <cellStyle name="Input 2 3 3 2 2 3 2 2" xfId="12649"/>
    <cellStyle name="Input 2 3 3 2 2 3 2 3" xfId="12650"/>
    <cellStyle name="Input 2 3 3 2 2 3 2 4" xfId="12651"/>
    <cellStyle name="Input 2 3 3 2 2 3 2 5" xfId="12652"/>
    <cellStyle name="Input 2 3 3 2 2 3 2 6" xfId="12653"/>
    <cellStyle name="Input 2 3 3 2 2 3 2 7" xfId="12654"/>
    <cellStyle name="Input 2 3 3 2 2 3 3" xfId="12655"/>
    <cellStyle name="Input 2 3 3 2 2 3 4" xfId="12656"/>
    <cellStyle name="Input 2 3 3 2 2 3 5" xfId="12657"/>
    <cellStyle name="Input 2 3 3 2 2 4" xfId="12658"/>
    <cellStyle name="Input 2 3 3 2 2 4 2" xfId="12659"/>
    <cellStyle name="Input 2 3 3 2 2 4 2 2" xfId="12660"/>
    <cellStyle name="Input 2 3 3 2 2 4 2 3" xfId="12661"/>
    <cellStyle name="Input 2 3 3 2 2 4 2 4" xfId="12662"/>
    <cellStyle name="Input 2 3 3 2 2 4 2 5" xfId="12663"/>
    <cellStyle name="Input 2 3 3 2 2 4 2 6" xfId="12664"/>
    <cellStyle name="Input 2 3 3 2 2 4 2 7" xfId="12665"/>
    <cellStyle name="Input 2 3 3 2 2 4 3" xfId="12666"/>
    <cellStyle name="Input 2 3 3 2 2 4 4" xfId="12667"/>
    <cellStyle name="Input 2 3 3 2 2 4 5" xfId="12668"/>
    <cellStyle name="Input 2 3 3 2 2 5" xfId="12669"/>
    <cellStyle name="Input 2 3 3 2 2 5 2" xfId="12670"/>
    <cellStyle name="Input 2 3 3 2 2 5 2 2" xfId="12671"/>
    <cellStyle name="Input 2 3 3 2 2 5 2 3" xfId="12672"/>
    <cellStyle name="Input 2 3 3 2 2 5 2 4" xfId="12673"/>
    <cellStyle name="Input 2 3 3 2 2 5 2 5" xfId="12674"/>
    <cellStyle name="Input 2 3 3 2 2 5 2 6" xfId="12675"/>
    <cellStyle name="Input 2 3 3 2 2 5 2 7" xfId="12676"/>
    <cellStyle name="Input 2 3 3 2 2 5 3" xfId="12677"/>
    <cellStyle name="Input 2 3 3 2 2 5 4" xfId="12678"/>
    <cellStyle name="Input 2 3 3 2 2 5 5" xfId="12679"/>
    <cellStyle name="Input 2 3 3 2 2 6" xfId="12680"/>
    <cellStyle name="Input 2 3 3 2 2 6 2" xfId="12681"/>
    <cellStyle name="Input 2 3 3 2 2 6 3" xfId="12682"/>
    <cellStyle name="Input 2 3 3 2 2 6 4" xfId="12683"/>
    <cellStyle name="Input 2 3 3 2 2 6 5" xfId="12684"/>
    <cellStyle name="Input 2 3 3 2 2 6 6" xfId="12685"/>
    <cellStyle name="Input 2 3 3 2 2 6 7" xfId="12686"/>
    <cellStyle name="Input 2 3 3 2 2 6 8" xfId="12687"/>
    <cellStyle name="Input 2 3 3 2 2 7" xfId="12688"/>
    <cellStyle name="Input 2 3 3 2 2 7 2" xfId="12689"/>
    <cellStyle name="Input 2 3 3 2 2 7 3" xfId="12690"/>
    <cellStyle name="Input 2 3 3 2 2 7 4" xfId="12691"/>
    <cellStyle name="Input 2 3 3 2 2 7 5" xfId="12692"/>
    <cellStyle name="Input 2 3 3 2 2 7 6" xfId="12693"/>
    <cellStyle name="Input 2 3 3 2 2 7 7" xfId="12694"/>
    <cellStyle name="Input 2 3 3 2 2 8" xfId="12695"/>
    <cellStyle name="Input 2 3 3 2 2 8 2" xfId="12696"/>
    <cellStyle name="Input 2 3 3 2 2 8 3" xfId="12697"/>
    <cellStyle name="Input 2 3 3 2 2 8 4" xfId="12698"/>
    <cellStyle name="Input 2 3 3 2 2 8 5" xfId="12699"/>
    <cellStyle name="Input 2 3 3 2 2 9" xfId="12700"/>
    <cellStyle name="Input 2 3 3 2 2 9 2" xfId="12701"/>
    <cellStyle name="Input 2 3 3 2 2 9 3" xfId="12702"/>
    <cellStyle name="Input 2 3 3 2 2 9 4" xfId="12703"/>
    <cellStyle name="Input 2 3 3 2 2 9 5" xfId="12704"/>
    <cellStyle name="Input 2 3 3 2 3" xfId="12705"/>
    <cellStyle name="Input 2 3 3 2 3 10" xfId="12706"/>
    <cellStyle name="Input 2 3 3 2 3 2" xfId="12707"/>
    <cellStyle name="Input 2 3 3 2 3 2 2" xfId="12708"/>
    <cellStyle name="Input 2 3 3 2 3 2 2 2" xfId="12709"/>
    <cellStyle name="Input 2 3 3 2 3 2 2 3" xfId="12710"/>
    <cellStyle name="Input 2 3 3 2 3 2 2 4" xfId="12711"/>
    <cellStyle name="Input 2 3 3 2 3 2 2 5" xfId="12712"/>
    <cellStyle name="Input 2 3 3 2 3 2 2 6" xfId="12713"/>
    <cellStyle name="Input 2 3 3 2 3 2 2 7" xfId="12714"/>
    <cellStyle name="Input 2 3 3 2 3 2 3" xfId="12715"/>
    <cellStyle name="Input 2 3 3 2 3 2 4" xfId="12716"/>
    <cellStyle name="Input 2 3 3 2 3 3" xfId="12717"/>
    <cellStyle name="Input 2 3 3 2 3 3 2" xfId="12718"/>
    <cellStyle name="Input 2 3 3 2 3 3 2 2" xfId="12719"/>
    <cellStyle name="Input 2 3 3 2 3 3 2 3" xfId="12720"/>
    <cellStyle name="Input 2 3 3 2 3 3 2 4" xfId="12721"/>
    <cellStyle name="Input 2 3 3 2 3 3 2 5" xfId="12722"/>
    <cellStyle name="Input 2 3 3 2 3 3 2 6" xfId="12723"/>
    <cellStyle name="Input 2 3 3 2 3 3 2 7" xfId="12724"/>
    <cellStyle name="Input 2 3 3 2 3 3 3" xfId="12725"/>
    <cellStyle name="Input 2 3 3 2 3 3 4" xfId="12726"/>
    <cellStyle name="Input 2 3 3 2 3 4" xfId="12727"/>
    <cellStyle name="Input 2 3 3 2 3 4 2" xfId="12728"/>
    <cellStyle name="Input 2 3 3 2 3 4 2 2" xfId="12729"/>
    <cellStyle name="Input 2 3 3 2 3 4 2 3" xfId="12730"/>
    <cellStyle name="Input 2 3 3 2 3 4 2 4" xfId="12731"/>
    <cellStyle name="Input 2 3 3 2 3 4 2 5" xfId="12732"/>
    <cellStyle name="Input 2 3 3 2 3 4 2 6" xfId="12733"/>
    <cellStyle name="Input 2 3 3 2 3 4 2 7" xfId="12734"/>
    <cellStyle name="Input 2 3 3 2 3 4 3" xfId="12735"/>
    <cellStyle name="Input 2 3 3 2 3 4 4" xfId="12736"/>
    <cellStyle name="Input 2 3 3 2 3 5" xfId="12737"/>
    <cellStyle name="Input 2 3 3 2 3 5 2" xfId="12738"/>
    <cellStyle name="Input 2 3 3 2 3 5 3" xfId="12739"/>
    <cellStyle name="Input 2 3 3 2 3 5 4" xfId="12740"/>
    <cellStyle name="Input 2 3 3 2 3 5 5" xfId="12741"/>
    <cellStyle name="Input 2 3 3 2 3 5 6" xfId="12742"/>
    <cellStyle name="Input 2 3 3 2 3 5 7" xfId="12743"/>
    <cellStyle name="Input 2 3 3 2 3 5 8" xfId="12744"/>
    <cellStyle name="Input 2 3 3 2 3 6" xfId="12745"/>
    <cellStyle name="Input 2 3 3 2 3 6 2" xfId="12746"/>
    <cellStyle name="Input 2 3 3 2 3 6 3" xfId="12747"/>
    <cellStyle name="Input 2 3 3 2 3 6 4" xfId="12748"/>
    <cellStyle name="Input 2 3 3 2 3 6 5" xfId="12749"/>
    <cellStyle name="Input 2 3 3 2 3 6 6" xfId="12750"/>
    <cellStyle name="Input 2 3 3 2 3 6 7" xfId="12751"/>
    <cellStyle name="Input 2 3 3 2 3 7" xfId="12752"/>
    <cellStyle name="Input 2 3 3 2 3 8" xfId="12753"/>
    <cellStyle name="Input 2 3 3 2 3 9" xfId="12754"/>
    <cellStyle name="Input 2 3 3 2 4" xfId="12755"/>
    <cellStyle name="Input 2 3 3 2 4 10" xfId="12756"/>
    <cellStyle name="Input 2 3 3 2 4 2" xfId="12757"/>
    <cellStyle name="Input 2 3 3 2 4 2 2" xfId="12758"/>
    <cellStyle name="Input 2 3 3 2 4 2 2 2" xfId="12759"/>
    <cellStyle name="Input 2 3 3 2 4 2 2 3" xfId="12760"/>
    <cellStyle name="Input 2 3 3 2 4 2 2 4" xfId="12761"/>
    <cellStyle name="Input 2 3 3 2 4 2 2 5" xfId="12762"/>
    <cellStyle name="Input 2 3 3 2 4 2 2 6" xfId="12763"/>
    <cellStyle name="Input 2 3 3 2 4 2 2 7" xfId="12764"/>
    <cellStyle name="Input 2 3 3 2 4 2 3" xfId="12765"/>
    <cellStyle name="Input 2 3 3 2 4 2 4" xfId="12766"/>
    <cellStyle name="Input 2 3 3 2 4 3" xfId="12767"/>
    <cellStyle name="Input 2 3 3 2 4 3 2" xfId="12768"/>
    <cellStyle name="Input 2 3 3 2 4 3 2 2" xfId="12769"/>
    <cellStyle name="Input 2 3 3 2 4 3 2 3" xfId="12770"/>
    <cellStyle name="Input 2 3 3 2 4 3 2 4" xfId="12771"/>
    <cellStyle name="Input 2 3 3 2 4 3 2 5" xfId="12772"/>
    <cellStyle name="Input 2 3 3 2 4 3 2 6" xfId="12773"/>
    <cellStyle name="Input 2 3 3 2 4 3 2 7" xfId="12774"/>
    <cellStyle name="Input 2 3 3 2 4 3 3" xfId="12775"/>
    <cellStyle name="Input 2 3 3 2 4 3 4" xfId="12776"/>
    <cellStyle name="Input 2 3 3 2 4 4" xfId="12777"/>
    <cellStyle name="Input 2 3 3 2 4 4 2" xfId="12778"/>
    <cellStyle name="Input 2 3 3 2 4 4 2 2" xfId="12779"/>
    <cellStyle name="Input 2 3 3 2 4 4 2 3" xfId="12780"/>
    <cellStyle name="Input 2 3 3 2 4 4 2 4" xfId="12781"/>
    <cellStyle name="Input 2 3 3 2 4 4 2 5" xfId="12782"/>
    <cellStyle name="Input 2 3 3 2 4 4 2 6" xfId="12783"/>
    <cellStyle name="Input 2 3 3 2 4 4 2 7" xfId="12784"/>
    <cellStyle name="Input 2 3 3 2 4 4 3" xfId="12785"/>
    <cellStyle name="Input 2 3 3 2 4 4 4" xfId="12786"/>
    <cellStyle name="Input 2 3 3 2 4 5" xfId="12787"/>
    <cellStyle name="Input 2 3 3 2 4 5 2" xfId="12788"/>
    <cellStyle name="Input 2 3 3 2 4 5 3" xfId="12789"/>
    <cellStyle name="Input 2 3 3 2 4 5 4" xfId="12790"/>
    <cellStyle name="Input 2 3 3 2 4 5 5" xfId="12791"/>
    <cellStyle name="Input 2 3 3 2 4 5 6" xfId="12792"/>
    <cellStyle name="Input 2 3 3 2 4 5 7" xfId="12793"/>
    <cellStyle name="Input 2 3 3 2 4 5 8" xfId="12794"/>
    <cellStyle name="Input 2 3 3 2 4 6" xfId="12795"/>
    <cellStyle name="Input 2 3 3 2 4 6 2" xfId="12796"/>
    <cellStyle name="Input 2 3 3 2 4 6 3" xfId="12797"/>
    <cellStyle name="Input 2 3 3 2 4 6 4" xfId="12798"/>
    <cellStyle name="Input 2 3 3 2 4 6 5" xfId="12799"/>
    <cellStyle name="Input 2 3 3 2 4 6 6" xfId="12800"/>
    <cellStyle name="Input 2 3 3 2 4 6 7" xfId="12801"/>
    <cellStyle name="Input 2 3 3 2 4 7" xfId="12802"/>
    <cellStyle name="Input 2 3 3 2 4 8" xfId="12803"/>
    <cellStyle name="Input 2 3 3 2 4 9" xfId="12804"/>
    <cellStyle name="Input 2 3 3 2 5" xfId="12805"/>
    <cellStyle name="Input 2 3 3 2 5 2" xfId="12806"/>
    <cellStyle name="Input 2 3 3 2 5 2 2" xfId="12807"/>
    <cellStyle name="Input 2 3 3 2 5 2 3" xfId="12808"/>
    <cellStyle name="Input 2 3 3 2 5 2 4" xfId="12809"/>
    <cellStyle name="Input 2 3 3 2 5 2 5" xfId="12810"/>
    <cellStyle name="Input 2 3 3 2 5 2 6" xfId="12811"/>
    <cellStyle name="Input 2 3 3 2 5 2 7" xfId="12812"/>
    <cellStyle name="Input 2 3 3 2 5 3" xfId="12813"/>
    <cellStyle name="Input 2 3 3 2 5 4" xfId="12814"/>
    <cellStyle name="Input 2 3 3 2 5 5" xfId="12815"/>
    <cellStyle name="Input 2 3 3 2 6" xfId="12816"/>
    <cellStyle name="Input 2 3 3 2 6 2" xfId="12817"/>
    <cellStyle name="Input 2 3 3 2 6 2 2" xfId="12818"/>
    <cellStyle name="Input 2 3 3 2 6 2 3" xfId="12819"/>
    <cellStyle name="Input 2 3 3 2 6 2 4" xfId="12820"/>
    <cellStyle name="Input 2 3 3 2 6 2 5" xfId="12821"/>
    <cellStyle name="Input 2 3 3 2 6 2 6" xfId="12822"/>
    <cellStyle name="Input 2 3 3 2 6 2 7" xfId="12823"/>
    <cellStyle name="Input 2 3 3 2 6 3" xfId="12824"/>
    <cellStyle name="Input 2 3 3 2 6 4" xfId="12825"/>
    <cellStyle name="Input 2 3 3 2 6 5" xfId="12826"/>
    <cellStyle name="Input 2 3 3 2 7" xfId="12827"/>
    <cellStyle name="Input 2 3 3 2 7 2" xfId="12828"/>
    <cellStyle name="Input 2 3 3 2 7 2 2" xfId="12829"/>
    <cellStyle name="Input 2 3 3 2 7 2 3" xfId="12830"/>
    <cellStyle name="Input 2 3 3 2 7 2 4" xfId="12831"/>
    <cellStyle name="Input 2 3 3 2 7 2 5" xfId="12832"/>
    <cellStyle name="Input 2 3 3 2 7 2 6" xfId="12833"/>
    <cellStyle name="Input 2 3 3 2 7 2 7" xfId="12834"/>
    <cellStyle name="Input 2 3 3 2 7 3" xfId="12835"/>
    <cellStyle name="Input 2 3 3 2 7 4" xfId="12836"/>
    <cellStyle name="Input 2 3 3 2 7 5" xfId="12837"/>
    <cellStyle name="Input 2 3 3 2 8" xfId="12838"/>
    <cellStyle name="Input 2 3 3 2 8 2" xfId="12839"/>
    <cellStyle name="Input 2 3 3 2 8 2 2" xfId="12840"/>
    <cellStyle name="Input 2 3 3 2 8 2 3" xfId="12841"/>
    <cellStyle name="Input 2 3 3 2 8 2 4" xfId="12842"/>
    <cellStyle name="Input 2 3 3 2 8 2 5" xfId="12843"/>
    <cellStyle name="Input 2 3 3 2 8 2 6" xfId="12844"/>
    <cellStyle name="Input 2 3 3 2 8 2 7" xfId="12845"/>
    <cellStyle name="Input 2 3 3 2 8 3" xfId="12846"/>
    <cellStyle name="Input 2 3 3 2 8 4" xfId="12847"/>
    <cellStyle name="Input 2 3 3 2 8 5" xfId="12848"/>
    <cellStyle name="Input 2 3 3 2 9" xfId="12849"/>
    <cellStyle name="Input 2 3 3 2 9 2" xfId="12850"/>
    <cellStyle name="Input 2 3 3 2 9 3" xfId="12851"/>
    <cellStyle name="Input 2 3 3 2 9 4" xfId="12852"/>
    <cellStyle name="Input 2 3 3 2 9 5" xfId="12853"/>
    <cellStyle name="Input 2 3 3 2 9 6" xfId="12854"/>
    <cellStyle name="Input 2 3 3 2 9 7" xfId="12855"/>
    <cellStyle name="Input 2 3 3 2 9 8" xfId="12856"/>
    <cellStyle name="Input 2 3 3 3" xfId="12857"/>
    <cellStyle name="Input 2 3 3 3 10" xfId="12858"/>
    <cellStyle name="Input 2 3 3 3 10 2" xfId="12859"/>
    <cellStyle name="Input 2 3 3 3 10 3" xfId="12860"/>
    <cellStyle name="Input 2 3 3 3 10 4" xfId="12861"/>
    <cellStyle name="Input 2 3 3 3 10 5" xfId="12862"/>
    <cellStyle name="Input 2 3 3 3 11" xfId="12863"/>
    <cellStyle name="Input 2 3 3 3 11 2" xfId="12864"/>
    <cellStyle name="Input 2 3 3 3 11 3" xfId="12865"/>
    <cellStyle name="Input 2 3 3 3 11 4" xfId="12866"/>
    <cellStyle name="Input 2 3 3 3 11 5" xfId="12867"/>
    <cellStyle name="Input 2 3 3 3 12" xfId="12868"/>
    <cellStyle name="Input 2 3 3 3 12 2" xfId="12869"/>
    <cellStyle name="Input 2 3 3 3 12 3" xfId="12870"/>
    <cellStyle name="Input 2 3 3 3 12 4" xfId="12871"/>
    <cellStyle name="Input 2 3 3 3 12 5" xfId="12872"/>
    <cellStyle name="Input 2 3 3 3 13" xfId="12873"/>
    <cellStyle name="Input 2 3 3 3 13 2" xfId="12874"/>
    <cellStyle name="Input 2 3 3 3 13 3" xfId="12875"/>
    <cellStyle name="Input 2 3 3 3 13 4" xfId="12876"/>
    <cellStyle name="Input 2 3 3 3 13 5" xfId="12877"/>
    <cellStyle name="Input 2 3 3 3 14" xfId="12878"/>
    <cellStyle name="Input 2 3 3 3 14 2" xfId="12879"/>
    <cellStyle name="Input 2 3 3 3 14 3" xfId="12880"/>
    <cellStyle name="Input 2 3 3 3 14 4" xfId="12881"/>
    <cellStyle name="Input 2 3 3 3 14 5" xfId="12882"/>
    <cellStyle name="Input 2 3 3 3 15" xfId="12883"/>
    <cellStyle name="Input 2 3 3 3 15 2" xfId="12884"/>
    <cellStyle name="Input 2 3 3 3 15 3" xfId="12885"/>
    <cellStyle name="Input 2 3 3 3 15 4" xfId="12886"/>
    <cellStyle name="Input 2 3 3 3 15 5" xfId="12887"/>
    <cellStyle name="Input 2 3 3 3 16" xfId="12888"/>
    <cellStyle name="Input 2 3 3 3 16 2" xfId="12889"/>
    <cellStyle name="Input 2 3 3 3 16 3" xfId="12890"/>
    <cellStyle name="Input 2 3 3 3 16 4" xfId="12891"/>
    <cellStyle name="Input 2 3 3 3 16 5" xfId="12892"/>
    <cellStyle name="Input 2 3 3 3 17" xfId="12893"/>
    <cellStyle name="Input 2 3 3 3 17 2" xfId="12894"/>
    <cellStyle name="Input 2 3 3 3 17 3" xfId="12895"/>
    <cellStyle name="Input 2 3 3 3 17 4" xfId="12896"/>
    <cellStyle name="Input 2 3 3 3 17 5" xfId="12897"/>
    <cellStyle name="Input 2 3 3 3 18" xfId="12898"/>
    <cellStyle name="Input 2 3 3 3 2" xfId="12899"/>
    <cellStyle name="Input 2 3 3 3 2 10" xfId="12900"/>
    <cellStyle name="Input 2 3 3 3 2 2" xfId="12901"/>
    <cellStyle name="Input 2 3 3 3 2 2 2" xfId="12902"/>
    <cellStyle name="Input 2 3 3 3 2 2 2 2" xfId="12903"/>
    <cellStyle name="Input 2 3 3 3 2 2 2 3" xfId="12904"/>
    <cellStyle name="Input 2 3 3 3 2 2 2 4" xfId="12905"/>
    <cellStyle name="Input 2 3 3 3 2 2 2 5" xfId="12906"/>
    <cellStyle name="Input 2 3 3 3 2 2 2 6" xfId="12907"/>
    <cellStyle name="Input 2 3 3 3 2 2 2 7" xfId="12908"/>
    <cellStyle name="Input 2 3 3 3 2 2 3" xfId="12909"/>
    <cellStyle name="Input 2 3 3 3 2 2 4" xfId="12910"/>
    <cellStyle name="Input 2 3 3 3 2 3" xfId="12911"/>
    <cellStyle name="Input 2 3 3 3 2 3 2" xfId="12912"/>
    <cellStyle name="Input 2 3 3 3 2 3 2 2" xfId="12913"/>
    <cellStyle name="Input 2 3 3 3 2 3 2 3" xfId="12914"/>
    <cellStyle name="Input 2 3 3 3 2 3 2 4" xfId="12915"/>
    <cellStyle name="Input 2 3 3 3 2 3 2 5" xfId="12916"/>
    <cellStyle name="Input 2 3 3 3 2 3 2 6" xfId="12917"/>
    <cellStyle name="Input 2 3 3 3 2 3 2 7" xfId="12918"/>
    <cellStyle name="Input 2 3 3 3 2 3 3" xfId="12919"/>
    <cellStyle name="Input 2 3 3 3 2 3 4" xfId="12920"/>
    <cellStyle name="Input 2 3 3 3 2 4" xfId="12921"/>
    <cellStyle name="Input 2 3 3 3 2 4 2" xfId="12922"/>
    <cellStyle name="Input 2 3 3 3 2 4 2 2" xfId="12923"/>
    <cellStyle name="Input 2 3 3 3 2 4 2 3" xfId="12924"/>
    <cellStyle name="Input 2 3 3 3 2 4 2 4" xfId="12925"/>
    <cellStyle name="Input 2 3 3 3 2 4 2 5" xfId="12926"/>
    <cellStyle name="Input 2 3 3 3 2 4 2 6" xfId="12927"/>
    <cellStyle name="Input 2 3 3 3 2 4 2 7" xfId="12928"/>
    <cellStyle name="Input 2 3 3 3 2 4 3" xfId="12929"/>
    <cellStyle name="Input 2 3 3 3 2 4 4" xfId="12930"/>
    <cellStyle name="Input 2 3 3 3 2 5" xfId="12931"/>
    <cellStyle name="Input 2 3 3 3 2 5 2" xfId="12932"/>
    <cellStyle name="Input 2 3 3 3 2 5 3" xfId="12933"/>
    <cellStyle name="Input 2 3 3 3 2 5 4" xfId="12934"/>
    <cellStyle name="Input 2 3 3 3 2 5 5" xfId="12935"/>
    <cellStyle name="Input 2 3 3 3 2 5 6" xfId="12936"/>
    <cellStyle name="Input 2 3 3 3 2 5 7" xfId="12937"/>
    <cellStyle name="Input 2 3 3 3 2 5 8" xfId="12938"/>
    <cellStyle name="Input 2 3 3 3 2 6" xfId="12939"/>
    <cellStyle name="Input 2 3 3 3 2 6 2" xfId="12940"/>
    <cellStyle name="Input 2 3 3 3 2 6 3" xfId="12941"/>
    <cellStyle name="Input 2 3 3 3 2 6 4" xfId="12942"/>
    <cellStyle name="Input 2 3 3 3 2 6 5" xfId="12943"/>
    <cellStyle name="Input 2 3 3 3 2 6 6" xfId="12944"/>
    <cellStyle name="Input 2 3 3 3 2 6 7" xfId="12945"/>
    <cellStyle name="Input 2 3 3 3 2 7" xfId="12946"/>
    <cellStyle name="Input 2 3 3 3 2 8" xfId="12947"/>
    <cellStyle name="Input 2 3 3 3 2 9" xfId="12948"/>
    <cellStyle name="Input 2 3 3 3 3" xfId="12949"/>
    <cellStyle name="Input 2 3 3 3 3 2" xfId="12950"/>
    <cellStyle name="Input 2 3 3 3 3 2 2" xfId="12951"/>
    <cellStyle name="Input 2 3 3 3 3 2 3" xfId="12952"/>
    <cellStyle name="Input 2 3 3 3 3 2 4" xfId="12953"/>
    <cellStyle name="Input 2 3 3 3 3 2 5" xfId="12954"/>
    <cellStyle name="Input 2 3 3 3 3 2 6" xfId="12955"/>
    <cellStyle name="Input 2 3 3 3 3 2 7" xfId="12956"/>
    <cellStyle name="Input 2 3 3 3 3 3" xfId="12957"/>
    <cellStyle name="Input 2 3 3 3 3 4" xfId="12958"/>
    <cellStyle name="Input 2 3 3 3 3 5" xfId="12959"/>
    <cellStyle name="Input 2 3 3 3 4" xfId="12960"/>
    <cellStyle name="Input 2 3 3 3 4 2" xfId="12961"/>
    <cellStyle name="Input 2 3 3 3 4 2 2" xfId="12962"/>
    <cellStyle name="Input 2 3 3 3 4 2 3" xfId="12963"/>
    <cellStyle name="Input 2 3 3 3 4 2 4" xfId="12964"/>
    <cellStyle name="Input 2 3 3 3 4 2 5" xfId="12965"/>
    <cellStyle name="Input 2 3 3 3 4 2 6" xfId="12966"/>
    <cellStyle name="Input 2 3 3 3 4 2 7" xfId="12967"/>
    <cellStyle name="Input 2 3 3 3 4 3" xfId="12968"/>
    <cellStyle name="Input 2 3 3 3 4 4" xfId="12969"/>
    <cellStyle name="Input 2 3 3 3 4 5" xfId="12970"/>
    <cellStyle name="Input 2 3 3 3 5" xfId="12971"/>
    <cellStyle name="Input 2 3 3 3 5 2" xfId="12972"/>
    <cellStyle name="Input 2 3 3 3 5 2 2" xfId="12973"/>
    <cellStyle name="Input 2 3 3 3 5 2 3" xfId="12974"/>
    <cellStyle name="Input 2 3 3 3 5 2 4" xfId="12975"/>
    <cellStyle name="Input 2 3 3 3 5 2 5" xfId="12976"/>
    <cellStyle name="Input 2 3 3 3 5 2 6" xfId="12977"/>
    <cellStyle name="Input 2 3 3 3 5 2 7" xfId="12978"/>
    <cellStyle name="Input 2 3 3 3 5 3" xfId="12979"/>
    <cellStyle name="Input 2 3 3 3 5 4" xfId="12980"/>
    <cellStyle name="Input 2 3 3 3 5 5" xfId="12981"/>
    <cellStyle name="Input 2 3 3 3 6" xfId="12982"/>
    <cellStyle name="Input 2 3 3 3 6 2" xfId="12983"/>
    <cellStyle name="Input 2 3 3 3 6 3" xfId="12984"/>
    <cellStyle name="Input 2 3 3 3 6 4" xfId="12985"/>
    <cellStyle name="Input 2 3 3 3 6 5" xfId="12986"/>
    <cellStyle name="Input 2 3 3 3 6 6" xfId="12987"/>
    <cellStyle name="Input 2 3 3 3 6 7" xfId="12988"/>
    <cellStyle name="Input 2 3 3 3 6 8" xfId="12989"/>
    <cellStyle name="Input 2 3 3 3 7" xfId="12990"/>
    <cellStyle name="Input 2 3 3 3 7 2" xfId="12991"/>
    <cellStyle name="Input 2 3 3 3 7 3" xfId="12992"/>
    <cellStyle name="Input 2 3 3 3 7 4" xfId="12993"/>
    <cellStyle name="Input 2 3 3 3 7 5" xfId="12994"/>
    <cellStyle name="Input 2 3 3 3 7 6" xfId="12995"/>
    <cellStyle name="Input 2 3 3 3 7 7" xfId="12996"/>
    <cellStyle name="Input 2 3 3 3 8" xfId="12997"/>
    <cellStyle name="Input 2 3 3 3 8 2" xfId="12998"/>
    <cellStyle name="Input 2 3 3 3 8 3" xfId="12999"/>
    <cellStyle name="Input 2 3 3 3 8 4" xfId="13000"/>
    <cellStyle name="Input 2 3 3 3 8 5" xfId="13001"/>
    <cellStyle name="Input 2 3 3 3 9" xfId="13002"/>
    <cellStyle name="Input 2 3 3 3 9 2" xfId="13003"/>
    <cellStyle name="Input 2 3 3 3 9 3" xfId="13004"/>
    <cellStyle name="Input 2 3 3 3 9 4" xfId="13005"/>
    <cellStyle name="Input 2 3 3 3 9 5" xfId="13006"/>
    <cellStyle name="Input 2 3 3 4" xfId="13007"/>
    <cellStyle name="Input 2 3 3 4 10" xfId="13008"/>
    <cellStyle name="Input 2 3 3 4 2" xfId="13009"/>
    <cellStyle name="Input 2 3 3 4 2 2" xfId="13010"/>
    <cellStyle name="Input 2 3 3 4 2 2 2" xfId="13011"/>
    <cellStyle name="Input 2 3 3 4 2 2 3" xfId="13012"/>
    <cellStyle name="Input 2 3 3 4 2 2 4" xfId="13013"/>
    <cellStyle name="Input 2 3 3 4 2 2 5" xfId="13014"/>
    <cellStyle name="Input 2 3 3 4 2 2 6" xfId="13015"/>
    <cellStyle name="Input 2 3 3 4 2 2 7" xfId="13016"/>
    <cellStyle name="Input 2 3 3 4 2 3" xfId="13017"/>
    <cellStyle name="Input 2 3 3 4 2 4" xfId="13018"/>
    <cellStyle name="Input 2 3 3 4 3" xfId="13019"/>
    <cellStyle name="Input 2 3 3 4 3 2" xfId="13020"/>
    <cellStyle name="Input 2 3 3 4 3 2 2" xfId="13021"/>
    <cellStyle name="Input 2 3 3 4 3 2 3" xfId="13022"/>
    <cellStyle name="Input 2 3 3 4 3 2 4" xfId="13023"/>
    <cellStyle name="Input 2 3 3 4 3 2 5" xfId="13024"/>
    <cellStyle name="Input 2 3 3 4 3 2 6" xfId="13025"/>
    <cellStyle name="Input 2 3 3 4 3 2 7" xfId="13026"/>
    <cellStyle name="Input 2 3 3 4 3 3" xfId="13027"/>
    <cellStyle name="Input 2 3 3 4 3 4" xfId="13028"/>
    <cellStyle name="Input 2 3 3 4 4" xfId="13029"/>
    <cellStyle name="Input 2 3 3 4 4 2" xfId="13030"/>
    <cellStyle name="Input 2 3 3 4 4 2 2" xfId="13031"/>
    <cellStyle name="Input 2 3 3 4 4 2 3" xfId="13032"/>
    <cellStyle name="Input 2 3 3 4 4 2 4" xfId="13033"/>
    <cellStyle name="Input 2 3 3 4 4 2 5" xfId="13034"/>
    <cellStyle name="Input 2 3 3 4 4 2 6" xfId="13035"/>
    <cellStyle name="Input 2 3 3 4 4 2 7" xfId="13036"/>
    <cellStyle name="Input 2 3 3 4 4 3" xfId="13037"/>
    <cellStyle name="Input 2 3 3 4 4 4" xfId="13038"/>
    <cellStyle name="Input 2 3 3 4 5" xfId="13039"/>
    <cellStyle name="Input 2 3 3 4 5 2" xfId="13040"/>
    <cellStyle name="Input 2 3 3 4 5 3" xfId="13041"/>
    <cellStyle name="Input 2 3 3 4 5 4" xfId="13042"/>
    <cellStyle name="Input 2 3 3 4 5 5" xfId="13043"/>
    <cellStyle name="Input 2 3 3 4 5 6" xfId="13044"/>
    <cellStyle name="Input 2 3 3 4 5 7" xfId="13045"/>
    <cellStyle name="Input 2 3 3 4 5 8" xfId="13046"/>
    <cellStyle name="Input 2 3 3 4 6" xfId="13047"/>
    <cellStyle name="Input 2 3 3 4 6 2" xfId="13048"/>
    <cellStyle name="Input 2 3 3 4 6 3" xfId="13049"/>
    <cellStyle name="Input 2 3 3 4 6 4" xfId="13050"/>
    <cellStyle name="Input 2 3 3 4 6 5" xfId="13051"/>
    <cellStyle name="Input 2 3 3 4 6 6" xfId="13052"/>
    <cellStyle name="Input 2 3 3 4 6 7" xfId="13053"/>
    <cellStyle name="Input 2 3 3 4 7" xfId="13054"/>
    <cellStyle name="Input 2 3 3 4 8" xfId="13055"/>
    <cellStyle name="Input 2 3 3 4 9" xfId="13056"/>
    <cellStyle name="Input 2 3 3 5" xfId="13057"/>
    <cellStyle name="Input 2 3 3 5 10" xfId="13058"/>
    <cellStyle name="Input 2 3 3 5 2" xfId="13059"/>
    <cellStyle name="Input 2 3 3 5 2 2" xfId="13060"/>
    <cellStyle name="Input 2 3 3 5 2 2 2" xfId="13061"/>
    <cellStyle name="Input 2 3 3 5 2 2 3" xfId="13062"/>
    <cellStyle name="Input 2 3 3 5 2 2 4" xfId="13063"/>
    <cellStyle name="Input 2 3 3 5 2 2 5" xfId="13064"/>
    <cellStyle name="Input 2 3 3 5 2 2 6" xfId="13065"/>
    <cellStyle name="Input 2 3 3 5 2 2 7" xfId="13066"/>
    <cellStyle name="Input 2 3 3 5 2 3" xfId="13067"/>
    <cellStyle name="Input 2 3 3 5 2 4" xfId="13068"/>
    <cellStyle name="Input 2 3 3 5 3" xfId="13069"/>
    <cellStyle name="Input 2 3 3 5 3 2" xfId="13070"/>
    <cellStyle name="Input 2 3 3 5 3 2 2" xfId="13071"/>
    <cellStyle name="Input 2 3 3 5 3 2 3" xfId="13072"/>
    <cellStyle name="Input 2 3 3 5 3 2 4" xfId="13073"/>
    <cellStyle name="Input 2 3 3 5 3 2 5" xfId="13074"/>
    <cellStyle name="Input 2 3 3 5 3 2 6" xfId="13075"/>
    <cellStyle name="Input 2 3 3 5 3 2 7" xfId="13076"/>
    <cellStyle name="Input 2 3 3 5 3 3" xfId="13077"/>
    <cellStyle name="Input 2 3 3 5 3 4" xfId="13078"/>
    <cellStyle name="Input 2 3 3 5 4" xfId="13079"/>
    <cellStyle name="Input 2 3 3 5 4 2" xfId="13080"/>
    <cellStyle name="Input 2 3 3 5 4 2 2" xfId="13081"/>
    <cellStyle name="Input 2 3 3 5 4 2 3" xfId="13082"/>
    <cellStyle name="Input 2 3 3 5 4 2 4" xfId="13083"/>
    <cellStyle name="Input 2 3 3 5 4 2 5" xfId="13084"/>
    <cellStyle name="Input 2 3 3 5 4 2 6" xfId="13085"/>
    <cellStyle name="Input 2 3 3 5 4 2 7" xfId="13086"/>
    <cellStyle name="Input 2 3 3 5 4 3" xfId="13087"/>
    <cellStyle name="Input 2 3 3 5 4 4" xfId="13088"/>
    <cellStyle name="Input 2 3 3 5 5" xfId="13089"/>
    <cellStyle name="Input 2 3 3 5 5 2" xfId="13090"/>
    <cellStyle name="Input 2 3 3 5 5 3" xfId="13091"/>
    <cellStyle name="Input 2 3 3 5 5 4" xfId="13092"/>
    <cellStyle name="Input 2 3 3 5 5 5" xfId="13093"/>
    <cellStyle name="Input 2 3 3 5 5 6" xfId="13094"/>
    <cellStyle name="Input 2 3 3 5 5 7" xfId="13095"/>
    <cellStyle name="Input 2 3 3 5 5 8" xfId="13096"/>
    <cellStyle name="Input 2 3 3 5 6" xfId="13097"/>
    <cellStyle name="Input 2 3 3 5 6 2" xfId="13098"/>
    <cellStyle name="Input 2 3 3 5 6 3" xfId="13099"/>
    <cellStyle name="Input 2 3 3 5 6 4" xfId="13100"/>
    <cellStyle name="Input 2 3 3 5 6 5" xfId="13101"/>
    <cellStyle name="Input 2 3 3 5 6 6" xfId="13102"/>
    <cellStyle name="Input 2 3 3 5 6 7" xfId="13103"/>
    <cellStyle name="Input 2 3 3 5 7" xfId="13104"/>
    <cellStyle name="Input 2 3 3 5 8" xfId="13105"/>
    <cellStyle name="Input 2 3 3 5 9" xfId="13106"/>
    <cellStyle name="Input 2 3 3 6" xfId="13107"/>
    <cellStyle name="Input 2 3 3 6 2" xfId="13108"/>
    <cellStyle name="Input 2 3 3 6 2 2" xfId="13109"/>
    <cellStyle name="Input 2 3 3 6 2 3" xfId="13110"/>
    <cellStyle name="Input 2 3 3 6 2 4" xfId="13111"/>
    <cellStyle name="Input 2 3 3 6 2 5" xfId="13112"/>
    <cellStyle name="Input 2 3 3 6 2 6" xfId="13113"/>
    <cellStyle name="Input 2 3 3 6 2 7" xfId="13114"/>
    <cellStyle name="Input 2 3 3 6 3" xfId="13115"/>
    <cellStyle name="Input 2 3 3 6 4" xfId="13116"/>
    <cellStyle name="Input 2 3 3 6 5" xfId="13117"/>
    <cellStyle name="Input 2 3 3 7" xfId="13118"/>
    <cellStyle name="Input 2 3 3 7 2" xfId="13119"/>
    <cellStyle name="Input 2 3 3 7 2 2" xfId="13120"/>
    <cellStyle name="Input 2 3 3 7 2 3" xfId="13121"/>
    <cellStyle name="Input 2 3 3 7 2 4" xfId="13122"/>
    <cellStyle name="Input 2 3 3 7 2 5" xfId="13123"/>
    <cellStyle name="Input 2 3 3 7 2 6" xfId="13124"/>
    <cellStyle name="Input 2 3 3 7 2 7" xfId="13125"/>
    <cellStyle name="Input 2 3 3 7 3" xfId="13126"/>
    <cellStyle name="Input 2 3 3 7 4" xfId="13127"/>
    <cellStyle name="Input 2 3 3 7 5" xfId="13128"/>
    <cellStyle name="Input 2 3 3 8" xfId="13129"/>
    <cellStyle name="Input 2 3 3 8 2" xfId="13130"/>
    <cellStyle name="Input 2 3 3 8 2 2" xfId="13131"/>
    <cellStyle name="Input 2 3 3 8 2 3" xfId="13132"/>
    <cellStyle name="Input 2 3 3 8 2 4" xfId="13133"/>
    <cellStyle name="Input 2 3 3 8 2 5" xfId="13134"/>
    <cellStyle name="Input 2 3 3 8 2 6" xfId="13135"/>
    <cellStyle name="Input 2 3 3 8 2 7" xfId="13136"/>
    <cellStyle name="Input 2 3 3 8 3" xfId="13137"/>
    <cellStyle name="Input 2 3 3 8 4" xfId="13138"/>
    <cellStyle name="Input 2 3 3 8 5" xfId="13139"/>
    <cellStyle name="Input 2 3 3 9" xfId="13140"/>
    <cellStyle name="Input 2 3 3 9 2" xfId="13141"/>
    <cellStyle name="Input 2 3 3 9 2 2" xfId="13142"/>
    <cellStyle name="Input 2 3 3 9 2 3" xfId="13143"/>
    <cellStyle name="Input 2 3 3 9 2 4" xfId="13144"/>
    <cellStyle name="Input 2 3 3 9 2 5" xfId="13145"/>
    <cellStyle name="Input 2 3 3 9 2 6" xfId="13146"/>
    <cellStyle name="Input 2 3 3 9 2 7" xfId="13147"/>
    <cellStyle name="Input 2 3 3 9 3" xfId="13148"/>
    <cellStyle name="Input 2 3 3 9 4" xfId="13149"/>
    <cellStyle name="Input 2 3 3 9 5" xfId="13150"/>
    <cellStyle name="Input 2 3 4" xfId="13151"/>
    <cellStyle name="Input 2 3 4 10" xfId="13152"/>
    <cellStyle name="Input 2 3 4 10 2" xfId="13153"/>
    <cellStyle name="Input 2 3 4 10 3" xfId="13154"/>
    <cellStyle name="Input 2 3 4 10 4" xfId="13155"/>
    <cellStyle name="Input 2 3 4 10 5" xfId="13156"/>
    <cellStyle name="Input 2 3 4 10 6" xfId="13157"/>
    <cellStyle name="Input 2 3 4 10 7" xfId="13158"/>
    <cellStyle name="Input 2 3 4 11" xfId="13159"/>
    <cellStyle name="Input 2 3 4 11 2" xfId="13160"/>
    <cellStyle name="Input 2 3 4 11 3" xfId="13161"/>
    <cellStyle name="Input 2 3 4 11 4" xfId="13162"/>
    <cellStyle name="Input 2 3 4 11 5" xfId="13163"/>
    <cellStyle name="Input 2 3 4 12" xfId="13164"/>
    <cellStyle name="Input 2 3 4 12 2" xfId="13165"/>
    <cellStyle name="Input 2 3 4 12 3" xfId="13166"/>
    <cellStyle name="Input 2 3 4 12 4" xfId="13167"/>
    <cellStyle name="Input 2 3 4 12 5" xfId="13168"/>
    <cellStyle name="Input 2 3 4 13" xfId="13169"/>
    <cellStyle name="Input 2 3 4 13 2" xfId="13170"/>
    <cellStyle name="Input 2 3 4 13 3" xfId="13171"/>
    <cellStyle name="Input 2 3 4 13 4" xfId="13172"/>
    <cellStyle name="Input 2 3 4 13 5" xfId="13173"/>
    <cellStyle name="Input 2 3 4 14" xfId="13174"/>
    <cellStyle name="Input 2 3 4 14 2" xfId="13175"/>
    <cellStyle name="Input 2 3 4 14 3" xfId="13176"/>
    <cellStyle name="Input 2 3 4 14 4" xfId="13177"/>
    <cellStyle name="Input 2 3 4 14 5" xfId="13178"/>
    <cellStyle name="Input 2 3 4 15" xfId="13179"/>
    <cellStyle name="Input 2 3 4 15 2" xfId="13180"/>
    <cellStyle name="Input 2 3 4 15 3" xfId="13181"/>
    <cellStyle name="Input 2 3 4 15 4" xfId="13182"/>
    <cellStyle name="Input 2 3 4 15 5" xfId="13183"/>
    <cellStyle name="Input 2 3 4 16" xfId="13184"/>
    <cellStyle name="Input 2 3 4 16 2" xfId="13185"/>
    <cellStyle name="Input 2 3 4 16 3" xfId="13186"/>
    <cellStyle name="Input 2 3 4 16 4" xfId="13187"/>
    <cellStyle name="Input 2 3 4 16 5" xfId="13188"/>
    <cellStyle name="Input 2 3 4 17" xfId="13189"/>
    <cellStyle name="Input 2 3 4 17 2" xfId="13190"/>
    <cellStyle name="Input 2 3 4 17 3" xfId="13191"/>
    <cellStyle name="Input 2 3 4 17 4" xfId="13192"/>
    <cellStyle name="Input 2 3 4 17 5" xfId="13193"/>
    <cellStyle name="Input 2 3 4 18" xfId="13194"/>
    <cellStyle name="Input 2 3 4 2" xfId="13195"/>
    <cellStyle name="Input 2 3 4 2 10" xfId="13196"/>
    <cellStyle name="Input 2 3 4 2 10 2" xfId="13197"/>
    <cellStyle name="Input 2 3 4 2 10 3" xfId="13198"/>
    <cellStyle name="Input 2 3 4 2 10 4" xfId="13199"/>
    <cellStyle name="Input 2 3 4 2 10 5" xfId="13200"/>
    <cellStyle name="Input 2 3 4 2 11" xfId="13201"/>
    <cellStyle name="Input 2 3 4 2 11 2" xfId="13202"/>
    <cellStyle name="Input 2 3 4 2 11 3" xfId="13203"/>
    <cellStyle name="Input 2 3 4 2 11 4" xfId="13204"/>
    <cellStyle name="Input 2 3 4 2 11 5" xfId="13205"/>
    <cellStyle name="Input 2 3 4 2 12" xfId="13206"/>
    <cellStyle name="Input 2 3 4 2 12 2" xfId="13207"/>
    <cellStyle name="Input 2 3 4 2 12 3" xfId="13208"/>
    <cellStyle name="Input 2 3 4 2 12 4" xfId="13209"/>
    <cellStyle name="Input 2 3 4 2 12 5" xfId="13210"/>
    <cellStyle name="Input 2 3 4 2 13" xfId="13211"/>
    <cellStyle name="Input 2 3 4 2 13 2" xfId="13212"/>
    <cellStyle name="Input 2 3 4 2 13 3" xfId="13213"/>
    <cellStyle name="Input 2 3 4 2 13 4" xfId="13214"/>
    <cellStyle name="Input 2 3 4 2 13 5" xfId="13215"/>
    <cellStyle name="Input 2 3 4 2 14" xfId="13216"/>
    <cellStyle name="Input 2 3 4 2 14 2" xfId="13217"/>
    <cellStyle name="Input 2 3 4 2 14 3" xfId="13218"/>
    <cellStyle name="Input 2 3 4 2 14 4" xfId="13219"/>
    <cellStyle name="Input 2 3 4 2 14 5" xfId="13220"/>
    <cellStyle name="Input 2 3 4 2 15" xfId="13221"/>
    <cellStyle name="Input 2 3 4 2 15 2" xfId="13222"/>
    <cellStyle name="Input 2 3 4 2 15 3" xfId="13223"/>
    <cellStyle name="Input 2 3 4 2 15 4" xfId="13224"/>
    <cellStyle name="Input 2 3 4 2 15 5" xfId="13225"/>
    <cellStyle name="Input 2 3 4 2 16" xfId="13226"/>
    <cellStyle name="Input 2 3 4 2 16 2" xfId="13227"/>
    <cellStyle name="Input 2 3 4 2 16 3" xfId="13228"/>
    <cellStyle name="Input 2 3 4 2 16 4" xfId="13229"/>
    <cellStyle name="Input 2 3 4 2 16 5" xfId="13230"/>
    <cellStyle name="Input 2 3 4 2 17" xfId="13231"/>
    <cellStyle name="Input 2 3 4 2 17 2" xfId="13232"/>
    <cellStyle name="Input 2 3 4 2 17 3" xfId="13233"/>
    <cellStyle name="Input 2 3 4 2 17 4" xfId="13234"/>
    <cellStyle name="Input 2 3 4 2 17 5" xfId="13235"/>
    <cellStyle name="Input 2 3 4 2 18" xfId="13236"/>
    <cellStyle name="Input 2 3 4 2 2" xfId="13237"/>
    <cellStyle name="Input 2 3 4 2 2 10" xfId="13238"/>
    <cellStyle name="Input 2 3 4 2 2 2" xfId="13239"/>
    <cellStyle name="Input 2 3 4 2 2 2 2" xfId="13240"/>
    <cellStyle name="Input 2 3 4 2 2 2 2 2" xfId="13241"/>
    <cellStyle name="Input 2 3 4 2 2 2 2 3" xfId="13242"/>
    <cellStyle name="Input 2 3 4 2 2 2 2 4" xfId="13243"/>
    <cellStyle name="Input 2 3 4 2 2 2 2 5" xfId="13244"/>
    <cellStyle name="Input 2 3 4 2 2 2 2 6" xfId="13245"/>
    <cellStyle name="Input 2 3 4 2 2 2 2 7" xfId="13246"/>
    <cellStyle name="Input 2 3 4 2 2 2 3" xfId="13247"/>
    <cellStyle name="Input 2 3 4 2 2 2 4" xfId="13248"/>
    <cellStyle name="Input 2 3 4 2 2 3" xfId="13249"/>
    <cellStyle name="Input 2 3 4 2 2 3 2" xfId="13250"/>
    <cellStyle name="Input 2 3 4 2 2 3 2 2" xfId="13251"/>
    <cellStyle name="Input 2 3 4 2 2 3 2 3" xfId="13252"/>
    <cellStyle name="Input 2 3 4 2 2 3 2 4" xfId="13253"/>
    <cellStyle name="Input 2 3 4 2 2 3 2 5" xfId="13254"/>
    <cellStyle name="Input 2 3 4 2 2 3 2 6" xfId="13255"/>
    <cellStyle name="Input 2 3 4 2 2 3 2 7" xfId="13256"/>
    <cellStyle name="Input 2 3 4 2 2 3 3" xfId="13257"/>
    <cellStyle name="Input 2 3 4 2 2 3 4" xfId="13258"/>
    <cellStyle name="Input 2 3 4 2 2 4" xfId="13259"/>
    <cellStyle name="Input 2 3 4 2 2 4 2" xfId="13260"/>
    <cellStyle name="Input 2 3 4 2 2 4 2 2" xfId="13261"/>
    <cellStyle name="Input 2 3 4 2 2 4 2 3" xfId="13262"/>
    <cellStyle name="Input 2 3 4 2 2 4 2 4" xfId="13263"/>
    <cellStyle name="Input 2 3 4 2 2 4 2 5" xfId="13264"/>
    <cellStyle name="Input 2 3 4 2 2 4 2 6" xfId="13265"/>
    <cellStyle name="Input 2 3 4 2 2 4 2 7" xfId="13266"/>
    <cellStyle name="Input 2 3 4 2 2 4 3" xfId="13267"/>
    <cellStyle name="Input 2 3 4 2 2 4 4" xfId="13268"/>
    <cellStyle name="Input 2 3 4 2 2 5" xfId="13269"/>
    <cellStyle name="Input 2 3 4 2 2 5 2" xfId="13270"/>
    <cellStyle name="Input 2 3 4 2 2 5 3" xfId="13271"/>
    <cellStyle name="Input 2 3 4 2 2 5 4" xfId="13272"/>
    <cellStyle name="Input 2 3 4 2 2 5 5" xfId="13273"/>
    <cellStyle name="Input 2 3 4 2 2 5 6" xfId="13274"/>
    <cellStyle name="Input 2 3 4 2 2 5 7" xfId="13275"/>
    <cellStyle name="Input 2 3 4 2 2 5 8" xfId="13276"/>
    <cellStyle name="Input 2 3 4 2 2 6" xfId="13277"/>
    <cellStyle name="Input 2 3 4 2 2 6 2" xfId="13278"/>
    <cellStyle name="Input 2 3 4 2 2 6 3" xfId="13279"/>
    <cellStyle name="Input 2 3 4 2 2 6 4" xfId="13280"/>
    <cellStyle name="Input 2 3 4 2 2 6 5" xfId="13281"/>
    <cellStyle name="Input 2 3 4 2 2 6 6" xfId="13282"/>
    <cellStyle name="Input 2 3 4 2 2 6 7" xfId="13283"/>
    <cellStyle name="Input 2 3 4 2 2 7" xfId="13284"/>
    <cellStyle name="Input 2 3 4 2 2 8" xfId="13285"/>
    <cellStyle name="Input 2 3 4 2 2 9" xfId="13286"/>
    <cellStyle name="Input 2 3 4 2 3" xfId="13287"/>
    <cellStyle name="Input 2 3 4 2 3 2" xfId="13288"/>
    <cellStyle name="Input 2 3 4 2 3 2 2" xfId="13289"/>
    <cellStyle name="Input 2 3 4 2 3 2 3" xfId="13290"/>
    <cellStyle name="Input 2 3 4 2 3 2 4" xfId="13291"/>
    <cellStyle name="Input 2 3 4 2 3 2 5" xfId="13292"/>
    <cellStyle name="Input 2 3 4 2 3 2 6" xfId="13293"/>
    <cellStyle name="Input 2 3 4 2 3 2 7" xfId="13294"/>
    <cellStyle name="Input 2 3 4 2 3 3" xfId="13295"/>
    <cellStyle name="Input 2 3 4 2 3 4" xfId="13296"/>
    <cellStyle name="Input 2 3 4 2 3 5" xfId="13297"/>
    <cellStyle name="Input 2 3 4 2 4" xfId="13298"/>
    <cellStyle name="Input 2 3 4 2 4 2" xfId="13299"/>
    <cellStyle name="Input 2 3 4 2 4 2 2" xfId="13300"/>
    <cellStyle name="Input 2 3 4 2 4 2 3" xfId="13301"/>
    <cellStyle name="Input 2 3 4 2 4 2 4" xfId="13302"/>
    <cellStyle name="Input 2 3 4 2 4 2 5" xfId="13303"/>
    <cellStyle name="Input 2 3 4 2 4 2 6" xfId="13304"/>
    <cellStyle name="Input 2 3 4 2 4 2 7" xfId="13305"/>
    <cellStyle name="Input 2 3 4 2 4 3" xfId="13306"/>
    <cellStyle name="Input 2 3 4 2 4 4" xfId="13307"/>
    <cellStyle name="Input 2 3 4 2 4 5" xfId="13308"/>
    <cellStyle name="Input 2 3 4 2 5" xfId="13309"/>
    <cellStyle name="Input 2 3 4 2 5 2" xfId="13310"/>
    <cellStyle name="Input 2 3 4 2 5 2 2" xfId="13311"/>
    <cellStyle name="Input 2 3 4 2 5 2 3" xfId="13312"/>
    <cellStyle name="Input 2 3 4 2 5 2 4" xfId="13313"/>
    <cellStyle name="Input 2 3 4 2 5 2 5" xfId="13314"/>
    <cellStyle name="Input 2 3 4 2 5 2 6" xfId="13315"/>
    <cellStyle name="Input 2 3 4 2 5 2 7" xfId="13316"/>
    <cellStyle name="Input 2 3 4 2 5 3" xfId="13317"/>
    <cellStyle name="Input 2 3 4 2 5 4" xfId="13318"/>
    <cellStyle name="Input 2 3 4 2 5 5" xfId="13319"/>
    <cellStyle name="Input 2 3 4 2 6" xfId="13320"/>
    <cellStyle name="Input 2 3 4 2 6 2" xfId="13321"/>
    <cellStyle name="Input 2 3 4 2 6 3" xfId="13322"/>
    <cellStyle name="Input 2 3 4 2 6 4" xfId="13323"/>
    <cellStyle name="Input 2 3 4 2 6 5" xfId="13324"/>
    <cellStyle name="Input 2 3 4 2 6 6" xfId="13325"/>
    <cellStyle name="Input 2 3 4 2 6 7" xfId="13326"/>
    <cellStyle name="Input 2 3 4 2 6 8" xfId="13327"/>
    <cellStyle name="Input 2 3 4 2 7" xfId="13328"/>
    <cellStyle name="Input 2 3 4 2 7 2" xfId="13329"/>
    <cellStyle name="Input 2 3 4 2 7 3" xfId="13330"/>
    <cellStyle name="Input 2 3 4 2 7 4" xfId="13331"/>
    <cellStyle name="Input 2 3 4 2 7 5" xfId="13332"/>
    <cellStyle name="Input 2 3 4 2 7 6" xfId="13333"/>
    <cellStyle name="Input 2 3 4 2 7 7" xfId="13334"/>
    <cellStyle name="Input 2 3 4 2 8" xfId="13335"/>
    <cellStyle name="Input 2 3 4 2 8 2" xfId="13336"/>
    <cellStyle name="Input 2 3 4 2 8 3" xfId="13337"/>
    <cellStyle name="Input 2 3 4 2 8 4" xfId="13338"/>
    <cellStyle name="Input 2 3 4 2 8 5" xfId="13339"/>
    <cellStyle name="Input 2 3 4 2 9" xfId="13340"/>
    <cellStyle name="Input 2 3 4 2 9 2" xfId="13341"/>
    <cellStyle name="Input 2 3 4 2 9 3" xfId="13342"/>
    <cellStyle name="Input 2 3 4 2 9 4" xfId="13343"/>
    <cellStyle name="Input 2 3 4 2 9 5" xfId="13344"/>
    <cellStyle name="Input 2 3 4 3" xfId="13345"/>
    <cellStyle name="Input 2 3 4 3 10" xfId="13346"/>
    <cellStyle name="Input 2 3 4 3 2" xfId="13347"/>
    <cellStyle name="Input 2 3 4 3 2 2" xfId="13348"/>
    <cellStyle name="Input 2 3 4 3 2 2 2" xfId="13349"/>
    <cellStyle name="Input 2 3 4 3 2 2 3" xfId="13350"/>
    <cellStyle name="Input 2 3 4 3 2 2 4" xfId="13351"/>
    <cellStyle name="Input 2 3 4 3 2 2 5" xfId="13352"/>
    <cellStyle name="Input 2 3 4 3 2 2 6" xfId="13353"/>
    <cellStyle name="Input 2 3 4 3 2 2 7" xfId="13354"/>
    <cellStyle name="Input 2 3 4 3 2 3" xfId="13355"/>
    <cellStyle name="Input 2 3 4 3 2 4" xfId="13356"/>
    <cellStyle name="Input 2 3 4 3 3" xfId="13357"/>
    <cellStyle name="Input 2 3 4 3 3 2" xfId="13358"/>
    <cellStyle name="Input 2 3 4 3 3 2 2" xfId="13359"/>
    <cellStyle name="Input 2 3 4 3 3 2 3" xfId="13360"/>
    <cellStyle name="Input 2 3 4 3 3 2 4" xfId="13361"/>
    <cellStyle name="Input 2 3 4 3 3 2 5" xfId="13362"/>
    <cellStyle name="Input 2 3 4 3 3 2 6" xfId="13363"/>
    <cellStyle name="Input 2 3 4 3 3 2 7" xfId="13364"/>
    <cellStyle name="Input 2 3 4 3 3 3" xfId="13365"/>
    <cellStyle name="Input 2 3 4 3 3 4" xfId="13366"/>
    <cellStyle name="Input 2 3 4 3 4" xfId="13367"/>
    <cellStyle name="Input 2 3 4 3 4 2" xfId="13368"/>
    <cellStyle name="Input 2 3 4 3 4 2 2" xfId="13369"/>
    <cellStyle name="Input 2 3 4 3 4 2 3" xfId="13370"/>
    <cellStyle name="Input 2 3 4 3 4 2 4" xfId="13371"/>
    <cellStyle name="Input 2 3 4 3 4 2 5" xfId="13372"/>
    <cellStyle name="Input 2 3 4 3 4 2 6" xfId="13373"/>
    <cellStyle name="Input 2 3 4 3 4 2 7" xfId="13374"/>
    <cellStyle name="Input 2 3 4 3 4 3" xfId="13375"/>
    <cellStyle name="Input 2 3 4 3 4 4" xfId="13376"/>
    <cellStyle name="Input 2 3 4 3 5" xfId="13377"/>
    <cellStyle name="Input 2 3 4 3 5 2" xfId="13378"/>
    <cellStyle name="Input 2 3 4 3 5 3" xfId="13379"/>
    <cellStyle name="Input 2 3 4 3 5 4" xfId="13380"/>
    <cellStyle name="Input 2 3 4 3 5 5" xfId="13381"/>
    <cellStyle name="Input 2 3 4 3 5 6" xfId="13382"/>
    <cellStyle name="Input 2 3 4 3 5 7" xfId="13383"/>
    <cellStyle name="Input 2 3 4 3 5 8" xfId="13384"/>
    <cellStyle name="Input 2 3 4 3 6" xfId="13385"/>
    <cellStyle name="Input 2 3 4 3 6 2" xfId="13386"/>
    <cellStyle name="Input 2 3 4 3 6 3" xfId="13387"/>
    <cellStyle name="Input 2 3 4 3 6 4" xfId="13388"/>
    <cellStyle name="Input 2 3 4 3 6 5" xfId="13389"/>
    <cellStyle name="Input 2 3 4 3 6 6" xfId="13390"/>
    <cellStyle name="Input 2 3 4 3 6 7" xfId="13391"/>
    <cellStyle name="Input 2 3 4 3 7" xfId="13392"/>
    <cellStyle name="Input 2 3 4 3 8" xfId="13393"/>
    <cellStyle name="Input 2 3 4 3 9" xfId="13394"/>
    <cellStyle name="Input 2 3 4 4" xfId="13395"/>
    <cellStyle name="Input 2 3 4 4 10" xfId="13396"/>
    <cellStyle name="Input 2 3 4 4 2" xfId="13397"/>
    <cellStyle name="Input 2 3 4 4 2 2" xfId="13398"/>
    <cellStyle name="Input 2 3 4 4 2 2 2" xfId="13399"/>
    <cellStyle name="Input 2 3 4 4 2 2 3" xfId="13400"/>
    <cellStyle name="Input 2 3 4 4 2 2 4" xfId="13401"/>
    <cellStyle name="Input 2 3 4 4 2 2 5" xfId="13402"/>
    <cellStyle name="Input 2 3 4 4 2 2 6" xfId="13403"/>
    <cellStyle name="Input 2 3 4 4 2 2 7" xfId="13404"/>
    <cellStyle name="Input 2 3 4 4 2 3" xfId="13405"/>
    <cellStyle name="Input 2 3 4 4 2 4" xfId="13406"/>
    <cellStyle name="Input 2 3 4 4 3" xfId="13407"/>
    <cellStyle name="Input 2 3 4 4 3 2" xfId="13408"/>
    <cellStyle name="Input 2 3 4 4 3 2 2" xfId="13409"/>
    <cellStyle name="Input 2 3 4 4 3 2 3" xfId="13410"/>
    <cellStyle name="Input 2 3 4 4 3 2 4" xfId="13411"/>
    <cellStyle name="Input 2 3 4 4 3 2 5" xfId="13412"/>
    <cellStyle name="Input 2 3 4 4 3 2 6" xfId="13413"/>
    <cellStyle name="Input 2 3 4 4 3 2 7" xfId="13414"/>
    <cellStyle name="Input 2 3 4 4 3 3" xfId="13415"/>
    <cellStyle name="Input 2 3 4 4 3 4" xfId="13416"/>
    <cellStyle name="Input 2 3 4 4 4" xfId="13417"/>
    <cellStyle name="Input 2 3 4 4 4 2" xfId="13418"/>
    <cellStyle name="Input 2 3 4 4 4 2 2" xfId="13419"/>
    <cellStyle name="Input 2 3 4 4 4 2 3" xfId="13420"/>
    <cellStyle name="Input 2 3 4 4 4 2 4" xfId="13421"/>
    <cellStyle name="Input 2 3 4 4 4 2 5" xfId="13422"/>
    <cellStyle name="Input 2 3 4 4 4 2 6" xfId="13423"/>
    <cellStyle name="Input 2 3 4 4 4 2 7" xfId="13424"/>
    <cellStyle name="Input 2 3 4 4 4 3" xfId="13425"/>
    <cellStyle name="Input 2 3 4 4 4 4" xfId="13426"/>
    <cellStyle name="Input 2 3 4 4 5" xfId="13427"/>
    <cellStyle name="Input 2 3 4 4 5 2" xfId="13428"/>
    <cellStyle name="Input 2 3 4 4 5 3" xfId="13429"/>
    <cellStyle name="Input 2 3 4 4 5 4" xfId="13430"/>
    <cellStyle name="Input 2 3 4 4 5 5" xfId="13431"/>
    <cellStyle name="Input 2 3 4 4 5 6" xfId="13432"/>
    <cellStyle name="Input 2 3 4 4 5 7" xfId="13433"/>
    <cellStyle name="Input 2 3 4 4 5 8" xfId="13434"/>
    <cellStyle name="Input 2 3 4 4 6" xfId="13435"/>
    <cellStyle name="Input 2 3 4 4 6 2" xfId="13436"/>
    <cellStyle name="Input 2 3 4 4 6 3" xfId="13437"/>
    <cellStyle name="Input 2 3 4 4 6 4" xfId="13438"/>
    <cellStyle name="Input 2 3 4 4 6 5" xfId="13439"/>
    <cellStyle name="Input 2 3 4 4 6 6" xfId="13440"/>
    <cellStyle name="Input 2 3 4 4 6 7" xfId="13441"/>
    <cellStyle name="Input 2 3 4 4 7" xfId="13442"/>
    <cellStyle name="Input 2 3 4 4 8" xfId="13443"/>
    <cellStyle name="Input 2 3 4 4 9" xfId="13444"/>
    <cellStyle name="Input 2 3 4 5" xfId="13445"/>
    <cellStyle name="Input 2 3 4 5 2" xfId="13446"/>
    <cellStyle name="Input 2 3 4 5 2 2" xfId="13447"/>
    <cellStyle name="Input 2 3 4 5 2 3" xfId="13448"/>
    <cellStyle name="Input 2 3 4 5 2 4" xfId="13449"/>
    <cellStyle name="Input 2 3 4 5 2 5" xfId="13450"/>
    <cellStyle name="Input 2 3 4 5 2 6" xfId="13451"/>
    <cellStyle name="Input 2 3 4 5 2 7" xfId="13452"/>
    <cellStyle name="Input 2 3 4 5 3" xfId="13453"/>
    <cellStyle name="Input 2 3 4 5 4" xfId="13454"/>
    <cellStyle name="Input 2 3 4 5 5" xfId="13455"/>
    <cellStyle name="Input 2 3 4 6" xfId="13456"/>
    <cellStyle name="Input 2 3 4 6 2" xfId="13457"/>
    <cellStyle name="Input 2 3 4 6 2 2" xfId="13458"/>
    <cellStyle name="Input 2 3 4 6 2 3" xfId="13459"/>
    <cellStyle name="Input 2 3 4 6 2 4" xfId="13460"/>
    <cellStyle name="Input 2 3 4 6 2 5" xfId="13461"/>
    <cellStyle name="Input 2 3 4 6 2 6" xfId="13462"/>
    <cellStyle name="Input 2 3 4 6 2 7" xfId="13463"/>
    <cellStyle name="Input 2 3 4 6 3" xfId="13464"/>
    <cellStyle name="Input 2 3 4 6 4" xfId="13465"/>
    <cellStyle name="Input 2 3 4 6 5" xfId="13466"/>
    <cellStyle name="Input 2 3 4 7" xfId="13467"/>
    <cellStyle name="Input 2 3 4 7 2" xfId="13468"/>
    <cellStyle name="Input 2 3 4 7 2 2" xfId="13469"/>
    <cellStyle name="Input 2 3 4 7 2 3" xfId="13470"/>
    <cellStyle name="Input 2 3 4 7 2 4" xfId="13471"/>
    <cellStyle name="Input 2 3 4 7 2 5" xfId="13472"/>
    <cellStyle name="Input 2 3 4 7 2 6" xfId="13473"/>
    <cellStyle name="Input 2 3 4 7 2 7" xfId="13474"/>
    <cellStyle name="Input 2 3 4 7 3" xfId="13475"/>
    <cellStyle name="Input 2 3 4 7 4" xfId="13476"/>
    <cellStyle name="Input 2 3 4 7 5" xfId="13477"/>
    <cellStyle name="Input 2 3 4 8" xfId="13478"/>
    <cellStyle name="Input 2 3 4 8 2" xfId="13479"/>
    <cellStyle name="Input 2 3 4 8 2 2" xfId="13480"/>
    <cellStyle name="Input 2 3 4 8 2 3" xfId="13481"/>
    <cellStyle name="Input 2 3 4 8 2 4" xfId="13482"/>
    <cellStyle name="Input 2 3 4 8 2 5" xfId="13483"/>
    <cellStyle name="Input 2 3 4 8 2 6" xfId="13484"/>
    <cellStyle name="Input 2 3 4 8 2 7" xfId="13485"/>
    <cellStyle name="Input 2 3 4 8 3" xfId="13486"/>
    <cellStyle name="Input 2 3 4 8 4" xfId="13487"/>
    <cellStyle name="Input 2 3 4 8 5" xfId="13488"/>
    <cellStyle name="Input 2 3 4 9" xfId="13489"/>
    <cellStyle name="Input 2 3 4 9 2" xfId="13490"/>
    <cellStyle name="Input 2 3 4 9 3" xfId="13491"/>
    <cellStyle name="Input 2 3 4 9 4" xfId="13492"/>
    <cellStyle name="Input 2 3 4 9 5" xfId="13493"/>
    <cellStyle name="Input 2 3 4 9 6" xfId="13494"/>
    <cellStyle name="Input 2 3 4 9 7" xfId="13495"/>
    <cellStyle name="Input 2 3 4 9 8" xfId="13496"/>
    <cellStyle name="Input 2 3 5" xfId="13497"/>
    <cellStyle name="Input 2 3 5 10" xfId="13498"/>
    <cellStyle name="Input 2 3 5 10 2" xfId="13499"/>
    <cellStyle name="Input 2 3 5 10 3" xfId="13500"/>
    <cellStyle name="Input 2 3 5 10 4" xfId="13501"/>
    <cellStyle name="Input 2 3 5 10 5" xfId="13502"/>
    <cellStyle name="Input 2 3 5 11" xfId="13503"/>
    <cellStyle name="Input 2 3 5 11 2" xfId="13504"/>
    <cellStyle name="Input 2 3 5 11 3" xfId="13505"/>
    <cellStyle name="Input 2 3 5 11 4" xfId="13506"/>
    <cellStyle name="Input 2 3 5 11 5" xfId="13507"/>
    <cellStyle name="Input 2 3 5 12" xfId="13508"/>
    <cellStyle name="Input 2 3 5 12 2" xfId="13509"/>
    <cellStyle name="Input 2 3 5 12 3" xfId="13510"/>
    <cellStyle name="Input 2 3 5 12 4" xfId="13511"/>
    <cellStyle name="Input 2 3 5 12 5" xfId="13512"/>
    <cellStyle name="Input 2 3 5 13" xfId="13513"/>
    <cellStyle name="Input 2 3 5 13 2" xfId="13514"/>
    <cellStyle name="Input 2 3 5 13 3" xfId="13515"/>
    <cellStyle name="Input 2 3 5 13 4" xfId="13516"/>
    <cellStyle name="Input 2 3 5 13 5" xfId="13517"/>
    <cellStyle name="Input 2 3 5 14" xfId="13518"/>
    <cellStyle name="Input 2 3 5 14 2" xfId="13519"/>
    <cellStyle name="Input 2 3 5 14 3" xfId="13520"/>
    <cellStyle name="Input 2 3 5 14 4" xfId="13521"/>
    <cellStyle name="Input 2 3 5 14 5" xfId="13522"/>
    <cellStyle name="Input 2 3 5 15" xfId="13523"/>
    <cellStyle name="Input 2 3 5 15 2" xfId="13524"/>
    <cellStyle name="Input 2 3 5 15 3" xfId="13525"/>
    <cellStyle name="Input 2 3 5 15 4" xfId="13526"/>
    <cellStyle name="Input 2 3 5 15 5" xfId="13527"/>
    <cellStyle name="Input 2 3 5 16" xfId="13528"/>
    <cellStyle name="Input 2 3 5 16 2" xfId="13529"/>
    <cellStyle name="Input 2 3 5 16 3" xfId="13530"/>
    <cellStyle name="Input 2 3 5 16 4" xfId="13531"/>
    <cellStyle name="Input 2 3 5 16 5" xfId="13532"/>
    <cellStyle name="Input 2 3 5 17" xfId="13533"/>
    <cellStyle name="Input 2 3 5 17 2" xfId="13534"/>
    <cellStyle name="Input 2 3 5 17 3" xfId="13535"/>
    <cellStyle name="Input 2 3 5 17 4" xfId="13536"/>
    <cellStyle name="Input 2 3 5 17 5" xfId="13537"/>
    <cellStyle name="Input 2 3 5 18" xfId="13538"/>
    <cellStyle name="Input 2 3 5 2" xfId="13539"/>
    <cellStyle name="Input 2 3 5 2 10" xfId="13540"/>
    <cellStyle name="Input 2 3 5 2 2" xfId="13541"/>
    <cellStyle name="Input 2 3 5 2 2 2" xfId="13542"/>
    <cellStyle name="Input 2 3 5 2 2 2 2" xfId="13543"/>
    <cellStyle name="Input 2 3 5 2 2 2 3" xfId="13544"/>
    <cellStyle name="Input 2 3 5 2 2 2 4" xfId="13545"/>
    <cellStyle name="Input 2 3 5 2 2 2 5" xfId="13546"/>
    <cellStyle name="Input 2 3 5 2 2 2 6" xfId="13547"/>
    <cellStyle name="Input 2 3 5 2 2 2 7" xfId="13548"/>
    <cellStyle name="Input 2 3 5 2 2 3" xfId="13549"/>
    <cellStyle name="Input 2 3 5 2 2 4" xfId="13550"/>
    <cellStyle name="Input 2 3 5 2 3" xfId="13551"/>
    <cellStyle name="Input 2 3 5 2 3 2" xfId="13552"/>
    <cellStyle name="Input 2 3 5 2 3 2 2" xfId="13553"/>
    <cellStyle name="Input 2 3 5 2 3 2 3" xfId="13554"/>
    <cellStyle name="Input 2 3 5 2 3 2 4" xfId="13555"/>
    <cellStyle name="Input 2 3 5 2 3 2 5" xfId="13556"/>
    <cellStyle name="Input 2 3 5 2 3 2 6" xfId="13557"/>
    <cellStyle name="Input 2 3 5 2 3 2 7" xfId="13558"/>
    <cellStyle name="Input 2 3 5 2 3 3" xfId="13559"/>
    <cellStyle name="Input 2 3 5 2 3 4" xfId="13560"/>
    <cellStyle name="Input 2 3 5 2 4" xfId="13561"/>
    <cellStyle name="Input 2 3 5 2 4 2" xfId="13562"/>
    <cellStyle name="Input 2 3 5 2 4 2 2" xfId="13563"/>
    <cellStyle name="Input 2 3 5 2 4 2 3" xfId="13564"/>
    <cellStyle name="Input 2 3 5 2 4 2 4" xfId="13565"/>
    <cellStyle name="Input 2 3 5 2 4 2 5" xfId="13566"/>
    <cellStyle name="Input 2 3 5 2 4 2 6" xfId="13567"/>
    <cellStyle name="Input 2 3 5 2 4 2 7" xfId="13568"/>
    <cellStyle name="Input 2 3 5 2 4 3" xfId="13569"/>
    <cellStyle name="Input 2 3 5 2 4 4" xfId="13570"/>
    <cellStyle name="Input 2 3 5 2 5" xfId="13571"/>
    <cellStyle name="Input 2 3 5 2 5 2" xfId="13572"/>
    <cellStyle name="Input 2 3 5 2 5 3" xfId="13573"/>
    <cellStyle name="Input 2 3 5 2 5 4" xfId="13574"/>
    <cellStyle name="Input 2 3 5 2 5 5" xfId="13575"/>
    <cellStyle name="Input 2 3 5 2 5 6" xfId="13576"/>
    <cellStyle name="Input 2 3 5 2 5 7" xfId="13577"/>
    <cellStyle name="Input 2 3 5 2 5 8" xfId="13578"/>
    <cellStyle name="Input 2 3 5 2 6" xfId="13579"/>
    <cellStyle name="Input 2 3 5 2 6 2" xfId="13580"/>
    <cellStyle name="Input 2 3 5 2 6 3" xfId="13581"/>
    <cellStyle name="Input 2 3 5 2 6 4" xfId="13582"/>
    <cellStyle name="Input 2 3 5 2 6 5" xfId="13583"/>
    <cellStyle name="Input 2 3 5 2 6 6" xfId="13584"/>
    <cellStyle name="Input 2 3 5 2 6 7" xfId="13585"/>
    <cellStyle name="Input 2 3 5 2 7" xfId="13586"/>
    <cellStyle name="Input 2 3 5 2 8" xfId="13587"/>
    <cellStyle name="Input 2 3 5 2 9" xfId="13588"/>
    <cellStyle name="Input 2 3 5 3" xfId="13589"/>
    <cellStyle name="Input 2 3 5 3 2" xfId="13590"/>
    <cellStyle name="Input 2 3 5 3 2 2" xfId="13591"/>
    <cellStyle name="Input 2 3 5 3 2 3" xfId="13592"/>
    <cellStyle name="Input 2 3 5 3 2 4" xfId="13593"/>
    <cellStyle name="Input 2 3 5 3 2 5" xfId="13594"/>
    <cellStyle name="Input 2 3 5 3 2 6" xfId="13595"/>
    <cellStyle name="Input 2 3 5 3 2 7" xfId="13596"/>
    <cellStyle name="Input 2 3 5 3 3" xfId="13597"/>
    <cellStyle name="Input 2 3 5 3 4" xfId="13598"/>
    <cellStyle name="Input 2 3 5 3 5" xfId="13599"/>
    <cellStyle name="Input 2 3 5 4" xfId="13600"/>
    <cellStyle name="Input 2 3 5 4 2" xfId="13601"/>
    <cellStyle name="Input 2 3 5 4 2 2" xfId="13602"/>
    <cellStyle name="Input 2 3 5 4 2 3" xfId="13603"/>
    <cellStyle name="Input 2 3 5 4 2 4" xfId="13604"/>
    <cellStyle name="Input 2 3 5 4 2 5" xfId="13605"/>
    <cellStyle name="Input 2 3 5 4 2 6" xfId="13606"/>
    <cellStyle name="Input 2 3 5 4 2 7" xfId="13607"/>
    <cellStyle name="Input 2 3 5 4 3" xfId="13608"/>
    <cellStyle name="Input 2 3 5 4 4" xfId="13609"/>
    <cellStyle name="Input 2 3 5 4 5" xfId="13610"/>
    <cellStyle name="Input 2 3 5 5" xfId="13611"/>
    <cellStyle name="Input 2 3 5 5 2" xfId="13612"/>
    <cellStyle name="Input 2 3 5 5 2 2" xfId="13613"/>
    <cellStyle name="Input 2 3 5 5 2 3" xfId="13614"/>
    <cellStyle name="Input 2 3 5 5 2 4" xfId="13615"/>
    <cellStyle name="Input 2 3 5 5 2 5" xfId="13616"/>
    <cellStyle name="Input 2 3 5 5 2 6" xfId="13617"/>
    <cellStyle name="Input 2 3 5 5 2 7" xfId="13618"/>
    <cellStyle name="Input 2 3 5 5 3" xfId="13619"/>
    <cellStyle name="Input 2 3 5 5 4" xfId="13620"/>
    <cellStyle name="Input 2 3 5 5 5" xfId="13621"/>
    <cellStyle name="Input 2 3 5 6" xfId="13622"/>
    <cellStyle name="Input 2 3 5 6 2" xfId="13623"/>
    <cellStyle name="Input 2 3 5 6 3" xfId="13624"/>
    <cellStyle name="Input 2 3 5 6 4" xfId="13625"/>
    <cellStyle name="Input 2 3 5 6 5" xfId="13626"/>
    <cellStyle name="Input 2 3 5 6 6" xfId="13627"/>
    <cellStyle name="Input 2 3 5 6 7" xfId="13628"/>
    <cellStyle name="Input 2 3 5 6 8" xfId="13629"/>
    <cellStyle name="Input 2 3 5 7" xfId="13630"/>
    <cellStyle name="Input 2 3 5 7 2" xfId="13631"/>
    <cellStyle name="Input 2 3 5 7 3" xfId="13632"/>
    <cellStyle name="Input 2 3 5 7 4" xfId="13633"/>
    <cellStyle name="Input 2 3 5 7 5" xfId="13634"/>
    <cellStyle name="Input 2 3 5 7 6" xfId="13635"/>
    <cellStyle name="Input 2 3 5 7 7" xfId="13636"/>
    <cellStyle name="Input 2 3 5 8" xfId="13637"/>
    <cellStyle name="Input 2 3 5 8 2" xfId="13638"/>
    <cellStyle name="Input 2 3 5 8 3" xfId="13639"/>
    <cellStyle name="Input 2 3 5 8 4" xfId="13640"/>
    <cellStyle name="Input 2 3 5 8 5" xfId="13641"/>
    <cellStyle name="Input 2 3 5 9" xfId="13642"/>
    <cellStyle name="Input 2 3 5 9 2" xfId="13643"/>
    <cellStyle name="Input 2 3 5 9 3" xfId="13644"/>
    <cellStyle name="Input 2 3 5 9 4" xfId="13645"/>
    <cellStyle name="Input 2 3 5 9 5" xfId="13646"/>
    <cellStyle name="Input 2 3 6" xfId="13647"/>
    <cellStyle name="Input 2 3 6 10" xfId="13648"/>
    <cellStyle name="Input 2 3 6 2" xfId="13649"/>
    <cellStyle name="Input 2 3 6 2 2" xfId="13650"/>
    <cellStyle name="Input 2 3 6 2 2 2" xfId="13651"/>
    <cellStyle name="Input 2 3 6 2 2 3" xfId="13652"/>
    <cellStyle name="Input 2 3 6 2 2 4" xfId="13653"/>
    <cellStyle name="Input 2 3 6 2 2 5" xfId="13654"/>
    <cellStyle name="Input 2 3 6 2 2 6" xfId="13655"/>
    <cellStyle name="Input 2 3 6 2 2 7" xfId="13656"/>
    <cellStyle name="Input 2 3 6 2 3" xfId="13657"/>
    <cellStyle name="Input 2 3 6 2 4" xfId="13658"/>
    <cellStyle name="Input 2 3 6 3" xfId="13659"/>
    <cellStyle name="Input 2 3 6 3 2" xfId="13660"/>
    <cellStyle name="Input 2 3 6 3 2 2" xfId="13661"/>
    <cellStyle name="Input 2 3 6 3 2 3" xfId="13662"/>
    <cellStyle name="Input 2 3 6 3 2 4" xfId="13663"/>
    <cellStyle name="Input 2 3 6 3 2 5" xfId="13664"/>
    <cellStyle name="Input 2 3 6 3 2 6" xfId="13665"/>
    <cellStyle name="Input 2 3 6 3 2 7" xfId="13666"/>
    <cellStyle name="Input 2 3 6 3 3" xfId="13667"/>
    <cellStyle name="Input 2 3 6 3 4" xfId="13668"/>
    <cellStyle name="Input 2 3 6 4" xfId="13669"/>
    <cellStyle name="Input 2 3 6 4 2" xfId="13670"/>
    <cellStyle name="Input 2 3 6 4 2 2" xfId="13671"/>
    <cellStyle name="Input 2 3 6 4 2 3" xfId="13672"/>
    <cellStyle name="Input 2 3 6 4 2 4" xfId="13673"/>
    <cellStyle name="Input 2 3 6 4 2 5" xfId="13674"/>
    <cellStyle name="Input 2 3 6 4 2 6" xfId="13675"/>
    <cellStyle name="Input 2 3 6 4 2 7" xfId="13676"/>
    <cellStyle name="Input 2 3 6 4 3" xfId="13677"/>
    <cellStyle name="Input 2 3 6 4 4" xfId="13678"/>
    <cellStyle name="Input 2 3 6 5" xfId="13679"/>
    <cellStyle name="Input 2 3 6 5 2" xfId="13680"/>
    <cellStyle name="Input 2 3 6 5 3" xfId="13681"/>
    <cellStyle name="Input 2 3 6 5 4" xfId="13682"/>
    <cellStyle name="Input 2 3 6 5 5" xfId="13683"/>
    <cellStyle name="Input 2 3 6 5 6" xfId="13684"/>
    <cellStyle name="Input 2 3 6 5 7" xfId="13685"/>
    <cellStyle name="Input 2 3 6 5 8" xfId="13686"/>
    <cellStyle name="Input 2 3 6 6" xfId="13687"/>
    <cellStyle name="Input 2 3 6 6 2" xfId="13688"/>
    <cellStyle name="Input 2 3 6 6 3" xfId="13689"/>
    <cellStyle name="Input 2 3 6 6 4" xfId="13690"/>
    <cellStyle name="Input 2 3 6 6 5" xfId="13691"/>
    <cellStyle name="Input 2 3 6 6 6" xfId="13692"/>
    <cellStyle name="Input 2 3 6 6 7" xfId="13693"/>
    <cellStyle name="Input 2 3 6 7" xfId="13694"/>
    <cellStyle name="Input 2 3 6 8" xfId="13695"/>
    <cellStyle name="Input 2 3 6 9" xfId="13696"/>
    <cellStyle name="Input 2 3 7" xfId="13697"/>
    <cellStyle name="Input 2 3 7 10" xfId="13698"/>
    <cellStyle name="Input 2 3 7 2" xfId="13699"/>
    <cellStyle name="Input 2 3 7 2 2" xfId="13700"/>
    <cellStyle name="Input 2 3 7 2 2 2" xfId="13701"/>
    <cellStyle name="Input 2 3 7 2 2 3" xfId="13702"/>
    <cellStyle name="Input 2 3 7 2 2 4" xfId="13703"/>
    <cellStyle name="Input 2 3 7 2 2 5" xfId="13704"/>
    <cellStyle name="Input 2 3 7 2 2 6" xfId="13705"/>
    <cellStyle name="Input 2 3 7 2 2 7" xfId="13706"/>
    <cellStyle name="Input 2 3 7 2 3" xfId="13707"/>
    <cellStyle name="Input 2 3 7 2 4" xfId="13708"/>
    <cellStyle name="Input 2 3 7 3" xfId="13709"/>
    <cellStyle name="Input 2 3 7 3 2" xfId="13710"/>
    <cellStyle name="Input 2 3 7 3 2 2" xfId="13711"/>
    <cellStyle name="Input 2 3 7 3 2 3" xfId="13712"/>
    <cellStyle name="Input 2 3 7 3 2 4" xfId="13713"/>
    <cellStyle name="Input 2 3 7 3 2 5" xfId="13714"/>
    <cellStyle name="Input 2 3 7 3 2 6" xfId="13715"/>
    <cellStyle name="Input 2 3 7 3 2 7" xfId="13716"/>
    <cellStyle name="Input 2 3 7 3 3" xfId="13717"/>
    <cellStyle name="Input 2 3 7 3 4" xfId="13718"/>
    <cellStyle name="Input 2 3 7 4" xfId="13719"/>
    <cellStyle name="Input 2 3 7 4 2" xfId="13720"/>
    <cellStyle name="Input 2 3 7 4 2 2" xfId="13721"/>
    <cellStyle name="Input 2 3 7 4 2 3" xfId="13722"/>
    <cellStyle name="Input 2 3 7 4 2 4" xfId="13723"/>
    <cellStyle name="Input 2 3 7 4 2 5" xfId="13724"/>
    <cellStyle name="Input 2 3 7 4 2 6" xfId="13725"/>
    <cellStyle name="Input 2 3 7 4 2 7" xfId="13726"/>
    <cellStyle name="Input 2 3 7 4 3" xfId="13727"/>
    <cellStyle name="Input 2 3 7 4 4" xfId="13728"/>
    <cellStyle name="Input 2 3 7 5" xfId="13729"/>
    <cellStyle name="Input 2 3 7 5 2" xfId="13730"/>
    <cellStyle name="Input 2 3 7 5 3" xfId="13731"/>
    <cellStyle name="Input 2 3 7 5 4" xfId="13732"/>
    <cellStyle name="Input 2 3 7 5 5" xfId="13733"/>
    <cellStyle name="Input 2 3 7 5 6" xfId="13734"/>
    <cellStyle name="Input 2 3 7 5 7" xfId="13735"/>
    <cellStyle name="Input 2 3 7 5 8" xfId="13736"/>
    <cellStyle name="Input 2 3 7 6" xfId="13737"/>
    <cellStyle name="Input 2 3 7 6 2" xfId="13738"/>
    <cellStyle name="Input 2 3 7 6 3" xfId="13739"/>
    <cellStyle name="Input 2 3 7 6 4" xfId="13740"/>
    <cellStyle name="Input 2 3 7 6 5" xfId="13741"/>
    <cellStyle name="Input 2 3 7 6 6" xfId="13742"/>
    <cellStyle name="Input 2 3 7 6 7" xfId="13743"/>
    <cellStyle name="Input 2 3 7 7" xfId="13744"/>
    <cellStyle name="Input 2 3 7 8" xfId="13745"/>
    <cellStyle name="Input 2 3 7 9" xfId="13746"/>
    <cellStyle name="Input 2 3 8" xfId="13747"/>
    <cellStyle name="Input 2 3 8 2" xfId="13748"/>
    <cellStyle name="Input 2 3 8 2 2" xfId="13749"/>
    <cellStyle name="Input 2 3 8 2 3" xfId="13750"/>
    <cellStyle name="Input 2 3 8 2 4" xfId="13751"/>
    <cellStyle name="Input 2 3 8 2 5" xfId="13752"/>
    <cellStyle name="Input 2 3 8 2 6" xfId="13753"/>
    <cellStyle name="Input 2 3 8 2 7" xfId="13754"/>
    <cellStyle name="Input 2 3 8 3" xfId="13755"/>
    <cellStyle name="Input 2 3 8 4" xfId="13756"/>
    <cellStyle name="Input 2 3 8 5" xfId="13757"/>
    <cellStyle name="Input 2 3 9" xfId="13758"/>
    <cellStyle name="Input 2 3 9 2" xfId="13759"/>
    <cellStyle name="Input 2 3 9 2 2" xfId="13760"/>
    <cellStyle name="Input 2 3 9 2 3" xfId="13761"/>
    <cellStyle name="Input 2 3 9 2 4" xfId="13762"/>
    <cellStyle name="Input 2 3 9 2 5" xfId="13763"/>
    <cellStyle name="Input 2 3 9 2 6" xfId="13764"/>
    <cellStyle name="Input 2 3 9 2 7" xfId="13765"/>
    <cellStyle name="Input 2 3 9 3" xfId="13766"/>
    <cellStyle name="Input 2 3 9 4" xfId="13767"/>
    <cellStyle name="Input 2 3 9 5" xfId="13768"/>
    <cellStyle name="Input 2 4" xfId="13769"/>
    <cellStyle name="Input 2 4 10" xfId="13770"/>
    <cellStyle name="Input 2 4 10 2" xfId="13771"/>
    <cellStyle name="Input 2 4 10 2 2" xfId="13772"/>
    <cellStyle name="Input 2 4 10 2 3" xfId="13773"/>
    <cellStyle name="Input 2 4 10 2 4" xfId="13774"/>
    <cellStyle name="Input 2 4 10 2 5" xfId="13775"/>
    <cellStyle name="Input 2 4 10 2 6" xfId="13776"/>
    <cellStyle name="Input 2 4 10 2 7" xfId="13777"/>
    <cellStyle name="Input 2 4 10 3" xfId="13778"/>
    <cellStyle name="Input 2 4 10 4" xfId="13779"/>
    <cellStyle name="Input 2 4 10 5" xfId="13780"/>
    <cellStyle name="Input 2 4 11" xfId="13781"/>
    <cellStyle name="Input 2 4 11 2" xfId="13782"/>
    <cellStyle name="Input 2 4 11 2 2" xfId="13783"/>
    <cellStyle name="Input 2 4 11 2 3" xfId="13784"/>
    <cellStyle name="Input 2 4 11 2 4" xfId="13785"/>
    <cellStyle name="Input 2 4 11 2 5" xfId="13786"/>
    <cellStyle name="Input 2 4 11 2 6" xfId="13787"/>
    <cellStyle name="Input 2 4 11 2 7" xfId="13788"/>
    <cellStyle name="Input 2 4 11 3" xfId="13789"/>
    <cellStyle name="Input 2 4 11 4" xfId="13790"/>
    <cellStyle name="Input 2 4 11 5" xfId="13791"/>
    <cellStyle name="Input 2 4 12" xfId="13792"/>
    <cellStyle name="Input 2 4 12 2" xfId="13793"/>
    <cellStyle name="Input 2 4 12 3" xfId="13794"/>
    <cellStyle name="Input 2 4 12 4" xfId="13795"/>
    <cellStyle name="Input 2 4 12 5" xfId="13796"/>
    <cellStyle name="Input 2 4 12 6" xfId="13797"/>
    <cellStyle name="Input 2 4 12 7" xfId="13798"/>
    <cellStyle name="Input 2 4 12 8" xfId="13799"/>
    <cellStyle name="Input 2 4 13" xfId="13800"/>
    <cellStyle name="Input 2 4 13 2" xfId="13801"/>
    <cellStyle name="Input 2 4 13 3" xfId="13802"/>
    <cellStyle name="Input 2 4 13 4" xfId="13803"/>
    <cellStyle name="Input 2 4 13 5" xfId="13804"/>
    <cellStyle name="Input 2 4 13 6" xfId="13805"/>
    <cellStyle name="Input 2 4 13 7" xfId="13806"/>
    <cellStyle name="Input 2 4 14" xfId="13807"/>
    <cellStyle name="Input 2 4 14 2" xfId="13808"/>
    <cellStyle name="Input 2 4 14 3" xfId="13809"/>
    <cellStyle name="Input 2 4 14 4" xfId="13810"/>
    <cellStyle name="Input 2 4 14 5" xfId="13811"/>
    <cellStyle name="Input 2 4 15" xfId="13812"/>
    <cellStyle name="Input 2 4 15 2" xfId="13813"/>
    <cellStyle name="Input 2 4 15 3" xfId="13814"/>
    <cellStyle name="Input 2 4 15 4" xfId="13815"/>
    <cellStyle name="Input 2 4 15 5" xfId="13816"/>
    <cellStyle name="Input 2 4 16" xfId="13817"/>
    <cellStyle name="Input 2 4 16 2" xfId="13818"/>
    <cellStyle name="Input 2 4 16 3" xfId="13819"/>
    <cellStyle name="Input 2 4 16 4" xfId="13820"/>
    <cellStyle name="Input 2 4 16 5" xfId="13821"/>
    <cellStyle name="Input 2 4 17" xfId="13822"/>
    <cellStyle name="Input 2 4 17 2" xfId="13823"/>
    <cellStyle name="Input 2 4 17 3" xfId="13824"/>
    <cellStyle name="Input 2 4 17 4" xfId="13825"/>
    <cellStyle name="Input 2 4 17 5" xfId="13826"/>
    <cellStyle name="Input 2 4 18" xfId="13827"/>
    <cellStyle name="Input 2 4 19" xfId="13828"/>
    <cellStyle name="Input 2 4 2" xfId="13829"/>
    <cellStyle name="Input 2 4 2 10" xfId="13830"/>
    <cellStyle name="Input 2 4 2 10 2" xfId="13831"/>
    <cellStyle name="Input 2 4 2 10 3" xfId="13832"/>
    <cellStyle name="Input 2 4 2 10 4" xfId="13833"/>
    <cellStyle name="Input 2 4 2 10 5" xfId="13834"/>
    <cellStyle name="Input 2 4 2 10 6" xfId="13835"/>
    <cellStyle name="Input 2 4 2 10 7" xfId="13836"/>
    <cellStyle name="Input 2 4 2 10 8" xfId="13837"/>
    <cellStyle name="Input 2 4 2 11" xfId="13838"/>
    <cellStyle name="Input 2 4 2 11 2" xfId="13839"/>
    <cellStyle name="Input 2 4 2 11 3" xfId="13840"/>
    <cellStyle name="Input 2 4 2 11 4" xfId="13841"/>
    <cellStyle name="Input 2 4 2 11 5" xfId="13842"/>
    <cellStyle name="Input 2 4 2 11 6" xfId="13843"/>
    <cellStyle name="Input 2 4 2 11 7" xfId="13844"/>
    <cellStyle name="Input 2 4 2 12" xfId="13845"/>
    <cellStyle name="Input 2 4 2 12 2" xfId="13846"/>
    <cellStyle name="Input 2 4 2 12 3" xfId="13847"/>
    <cellStyle name="Input 2 4 2 12 4" xfId="13848"/>
    <cellStyle name="Input 2 4 2 12 5" xfId="13849"/>
    <cellStyle name="Input 2 4 2 13" xfId="13850"/>
    <cellStyle name="Input 2 4 2 13 2" xfId="13851"/>
    <cellStyle name="Input 2 4 2 13 3" xfId="13852"/>
    <cellStyle name="Input 2 4 2 13 4" xfId="13853"/>
    <cellStyle name="Input 2 4 2 13 5" xfId="13854"/>
    <cellStyle name="Input 2 4 2 14" xfId="13855"/>
    <cellStyle name="Input 2 4 2 14 2" xfId="13856"/>
    <cellStyle name="Input 2 4 2 14 3" xfId="13857"/>
    <cellStyle name="Input 2 4 2 14 4" xfId="13858"/>
    <cellStyle name="Input 2 4 2 14 5" xfId="13859"/>
    <cellStyle name="Input 2 4 2 15" xfId="13860"/>
    <cellStyle name="Input 2 4 2 15 2" xfId="13861"/>
    <cellStyle name="Input 2 4 2 15 3" xfId="13862"/>
    <cellStyle name="Input 2 4 2 15 4" xfId="13863"/>
    <cellStyle name="Input 2 4 2 15 5" xfId="13864"/>
    <cellStyle name="Input 2 4 2 16" xfId="13865"/>
    <cellStyle name="Input 2 4 2 17" xfId="13866"/>
    <cellStyle name="Input 2 4 2 2" xfId="13867"/>
    <cellStyle name="Input 2 4 2 2 10" xfId="13868"/>
    <cellStyle name="Input 2 4 2 2 10 2" xfId="13869"/>
    <cellStyle name="Input 2 4 2 2 10 3" xfId="13870"/>
    <cellStyle name="Input 2 4 2 2 10 4" xfId="13871"/>
    <cellStyle name="Input 2 4 2 2 10 5" xfId="13872"/>
    <cellStyle name="Input 2 4 2 2 10 6" xfId="13873"/>
    <cellStyle name="Input 2 4 2 2 10 7" xfId="13874"/>
    <cellStyle name="Input 2 4 2 2 11" xfId="13875"/>
    <cellStyle name="Input 2 4 2 2 11 2" xfId="13876"/>
    <cellStyle name="Input 2 4 2 2 11 3" xfId="13877"/>
    <cellStyle name="Input 2 4 2 2 11 4" xfId="13878"/>
    <cellStyle name="Input 2 4 2 2 11 5" xfId="13879"/>
    <cellStyle name="Input 2 4 2 2 12" xfId="13880"/>
    <cellStyle name="Input 2 4 2 2 12 2" xfId="13881"/>
    <cellStyle name="Input 2 4 2 2 12 3" xfId="13882"/>
    <cellStyle name="Input 2 4 2 2 12 4" xfId="13883"/>
    <cellStyle name="Input 2 4 2 2 12 5" xfId="13884"/>
    <cellStyle name="Input 2 4 2 2 13" xfId="13885"/>
    <cellStyle name="Input 2 4 2 2 13 2" xfId="13886"/>
    <cellStyle name="Input 2 4 2 2 13 3" xfId="13887"/>
    <cellStyle name="Input 2 4 2 2 13 4" xfId="13888"/>
    <cellStyle name="Input 2 4 2 2 13 5" xfId="13889"/>
    <cellStyle name="Input 2 4 2 2 14" xfId="13890"/>
    <cellStyle name="Input 2 4 2 2 14 2" xfId="13891"/>
    <cellStyle name="Input 2 4 2 2 14 3" xfId="13892"/>
    <cellStyle name="Input 2 4 2 2 14 4" xfId="13893"/>
    <cellStyle name="Input 2 4 2 2 14 5" xfId="13894"/>
    <cellStyle name="Input 2 4 2 2 15" xfId="13895"/>
    <cellStyle name="Input 2 4 2 2 15 2" xfId="13896"/>
    <cellStyle name="Input 2 4 2 2 15 3" xfId="13897"/>
    <cellStyle name="Input 2 4 2 2 15 4" xfId="13898"/>
    <cellStyle name="Input 2 4 2 2 15 5" xfId="13899"/>
    <cellStyle name="Input 2 4 2 2 16" xfId="13900"/>
    <cellStyle name="Input 2 4 2 2 16 2" xfId="13901"/>
    <cellStyle name="Input 2 4 2 2 16 3" xfId="13902"/>
    <cellStyle name="Input 2 4 2 2 16 4" xfId="13903"/>
    <cellStyle name="Input 2 4 2 2 16 5" xfId="13904"/>
    <cellStyle name="Input 2 4 2 2 17" xfId="13905"/>
    <cellStyle name="Input 2 4 2 2 17 2" xfId="13906"/>
    <cellStyle name="Input 2 4 2 2 17 3" xfId="13907"/>
    <cellStyle name="Input 2 4 2 2 17 4" xfId="13908"/>
    <cellStyle name="Input 2 4 2 2 17 5" xfId="13909"/>
    <cellStyle name="Input 2 4 2 2 18" xfId="13910"/>
    <cellStyle name="Input 2 4 2 2 2" xfId="13911"/>
    <cellStyle name="Input 2 4 2 2 2 10" xfId="13912"/>
    <cellStyle name="Input 2 4 2 2 2 10 2" xfId="13913"/>
    <cellStyle name="Input 2 4 2 2 2 10 3" xfId="13914"/>
    <cellStyle name="Input 2 4 2 2 2 10 4" xfId="13915"/>
    <cellStyle name="Input 2 4 2 2 2 10 5" xfId="13916"/>
    <cellStyle name="Input 2 4 2 2 2 11" xfId="13917"/>
    <cellStyle name="Input 2 4 2 2 2 11 2" xfId="13918"/>
    <cellStyle name="Input 2 4 2 2 2 11 3" xfId="13919"/>
    <cellStyle name="Input 2 4 2 2 2 11 4" xfId="13920"/>
    <cellStyle name="Input 2 4 2 2 2 11 5" xfId="13921"/>
    <cellStyle name="Input 2 4 2 2 2 12" xfId="13922"/>
    <cellStyle name="Input 2 4 2 2 2 12 2" xfId="13923"/>
    <cellStyle name="Input 2 4 2 2 2 12 3" xfId="13924"/>
    <cellStyle name="Input 2 4 2 2 2 12 4" xfId="13925"/>
    <cellStyle name="Input 2 4 2 2 2 12 5" xfId="13926"/>
    <cellStyle name="Input 2 4 2 2 2 13" xfId="13927"/>
    <cellStyle name="Input 2 4 2 2 2 13 2" xfId="13928"/>
    <cellStyle name="Input 2 4 2 2 2 13 3" xfId="13929"/>
    <cellStyle name="Input 2 4 2 2 2 13 4" xfId="13930"/>
    <cellStyle name="Input 2 4 2 2 2 13 5" xfId="13931"/>
    <cellStyle name="Input 2 4 2 2 2 14" xfId="13932"/>
    <cellStyle name="Input 2 4 2 2 2 14 2" xfId="13933"/>
    <cellStyle name="Input 2 4 2 2 2 14 3" xfId="13934"/>
    <cellStyle name="Input 2 4 2 2 2 14 4" xfId="13935"/>
    <cellStyle name="Input 2 4 2 2 2 14 5" xfId="13936"/>
    <cellStyle name="Input 2 4 2 2 2 15" xfId="13937"/>
    <cellStyle name="Input 2 4 2 2 2 15 2" xfId="13938"/>
    <cellStyle name="Input 2 4 2 2 2 15 3" xfId="13939"/>
    <cellStyle name="Input 2 4 2 2 2 15 4" xfId="13940"/>
    <cellStyle name="Input 2 4 2 2 2 15 5" xfId="13941"/>
    <cellStyle name="Input 2 4 2 2 2 16" xfId="13942"/>
    <cellStyle name="Input 2 4 2 2 2 16 2" xfId="13943"/>
    <cellStyle name="Input 2 4 2 2 2 16 3" xfId="13944"/>
    <cellStyle name="Input 2 4 2 2 2 16 4" xfId="13945"/>
    <cellStyle name="Input 2 4 2 2 2 16 5" xfId="13946"/>
    <cellStyle name="Input 2 4 2 2 2 17" xfId="13947"/>
    <cellStyle name="Input 2 4 2 2 2 17 2" xfId="13948"/>
    <cellStyle name="Input 2 4 2 2 2 17 3" xfId="13949"/>
    <cellStyle name="Input 2 4 2 2 2 17 4" xfId="13950"/>
    <cellStyle name="Input 2 4 2 2 2 17 5" xfId="13951"/>
    <cellStyle name="Input 2 4 2 2 2 18" xfId="13952"/>
    <cellStyle name="Input 2 4 2 2 2 2" xfId="13953"/>
    <cellStyle name="Input 2 4 2 2 2 2 10" xfId="13954"/>
    <cellStyle name="Input 2 4 2 2 2 2 2" xfId="13955"/>
    <cellStyle name="Input 2 4 2 2 2 2 2 2" xfId="13956"/>
    <cellStyle name="Input 2 4 2 2 2 2 2 2 2" xfId="13957"/>
    <cellStyle name="Input 2 4 2 2 2 2 2 2 3" xfId="13958"/>
    <cellStyle name="Input 2 4 2 2 2 2 2 2 4" xfId="13959"/>
    <cellStyle name="Input 2 4 2 2 2 2 2 2 5" xfId="13960"/>
    <cellStyle name="Input 2 4 2 2 2 2 2 2 6" xfId="13961"/>
    <cellStyle name="Input 2 4 2 2 2 2 2 2 7" xfId="13962"/>
    <cellStyle name="Input 2 4 2 2 2 2 2 3" xfId="13963"/>
    <cellStyle name="Input 2 4 2 2 2 2 2 4" xfId="13964"/>
    <cellStyle name="Input 2 4 2 2 2 2 3" xfId="13965"/>
    <cellStyle name="Input 2 4 2 2 2 2 3 2" xfId="13966"/>
    <cellStyle name="Input 2 4 2 2 2 2 3 2 2" xfId="13967"/>
    <cellStyle name="Input 2 4 2 2 2 2 3 2 3" xfId="13968"/>
    <cellStyle name="Input 2 4 2 2 2 2 3 2 4" xfId="13969"/>
    <cellStyle name="Input 2 4 2 2 2 2 3 2 5" xfId="13970"/>
    <cellStyle name="Input 2 4 2 2 2 2 3 2 6" xfId="13971"/>
    <cellStyle name="Input 2 4 2 2 2 2 3 2 7" xfId="13972"/>
    <cellStyle name="Input 2 4 2 2 2 2 3 3" xfId="13973"/>
    <cellStyle name="Input 2 4 2 2 2 2 3 4" xfId="13974"/>
    <cellStyle name="Input 2 4 2 2 2 2 4" xfId="13975"/>
    <cellStyle name="Input 2 4 2 2 2 2 4 2" xfId="13976"/>
    <cellStyle name="Input 2 4 2 2 2 2 4 2 2" xfId="13977"/>
    <cellStyle name="Input 2 4 2 2 2 2 4 2 3" xfId="13978"/>
    <cellStyle name="Input 2 4 2 2 2 2 4 2 4" xfId="13979"/>
    <cellStyle name="Input 2 4 2 2 2 2 4 2 5" xfId="13980"/>
    <cellStyle name="Input 2 4 2 2 2 2 4 2 6" xfId="13981"/>
    <cellStyle name="Input 2 4 2 2 2 2 4 2 7" xfId="13982"/>
    <cellStyle name="Input 2 4 2 2 2 2 4 3" xfId="13983"/>
    <cellStyle name="Input 2 4 2 2 2 2 4 4" xfId="13984"/>
    <cellStyle name="Input 2 4 2 2 2 2 5" xfId="13985"/>
    <cellStyle name="Input 2 4 2 2 2 2 5 2" xfId="13986"/>
    <cellStyle name="Input 2 4 2 2 2 2 5 3" xfId="13987"/>
    <cellStyle name="Input 2 4 2 2 2 2 5 4" xfId="13988"/>
    <cellStyle name="Input 2 4 2 2 2 2 5 5" xfId="13989"/>
    <cellStyle name="Input 2 4 2 2 2 2 5 6" xfId="13990"/>
    <cellStyle name="Input 2 4 2 2 2 2 5 7" xfId="13991"/>
    <cellStyle name="Input 2 4 2 2 2 2 5 8" xfId="13992"/>
    <cellStyle name="Input 2 4 2 2 2 2 6" xfId="13993"/>
    <cellStyle name="Input 2 4 2 2 2 2 6 2" xfId="13994"/>
    <cellStyle name="Input 2 4 2 2 2 2 6 3" xfId="13995"/>
    <cellStyle name="Input 2 4 2 2 2 2 6 4" xfId="13996"/>
    <cellStyle name="Input 2 4 2 2 2 2 6 5" xfId="13997"/>
    <cellStyle name="Input 2 4 2 2 2 2 6 6" xfId="13998"/>
    <cellStyle name="Input 2 4 2 2 2 2 6 7" xfId="13999"/>
    <cellStyle name="Input 2 4 2 2 2 2 7" xfId="14000"/>
    <cellStyle name="Input 2 4 2 2 2 2 8" xfId="14001"/>
    <cellStyle name="Input 2 4 2 2 2 2 9" xfId="14002"/>
    <cellStyle name="Input 2 4 2 2 2 3" xfId="14003"/>
    <cellStyle name="Input 2 4 2 2 2 3 2" xfId="14004"/>
    <cellStyle name="Input 2 4 2 2 2 3 2 2" xfId="14005"/>
    <cellStyle name="Input 2 4 2 2 2 3 2 3" xfId="14006"/>
    <cellStyle name="Input 2 4 2 2 2 3 2 4" xfId="14007"/>
    <cellStyle name="Input 2 4 2 2 2 3 2 5" xfId="14008"/>
    <cellStyle name="Input 2 4 2 2 2 3 2 6" xfId="14009"/>
    <cellStyle name="Input 2 4 2 2 2 3 2 7" xfId="14010"/>
    <cellStyle name="Input 2 4 2 2 2 3 3" xfId="14011"/>
    <cellStyle name="Input 2 4 2 2 2 3 4" xfId="14012"/>
    <cellStyle name="Input 2 4 2 2 2 3 5" xfId="14013"/>
    <cellStyle name="Input 2 4 2 2 2 4" xfId="14014"/>
    <cellStyle name="Input 2 4 2 2 2 4 2" xfId="14015"/>
    <cellStyle name="Input 2 4 2 2 2 4 2 2" xfId="14016"/>
    <cellStyle name="Input 2 4 2 2 2 4 2 3" xfId="14017"/>
    <cellStyle name="Input 2 4 2 2 2 4 2 4" xfId="14018"/>
    <cellStyle name="Input 2 4 2 2 2 4 2 5" xfId="14019"/>
    <cellStyle name="Input 2 4 2 2 2 4 2 6" xfId="14020"/>
    <cellStyle name="Input 2 4 2 2 2 4 2 7" xfId="14021"/>
    <cellStyle name="Input 2 4 2 2 2 4 3" xfId="14022"/>
    <cellStyle name="Input 2 4 2 2 2 4 4" xfId="14023"/>
    <cellStyle name="Input 2 4 2 2 2 4 5" xfId="14024"/>
    <cellStyle name="Input 2 4 2 2 2 5" xfId="14025"/>
    <cellStyle name="Input 2 4 2 2 2 5 2" xfId="14026"/>
    <cellStyle name="Input 2 4 2 2 2 5 2 2" xfId="14027"/>
    <cellStyle name="Input 2 4 2 2 2 5 2 3" xfId="14028"/>
    <cellStyle name="Input 2 4 2 2 2 5 2 4" xfId="14029"/>
    <cellStyle name="Input 2 4 2 2 2 5 2 5" xfId="14030"/>
    <cellStyle name="Input 2 4 2 2 2 5 2 6" xfId="14031"/>
    <cellStyle name="Input 2 4 2 2 2 5 2 7" xfId="14032"/>
    <cellStyle name="Input 2 4 2 2 2 5 3" xfId="14033"/>
    <cellStyle name="Input 2 4 2 2 2 5 4" xfId="14034"/>
    <cellStyle name="Input 2 4 2 2 2 5 5" xfId="14035"/>
    <cellStyle name="Input 2 4 2 2 2 6" xfId="14036"/>
    <cellStyle name="Input 2 4 2 2 2 6 2" xfId="14037"/>
    <cellStyle name="Input 2 4 2 2 2 6 3" xfId="14038"/>
    <cellStyle name="Input 2 4 2 2 2 6 4" xfId="14039"/>
    <cellStyle name="Input 2 4 2 2 2 6 5" xfId="14040"/>
    <cellStyle name="Input 2 4 2 2 2 6 6" xfId="14041"/>
    <cellStyle name="Input 2 4 2 2 2 6 7" xfId="14042"/>
    <cellStyle name="Input 2 4 2 2 2 6 8" xfId="14043"/>
    <cellStyle name="Input 2 4 2 2 2 7" xfId="14044"/>
    <cellStyle name="Input 2 4 2 2 2 7 2" xfId="14045"/>
    <cellStyle name="Input 2 4 2 2 2 7 3" xfId="14046"/>
    <cellStyle name="Input 2 4 2 2 2 7 4" xfId="14047"/>
    <cellStyle name="Input 2 4 2 2 2 7 5" xfId="14048"/>
    <cellStyle name="Input 2 4 2 2 2 7 6" xfId="14049"/>
    <cellStyle name="Input 2 4 2 2 2 7 7" xfId="14050"/>
    <cellStyle name="Input 2 4 2 2 2 8" xfId="14051"/>
    <cellStyle name="Input 2 4 2 2 2 8 2" xfId="14052"/>
    <cellStyle name="Input 2 4 2 2 2 8 3" xfId="14053"/>
    <cellStyle name="Input 2 4 2 2 2 8 4" xfId="14054"/>
    <cellStyle name="Input 2 4 2 2 2 8 5" xfId="14055"/>
    <cellStyle name="Input 2 4 2 2 2 9" xfId="14056"/>
    <cellStyle name="Input 2 4 2 2 2 9 2" xfId="14057"/>
    <cellStyle name="Input 2 4 2 2 2 9 3" xfId="14058"/>
    <cellStyle name="Input 2 4 2 2 2 9 4" xfId="14059"/>
    <cellStyle name="Input 2 4 2 2 2 9 5" xfId="14060"/>
    <cellStyle name="Input 2 4 2 2 3" xfId="14061"/>
    <cellStyle name="Input 2 4 2 2 3 10" xfId="14062"/>
    <cellStyle name="Input 2 4 2 2 3 2" xfId="14063"/>
    <cellStyle name="Input 2 4 2 2 3 2 2" xfId="14064"/>
    <cellStyle name="Input 2 4 2 2 3 2 2 2" xfId="14065"/>
    <cellStyle name="Input 2 4 2 2 3 2 2 3" xfId="14066"/>
    <cellStyle name="Input 2 4 2 2 3 2 2 4" xfId="14067"/>
    <cellStyle name="Input 2 4 2 2 3 2 2 5" xfId="14068"/>
    <cellStyle name="Input 2 4 2 2 3 2 2 6" xfId="14069"/>
    <cellStyle name="Input 2 4 2 2 3 2 2 7" xfId="14070"/>
    <cellStyle name="Input 2 4 2 2 3 2 3" xfId="14071"/>
    <cellStyle name="Input 2 4 2 2 3 2 4" xfId="14072"/>
    <cellStyle name="Input 2 4 2 2 3 3" xfId="14073"/>
    <cellStyle name="Input 2 4 2 2 3 3 2" xfId="14074"/>
    <cellStyle name="Input 2 4 2 2 3 3 2 2" xfId="14075"/>
    <cellStyle name="Input 2 4 2 2 3 3 2 3" xfId="14076"/>
    <cellStyle name="Input 2 4 2 2 3 3 2 4" xfId="14077"/>
    <cellStyle name="Input 2 4 2 2 3 3 2 5" xfId="14078"/>
    <cellStyle name="Input 2 4 2 2 3 3 2 6" xfId="14079"/>
    <cellStyle name="Input 2 4 2 2 3 3 2 7" xfId="14080"/>
    <cellStyle name="Input 2 4 2 2 3 3 3" xfId="14081"/>
    <cellStyle name="Input 2 4 2 2 3 3 4" xfId="14082"/>
    <cellStyle name="Input 2 4 2 2 3 4" xfId="14083"/>
    <cellStyle name="Input 2 4 2 2 3 4 2" xfId="14084"/>
    <cellStyle name="Input 2 4 2 2 3 4 2 2" xfId="14085"/>
    <cellStyle name="Input 2 4 2 2 3 4 2 3" xfId="14086"/>
    <cellStyle name="Input 2 4 2 2 3 4 2 4" xfId="14087"/>
    <cellStyle name="Input 2 4 2 2 3 4 2 5" xfId="14088"/>
    <cellStyle name="Input 2 4 2 2 3 4 2 6" xfId="14089"/>
    <cellStyle name="Input 2 4 2 2 3 4 2 7" xfId="14090"/>
    <cellStyle name="Input 2 4 2 2 3 4 3" xfId="14091"/>
    <cellStyle name="Input 2 4 2 2 3 4 4" xfId="14092"/>
    <cellStyle name="Input 2 4 2 2 3 5" xfId="14093"/>
    <cellStyle name="Input 2 4 2 2 3 5 2" xfId="14094"/>
    <cellStyle name="Input 2 4 2 2 3 5 3" xfId="14095"/>
    <cellStyle name="Input 2 4 2 2 3 5 4" xfId="14096"/>
    <cellStyle name="Input 2 4 2 2 3 5 5" xfId="14097"/>
    <cellStyle name="Input 2 4 2 2 3 5 6" xfId="14098"/>
    <cellStyle name="Input 2 4 2 2 3 5 7" xfId="14099"/>
    <cellStyle name="Input 2 4 2 2 3 5 8" xfId="14100"/>
    <cellStyle name="Input 2 4 2 2 3 6" xfId="14101"/>
    <cellStyle name="Input 2 4 2 2 3 6 2" xfId="14102"/>
    <cellStyle name="Input 2 4 2 2 3 6 3" xfId="14103"/>
    <cellStyle name="Input 2 4 2 2 3 6 4" xfId="14104"/>
    <cellStyle name="Input 2 4 2 2 3 6 5" xfId="14105"/>
    <cellStyle name="Input 2 4 2 2 3 6 6" xfId="14106"/>
    <cellStyle name="Input 2 4 2 2 3 6 7" xfId="14107"/>
    <cellStyle name="Input 2 4 2 2 3 7" xfId="14108"/>
    <cellStyle name="Input 2 4 2 2 3 8" xfId="14109"/>
    <cellStyle name="Input 2 4 2 2 3 9" xfId="14110"/>
    <cellStyle name="Input 2 4 2 2 4" xfId="14111"/>
    <cellStyle name="Input 2 4 2 2 4 10" xfId="14112"/>
    <cellStyle name="Input 2 4 2 2 4 2" xfId="14113"/>
    <cellStyle name="Input 2 4 2 2 4 2 2" xfId="14114"/>
    <cellStyle name="Input 2 4 2 2 4 2 2 2" xfId="14115"/>
    <cellStyle name="Input 2 4 2 2 4 2 2 3" xfId="14116"/>
    <cellStyle name="Input 2 4 2 2 4 2 2 4" xfId="14117"/>
    <cellStyle name="Input 2 4 2 2 4 2 2 5" xfId="14118"/>
    <cellStyle name="Input 2 4 2 2 4 2 2 6" xfId="14119"/>
    <cellStyle name="Input 2 4 2 2 4 2 2 7" xfId="14120"/>
    <cellStyle name="Input 2 4 2 2 4 2 3" xfId="14121"/>
    <cellStyle name="Input 2 4 2 2 4 2 4" xfId="14122"/>
    <cellStyle name="Input 2 4 2 2 4 3" xfId="14123"/>
    <cellStyle name="Input 2 4 2 2 4 3 2" xfId="14124"/>
    <cellStyle name="Input 2 4 2 2 4 3 2 2" xfId="14125"/>
    <cellStyle name="Input 2 4 2 2 4 3 2 3" xfId="14126"/>
    <cellStyle name="Input 2 4 2 2 4 3 2 4" xfId="14127"/>
    <cellStyle name="Input 2 4 2 2 4 3 2 5" xfId="14128"/>
    <cellStyle name="Input 2 4 2 2 4 3 2 6" xfId="14129"/>
    <cellStyle name="Input 2 4 2 2 4 3 2 7" xfId="14130"/>
    <cellStyle name="Input 2 4 2 2 4 3 3" xfId="14131"/>
    <cellStyle name="Input 2 4 2 2 4 3 4" xfId="14132"/>
    <cellStyle name="Input 2 4 2 2 4 4" xfId="14133"/>
    <cellStyle name="Input 2 4 2 2 4 4 2" xfId="14134"/>
    <cellStyle name="Input 2 4 2 2 4 4 2 2" xfId="14135"/>
    <cellStyle name="Input 2 4 2 2 4 4 2 3" xfId="14136"/>
    <cellStyle name="Input 2 4 2 2 4 4 2 4" xfId="14137"/>
    <cellStyle name="Input 2 4 2 2 4 4 2 5" xfId="14138"/>
    <cellStyle name="Input 2 4 2 2 4 4 2 6" xfId="14139"/>
    <cellStyle name="Input 2 4 2 2 4 4 2 7" xfId="14140"/>
    <cellStyle name="Input 2 4 2 2 4 4 3" xfId="14141"/>
    <cellStyle name="Input 2 4 2 2 4 4 4" xfId="14142"/>
    <cellStyle name="Input 2 4 2 2 4 5" xfId="14143"/>
    <cellStyle name="Input 2 4 2 2 4 5 2" xfId="14144"/>
    <cellStyle name="Input 2 4 2 2 4 5 3" xfId="14145"/>
    <cellStyle name="Input 2 4 2 2 4 5 4" xfId="14146"/>
    <cellStyle name="Input 2 4 2 2 4 5 5" xfId="14147"/>
    <cellStyle name="Input 2 4 2 2 4 5 6" xfId="14148"/>
    <cellStyle name="Input 2 4 2 2 4 5 7" xfId="14149"/>
    <cellStyle name="Input 2 4 2 2 4 5 8" xfId="14150"/>
    <cellStyle name="Input 2 4 2 2 4 6" xfId="14151"/>
    <cellStyle name="Input 2 4 2 2 4 6 2" xfId="14152"/>
    <cellStyle name="Input 2 4 2 2 4 6 3" xfId="14153"/>
    <cellStyle name="Input 2 4 2 2 4 6 4" xfId="14154"/>
    <cellStyle name="Input 2 4 2 2 4 6 5" xfId="14155"/>
    <cellStyle name="Input 2 4 2 2 4 6 6" xfId="14156"/>
    <cellStyle name="Input 2 4 2 2 4 6 7" xfId="14157"/>
    <cellStyle name="Input 2 4 2 2 4 7" xfId="14158"/>
    <cellStyle name="Input 2 4 2 2 4 8" xfId="14159"/>
    <cellStyle name="Input 2 4 2 2 4 9" xfId="14160"/>
    <cellStyle name="Input 2 4 2 2 5" xfId="14161"/>
    <cellStyle name="Input 2 4 2 2 5 2" xfId="14162"/>
    <cellStyle name="Input 2 4 2 2 5 2 2" xfId="14163"/>
    <cellStyle name="Input 2 4 2 2 5 2 3" xfId="14164"/>
    <cellStyle name="Input 2 4 2 2 5 2 4" xfId="14165"/>
    <cellStyle name="Input 2 4 2 2 5 2 5" xfId="14166"/>
    <cellStyle name="Input 2 4 2 2 5 2 6" xfId="14167"/>
    <cellStyle name="Input 2 4 2 2 5 2 7" xfId="14168"/>
    <cellStyle name="Input 2 4 2 2 5 3" xfId="14169"/>
    <cellStyle name="Input 2 4 2 2 5 4" xfId="14170"/>
    <cellStyle name="Input 2 4 2 2 5 5" xfId="14171"/>
    <cellStyle name="Input 2 4 2 2 6" xfId="14172"/>
    <cellStyle name="Input 2 4 2 2 6 2" xfId="14173"/>
    <cellStyle name="Input 2 4 2 2 6 2 2" xfId="14174"/>
    <cellStyle name="Input 2 4 2 2 6 2 3" xfId="14175"/>
    <cellStyle name="Input 2 4 2 2 6 2 4" xfId="14176"/>
    <cellStyle name="Input 2 4 2 2 6 2 5" xfId="14177"/>
    <cellStyle name="Input 2 4 2 2 6 2 6" xfId="14178"/>
    <cellStyle name="Input 2 4 2 2 6 2 7" xfId="14179"/>
    <cellStyle name="Input 2 4 2 2 6 3" xfId="14180"/>
    <cellStyle name="Input 2 4 2 2 6 4" xfId="14181"/>
    <cellStyle name="Input 2 4 2 2 6 5" xfId="14182"/>
    <cellStyle name="Input 2 4 2 2 7" xfId="14183"/>
    <cellStyle name="Input 2 4 2 2 7 2" xfId="14184"/>
    <cellStyle name="Input 2 4 2 2 7 2 2" xfId="14185"/>
    <cellStyle name="Input 2 4 2 2 7 2 3" xfId="14186"/>
    <cellStyle name="Input 2 4 2 2 7 2 4" xfId="14187"/>
    <cellStyle name="Input 2 4 2 2 7 2 5" xfId="14188"/>
    <cellStyle name="Input 2 4 2 2 7 2 6" xfId="14189"/>
    <cellStyle name="Input 2 4 2 2 7 2 7" xfId="14190"/>
    <cellStyle name="Input 2 4 2 2 7 3" xfId="14191"/>
    <cellStyle name="Input 2 4 2 2 7 4" xfId="14192"/>
    <cellStyle name="Input 2 4 2 2 7 5" xfId="14193"/>
    <cellStyle name="Input 2 4 2 2 8" xfId="14194"/>
    <cellStyle name="Input 2 4 2 2 8 2" xfId="14195"/>
    <cellStyle name="Input 2 4 2 2 8 2 2" xfId="14196"/>
    <cellStyle name="Input 2 4 2 2 8 2 3" xfId="14197"/>
    <cellStyle name="Input 2 4 2 2 8 2 4" xfId="14198"/>
    <cellStyle name="Input 2 4 2 2 8 2 5" xfId="14199"/>
    <cellStyle name="Input 2 4 2 2 8 2 6" xfId="14200"/>
    <cellStyle name="Input 2 4 2 2 8 2 7" xfId="14201"/>
    <cellStyle name="Input 2 4 2 2 8 3" xfId="14202"/>
    <cellStyle name="Input 2 4 2 2 8 4" xfId="14203"/>
    <cellStyle name="Input 2 4 2 2 8 5" xfId="14204"/>
    <cellStyle name="Input 2 4 2 2 9" xfId="14205"/>
    <cellStyle name="Input 2 4 2 2 9 2" xfId="14206"/>
    <cellStyle name="Input 2 4 2 2 9 3" xfId="14207"/>
    <cellStyle name="Input 2 4 2 2 9 4" xfId="14208"/>
    <cellStyle name="Input 2 4 2 2 9 5" xfId="14209"/>
    <cellStyle name="Input 2 4 2 2 9 6" xfId="14210"/>
    <cellStyle name="Input 2 4 2 2 9 7" xfId="14211"/>
    <cellStyle name="Input 2 4 2 2 9 8" xfId="14212"/>
    <cellStyle name="Input 2 4 2 3" xfId="14213"/>
    <cellStyle name="Input 2 4 2 3 10" xfId="14214"/>
    <cellStyle name="Input 2 4 2 3 10 2" xfId="14215"/>
    <cellStyle name="Input 2 4 2 3 10 3" xfId="14216"/>
    <cellStyle name="Input 2 4 2 3 10 4" xfId="14217"/>
    <cellStyle name="Input 2 4 2 3 10 5" xfId="14218"/>
    <cellStyle name="Input 2 4 2 3 11" xfId="14219"/>
    <cellStyle name="Input 2 4 2 3 11 2" xfId="14220"/>
    <cellStyle name="Input 2 4 2 3 11 3" xfId="14221"/>
    <cellStyle name="Input 2 4 2 3 11 4" xfId="14222"/>
    <cellStyle name="Input 2 4 2 3 11 5" xfId="14223"/>
    <cellStyle name="Input 2 4 2 3 12" xfId="14224"/>
    <cellStyle name="Input 2 4 2 3 12 2" xfId="14225"/>
    <cellStyle name="Input 2 4 2 3 12 3" xfId="14226"/>
    <cellStyle name="Input 2 4 2 3 12 4" xfId="14227"/>
    <cellStyle name="Input 2 4 2 3 12 5" xfId="14228"/>
    <cellStyle name="Input 2 4 2 3 13" xfId="14229"/>
    <cellStyle name="Input 2 4 2 3 13 2" xfId="14230"/>
    <cellStyle name="Input 2 4 2 3 13 3" xfId="14231"/>
    <cellStyle name="Input 2 4 2 3 13 4" xfId="14232"/>
    <cellStyle name="Input 2 4 2 3 13 5" xfId="14233"/>
    <cellStyle name="Input 2 4 2 3 14" xfId="14234"/>
    <cellStyle name="Input 2 4 2 3 14 2" xfId="14235"/>
    <cellStyle name="Input 2 4 2 3 14 3" xfId="14236"/>
    <cellStyle name="Input 2 4 2 3 14 4" xfId="14237"/>
    <cellStyle name="Input 2 4 2 3 14 5" xfId="14238"/>
    <cellStyle name="Input 2 4 2 3 15" xfId="14239"/>
    <cellStyle name="Input 2 4 2 3 15 2" xfId="14240"/>
    <cellStyle name="Input 2 4 2 3 15 3" xfId="14241"/>
    <cellStyle name="Input 2 4 2 3 15 4" xfId="14242"/>
    <cellStyle name="Input 2 4 2 3 15 5" xfId="14243"/>
    <cellStyle name="Input 2 4 2 3 16" xfId="14244"/>
    <cellStyle name="Input 2 4 2 3 16 2" xfId="14245"/>
    <cellStyle name="Input 2 4 2 3 16 3" xfId="14246"/>
    <cellStyle name="Input 2 4 2 3 16 4" xfId="14247"/>
    <cellStyle name="Input 2 4 2 3 16 5" xfId="14248"/>
    <cellStyle name="Input 2 4 2 3 17" xfId="14249"/>
    <cellStyle name="Input 2 4 2 3 17 2" xfId="14250"/>
    <cellStyle name="Input 2 4 2 3 17 3" xfId="14251"/>
    <cellStyle name="Input 2 4 2 3 17 4" xfId="14252"/>
    <cellStyle name="Input 2 4 2 3 17 5" xfId="14253"/>
    <cellStyle name="Input 2 4 2 3 18" xfId="14254"/>
    <cellStyle name="Input 2 4 2 3 2" xfId="14255"/>
    <cellStyle name="Input 2 4 2 3 2 10" xfId="14256"/>
    <cellStyle name="Input 2 4 2 3 2 2" xfId="14257"/>
    <cellStyle name="Input 2 4 2 3 2 2 2" xfId="14258"/>
    <cellStyle name="Input 2 4 2 3 2 2 2 2" xfId="14259"/>
    <cellStyle name="Input 2 4 2 3 2 2 2 3" xfId="14260"/>
    <cellStyle name="Input 2 4 2 3 2 2 2 4" xfId="14261"/>
    <cellStyle name="Input 2 4 2 3 2 2 2 5" xfId="14262"/>
    <cellStyle name="Input 2 4 2 3 2 2 2 6" xfId="14263"/>
    <cellStyle name="Input 2 4 2 3 2 2 2 7" xfId="14264"/>
    <cellStyle name="Input 2 4 2 3 2 2 3" xfId="14265"/>
    <cellStyle name="Input 2 4 2 3 2 2 4" xfId="14266"/>
    <cellStyle name="Input 2 4 2 3 2 3" xfId="14267"/>
    <cellStyle name="Input 2 4 2 3 2 3 2" xfId="14268"/>
    <cellStyle name="Input 2 4 2 3 2 3 2 2" xfId="14269"/>
    <cellStyle name="Input 2 4 2 3 2 3 2 3" xfId="14270"/>
    <cellStyle name="Input 2 4 2 3 2 3 2 4" xfId="14271"/>
    <cellStyle name="Input 2 4 2 3 2 3 2 5" xfId="14272"/>
    <cellStyle name="Input 2 4 2 3 2 3 2 6" xfId="14273"/>
    <cellStyle name="Input 2 4 2 3 2 3 2 7" xfId="14274"/>
    <cellStyle name="Input 2 4 2 3 2 3 3" xfId="14275"/>
    <cellStyle name="Input 2 4 2 3 2 3 4" xfId="14276"/>
    <cellStyle name="Input 2 4 2 3 2 4" xfId="14277"/>
    <cellStyle name="Input 2 4 2 3 2 4 2" xfId="14278"/>
    <cellStyle name="Input 2 4 2 3 2 4 2 2" xfId="14279"/>
    <cellStyle name="Input 2 4 2 3 2 4 2 3" xfId="14280"/>
    <cellStyle name="Input 2 4 2 3 2 4 2 4" xfId="14281"/>
    <cellStyle name="Input 2 4 2 3 2 4 2 5" xfId="14282"/>
    <cellStyle name="Input 2 4 2 3 2 4 2 6" xfId="14283"/>
    <cellStyle name="Input 2 4 2 3 2 4 2 7" xfId="14284"/>
    <cellStyle name="Input 2 4 2 3 2 4 3" xfId="14285"/>
    <cellStyle name="Input 2 4 2 3 2 4 4" xfId="14286"/>
    <cellStyle name="Input 2 4 2 3 2 5" xfId="14287"/>
    <cellStyle name="Input 2 4 2 3 2 5 2" xfId="14288"/>
    <cellStyle name="Input 2 4 2 3 2 5 3" xfId="14289"/>
    <cellStyle name="Input 2 4 2 3 2 5 4" xfId="14290"/>
    <cellStyle name="Input 2 4 2 3 2 5 5" xfId="14291"/>
    <cellStyle name="Input 2 4 2 3 2 5 6" xfId="14292"/>
    <cellStyle name="Input 2 4 2 3 2 5 7" xfId="14293"/>
    <cellStyle name="Input 2 4 2 3 2 5 8" xfId="14294"/>
    <cellStyle name="Input 2 4 2 3 2 6" xfId="14295"/>
    <cellStyle name="Input 2 4 2 3 2 6 2" xfId="14296"/>
    <cellStyle name="Input 2 4 2 3 2 6 3" xfId="14297"/>
    <cellStyle name="Input 2 4 2 3 2 6 4" xfId="14298"/>
    <cellStyle name="Input 2 4 2 3 2 6 5" xfId="14299"/>
    <cellStyle name="Input 2 4 2 3 2 6 6" xfId="14300"/>
    <cellStyle name="Input 2 4 2 3 2 6 7" xfId="14301"/>
    <cellStyle name="Input 2 4 2 3 2 7" xfId="14302"/>
    <cellStyle name="Input 2 4 2 3 2 8" xfId="14303"/>
    <cellStyle name="Input 2 4 2 3 2 9" xfId="14304"/>
    <cellStyle name="Input 2 4 2 3 3" xfId="14305"/>
    <cellStyle name="Input 2 4 2 3 3 2" xfId="14306"/>
    <cellStyle name="Input 2 4 2 3 3 2 2" xfId="14307"/>
    <cellStyle name="Input 2 4 2 3 3 2 3" xfId="14308"/>
    <cellStyle name="Input 2 4 2 3 3 2 4" xfId="14309"/>
    <cellStyle name="Input 2 4 2 3 3 2 5" xfId="14310"/>
    <cellStyle name="Input 2 4 2 3 3 2 6" xfId="14311"/>
    <cellStyle name="Input 2 4 2 3 3 2 7" xfId="14312"/>
    <cellStyle name="Input 2 4 2 3 3 3" xfId="14313"/>
    <cellStyle name="Input 2 4 2 3 3 4" xfId="14314"/>
    <cellStyle name="Input 2 4 2 3 3 5" xfId="14315"/>
    <cellStyle name="Input 2 4 2 3 4" xfId="14316"/>
    <cellStyle name="Input 2 4 2 3 4 2" xfId="14317"/>
    <cellStyle name="Input 2 4 2 3 4 2 2" xfId="14318"/>
    <cellStyle name="Input 2 4 2 3 4 2 3" xfId="14319"/>
    <cellStyle name="Input 2 4 2 3 4 2 4" xfId="14320"/>
    <cellStyle name="Input 2 4 2 3 4 2 5" xfId="14321"/>
    <cellStyle name="Input 2 4 2 3 4 2 6" xfId="14322"/>
    <cellStyle name="Input 2 4 2 3 4 2 7" xfId="14323"/>
    <cellStyle name="Input 2 4 2 3 4 3" xfId="14324"/>
    <cellStyle name="Input 2 4 2 3 4 4" xfId="14325"/>
    <cellStyle name="Input 2 4 2 3 4 5" xfId="14326"/>
    <cellStyle name="Input 2 4 2 3 5" xfId="14327"/>
    <cellStyle name="Input 2 4 2 3 5 2" xfId="14328"/>
    <cellStyle name="Input 2 4 2 3 5 2 2" xfId="14329"/>
    <cellStyle name="Input 2 4 2 3 5 2 3" xfId="14330"/>
    <cellStyle name="Input 2 4 2 3 5 2 4" xfId="14331"/>
    <cellStyle name="Input 2 4 2 3 5 2 5" xfId="14332"/>
    <cellStyle name="Input 2 4 2 3 5 2 6" xfId="14333"/>
    <cellStyle name="Input 2 4 2 3 5 2 7" xfId="14334"/>
    <cellStyle name="Input 2 4 2 3 5 3" xfId="14335"/>
    <cellStyle name="Input 2 4 2 3 5 4" xfId="14336"/>
    <cellStyle name="Input 2 4 2 3 5 5" xfId="14337"/>
    <cellStyle name="Input 2 4 2 3 6" xfId="14338"/>
    <cellStyle name="Input 2 4 2 3 6 2" xfId="14339"/>
    <cellStyle name="Input 2 4 2 3 6 3" xfId="14340"/>
    <cellStyle name="Input 2 4 2 3 6 4" xfId="14341"/>
    <cellStyle name="Input 2 4 2 3 6 5" xfId="14342"/>
    <cellStyle name="Input 2 4 2 3 6 6" xfId="14343"/>
    <cellStyle name="Input 2 4 2 3 6 7" xfId="14344"/>
    <cellStyle name="Input 2 4 2 3 6 8" xfId="14345"/>
    <cellStyle name="Input 2 4 2 3 7" xfId="14346"/>
    <cellStyle name="Input 2 4 2 3 7 2" xfId="14347"/>
    <cellStyle name="Input 2 4 2 3 7 3" xfId="14348"/>
    <cellStyle name="Input 2 4 2 3 7 4" xfId="14349"/>
    <cellStyle name="Input 2 4 2 3 7 5" xfId="14350"/>
    <cellStyle name="Input 2 4 2 3 7 6" xfId="14351"/>
    <cellStyle name="Input 2 4 2 3 7 7" xfId="14352"/>
    <cellStyle name="Input 2 4 2 3 8" xfId="14353"/>
    <cellStyle name="Input 2 4 2 3 8 2" xfId="14354"/>
    <cellStyle name="Input 2 4 2 3 8 3" xfId="14355"/>
    <cellStyle name="Input 2 4 2 3 8 4" xfId="14356"/>
    <cellStyle name="Input 2 4 2 3 8 5" xfId="14357"/>
    <cellStyle name="Input 2 4 2 3 9" xfId="14358"/>
    <cellStyle name="Input 2 4 2 3 9 2" xfId="14359"/>
    <cellStyle name="Input 2 4 2 3 9 3" xfId="14360"/>
    <cellStyle name="Input 2 4 2 3 9 4" xfId="14361"/>
    <cellStyle name="Input 2 4 2 3 9 5" xfId="14362"/>
    <cellStyle name="Input 2 4 2 4" xfId="14363"/>
    <cellStyle name="Input 2 4 2 4 10" xfId="14364"/>
    <cellStyle name="Input 2 4 2 4 2" xfId="14365"/>
    <cellStyle name="Input 2 4 2 4 2 2" xfId="14366"/>
    <cellStyle name="Input 2 4 2 4 2 2 2" xfId="14367"/>
    <cellStyle name="Input 2 4 2 4 2 2 3" xfId="14368"/>
    <cellStyle name="Input 2 4 2 4 2 2 4" xfId="14369"/>
    <cellStyle name="Input 2 4 2 4 2 2 5" xfId="14370"/>
    <cellStyle name="Input 2 4 2 4 2 2 6" xfId="14371"/>
    <cellStyle name="Input 2 4 2 4 2 2 7" xfId="14372"/>
    <cellStyle name="Input 2 4 2 4 2 3" xfId="14373"/>
    <cellStyle name="Input 2 4 2 4 2 4" xfId="14374"/>
    <cellStyle name="Input 2 4 2 4 3" xfId="14375"/>
    <cellStyle name="Input 2 4 2 4 3 2" xfId="14376"/>
    <cellStyle name="Input 2 4 2 4 3 2 2" xfId="14377"/>
    <cellStyle name="Input 2 4 2 4 3 2 3" xfId="14378"/>
    <cellStyle name="Input 2 4 2 4 3 2 4" xfId="14379"/>
    <cellStyle name="Input 2 4 2 4 3 2 5" xfId="14380"/>
    <cellStyle name="Input 2 4 2 4 3 2 6" xfId="14381"/>
    <cellStyle name="Input 2 4 2 4 3 2 7" xfId="14382"/>
    <cellStyle name="Input 2 4 2 4 3 3" xfId="14383"/>
    <cellStyle name="Input 2 4 2 4 3 4" xfId="14384"/>
    <cellStyle name="Input 2 4 2 4 4" xfId="14385"/>
    <cellStyle name="Input 2 4 2 4 4 2" xfId="14386"/>
    <cellStyle name="Input 2 4 2 4 4 2 2" xfId="14387"/>
    <cellStyle name="Input 2 4 2 4 4 2 3" xfId="14388"/>
    <cellStyle name="Input 2 4 2 4 4 2 4" xfId="14389"/>
    <cellStyle name="Input 2 4 2 4 4 2 5" xfId="14390"/>
    <cellStyle name="Input 2 4 2 4 4 2 6" xfId="14391"/>
    <cellStyle name="Input 2 4 2 4 4 2 7" xfId="14392"/>
    <cellStyle name="Input 2 4 2 4 4 3" xfId="14393"/>
    <cellStyle name="Input 2 4 2 4 4 4" xfId="14394"/>
    <cellStyle name="Input 2 4 2 4 5" xfId="14395"/>
    <cellStyle name="Input 2 4 2 4 5 2" xfId="14396"/>
    <cellStyle name="Input 2 4 2 4 5 3" xfId="14397"/>
    <cellStyle name="Input 2 4 2 4 5 4" xfId="14398"/>
    <cellStyle name="Input 2 4 2 4 5 5" xfId="14399"/>
    <cellStyle name="Input 2 4 2 4 5 6" xfId="14400"/>
    <cellStyle name="Input 2 4 2 4 5 7" xfId="14401"/>
    <cellStyle name="Input 2 4 2 4 5 8" xfId="14402"/>
    <cellStyle name="Input 2 4 2 4 6" xfId="14403"/>
    <cellStyle name="Input 2 4 2 4 6 2" xfId="14404"/>
    <cellStyle name="Input 2 4 2 4 6 3" xfId="14405"/>
    <cellStyle name="Input 2 4 2 4 6 4" xfId="14406"/>
    <cellStyle name="Input 2 4 2 4 6 5" xfId="14407"/>
    <cellStyle name="Input 2 4 2 4 6 6" xfId="14408"/>
    <cellStyle name="Input 2 4 2 4 6 7" xfId="14409"/>
    <cellStyle name="Input 2 4 2 4 7" xfId="14410"/>
    <cellStyle name="Input 2 4 2 4 8" xfId="14411"/>
    <cellStyle name="Input 2 4 2 4 9" xfId="14412"/>
    <cellStyle name="Input 2 4 2 5" xfId="14413"/>
    <cellStyle name="Input 2 4 2 5 10" xfId="14414"/>
    <cellStyle name="Input 2 4 2 5 2" xfId="14415"/>
    <cellStyle name="Input 2 4 2 5 2 2" xfId="14416"/>
    <cellStyle name="Input 2 4 2 5 2 2 2" xfId="14417"/>
    <cellStyle name="Input 2 4 2 5 2 2 3" xfId="14418"/>
    <cellStyle name="Input 2 4 2 5 2 2 4" xfId="14419"/>
    <cellStyle name="Input 2 4 2 5 2 2 5" xfId="14420"/>
    <cellStyle name="Input 2 4 2 5 2 2 6" xfId="14421"/>
    <cellStyle name="Input 2 4 2 5 2 2 7" xfId="14422"/>
    <cellStyle name="Input 2 4 2 5 2 3" xfId="14423"/>
    <cellStyle name="Input 2 4 2 5 2 4" xfId="14424"/>
    <cellStyle name="Input 2 4 2 5 3" xfId="14425"/>
    <cellStyle name="Input 2 4 2 5 3 2" xfId="14426"/>
    <cellStyle name="Input 2 4 2 5 3 2 2" xfId="14427"/>
    <cellStyle name="Input 2 4 2 5 3 2 3" xfId="14428"/>
    <cellStyle name="Input 2 4 2 5 3 2 4" xfId="14429"/>
    <cellStyle name="Input 2 4 2 5 3 2 5" xfId="14430"/>
    <cellStyle name="Input 2 4 2 5 3 2 6" xfId="14431"/>
    <cellStyle name="Input 2 4 2 5 3 2 7" xfId="14432"/>
    <cellStyle name="Input 2 4 2 5 3 3" xfId="14433"/>
    <cellStyle name="Input 2 4 2 5 3 4" xfId="14434"/>
    <cellStyle name="Input 2 4 2 5 4" xfId="14435"/>
    <cellStyle name="Input 2 4 2 5 4 2" xfId="14436"/>
    <cellStyle name="Input 2 4 2 5 4 2 2" xfId="14437"/>
    <cellStyle name="Input 2 4 2 5 4 2 3" xfId="14438"/>
    <cellStyle name="Input 2 4 2 5 4 2 4" xfId="14439"/>
    <cellStyle name="Input 2 4 2 5 4 2 5" xfId="14440"/>
    <cellStyle name="Input 2 4 2 5 4 2 6" xfId="14441"/>
    <cellStyle name="Input 2 4 2 5 4 2 7" xfId="14442"/>
    <cellStyle name="Input 2 4 2 5 4 3" xfId="14443"/>
    <cellStyle name="Input 2 4 2 5 4 4" xfId="14444"/>
    <cellStyle name="Input 2 4 2 5 5" xfId="14445"/>
    <cellStyle name="Input 2 4 2 5 5 2" xfId="14446"/>
    <cellStyle name="Input 2 4 2 5 5 3" xfId="14447"/>
    <cellStyle name="Input 2 4 2 5 5 4" xfId="14448"/>
    <cellStyle name="Input 2 4 2 5 5 5" xfId="14449"/>
    <cellStyle name="Input 2 4 2 5 5 6" xfId="14450"/>
    <cellStyle name="Input 2 4 2 5 5 7" xfId="14451"/>
    <cellStyle name="Input 2 4 2 5 5 8" xfId="14452"/>
    <cellStyle name="Input 2 4 2 5 6" xfId="14453"/>
    <cellStyle name="Input 2 4 2 5 6 2" xfId="14454"/>
    <cellStyle name="Input 2 4 2 5 6 3" xfId="14455"/>
    <cellStyle name="Input 2 4 2 5 6 4" xfId="14456"/>
    <cellStyle name="Input 2 4 2 5 6 5" xfId="14457"/>
    <cellStyle name="Input 2 4 2 5 6 6" xfId="14458"/>
    <cellStyle name="Input 2 4 2 5 6 7" xfId="14459"/>
    <cellStyle name="Input 2 4 2 5 7" xfId="14460"/>
    <cellStyle name="Input 2 4 2 5 8" xfId="14461"/>
    <cellStyle name="Input 2 4 2 5 9" xfId="14462"/>
    <cellStyle name="Input 2 4 2 6" xfId="14463"/>
    <cellStyle name="Input 2 4 2 6 2" xfId="14464"/>
    <cellStyle name="Input 2 4 2 6 2 2" xfId="14465"/>
    <cellStyle name="Input 2 4 2 6 2 3" xfId="14466"/>
    <cellStyle name="Input 2 4 2 6 2 4" xfId="14467"/>
    <cellStyle name="Input 2 4 2 6 2 5" xfId="14468"/>
    <cellStyle name="Input 2 4 2 6 2 6" xfId="14469"/>
    <cellStyle name="Input 2 4 2 6 2 7" xfId="14470"/>
    <cellStyle name="Input 2 4 2 6 3" xfId="14471"/>
    <cellStyle name="Input 2 4 2 6 4" xfId="14472"/>
    <cellStyle name="Input 2 4 2 6 5" xfId="14473"/>
    <cellStyle name="Input 2 4 2 7" xfId="14474"/>
    <cellStyle name="Input 2 4 2 7 2" xfId="14475"/>
    <cellStyle name="Input 2 4 2 7 2 2" xfId="14476"/>
    <cellStyle name="Input 2 4 2 7 2 3" xfId="14477"/>
    <cellStyle name="Input 2 4 2 7 2 4" xfId="14478"/>
    <cellStyle name="Input 2 4 2 7 2 5" xfId="14479"/>
    <cellStyle name="Input 2 4 2 7 2 6" xfId="14480"/>
    <cellStyle name="Input 2 4 2 7 2 7" xfId="14481"/>
    <cellStyle name="Input 2 4 2 7 3" xfId="14482"/>
    <cellStyle name="Input 2 4 2 7 4" xfId="14483"/>
    <cellStyle name="Input 2 4 2 7 5" xfId="14484"/>
    <cellStyle name="Input 2 4 2 8" xfId="14485"/>
    <cellStyle name="Input 2 4 2 8 2" xfId="14486"/>
    <cellStyle name="Input 2 4 2 8 2 2" xfId="14487"/>
    <cellStyle name="Input 2 4 2 8 2 3" xfId="14488"/>
    <cellStyle name="Input 2 4 2 8 2 4" xfId="14489"/>
    <cellStyle name="Input 2 4 2 8 2 5" xfId="14490"/>
    <cellStyle name="Input 2 4 2 8 2 6" xfId="14491"/>
    <cellStyle name="Input 2 4 2 8 2 7" xfId="14492"/>
    <cellStyle name="Input 2 4 2 8 3" xfId="14493"/>
    <cellStyle name="Input 2 4 2 8 4" xfId="14494"/>
    <cellStyle name="Input 2 4 2 8 5" xfId="14495"/>
    <cellStyle name="Input 2 4 2 9" xfId="14496"/>
    <cellStyle name="Input 2 4 2 9 2" xfId="14497"/>
    <cellStyle name="Input 2 4 2 9 2 2" xfId="14498"/>
    <cellStyle name="Input 2 4 2 9 2 3" xfId="14499"/>
    <cellStyle name="Input 2 4 2 9 2 4" xfId="14500"/>
    <cellStyle name="Input 2 4 2 9 2 5" xfId="14501"/>
    <cellStyle name="Input 2 4 2 9 2 6" xfId="14502"/>
    <cellStyle name="Input 2 4 2 9 2 7" xfId="14503"/>
    <cellStyle name="Input 2 4 2 9 3" xfId="14504"/>
    <cellStyle name="Input 2 4 2 9 4" xfId="14505"/>
    <cellStyle name="Input 2 4 2 9 5" xfId="14506"/>
    <cellStyle name="Input 2 4 3" xfId="14507"/>
    <cellStyle name="Input 2 4 3 10" xfId="14508"/>
    <cellStyle name="Input 2 4 3 10 2" xfId="14509"/>
    <cellStyle name="Input 2 4 3 10 3" xfId="14510"/>
    <cellStyle name="Input 2 4 3 10 4" xfId="14511"/>
    <cellStyle name="Input 2 4 3 10 5" xfId="14512"/>
    <cellStyle name="Input 2 4 3 10 6" xfId="14513"/>
    <cellStyle name="Input 2 4 3 10 7" xfId="14514"/>
    <cellStyle name="Input 2 4 3 10 8" xfId="14515"/>
    <cellStyle name="Input 2 4 3 11" xfId="14516"/>
    <cellStyle name="Input 2 4 3 11 2" xfId="14517"/>
    <cellStyle name="Input 2 4 3 11 3" xfId="14518"/>
    <cellStyle name="Input 2 4 3 11 4" xfId="14519"/>
    <cellStyle name="Input 2 4 3 11 5" xfId="14520"/>
    <cellStyle name="Input 2 4 3 11 6" xfId="14521"/>
    <cellStyle name="Input 2 4 3 11 7" xfId="14522"/>
    <cellStyle name="Input 2 4 3 12" xfId="14523"/>
    <cellStyle name="Input 2 4 3 12 2" xfId="14524"/>
    <cellStyle name="Input 2 4 3 12 3" xfId="14525"/>
    <cellStyle name="Input 2 4 3 12 4" xfId="14526"/>
    <cellStyle name="Input 2 4 3 12 5" xfId="14527"/>
    <cellStyle name="Input 2 4 3 13" xfId="14528"/>
    <cellStyle name="Input 2 4 3 13 2" xfId="14529"/>
    <cellStyle name="Input 2 4 3 13 3" xfId="14530"/>
    <cellStyle name="Input 2 4 3 13 4" xfId="14531"/>
    <cellStyle name="Input 2 4 3 13 5" xfId="14532"/>
    <cellStyle name="Input 2 4 3 14" xfId="14533"/>
    <cellStyle name="Input 2 4 3 14 2" xfId="14534"/>
    <cellStyle name="Input 2 4 3 14 3" xfId="14535"/>
    <cellStyle name="Input 2 4 3 14 4" xfId="14536"/>
    <cellStyle name="Input 2 4 3 14 5" xfId="14537"/>
    <cellStyle name="Input 2 4 3 15" xfId="14538"/>
    <cellStyle name="Input 2 4 3 15 2" xfId="14539"/>
    <cellStyle name="Input 2 4 3 15 3" xfId="14540"/>
    <cellStyle name="Input 2 4 3 15 4" xfId="14541"/>
    <cellStyle name="Input 2 4 3 15 5" xfId="14542"/>
    <cellStyle name="Input 2 4 3 16" xfId="14543"/>
    <cellStyle name="Input 2 4 3 17" xfId="14544"/>
    <cellStyle name="Input 2 4 3 2" xfId="14545"/>
    <cellStyle name="Input 2 4 3 2 10" xfId="14546"/>
    <cellStyle name="Input 2 4 3 2 10 2" xfId="14547"/>
    <cellStyle name="Input 2 4 3 2 10 3" xfId="14548"/>
    <cellStyle name="Input 2 4 3 2 10 4" xfId="14549"/>
    <cellStyle name="Input 2 4 3 2 10 5" xfId="14550"/>
    <cellStyle name="Input 2 4 3 2 10 6" xfId="14551"/>
    <cellStyle name="Input 2 4 3 2 10 7" xfId="14552"/>
    <cellStyle name="Input 2 4 3 2 11" xfId="14553"/>
    <cellStyle name="Input 2 4 3 2 11 2" xfId="14554"/>
    <cellStyle name="Input 2 4 3 2 11 3" xfId="14555"/>
    <cellStyle name="Input 2 4 3 2 11 4" xfId="14556"/>
    <cellStyle name="Input 2 4 3 2 11 5" xfId="14557"/>
    <cellStyle name="Input 2 4 3 2 12" xfId="14558"/>
    <cellStyle name="Input 2 4 3 2 12 2" xfId="14559"/>
    <cellStyle name="Input 2 4 3 2 12 3" xfId="14560"/>
    <cellStyle name="Input 2 4 3 2 12 4" xfId="14561"/>
    <cellStyle name="Input 2 4 3 2 12 5" xfId="14562"/>
    <cellStyle name="Input 2 4 3 2 13" xfId="14563"/>
    <cellStyle name="Input 2 4 3 2 13 2" xfId="14564"/>
    <cellStyle name="Input 2 4 3 2 13 3" xfId="14565"/>
    <cellStyle name="Input 2 4 3 2 13 4" xfId="14566"/>
    <cellStyle name="Input 2 4 3 2 13 5" xfId="14567"/>
    <cellStyle name="Input 2 4 3 2 14" xfId="14568"/>
    <cellStyle name="Input 2 4 3 2 14 2" xfId="14569"/>
    <cellStyle name="Input 2 4 3 2 14 3" xfId="14570"/>
    <cellStyle name="Input 2 4 3 2 14 4" xfId="14571"/>
    <cellStyle name="Input 2 4 3 2 14 5" xfId="14572"/>
    <cellStyle name="Input 2 4 3 2 15" xfId="14573"/>
    <cellStyle name="Input 2 4 3 2 15 2" xfId="14574"/>
    <cellStyle name="Input 2 4 3 2 15 3" xfId="14575"/>
    <cellStyle name="Input 2 4 3 2 15 4" xfId="14576"/>
    <cellStyle name="Input 2 4 3 2 15 5" xfId="14577"/>
    <cellStyle name="Input 2 4 3 2 16" xfId="14578"/>
    <cellStyle name="Input 2 4 3 2 16 2" xfId="14579"/>
    <cellStyle name="Input 2 4 3 2 16 3" xfId="14580"/>
    <cellStyle name="Input 2 4 3 2 16 4" xfId="14581"/>
    <cellStyle name="Input 2 4 3 2 16 5" xfId="14582"/>
    <cellStyle name="Input 2 4 3 2 17" xfId="14583"/>
    <cellStyle name="Input 2 4 3 2 17 2" xfId="14584"/>
    <cellStyle name="Input 2 4 3 2 17 3" xfId="14585"/>
    <cellStyle name="Input 2 4 3 2 17 4" xfId="14586"/>
    <cellStyle name="Input 2 4 3 2 17 5" xfId="14587"/>
    <cellStyle name="Input 2 4 3 2 18" xfId="14588"/>
    <cellStyle name="Input 2 4 3 2 2" xfId="14589"/>
    <cellStyle name="Input 2 4 3 2 2 10" xfId="14590"/>
    <cellStyle name="Input 2 4 3 2 2 10 2" xfId="14591"/>
    <cellStyle name="Input 2 4 3 2 2 10 3" xfId="14592"/>
    <cellStyle name="Input 2 4 3 2 2 10 4" xfId="14593"/>
    <cellStyle name="Input 2 4 3 2 2 10 5" xfId="14594"/>
    <cellStyle name="Input 2 4 3 2 2 11" xfId="14595"/>
    <cellStyle name="Input 2 4 3 2 2 11 2" xfId="14596"/>
    <cellStyle name="Input 2 4 3 2 2 11 3" xfId="14597"/>
    <cellStyle name="Input 2 4 3 2 2 11 4" xfId="14598"/>
    <cellStyle name="Input 2 4 3 2 2 11 5" xfId="14599"/>
    <cellStyle name="Input 2 4 3 2 2 12" xfId="14600"/>
    <cellStyle name="Input 2 4 3 2 2 12 2" xfId="14601"/>
    <cellStyle name="Input 2 4 3 2 2 12 3" xfId="14602"/>
    <cellStyle name="Input 2 4 3 2 2 12 4" xfId="14603"/>
    <cellStyle name="Input 2 4 3 2 2 12 5" xfId="14604"/>
    <cellStyle name="Input 2 4 3 2 2 13" xfId="14605"/>
    <cellStyle name="Input 2 4 3 2 2 13 2" xfId="14606"/>
    <cellStyle name="Input 2 4 3 2 2 13 3" xfId="14607"/>
    <cellStyle name="Input 2 4 3 2 2 13 4" xfId="14608"/>
    <cellStyle name="Input 2 4 3 2 2 13 5" xfId="14609"/>
    <cellStyle name="Input 2 4 3 2 2 14" xfId="14610"/>
    <cellStyle name="Input 2 4 3 2 2 14 2" xfId="14611"/>
    <cellStyle name="Input 2 4 3 2 2 14 3" xfId="14612"/>
    <cellStyle name="Input 2 4 3 2 2 14 4" xfId="14613"/>
    <cellStyle name="Input 2 4 3 2 2 14 5" xfId="14614"/>
    <cellStyle name="Input 2 4 3 2 2 15" xfId="14615"/>
    <cellStyle name="Input 2 4 3 2 2 15 2" xfId="14616"/>
    <cellStyle name="Input 2 4 3 2 2 15 3" xfId="14617"/>
    <cellStyle name="Input 2 4 3 2 2 15 4" xfId="14618"/>
    <cellStyle name="Input 2 4 3 2 2 15 5" xfId="14619"/>
    <cellStyle name="Input 2 4 3 2 2 16" xfId="14620"/>
    <cellStyle name="Input 2 4 3 2 2 16 2" xfId="14621"/>
    <cellStyle name="Input 2 4 3 2 2 16 3" xfId="14622"/>
    <cellStyle name="Input 2 4 3 2 2 16 4" xfId="14623"/>
    <cellStyle name="Input 2 4 3 2 2 16 5" xfId="14624"/>
    <cellStyle name="Input 2 4 3 2 2 17" xfId="14625"/>
    <cellStyle name="Input 2 4 3 2 2 17 2" xfId="14626"/>
    <cellStyle name="Input 2 4 3 2 2 17 3" xfId="14627"/>
    <cellStyle name="Input 2 4 3 2 2 17 4" xfId="14628"/>
    <cellStyle name="Input 2 4 3 2 2 17 5" xfId="14629"/>
    <cellStyle name="Input 2 4 3 2 2 18" xfId="14630"/>
    <cellStyle name="Input 2 4 3 2 2 2" xfId="14631"/>
    <cellStyle name="Input 2 4 3 2 2 2 10" xfId="14632"/>
    <cellStyle name="Input 2 4 3 2 2 2 2" xfId="14633"/>
    <cellStyle name="Input 2 4 3 2 2 2 2 2" xfId="14634"/>
    <cellStyle name="Input 2 4 3 2 2 2 2 2 2" xfId="14635"/>
    <cellStyle name="Input 2 4 3 2 2 2 2 2 3" xfId="14636"/>
    <cellStyle name="Input 2 4 3 2 2 2 2 2 4" xfId="14637"/>
    <cellStyle name="Input 2 4 3 2 2 2 2 2 5" xfId="14638"/>
    <cellStyle name="Input 2 4 3 2 2 2 2 2 6" xfId="14639"/>
    <cellStyle name="Input 2 4 3 2 2 2 2 2 7" xfId="14640"/>
    <cellStyle name="Input 2 4 3 2 2 2 2 3" xfId="14641"/>
    <cellStyle name="Input 2 4 3 2 2 2 2 4" xfId="14642"/>
    <cellStyle name="Input 2 4 3 2 2 2 3" xfId="14643"/>
    <cellStyle name="Input 2 4 3 2 2 2 3 2" xfId="14644"/>
    <cellStyle name="Input 2 4 3 2 2 2 3 2 2" xfId="14645"/>
    <cellStyle name="Input 2 4 3 2 2 2 3 2 3" xfId="14646"/>
    <cellStyle name="Input 2 4 3 2 2 2 3 2 4" xfId="14647"/>
    <cellStyle name="Input 2 4 3 2 2 2 3 2 5" xfId="14648"/>
    <cellStyle name="Input 2 4 3 2 2 2 3 2 6" xfId="14649"/>
    <cellStyle name="Input 2 4 3 2 2 2 3 2 7" xfId="14650"/>
    <cellStyle name="Input 2 4 3 2 2 2 3 3" xfId="14651"/>
    <cellStyle name="Input 2 4 3 2 2 2 3 4" xfId="14652"/>
    <cellStyle name="Input 2 4 3 2 2 2 4" xfId="14653"/>
    <cellStyle name="Input 2 4 3 2 2 2 4 2" xfId="14654"/>
    <cellStyle name="Input 2 4 3 2 2 2 4 2 2" xfId="14655"/>
    <cellStyle name="Input 2 4 3 2 2 2 4 2 3" xfId="14656"/>
    <cellStyle name="Input 2 4 3 2 2 2 4 2 4" xfId="14657"/>
    <cellStyle name="Input 2 4 3 2 2 2 4 2 5" xfId="14658"/>
    <cellStyle name="Input 2 4 3 2 2 2 4 2 6" xfId="14659"/>
    <cellStyle name="Input 2 4 3 2 2 2 4 2 7" xfId="14660"/>
    <cellStyle name="Input 2 4 3 2 2 2 4 3" xfId="14661"/>
    <cellStyle name="Input 2 4 3 2 2 2 4 4" xfId="14662"/>
    <cellStyle name="Input 2 4 3 2 2 2 5" xfId="14663"/>
    <cellStyle name="Input 2 4 3 2 2 2 5 2" xfId="14664"/>
    <cellStyle name="Input 2 4 3 2 2 2 5 3" xfId="14665"/>
    <cellStyle name="Input 2 4 3 2 2 2 5 4" xfId="14666"/>
    <cellStyle name="Input 2 4 3 2 2 2 5 5" xfId="14667"/>
    <cellStyle name="Input 2 4 3 2 2 2 5 6" xfId="14668"/>
    <cellStyle name="Input 2 4 3 2 2 2 5 7" xfId="14669"/>
    <cellStyle name="Input 2 4 3 2 2 2 5 8" xfId="14670"/>
    <cellStyle name="Input 2 4 3 2 2 2 6" xfId="14671"/>
    <cellStyle name="Input 2 4 3 2 2 2 6 2" xfId="14672"/>
    <cellStyle name="Input 2 4 3 2 2 2 6 3" xfId="14673"/>
    <cellStyle name="Input 2 4 3 2 2 2 6 4" xfId="14674"/>
    <cellStyle name="Input 2 4 3 2 2 2 6 5" xfId="14675"/>
    <cellStyle name="Input 2 4 3 2 2 2 6 6" xfId="14676"/>
    <cellStyle name="Input 2 4 3 2 2 2 6 7" xfId="14677"/>
    <cellStyle name="Input 2 4 3 2 2 2 7" xfId="14678"/>
    <cellStyle name="Input 2 4 3 2 2 2 8" xfId="14679"/>
    <cellStyle name="Input 2 4 3 2 2 2 9" xfId="14680"/>
    <cellStyle name="Input 2 4 3 2 2 3" xfId="14681"/>
    <cellStyle name="Input 2 4 3 2 2 3 2" xfId="14682"/>
    <cellStyle name="Input 2 4 3 2 2 3 2 2" xfId="14683"/>
    <cellStyle name="Input 2 4 3 2 2 3 2 3" xfId="14684"/>
    <cellStyle name="Input 2 4 3 2 2 3 2 4" xfId="14685"/>
    <cellStyle name="Input 2 4 3 2 2 3 2 5" xfId="14686"/>
    <cellStyle name="Input 2 4 3 2 2 3 2 6" xfId="14687"/>
    <cellStyle name="Input 2 4 3 2 2 3 2 7" xfId="14688"/>
    <cellStyle name="Input 2 4 3 2 2 3 3" xfId="14689"/>
    <cellStyle name="Input 2 4 3 2 2 3 4" xfId="14690"/>
    <cellStyle name="Input 2 4 3 2 2 3 5" xfId="14691"/>
    <cellStyle name="Input 2 4 3 2 2 4" xfId="14692"/>
    <cellStyle name="Input 2 4 3 2 2 4 2" xfId="14693"/>
    <cellStyle name="Input 2 4 3 2 2 4 2 2" xfId="14694"/>
    <cellStyle name="Input 2 4 3 2 2 4 2 3" xfId="14695"/>
    <cellStyle name="Input 2 4 3 2 2 4 2 4" xfId="14696"/>
    <cellStyle name="Input 2 4 3 2 2 4 2 5" xfId="14697"/>
    <cellStyle name="Input 2 4 3 2 2 4 2 6" xfId="14698"/>
    <cellStyle name="Input 2 4 3 2 2 4 2 7" xfId="14699"/>
    <cellStyle name="Input 2 4 3 2 2 4 3" xfId="14700"/>
    <cellStyle name="Input 2 4 3 2 2 4 4" xfId="14701"/>
    <cellStyle name="Input 2 4 3 2 2 4 5" xfId="14702"/>
    <cellStyle name="Input 2 4 3 2 2 5" xfId="14703"/>
    <cellStyle name="Input 2 4 3 2 2 5 2" xfId="14704"/>
    <cellStyle name="Input 2 4 3 2 2 5 2 2" xfId="14705"/>
    <cellStyle name="Input 2 4 3 2 2 5 2 3" xfId="14706"/>
    <cellStyle name="Input 2 4 3 2 2 5 2 4" xfId="14707"/>
    <cellStyle name="Input 2 4 3 2 2 5 2 5" xfId="14708"/>
    <cellStyle name="Input 2 4 3 2 2 5 2 6" xfId="14709"/>
    <cellStyle name="Input 2 4 3 2 2 5 2 7" xfId="14710"/>
    <cellStyle name="Input 2 4 3 2 2 5 3" xfId="14711"/>
    <cellStyle name="Input 2 4 3 2 2 5 4" xfId="14712"/>
    <cellStyle name="Input 2 4 3 2 2 5 5" xfId="14713"/>
    <cellStyle name="Input 2 4 3 2 2 6" xfId="14714"/>
    <cellStyle name="Input 2 4 3 2 2 6 2" xfId="14715"/>
    <cellStyle name="Input 2 4 3 2 2 6 3" xfId="14716"/>
    <cellStyle name="Input 2 4 3 2 2 6 4" xfId="14717"/>
    <cellStyle name="Input 2 4 3 2 2 6 5" xfId="14718"/>
    <cellStyle name="Input 2 4 3 2 2 6 6" xfId="14719"/>
    <cellStyle name="Input 2 4 3 2 2 6 7" xfId="14720"/>
    <cellStyle name="Input 2 4 3 2 2 6 8" xfId="14721"/>
    <cellStyle name="Input 2 4 3 2 2 7" xfId="14722"/>
    <cellStyle name="Input 2 4 3 2 2 7 2" xfId="14723"/>
    <cellStyle name="Input 2 4 3 2 2 7 3" xfId="14724"/>
    <cellStyle name="Input 2 4 3 2 2 7 4" xfId="14725"/>
    <cellStyle name="Input 2 4 3 2 2 7 5" xfId="14726"/>
    <cellStyle name="Input 2 4 3 2 2 7 6" xfId="14727"/>
    <cellStyle name="Input 2 4 3 2 2 7 7" xfId="14728"/>
    <cellStyle name="Input 2 4 3 2 2 8" xfId="14729"/>
    <cellStyle name="Input 2 4 3 2 2 8 2" xfId="14730"/>
    <cellStyle name="Input 2 4 3 2 2 8 3" xfId="14731"/>
    <cellStyle name="Input 2 4 3 2 2 8 4" xfId="14732"/>
    <cellStyle name="Input 2 4 3 2 2 8 5" xfId="14733"/>
    <cellStyle name="Input 2 4 3 2 2 9" xfId="14734"/>
    <cellStyle name="Input 2 4 3 2 2 9 2" xfId="14735"/>
    <cellStyle name="Input 2 4 3 2 2 9 3" xfId="14736"/>
    <cellStyle name="Input 2 4 3 2 2 9 4" xfId="14737"/>
    <cellStyle name="Input 2 4 3 2 2 9 5" xfId="14738"/>
    <cellStyle name="Input 2 4 3 2 3" xfId="14739"/>
    <cellStyle name="Input 2 4 3 2 3 10" xfId="14740"/>
    <cellStyle name="Input 2 4 3 2 3 2" xfId="14741"/>
    <cellStyle name="Input 2 4 3 2 3 2 2" xfId="14742"/>
    <cellStyle name="Input 2 4 3 2 3 2 2 2" xfId="14743"/>
    <cellStyle name="Input 2 4 3 2 3 2 2 3" xfId="14744"/>
    <cellStyle name="Input 2 4 3 2 3 2 2 4" xfId="14745"/>
    <cellStyle name="Input 2 4 3 2 3 2 2 5" xfId="14746"/>
    <cellStyle name="Input 2 4 3 2 3 2 2 6" xfId="14747"/>
    <cellStyle name="Input 2 4 3 2 3 2 2 7" xfId="14748"/>
    <cellStyle name="Input 2 4 3 2 3 2 3" xfId="14749"/>
    <cellStyle name="Input 2 4 3 2 3 2 4" xfId="14750"/>
    <cellStyle name="Input 2 4 3 2 3 3" xfId="14751"/>
    <cellStyle name="Input 2 4 3 2 3 3 2" xfId="14752"/>
    <cellStyle name="Input 2 4 3 2 3 3 2 2" xfId="14753"/>
    <cellStyle name="Input 2 4 3 2 3 3 2 3" xfId="14754"/>
    <cellStyle name="Input 2 4 3 2 3 3 2 4" xfId="14755"/>
    <cellStyle name="Input 2 4 3 2 3 3 2 5" xfId="14756"/>
    <cellStyle name="Input 2 4 3 2 3 3 2 6" xfId="14757"/>
    <cellStyle name="Input 2 4 3 2 3 3 2 7" xfId="14758"/>
    <cellStyle name="Input 2 4 3 2 3 3 3" xfId="14759"/>
    <cellStyle name="Input 2 4 3 2 3 3 4" xfId="14760"/>
    <cellStyle name="Input 2 4 3 2 3 4" xfId="14761"/>
    <cellStyle name="Input 2 4 3 2 3 4 2" xfId="14762"/>
    <cellStyle name="Input 2 4 3 2 3 4 2 2" xfId="14763"/>
    <cellStyle name="Input 2 4 3 2 3 4 2 3" xfId="14764"/>
    <cellStyle name="Input 2 4 3 2 3 4 2 4" xfId="14765"/>
    <cellStyle name="Input 2 4 3 2 3 4 2 5" xfId="14766"/>
    <cellStyle name="Input 2 4 3 2 3 4 2 6" xfId="14767"/>
    <cellStyle name="Input 2 4 3 2 3 4 2 7" xfId="14768"/>
    <cellStyle name="Input 2 4 3 2 3 4 3" xfId="14769"/>
    <cellStyle name="Input 2 4 3 2 3 4 4" xfId="14770"/>
    <cellStyle name="Input 2 4 3 2 3 5" xfId="14771"/>
    <cellStyle name="Input 2 4 3 2 3 5 2" xfId="14772"/>
    <cellStyle name="Input 2 4 3 2 3 5 3" xfId="14773"/>
    <cellStyle name="Input 2 4 3 2 3 5 4" xfId="14774"/>
    <cellStyle name="Input 2 4 3 2 3 5 5" xfId="14775"/>
    <cellStyle name="Input 2 4 3 2 3 5 6" xfId="14776"/>
    <cellStyle name="Input 2 4 3 2 3 5 7" xfId="14777"/>
    <cellStyle name="Input 2 4 3 2 3 5 8" xfId="14778"/>
    <cellStyle name="Input 2 4 3 2 3 6" xfId="14779"/>
    <cellStyle name="Input 2 4 3 2 3 6 2" xfId="14780"/>
    <cellStyle name="Input 2 4 3 2 3 6 3" xfId="14781"/>
    <cellStyle name="Input 2 4 3 2 3 6 4" xfId="14782"/>
    <cellStyle name="Input 2 4 3 2 3 6 5" xfId="14783"/>
    <cellStyle name="Input 2 4 3 2 3 6 6" xfId="14784"/>
    <cellStyle name="Input 2 4 3 2 3 6 7" xfId="14785"/>
    <cellStyle name="Input 2 4 3 2 3 7" xfId="14786"/>
    <cellStyle name="Input 2 4 3 2 3 8" xfId="14787"/>
    <cellStyle name="Input 2 4 3 2 3 9" xfId="14788"/>
    <cellStyle name="Input 2 4 3 2 4" xfId="14789"/>
    <cellStyle name="Input 2 4 3 2 4 10" xfId="14790"/>
    <cellStyle name="Input 2 4 3 2 4 2" xfId="14791"/>
    <cellStyle name="Input 2 4 3 2 4 2 2" xfId="14792"/>
    <cellStyle name="Input 2 4 3 2 4 2 2 2" xfId="14793"/>
    <cellStyle name="Input 2 4 3 2 4 2 2 3" xfId="14794"/>
    <cellStyle name="Input 2 4 3 2 4 2 2 4" xfId="14795"/>
    <cellStyle name="Input 2 4 3 2 4 2 2 5" xfId="14796"/>
    <cellStyle name="Input 2 4 3 2 4 2 2 6" xfId="14797"/>
    <cellStyle name="Input 2 4 3 2 4 2 2 7" xfId="14798"/>
    <cellStyle name="Input 2 4 3 2 4 2 3" xfId="14799"/>
    <cellStyle name="Input 2 4 3 2 4 2 4" xfId="14800"/>
    <cellStyle name="Input 2 4 3 2 4 3" xfId="14801"/>
    <cellStyle name="Input 2 4 3 2 4 3 2" xfId="14802"/>
    <cellStyle name="Input 2 4 3 2 4 3 2 2" xfId="14803"/>
    <cellStyle name="Input 2 4 3 2 4 3 2 3" xfId="14804"/>
    <cellStyle name="Input 2 4 3 2 4 3 2 4" xfId="14805"/>
    <cellStyle name="Input 2 4 3 2 4 3 2 5" xfId="14806"/>
    <cellStyle name="Input 2 4 3 2 4 3 2 6" xfId="14807"/>
    <cellStyle name="Input 2 4 3 2 4 3 2 7" xfId="14808"/>
    <cellStyle name="Input 2 4 3 2 4 3 3" xfId="14809"/>
    <cellStyle name="Input 2 4 3 2 4 3 4" xfId="14810"/>
    <cellStyle name="Input 2 4 3 2 4 4" xfId="14811"/>
    <cellStyle name="Input 2 4 3 2 4 4 2" xfId="14812"/>
    <cellStyle name="Input 2 4 3 2 4 4 2 2" xfId="14813"/>
    <cellStyle name="Input 2 4 3 2 4 4 2 3" xfId="14814"/>
    <cellStyle name="Input 2 4 3 2 4 4 2 4" xfId="14815"/>
    <cellStyle name="Input 2 4 3 2 4 4 2 5" xfId="14816"/>
    <cellStyle name="Input 2 4 3 2 4 4 2 6" xfId="14817"/>
    <cellStyle name="Input 2 4 3 2 4 4 2 7" xfId="14818"/>
    <cellStyle name="Input 2 4 3 2 4 4 3" xfId="14819"/>
    <cellStyle name="Input 2 4 3 2 4 4 4" xfId="14820"/>
    <cellStyle name="Input 2 4 3 2 4 5" xfId="14821"/>
    <cellStyle name="Input 2 4 3 2 4 5 2" xfId="14822"/>
    <cellStyle name="Input 2 4 3 2 4 5 3" xfId="14823"/>
    <cellStyle name="Input 2 4 3 2 4 5 4" xfId="14824"/>
    <cellStyle name="Input 2 4 3 2 4 5 5" xfId="14825"/>
    <cellStyle name="Input 2 4 3 2 4 5 6" xfId="14826"/>
    <cellStyle name="Input 2 4 3 2 4 5 7" xfId="14827"/>
    <cellStyle name="Input 2 4 3 2 4 5 8" xfId="14828"/>
    <cellStyle name="Input 2 4 3 2 4 6" xfId="14829"/>
    <cellStyle name="Input 2 4 3 2 4 6 2" xfId="14830"/>
    <cellStyle name="Input 2 4 3 2 4 6 3" xfId="14831"/>
    <cellStyle name="Input 2 4 3 2 4 6 4" xfId="14832"/>
    <cellStyle name="Input 2 4 3 2 4 6 5" xfId="14833"/>
    <cellStyle name="Input 2 4 3 2 4 6 6" xfId="14834"/>
    <cellStyle name="Input 2 4 3 2 4 6 7" xfId="14835"/>
    <cellStyle name="Input 2 4 3 2 4 7" xfId="14836"/>
    <cellStyle name="Input 2 4 3 2 4 8" xfId="14837"/>
    <cellStyle name="Input 2 4 3 2 4 9" xfId="14838"/>
    <cellStyle name="Input 2 4 3 2 5" xfId="14839"/>
    <cellStyle name="Input 2 4 3 2 5 2" xfId="14840"/>
    <cellStyle name="Input 2 4 3 2 5 2 2" xfId="14841"/>
    <cellStyle name="Input 2 4 3 2 5 2 3" xfId="14842"/>
    <cellStyle name="Input 2 4 3 2 5 2 4" xfId="14843"/>
    <cellStyle name="Input 2 4 3 2 5 2 5" xfId="14844"/>
    <cellStyle name="Input 2 4 3 2 5 2 6" xfId="14845"/>
    <cellStyle name="Input 2 4 3 2 5 2 7" xfId="14846"/>
    <cellStyle name="Input 2 4 3 2 5 3" xfId="14847"/>
    <cellStyle name="Input 2 4 3 2 5 4" xfId="14848"/>
    <cellStyle name="Input 2 4 3 2 5 5" xfId="14849"/>
    <cellStyle name="Input 2 4 3 2 6" xfId="14850"/>
    <cellStyle name="Input 2 4 3 2 6 2" xfId="14851"/>
    <cellStyle name="Input 2 4 3 2 6 2 2" xfId="14852"/>
    <cellStyle name="Input 2 4 3 2 6 2 3" xfId="14853"/>
    <cellStyle name="Input 2 4 3 2 6 2 4" xfId="14854"/>
    <cellStyle name="Input 2 4 3 2 6 2 5" xfId="14855"/>
    <cellStyle name="Input 2 4 3 2 6 2 6" xfId="14856"/>
    <cellStyle name="Input 2 4 3 2 6 2 7" xfId="14857"/>
    <cellStyle name="Input 2 4 3 2 6 3" xfId="14858"/>
    <cellStyle name="Input 2 4 3 2 6 4" xfId="14859"/>
    <cellStyle name="Input 2 4 3 2 6 5" xfId="14860"/>
    <cellStyle name="Input 2 4 3 2 7" xfId="14861"/>
    <cellStyle name="Input 2 4 3 2 7 2" xfId="14862"/>
    <cellStyle name="Input 2 4 3 2 7 2 2" xfId="14863"/>
    <cellStyle name="Input 2 4 3 2 7 2 3" xfId="14864"/>
    <cellStyle name="Input 2 4 3 2 7 2 4" xfId="14865"/>
    <cellStyle name="Input 2 4 3 2 7 2 5" xfId="14866"/>
    <cellStyle name="Input 2 4 3 2 7 2 6" xfId="14867"/>
    <cellStyle name="Input 2 4 3 2 7 2 7" xfId="14868"/>
    <cellStyle name="Input 2 4 3 2 7 3" xfId="14869"/>
    <cellStyle name="Input 2 4 3 2 7 4" xfId="14870"/>
    <cellStyle name="Input 2 4 3 2 7 5" xfId="14871"/>
    <cellStyle name="Input 2 4 3 2 8" xfId="14872"/>
    <cellStyle name="Input 2 4 3 2 8 2" xfId="14873"/>
    <cellStyle name="Input 2 4 3 2 8 2 2" xfId="14874"/>
    <cellStyle name="Input 2 4 3 2 8 2 3" xfId="14875"/>
    <cellStyle name="Input 2 4 3 2 8 2 4" xfId="14876"/>
    <cellStyle name="Input 2 4 3 2 8 2 5" xfId="14877"/>
    <cellStyle name="Input 2 4 3 2 8 2 6" xfId="14878"/>
    <cellStyle name="Input 2 4 3 2 8 2 7" xfId="14879"/>
    <cellStyle name="Input 2 4 3 2 8 3" xfId="14880"/>
    <cellStyle name="Input 2 4 3 2 8 4" xfId="14881"/>
    <cellStyle name="Input 2 4 3 2 8 5" xfId="14882"/>
    <cellStyle name="Input 2 4 3 2 9" xfId="14883"/>
    <cellStyle name="Input 2 4 3 2 9 2" xfId="14884"/>
    <cellStyle name="Input 2 4 3 2 9 3" xfId="14885"/>
    <cellStyle name="Input 2 4 3 2 9 4" xfId="14886"/>
    <cellStyle name="Input 2 4 3 2 9 5" xfId="14887"/>
    <cellStyle name="Input 2 4 3 2 9 6" xfId="14888"/>
    <cellStyle name="Input 2 4 3 2 9 7" xfId="14889"/>
    <cellStyle name="Input 2 4 3 2 9 8" xfId="14890"/>
    <cellStyle name="Input 2 4 3 3" xfId="14891"/>
    <cellStyle name="Input 2 4 3 3 10" xfId="14892"/>
    <cellStyle name="Input 2 4 3 3 10 2" xfId="14893"/>
    <cellStyle name="Input 2 4 3 3 10 3" xfId="14894"/>
    <cellStyle name="Input 2 4 3 3 10 4" xfId="14895"/>
    <cellStyle name="Input 2 4 3 3 10 5" xfId="14896"/>
    <cellStyle name="Input 2 4 3 3 11" xfId="14897"/>
    <cellStyle name="Input 2 4 3 3 11 2" xfId="14898"/>
    <cellStyle name="Input 2 4 3 3 11 3" xfId="14899"/>
    <cellStyle name="Input 2 4 3 3 11 4" xfId="14900"/>
    <cellStyle name="Input 2 4 3 3 11 5" xfId="14901"/>
    <cellStyle name="Input 2 4 3 3 12" xfId="14902"/>
    <cellStyle name="Input 2 4 3 3 12 2" xfId="14903"/>
    <cellStyle name="Input 2 4 3 3 12 3" xfId="14904"/>
    <cellStyle name="Input 2 4 3 3 12 4" xfId="14905"/>
    <cellStyle name="Input 2 4 3 3 12 5" xfId="14906"/>
    <cellStyle name="Input 2 4 3 3 13" xfId="14907"/>
    <cellStyle name="Input 2 4 3 3 13 2" xfId="14908"/>
    <cellStyle name="Input 2 4 3 3 13 3" xfId="14909"/>
    <cellStyle name="Input 2 4 3 3 13 4" xfId="14910"/>
    <cellStyle name="Input 2 4 3 3 13 5" xfId="14911"/>
    <cellStyle name="Input 2 4 3 3 14" xfId="14912"/>
    <cellStyle name="Input 2 4 3 3 14 2" xfId="14913"/>
    <cellStyle name="Input 2 4 3 3 14 3" xfId="14914"/>
    <cellStyle name="Input 2 4 3 3 14 4" xfId="14915"/>
    <cellStyle name="Input 2 4 3 3 14 5" xfId="14916"/>
    <cellStyle name="Input 2 4 3 3 15" xfId="14917"/>
    <cellStyle name="Input 2 4 3 3 15 2" xfId="14918"/>
    <cellStyle name="Input 2 4 3 3 15 3" xfId="14919"/>
    <cellStyle name="Input 2 4 3 3 15 4" xfId="14920"/>
    <cellStyle name="Input 2 4 3 3 15 5" xfId="14921"/>
    <cellStyle name="Input 2 4 3 3 16" xfId="14922"/>
    <cellStyle name="Input 2 4 3 3 16 2" xfId="14923"/>
    <cellStyle name="Input 2 4 3 3 16 3" xfId="14924"/>
    <cellStyle name="Input 2 4 3 3 16 4" xfId="14925"/>
    <cellStyle name="Input 2 4 3 3 16 5" xfId="14926"/>
    <cellStyle name="Input 2 4 3 3 17" xfId="14927"/>
    <cellStyle name="Input 2 4 3 3 17 2" xfId="14928"/>
    <cellStyle name="Input 2 4 3 3 17 3" xfId="14929"/>
    <cellStyle name="Input 2 4 3 3 17 4" xfId="14930"/>
    <cellStyle name="Input 2 4 3 3 17 5" xfId="14931"/>
    <cellStyle name="Input 2 4 3 3 18" xfId="14932"/>
    <cellStyle name="Input 2 4 3 3 2" xfId="14933"/>
    <cellStyle name="Input 2 4 3 3 2 10" xfId="14934"/>
    <cellStyle name="Input 2 4 3 3 2 2" xfId="14935"/>
    <cellStyle name="Input 2 4 3 3 2 2 2" xfId="14936"/>
    <cellStyle name="Input 2 4 3 3 2 2 2 2" xfId="14937"/>
    <cellStyle name="Input 2 4 3 3 2 2 2 3" xfId="14938"/>
    <cellStyle name="Input 2 4 3 3 2 2 2 4" xfId="14939"/>
    <cellStyle name="Input 2 4 3 3 2 2 2 5" xfId="14940"/>
    <cellStyle name="Input 2 4 3 3 2 2 2 6" xfId="14941"/>
    <cellStyle name="Input 2 4 3 3 2 2 2 7" xfId="14942"/>
    <cellStyle name="Input 2 4 3 3 2 2 3" xfId="14943"/>
    <cellStyle name="Input 2 4 3 3 2 2 4" xfId="14944"/>
    <cellStyle name="Input 2 4 3 3 2 3" xfId="14945"/>
    <cellStyle name="Input 2 4 3 3 2 3 2" xfId="14946"/>
    <cellStyle name="Input 2 4 3 3 2 3 2 2" xfId="14947"/>
    <cellStyle name="Input 2 4 3 3 2 3 2 3" xfId="14948"/>
    <cellStyle name="Input 2 4 3 3 2 3 2 4" xfId="14949"/>
    <cellStyle name="Input 2 4 3 3 2 3 2 5" xfId="14950"/>
    <cellStyle name="Input 2 4 3 3 2 3 2 6" xfId="14951"/>
    <cellStyle name="Input 2 4 3 3 2 3 2 7" xfId="14952"/>
    <cellStyle name="Input 2 4 3 3 2 3 3" xfId="14953"/>
    <cellStyle name="Input 2 4 3 3 2 3 4" xfId="14954"/>
    <cellStyle name="Input 2 4 3 3 2 4" xfId="14955"/>
    <cellStyle name="Input 2 4 3 3 2 4 2" xfId="14956"/>
    <cellStyle name="Input 2 4 3 3 2 4 2 2" xfId="14957"/>
    <cellStyle name="Input 2 4 3 3 2 4 2 3" xfId="14958"/>
    <cellStyle name="Input 2 4 3 3 2 4 2 4" xfId="14959"/>
    <cellStyle name="Input 2 4 3 3 2 4 2 5" xfId="14960"/>
    <cellStyle name="Input 2 4 3 3 2 4 2 6" xfId="14961"/>
    <cellStyle name="Input 2 4 3 3 2 4 2 7" xfId="14962"/>
    <cellStyle name="Input 2 4 3 3 2 4 3" xfId="14963"/>
    <cellStyle name="Input 2 4 3 3 2 4 4" xfId="14964"/>
    <cellStyle name="Input 2 4 3 3 2 5" xfId="14965"/>
    <cellStyle name="Input 2 4 3 3 2 5 2" xfId="14966"/>
    <cellStyle name="Input 2 4 3 3 2 5 3" xfId="14967"/>
    <cellStyle name="Input 2 4 3 3 2 5 4" xfId="14968"/>
    <cellStyle name="Input 2 4 3 3 2 5 5" xfId="14969"/>
    <cellStyle name="Input 2 4 3 3 2 5 6" xfId="14970"/>
    <cellStyle name="Input 2 4 3 3 2 5 7" xfId="14971"/>
    <cellStyle name="Input 2 4 3 3 2 5 8" xfId="14972"/>
    <cellStyle name="Input 2 4 3 3 2 6" xfId="14973"/>
    <cellStyle name="Input 2 4 3 3 2 6 2" xfId="14974"/>
    <cellStyle name="Input 2 4 3 3 2 6 3" xfId="14975"/>
    <cellStyle name="Input 2 4 3 3 2 6 4" xfId="14976"/>
    <cellStyle name="Input 2 4 3 3 2 6 5" xfId="14977"/>
    <cellStyle name="Input 2 4 3 3 2 6 6" xfId="14978"/>
    <cellStyle name="Input 2 4 3 3 2 6 7" xfId="14979"/>
    <cellStyle name="Input 2 4 3 3 2 7" xfId="14980"/>
    <cellStyle name="Input 2 4 3 3 2 8" xfId="14981"/>
    <cellStyle name="Input 2 4 3 3 2 9" xfId="14982"/>
    <cellStyle name="Input 2 4 3 3 3" xfId="14983"/>
    <cellStyle name="Input 2 4 3 3 3 2" xfId="14984"/>
    <cellStyle name="Input 2 4 3 3 3 2 2" xfId="14985"/>
    <cellStyle name="Input 2 4 3 3 3 2 3" xfId="14986"/>
    <cellStyle name="Input 2 4 3 3 3 2 4" xfId="14987"/>
    <cellStyle name="Input 2 4 3 3 3 2 5" xfId="14988"/>
    <cellStyle name="Input 2 4 3 3 3 2 6" xfId="14989"/>
    <cellStyle name="Input 2 4 3 3 3 2 7" xfId="14990"/>
    <cellStyle name="Input 2 4 3 3 3 3" xfId="14991"/>
    <cellStyle name="Input 2 4 3 3 3 4" xfId="14992"/>
    <cellStyle name="Input 2 4 3 3 3 5" xfId="14993"/>
    <cellStyle name="Input 2 4 3 3 4" xfId="14994"/>
    <cellStyle name="Input 2 4 3 3 4 2" xfId="14995"/>
    <cellStyle name="Input 2 4 3 3 4 2 2" xfId="14996"/>
    <cellStyle name="Input 2 4 3 3 4 2 3" xfId="14997"/>
    <cellStyle name="Input 2 4 3 3 4 2 4" xfId="14998"/>
    <cellStyle name="Input 2 4 3 3 4 2 5" xfId="14999"/>
    <cellStyle name="Input 2 4 3 3 4 2 6" xfId="15000"/>
    <cellStyle name="Input 2 4 3 3 4 2 7" xfId="15001"/>
    <cellStyle name="Input 2 4 3 3 4 3" xfId="15002"/>
    <cellStyle name="Input 2 4 3 3 4 4" xfId="15003"/>
    <cellStyle name="Input 2 4 3 3 4 5" xfId="15004"/>
    <cellStyle name="Input 2 4 3 3 5" xfId="15005"/>
    <cellStyle name="Input 2 4 3 3 5 2" xfId="15006"/>
    <cellStyle name="Input 2 4 3 3 5 2 2" xfId="15007"/>
    <cellStyle name="Input 2 4 3 3 5 2 3" xfId="15008"/>
    <cellStyle name="Input 2 4 3 3 5 2 4" xfId="15009"/>
    <cellStyle name="Input 2 4 3 3 5 2 5" xfId="15010"/>
    <cellStyle name="Input 2 4 3 3 5 2 6" xfId="15011"/>
    <cellStyle name="Input 2 4 3 3 5 2 7" xfId="15012"/>
    <cellStyle name="Input 2 4 3 3 5 3" xfId="15013"/>
    <cellStyle name="Input 2 4 3 3 5 4" xfId="15014"/>
    <cellStyle name="Input 2 4 3 3 5 5" xfId="15015"/>
    <cellStyle name="Input 2 4 3 3 6" xfId="15016"/>
    <cellStyle name="Input 2 4 3 3 6 2" xfId="15017"/>
    <cellStyle name="Input 2 4 3 3 6 3" xfId="15018"/>
    <cellStyle name="Input 2 4 3 3 6 4" xfId="15019"/>
    <cellStyle name="Input 2 4 3 3 6 5" xfId="15020"/>
    <cellStyle name="Input 2 4 3 3 6 6" xfId="15021"/>
    <cellStyle name="Input 2 4 3 3 6 7" xfId="15022"/>
    <cellStyle name="Input 2 4 3 3 6 8" xfId="15023"/>
    <cellStyle name="Input 2 4 3 3 7" xfId="15024"/>
    <cellStyle name="Input 2 4 3 3 7 2" xfId="15025"/>
    <cellStyle name="Input 2 4 3 3 7 3" xfId="15026"/>
    <cellStyle name="Input 2 4 3 3 7 4" xfId="15027"/>
    <cellStyle name="Input 2 4 3 3 7 5" xfId="15028"/>
    <cellStyle name="Input 2 4 3 3 7 6" xfId="15029"/>
    <cellStyle name="Input 2 4 3 3 7 7" xfId="15030"/>
    <cellStyle name="Input 2 4 3 3 8" xfId="15031"/>
    <cellStyle name="Input 2 4 3 3 8 2" xfId="15032"/>
    <cellStyle name="Input 2 4 3 3 8 3" xfId="15033"/>
    <cellStyle name="Input 2 4 3 3 8 4" xfId="15034"/>
    <cellStyle name="Input 2 4 3 3 8 5" xfId="15035"/>
    <cellStyle name="Input 2 4 3 3 9" xfId="15036"/>
    <cellStyle name="Input 2 4 3 3 9 2" xfId="15037"/>
    <cellStyle name="Input 2 4 3 3 9 3" xfId="15038"/>
    <cellStyle name="Input 2 4 3 3 9 4" xfId="15039"/>
    <cellStyle name="Input 2 4 3 3 9 5" xfId="15040"/>
    <cellStyle name="Input 2 4 3 4" xfId="15041"/>
    <cellStyle name="Input 2 4 3 4 10" xfId="15042"/>
    <cellStyle name="Input 2 4 3 4 2" xfId="15043"/>
    <cellStyle name="Input 2 4 3 4 2 2" xfId="15044"/>
    <cellStyle name="Input 2 4 3 4 2 2 2" xfId="15045"/>
    <cellStyle name="Input 2 4 3 4 2 2 3" xfId="15046"/>
    <cellStyle name="Input 2 4 3 4 2 2 4" xfId="15047"/>
    <cellStyle name="Input 2 4 3 4 2 2 5" xfId="15048"/>
    <cellStyle name="Input 2 4 3 4 2 2 6" xfId="15049"/>
    <cellStyle name="Input 2 4 3 4 2 2 7" xfId="15050"/>
    <cellStyle name="Input 2 4 3 4 2 3" xfId="15051"/>
    <cellStyle name="Input 2 4 3 4 2 4" xfId="15052"/>
    <cellStyle name="Input 2 4 3 4 3" xfId="15053"/>
    <cellStyle name="Input 2 4 3 4 3 2" xfId="15054"/>
    <cellStyle name="Input 2 4 3 4 3 2 2" xfId="15055"/>
    <cellStyle name="Input 2 4 3 4 3 2 3" xfId="15056"/>
    <cellStyle name="Input 2 4 3 4 3 2 4" xfId="15057"/>
    <cellStyle name="Input 2 4 3 4 3 2 5" xfId="15058"/>
    <cellStyle name="Input 2 4 3 4 3 2 6" xfId="15059"/>
    <cellStyle name="Input 2 4 3 4 3 2 7" xfId="15060"/>
    <cellStyle name="Input 2 4 3 4 3 3" xfId="15061"/>
    <cellStyle name="Input 2 4 3 4 3 4" xfId="15062"/>
    <cellStyle name="Input 2 4 3 4 4" xfId="15063"/>
    <cellStyle name="Input 2 4 3 4 4 2" xfId="15064"/>
    <cellStyle name="Input 2 4 3 4 4 2 2" xfId="15065"/>
    <cellStyle name="Input 2 4 3 4 4 2 3" xfId="15066"/>
    <cellStyle name="Input 2 4 3 4 4 2 4" xfId="15067"/>
    <cellStyle name="Input 2 4 3 4 4 2 5" xfId="15068"/>
    <cellStyle name="Input 2 4 3 4 4 2 6" xfId="15069"/>
    <cellStyle name="Input 2 4 3 4 4 2 7" xfId="15070"/>
    <cellStyle name="Input 2 4 3 4 4 3" xfId="15071"/>
    <cellStyle name="Input 2 4 3 4 4 4" xfId="15072"/>
    <cellStyle name="Input 2 4 3 4 5" xfId="15073"/>
    <cellStyle name="Input 2 4 3 4 5 2" xfId="15074"/>
    <cellStyle name="Input 2 4 3 4 5 3" xfId="15075"/>
    <cellStyle name="Input 2 4 3 4 5 4" xfId="15076"/>
    <cellStyle name="Input 2 4 3 4 5 5" xfId="15077"/>
    <cellStyle name="Input 2 4 3 4 5 6" xfId="15078"/>
    <cellStyle name="Input 2 4 3 4 5 7" xfId="15079"/>
    <cellStyle name="Input 2 4 3 4 5 8" xfId="15080"/>
    <cellStyle name="Input 2 4 3 4 6" xfId="15081"/>
    <cellStyle name="Input 2 4 3 4 6 2" xfId="15082"/>
    <cellStyle name="Input 2 4 3 4 6 3" xfId="15083"/>
    <cellStyle name="Input 2 4 3 4 6 4" xfId="15084"/>
    <cellStyle name="Input 2 4 3 4 6 5" xfId="15085"/>
    <cellStyle name="Input 2 4 3 4 6 6" xfId="15086"/>
    <cellStyle name="Input 2 4 3 4 6 7" xfId="15087"/>
    <cellStyle name="Input 2 4 3 4 7" xfId="15088"/>
    <cellStyle name="Input 2 4 3 4 8" xfId="15089"/>
    <cellStyle name="Input 2 4 3 4 9" xfId="15090"/>
    <cellStyle name="Input 2 4 3 5" xfId="15091"/>
    <cellStyle name="Input 2 4 3 5 10" xfId="15092"/>
    <cellStyle name="Input 2 4 3 5 2" xfId="15093"/>
    <cellStyle name="Input 2 4 3 5 2 2" xfId="15094"/>
    <cellStyle name="Input 2 4 3 5 2 2 2" xfId="15095"/>
    <cellStyle name="Input 2 4 3 5 2 2 3" xfId="15096"/>
    <cellStyle name="Input 2 4 3 5 2 2 4" xfId="15097"/>
    <cellStyle name="Input 2 4 3 5 2 2 5" xfId="15098"/>
    <cellStyle name="Input 2 4 3 5 2 2 6" xfId="15099"/>
    <cellStyle name="Input 2 4 3 5 2 2 7" xfId="15100"/>
    <cellStyle name="Input 2 4 3 5 2 3" xfId="15101"/>
    <cellStyle name="Input 2 4 3 5 2 4" xfId="15102"/>
    <cellStyle name="Input 2 4 3 5 3" xfId="15103"/>
    <cellStyle name="Input 2 4 3 5 3 2" xfId="15104"/>
    <cellStyle name="Input 2 4 3 5 3 2 2" xfId="15105"/>
    <cellStyle name="Input 2 4 3 5 3 2 3" xfId="15106"/>
    <cellStyle name="Input 2 4 3 5 3 2 4" xfId="15107"/>
    <cellStyle name="Input 2 4 3 5 3 2 5" xfId="15108"/>
    <cellStyle name="Input 2 4 3 5 3 2 6" xfId="15109"/>
    <cellStyle name="Input 2 4 3 5 3 2 7" xfId="15110"/>
    <cellStyle name="Input 2 4 3 5 3 3" xfId="15111"/>
    <cellStyle name="Input 2 4 3 5 3 4" xfId="15112"/>
    <cellStyle name="Input 2 4 3 5 4" xfId="15113"/>
    <cellStyle name="Input 2 4 3 5 4 2" xfId="15114"/>
    <cellStyle name="Input 2 4 3 5 4 2 2" xfId="15115"/>
    <cellStyle name="Input 2 4 3 5 4 2 3" xfId="15116"/>
    <cellStyle name="Input 2 4 3 5 4 2 4" xfId="15117"/>
    <cellStyle name="Input 2 4 3 5 4 2 5" xfId="15118"/>
    <cellStyle name="Input 2 4 3 5 4 2 6" xfId="15119"/>
    <cellStyle name="Input 2 4 3 5 4 2 7" xfId="15120"/>
    <cellStyle name="Input 2 4 3 5 4 3" xfId="15121"/>
    <cellStyle name="Input 2 4 3 5 4 4" xfId="15122"/>
    <cellStyle name="Input 2 4 3 5 5" xfId="15123"/>
    <cellStyle name="Input 2 4 3 5 5 2" xfId="15124"/>
    <cellStyle name="Input 2 4 3 5 5 3" xfId="15125"/>
    <cellStyle name="Input 2 4 3 5 5 4" xfId="15126"/>
    <cellStyle name="Input 2 4 3 5 5 5" xfId="15127"/>
    <cellStyle name="Input 2 4 3 5 5 6" xfId="15128"/>
    <cellStyle name="Input 2 4 3 5 5 7" xfId="15129"/>
    <cellStyle name="Input 2 4 3 5 5 8" xfId="15130"/>
    <cellStyle name="Input 2 4 3 5 6" xfId="15131"/>
    <cellStyle name="Input 2 4 3 5 6 2" xfId="15132"/>
    <cellStyle name="Input 2 4 3 5 6 3" xfId="15133"/>
    <cellStyle name="Input 2 4 3 5 6 4" xfId="15134"/>
    <cellStyle name="Input 2 4 3 5 6 5" xfId="15135"/>
    <cellStyle name="Input 2 4 3 5 6 6" xfId="15136"/>
    <cellStyle name="Input 2 4 3 5 6 7" xfId="15137"/>
    <cellStyle name="Input 2 4 3 5 7" xfId="15138"/>
    <cellStyle name="Input 2 4 3 5 8" xfId="15139"/>
    <cellStyle name="Input 2 4 3 5 9" xfId="15140"/>
    <cellStyle name="Input 2 4 3 6" xfId="15141"/>
    <cellStyle name="Input 2 4 3 6 2" xfId="15142"/>
    <cellStyle name="Input 2 4 3 6 2 2" xfId="15143"/>
    <cellStyle name="Input 2 4 3 6 2 3" xfId="15144"/>
    <cellStyle name="Input 2 4 3 6 2 4" xfId="15145"/>
    <cellStyle name="Input 2 4 3 6 2 5" xfId="15146"/>
    <cellStyle name="Input 2 4 3 6 2 6" xfId="15147"/>
    <cellStyle name="Input 2 4 3 6 2 7" xfId="15148"/>
    <cellStyle name="Input 2 4 3 6 3" xfId="15149"/>
    <cellStyle name="Input 2 4 3 6 4" xfId="15150"/>
    <cellStyle name="Input 2 4 3 6 5" xfId="15151"/>
    <cellStyle name="Input 2 4 3 7" xfId="15152"/>
    <cellStyle name="Input 2 4 3 7 2" xfId="15153"/>
    <cellStyle name="Input 2 4 3 7 2 2" xfId="15154"/>
    <cellStyle name="Input 2 4 3 7 2 3" xfId="15155"/>
    <cellStyle name="Input 2 4 3 7 2 4" xfId="15156"/>
    <cellStyle name="Input 2 4 3 7 2 5" xfId="15157"/>
    <cellStyle name="Input 2 4 3 7 2 6" xfId="15158"/>
    <cellStyle name="Input 2 4 3 7 2 7" xfId="15159"/>
    <cellStyle name="Input 2 4 3 7 3" xfId="15160"/>
    <cellStyle name="Input 2 4 3 7 4" xfId="15161"/>
    <cellStyle name="Input 2 4 3 7 5" xfId="15162"/>
    <cellStyle name="Input 2 4 3 8" xfId="15163"/>
    <cellStyle name="Input 2 4 3 8 2" xfId="15164"/>
    <cellStyle name="Input 2 4 3 8 2 2" xfId="15165"/>
    <cellStyle name="Input 2 4 3 8 2 3" xfId="15166"/>
    <cellStyle name="Input 2 4 3 8 2 4" xfId="15167"/>
    <cellStyle name="Input 2 4 3 8 2 5" xfId="15168"/>
    <cellStyle name="Input 2 4 3 8 2 6" xfId="15169"/>
    <cellStyle name="Input 2 4 3 8 2 7" xfId="15170"/>
    <cellStyle name="Input 2 4 3 8 3" xfId="15171"/>
    <cellStyle name="Input 2 4 3 8 4" xfId="15172"/>
    <cellStyle name="Input 2 4 3 8 5" xfId="15173"/>
    <cellStyle name="Input 2 4 3 9" xfId="15174"/>
    <cellStyle name="Input 2 4 3 9 2" xfId="15175"/>
    <cellStyle name="Input 2 4 3 9 2 2" xfId="15176"/>
    <cellStyle name="Input 2 4 3 9 2 3" xfId="15177"/>
    <cellStyle name="Input 2 4 3 9 2 4" xfId="15178"/>
    <cellStyle name="Input 2 4 3 9 2 5" xfId="15179"/>
    <cellStyle name="Input 2 4 3 9 2 6" xfId="15180"/>
    <cellStyle name="Input 2 4 3 9 2 7" xfId="15181"/>
    <cellStyle name="Input 2 4 3 9 3" xfId="15182"/>
    <cellStyle name="Input 2 4 3 9 4" xfId="15183"/>
    <cellStyle name="Input 2 4 3 9 5" xfId="15184"/>
    <cellStyle name="Input 2 4 4" xfId="15185"/>
    <cellStyle name="Input 2 4 4 10" xfId="15186"/>
    <cellStyle name="Input 2 4 4 10 2" xfId="15187"/>
    <cellStyle name="Input 2 4 4 10 3" xfId="15188"/>
    <cellStyle name="Input 2 4 4 10 4" xfId="15189"/>
    <cellStyle name="Input 2 4 4 10 5" xfId="15190"/>
    <cellStyle name="Input 2 4 4 10 6" xfId="15191"/>
    <cellStyle name="Input 2 4 4 10 7" xfId="15192"/>
    <cellStyle name="Input 2 4 4 11" xfId="15193"/>
    <cellStyle name="Input 2 4 4 11 2" xfId="15194"/>
    <cellStyle name="Input 2 4 4 11 3" xfId="15195"/>
    <cellStyle name="Input 2 4 4 11 4" xfId="15196"/>
    <cellStyle name="Input 2 4 4 11 5" xfId="15197"/>
    <cellStyle name="Input 2 4 4 12" xfId="15198"/>
    <cellStyle name="Input 2 4 4 12 2" xfId="15199"/>
    <cellStyle name="Input 2 4 4 12 3" xfId="15200"/>
    <cellStyle name="Input 2 4 4 12 4" xfId="15201"/>
    <cellStyle name="Input 2 4 4 12 5" xfId="15202"/>
    <cellStyle name="Input 2 4 4 13" xfId="15203"/>
    <cellStyle name="Input 2 4 4 13 2" xfId="15204"/>
    <cellStyle name="Input 2 4 4 13 3" xfId="15205"/>
    <cellStyle name="Input 2 4 4 13 4" xfId="15206"/>
    <cellStyle name="Input 2 4 4 13 5" xfId="15207"/>
    <cellStyle name="Input 2 4 4 14" xfId="15208"/>
    <cellStyle name="Input 2 4 4 14 2" xfId="15209"/>
    <cellStyle name="Input 2 4 4 14 3" xfId="15210"/>
    <cellStyle name="Input 2 4 4 14 4" xfId="15211"/>
    <cellStyle name="Input 2 4 4 14 5" xfId="15212"/>
    <cellStyle name="Input 2 4 4 15" xfId="15213"/>
    <cellStyle name="Input 2 4 4 15 2" xfId="15214"/>
    <cellStyle name="Input 2 4 4 15 3" xfId="15215"/>
    <cellStyle name="Input 2 4 4 15 4" xfId="15216"/>
    <cellStyle name="Input 2 4 4 15 5" xfId="15217"/>
    <cellStyle name="Input 2 4 4 16" xfId="15218"/>
    <cellStyle name="Input 2 4 4 16 2" xfId="15219"/>
    <cellStyle name="Input 2 4 4 16 3" xfId="15220"/>
    <cellStyle name="Input 2 4 4 16 4" xfId="15221"/>
    <cellStyle name="Input 2 4 4 16 5" xfId="15222"/>
    <cellStyle name="Input 2 4 4 17" xfId="15223"/>
    <cellStyle name="Input 2 4 4 17 2" xfId="15224"/>
    <cellStyle name="Input 2 4 4 17 3" xfId="15225"/>
    <cellStyle name="Input 2 4 4 17 4" xfId="15226"/>
    <cellStyle name="Input 2 4 4 17 5" xfId="15227"/>
    <cellStyle name="Input 2 4 4 18" xfId="15228"/>
    <cellStyle name="Input 2 4 4 2" xfId="15229"/>
    <cellStyle name="Input 2 4 4 2 10" xfId="15230"/>
    <cellStyle name="Input 2 4 4 2 10 2" xfId="15231"/>
    <cellStyle name="Input 2 4 4 2 10 3" xfId="15232"/>
    <cellStyle name="Input 2 4 4 2 10 4" xfId="15233"/>
    <cellStyle name="Input 2 4 4 2 10 5" xfId="15234"/>
    <cellStyle name="Input 2 4 4 2 11" xfId="15235"/>
    <cellStyle name="Input 2 4 4 2 11 2" xfId="15236"/>
    <cellStyle name="Input 2 4 4 2 11 3" xfId="15237"/>
    <cellStyle name="Input 2 4 4 2 11 4" xfId="15238"/>
    <cellStyle name="Input 2 4 4 2 11 5" xfId="15239"/>
    <cellStyle name="Input 2 4 4 2 12" xfId="15240"/>
    <cellStyle name="Input 2 4 4 2 12 2" xfId="15241"/>
    <cellStyle name="Input 2 4 4 2 12 3" xfId="15242"/>
    <cellStyle name="Input 2 4 4 2 12 4" xfId="15243"/>
    <cellStyle name="Input 2 4 4 2 12 5" xfId="15244"/>
    <cellStyle name="Input 2 4 4 2 13" xfId="15245"/>
    <cellStyle name="Input 2 4 4 2 13 2" xfId="15246"/>
    <cellStyle name="Input 2 4 4 2 13 3" xfId="15247"/>
    <cellStyle name="Input 2 4 4 2 13 4" xfId="15248"/>
    <cellStyle name="Input 2 4 4 2 13 5" xfId="15249"/>
    <cellStyle name="Input 2 4 4 2 14" xfId="15250"/>
    <cellStyle name="Input 2 4 4 2 14 2" xfId="15251"/>
    <cellStyle name="Input 2 4 4 2 14 3" xfId="15252"/>
    <cellStyle name="Input 2 4 4 2 14 4" xfId="15253"/>
    <cellStyle name="Input 2 4 4 2 14 5" xfId="15254"/>
    <cellStyle name="Input 2 4 4 2 15" xfId="15255"/>
    <cellStyle name="Input 2 4 4 2 15 2" xfId="15256"/>
    <cellStyle name="Input 2 4 4 2 15 3" xfId="15257"/>
    <cellStyle name="Input 2 4 4 2 15 4" xfId="15258"/>
    <cellStyle name="Input 2 4 4 2 15 5" xfId="15259"/>
    <cellStyle name="Input 2 4 4 2 16" xfId="15260"/>
    <cellStyle name="Input 2 4 4 2 16 2" xfId="15261"/>
    <cellStyle name="Input 2 4 4 2 16 3" xfId="15262"/>
    <cellStyle name="Input 2 4 4 2 16 4" xfId="15263"/>
    <cellStyle name="Input 2 4 4 2 16 5" xfId="15264"/>
    <cellStyle name="Input 2 4 4 2 17" xfId="15265"/>
    <cellStyle name="Input 2 4 4 2 17 2" xfId="15266"/>
    <cellStyle name="Input 2 4 4 2 17 3" xfId="15267"/>
    <cellStyle name="Input 2 4 4 2 17 4" xfId="15268"/>
    <cellStyle name="Input 2 4 4 2 17 5" xfId="15269"/>
    <cellStyle name="Input 2 4 4 2 18" xfId="15270"/>
    <cellStyle name="Input 2 4 4 2 2" xfId="15271"/>
    <cellStyle name="Input 2 4 4 2 2 10" xfId="15272"/>
    <cellStyle name="Input 2 4 4 2 2 2" xfId="15273"/>
    <cellStyle name="Input 2 4 4 2 2 2 2" xfId="15274"/>
    <cellStyle name="Input 2 4 4 2 2 2 2 2" xfId="15275"/>
    <cellStyle name="Input 2 4 4 2 2 2 2 3" xfId="15276"/>
    <cellStyle name="Input 2 4 4 2 2 2 2 4" xfId="15277"/>
    <cellStyle name="Input 2 4 4 2 2 2 2 5" xfId="15278"/>
    <cellStyle name="Input 2 4 4 2 2 2 2 6" xfId="15279"/>
    <cellStyle name="Input 2 4 4 2 2 2 2 7" xfId="15280"/>
    <cellStyle name="Input 2 4 4 2 2 2 3" xfId="15281"/>
    <cellStyle name="Input 2 4 4 2 2 2 4" xfId="15282"/>
    <cellStyle name="Input 2 4 4 2 2 3" xfId="15283"/>
    <cellStyle name="Input 2 4 4 2 2 3 2" xfId="15284"/>
    <cellStyle name="Input 2 4 4 2 2 3 2 2" xfId="15285"/>
    <cellStyle name="Input 2 4 4 2 2 3 2 3" xfId="15286"/>
    <cellStyle name="Input 2 4 4 2 2 3 2 4" xfId="15287"/>
    <cellStyle name="Input 2 4 4 2 2 3 2 5" xfId="15288"/>
    <cellStyle name="Input 2 4 4 2 2 3 2 6" xfId="15289"/>
    <cellStyle name="Input 2 4 4 2 2 3 2 7" xfId="15290"/>
    <cellStyle name="Input 2 4 4 2 2 3 3" xfId="15291"/>
    <cellStyle name="Input 2 4 4 2 2 3 4" xfId="15292"/>
    <cellStyle name="Input 2 4 4 2 2 4" xfId="15293"/>
    <cellStyle name="Input 2 4 4 2 2 4 2" xfId="15294"/>
    <cellStyle name="Input 2 4 4 2 2 4 2 2" xfId="15295"/>
    <cellStyle name="Input 2 4 4 2 2 4 2 3" xfId="15296"/>
    <cellStyle name="Input 2 4 4 2 2 4 2 4" xfId="15297"/>
    <cellStyle name="Input 2 4 4 2 2 4 2 5" xfId="15298"/>
    <cellStyle name="Input 2 4 4 2 2 4 2 6" xfId="15299"/>
    <cellStyle name="Input 2 4 4 2 2 4 2 7" xfId="15300"/>
    <cellStyle name="Input 2 4 4 2 2 4 3" xfId="15301"/>
    <cellStyle name="Input 2 4 4 2 2 4 4" xfId="15302"/>
    <cellStyle name="Input 2 4 4 2 2 5" xfId="15303"/>
    <cellStyle name="Input 2 4 4 2 2 5 2" xfId="15304"/>
    <cellStyle name="Input 2 4 4 2 2 5 3" xfId="15305"/>
    <cellStyle name="Input 2 4 4 2 2 5 4" xfId="15306"/>
    <cellStyle name="Input 2 4 4 2 2 5 5" xfId="15307"/>
    <cellStyle name="Input 2 4 4 2 2 5 6" xfId="15308"/>
    <cellStyle name="Input 2 4 4 2 2 5 7" xfId="15309"/>
    <cellStyle name="Input 2 4 4 2 2 5 8" xfId="15310"/>
    <cellStyle name="Input 2 4 4 2 2 6" xfId="15311"/>
    <cellStyle name="Input 2 4 4 2 2 6 2" xfId="15312"/>
    <cellStyle name="Input 2 4 4 2 2 6 3" xfId="15313"/>
    <cellStyle name="Input 2 4 4 2 2 6 4" xfId="15314"/>
    <cellStyle name="Input 2 4 4 2 2 6 5" xfId="15315"/>
    <cellStyle name="Input 2 4 4 2 2 6 6" xfId="15316"/>
    <cellStyle name="Input 2 4 4 2 2 6 7" xfId="15317"/>
    <cellStyle name="Input 2 4 4 2 2 7" xfId="15318"/>
    <cellStyle name="Input 2 4 4 2 2 8" xfId="15319"/>
    <cellStyle name="Input 2 4 4 2 2 9" xfId="15320"/>
    <cellStyle name="Input 2 4 4 2 3" xfId="15321"/>
    <cellStyle name="Input 2 4 4 2 3 2" xfId="15322"/>
    <cellStyle name="Input 2 4 4 2 3 2 2" xfId="15323"/>
    <cellStyle name="Input 2 4 4 2 3 2 3" xfId="15324"/>
    <cellStyle name="Input 2 4 4 2 3 2 4" xfId="15325"/>
    <cellStyle name="Input 2 4 4 2 3 2 5" xfId="15326"/>
    <cellStyle name="Input 2 4 4 2 3 2 6" xfId="15327"/>
    <cellStyle name="Input 2 4 4 2 3 2 7" xfId="15328"/>
    <cellStyle name="Input 2 4 4 2 3 3" xfId="15329"/>
    <cellStyle name="Input 2 4 4 2 3 4" xfId="15330"/>
    <cellStyle name="Input 2 4 4 2 3 5" xfId="15331"/>
    <cellStyle name="Input 2 4 4 2 4" xfId="15332"/>
    <cellStyle name="Input 2 4 4 2 4 2" xfId="15333"/>
    <cellStyle name="Input 2 4 4 2 4 2 2" xfId="15334"/>
    <cellStyle name="Input 2 4 4 2 4 2 3" xfId="15335"/>
    <cellStyle name="Input 2 4 4 2 4 2 4" xfId="15336"/>
    <cellStyle name="Input 2 4 4 2 4 2 5" xfId="15337"/>
    <cellStyle name="Input 2 4 4 2 4 2 6" xfId="15338"/>
    <cellStyle name="Input 2 4 4 2 4 2 7" xfId="15339"/>
    <cellStyle name="Input 2 4 4 2 4 3" xfId="15340"/>
    <cellStyle name="Input 2 4 4 2 4 4" xfId="15341"/>
    <cellStyle name="Input 2 4 4 2 4 5" xfId="15342"/>
    <cellStyle name="Input 2 4 4 2 5" xfId="15343"/>
    <cellStyle name="Input 2 4 4 2 5 2" xfId="15344"/>
    <cellStyle name="Input 2 4 4 2 5 2 2" xfId="15345"/>
    <cellStyle name="Input 2 4 4 2 5 2 3" xfId="15346"/>
    <cellStyle name="Input 2 4 4 2 5 2 4" xfId="15347"/>
    <cellStyle name="Input 2 4 4 2 5 2 5" xfId="15348"/>
    <cellStyle name="Input 2 4 4 2 5 2 6" xfId="15349"/>
    <cellStyle name="Input 2 4 4 2 5 2 7" xfId="15350"/>
    <cellStyle name="Input 2 4 4 2 5 3" xfId="15351"/>
    <cellStyle name="Input 2 4 4 2 5 4" xfId="15352"/>
    <cellStyle name="Input 2 4 4 2 5 5" xfId="15353"/>
    <cellStyle name="Input 2 4 4 2 6" xfId="15354"/>
    <cellStyle name="Input 2 4 4 2 6 2" xfId="15355"/>
    <cellStyle name="Input 2 4 4 2 6 3" xfId="15356"/>
    <cellStyle name="Input 2 4 4 2 6 4" xfId="15357"/>
    <cellStyle name="Input 2 4 4 2 6 5" xfId="15358"/>
    <cellStyle name="Input 2 4 4 2 6 6" xfId="15359"/>
    <cellStyle name="Input 2 4 4 2 6 7" xfId="15360"/>
    <cellStyle name="Input 2 4 4 2 6 8" xfId="15361"/>
    <cellStyle name="Input 2 4 4 2 7" xfId="15362"/>
    <cellStyle name="Input 2 4 4 2 7 2" xfId="15363"/>
    <cellStyle name="Input 2 4 4 2 7 3" xfId="15364"/>
    <cellStyle name="Input 2 4 4 2 7 4" xfId="15365"/>
    <cellStyle name="Input 2 4 4 2 7 5" xfId="15366"/>
    <cellStyle name="Input 2 4 4 2 7 6" xfId="15367"/>
    <cellStyle name="Input 2 4 4 2 7 7" xfId="15368"/>
    <cellStyle name="Input 2 4 4 2 8" xfId="15369"/>
    <cellStyle name="Input 2 4 4 2 8 2" xfId="15370"/>
    <cellStyle name="Input 2 4 4 2 8 3" xfId="15371"/>
    <cellStyle name="Input 2 4 4 2 8 4" xfId="15372"/>
    <cellStyle name="Input 2 4 4 2 8 5" xfId="15373"/>
    <cellStyle name="Input 2 4 4 2 9" xfId="15374"/>
    <cellStyle name="Input 2 4 4 2 9 2" xfId="15375"/>
    <cellStyle name="Input 2 4 4 2 9 3" xfId="15376"/>
    <cellStyle name="Input 2 4 4 2 9 4" xfId="15377"/>
    <cellStyle name="Input 2 4 4 2 9 5" xfId="15378"/>
    <cellStyle name="Input 2 4 4 3" xfId="15379"/>
    <cellStyle name="Input 2 4 4 3 10" xfId="15380"/>
    <cellStyle name="Input 2 4 4 3 2" xfId="15381"/>
    <cellStyle name="Input 2 4 4 3 2 2" xfId="15382"/>
    <cellStyle name="Input 2 4 4 3 2 2 2" xfId="15383"/>
    <cellStyle name="Input 2 4 4 3 2 2 3" xfId="15384"/>
    <cellStyle name="Input 2 4 4 3 2 2 4" xfId="15385"/>
    <cellStyle name="Input 2 4 4 3 2 2 5" xfId="15386"/>
    <cellStyle name="Input 2 4 4 3 2 2 6" xfId="15387"/>
    <cellStyle name="Input 2 4 4 3 2 2 7" xfId="15388"/>
    <cellStyle name="Input 2 4 4 3 2 3" xfId="15389"/>
    <cellStyle name="Input 2 4 4 3 2 4" xfId="15390"/>
    <cellStyle name="Input 2 4 4 3 3" xfId="15391"/>
    <cellStyle name="Input 2 4 4 3 3 2" xfId="15392"/>
    <cellStyle name="Input 2 4 4 3 3 2 2" xfId="15393"/>
    <cellStyle name="Input 2 4 4 3 3 2 3" xfId="15394"/>
    <cellStyle name="Input 2 4 4 3 3 2 4" xfId="15395"/>
    <cellStyle name="Input 2 4 4 3 3 2 5" xfId="15396"/>
    <cellStyle name="Input 2 4 4 3 3 2 6" xfId="15397"/>
    <cellStyle name="Input 2 4 4 3 3 2 7" xfId="15398"/>
    <cellStyle name="Input 2 4 4 3 3 3" xfId="15399"/>
    <cellStyle name="Input 2 4 4 3 3 4" xfId="15400"/>
    <cellStyle name="Input 2 4 4 3 4" xfId="15401"/>
    <cellStyle name="Input 2 4 4 3 4 2" xfId="15402"/>
    <cellStyle name="Input 2 4 4 3 4 2 2" xfId="15403"/>
    <cellStyle name="Input 2 4 4 3 4 2 3" xfId="15404"/>
    <cellStyle name="Input 2 4 4 3 4 2 4" xfId="15405"/>
    <cellStyle name="Input 2 4 4 3 4 2 5" xfId="15406"/>
    <cellStyle name="Input 2 4 4 3 4 2 6" xfId="15407"/>
    <cellStyle name="Input 2 4 4 3 4 2 7" xfId="15408"/>
    <cellStyle name="Input 2 4 4 3 4 3" xfId="15409"/>
    <cellStyle name="Input 2 4 4 3 4 4" xfId="15410"/>
    <cellStyle name="Input 2 4 4 3 5" xfId="15411"/>
    <cellStyle name="Input 2 4 4 3 5 2" xfId="15412"/>
    <cellStyle name="Input 2 4 4 3 5 3" xfId="15413"/>
    <cellStyle name="Input 2 4 4 3 5 4" xfId="15414"/>
    <cellStyle name="Input 2 4 4 3 5 5" xfId="15415"/>
    <cellStyle name="Input 2 4 4 3 5 6" xfId="15416"/>
    <cellStyle name="Input 2 4 4 3 5 7" xfId="15417"/>
    <cellStyle name="Input 2 4 4 3 5 8" xfId="15418"/>
    <cellStyle name="Input 2 4 4 3 6" xfId="15419"/>
    <cellStyle name="Input 2 4 4 3 6 2" xfId="15420"/>
    <cellStyle name="Input 2 4 4 3 6 3" xfId="15421"/>
    <cellStyle name="Input 2 4 4 3 6 4" xfId="15422"/>
    <cellStyle name="Input 2 4 4 3 6 5" xfId="15423"/>
    <cellStyle name="Input 2 4 4 3 6 6" xfId="15424"/>
    <cellStyle name="Input 2 4 4 3 6 7" xfId="15425"/>
    <cellStyle name="Input 2 4 4 3 7" xfId="15426"/>
    <cellStyle name="Input 2 4 4 3 8" xfId="15427"/>
    <cellStyle name="Input 2 4 4 3 9" xfId="15428"/>
    <cellStyle name="Input 2 4 4 4" xfId="15429"/>
    <cellStyle name="Input 2 4 4 4 10" xfId="15430"/>
    <cellStyle name="Input 2 4 4 4 2" xfId="15431"/>
    <cellStyle name="Input 2 4 4 4 2 2" xfId="15432"/>
    <cellStyle name="Input 2 4 4 4 2 2 2" xfId="15433"/>
    <cellStyle name="Input 2 4 4 4 2 2 3" xfId="15434"/>
    <cellStyle name="Input 2 4 4 4 2 2 4" xfId="15435"/>
    <cellStyle name="Input 2 4 4 4 2 2 5" xfId="15436"/>
    <cellStyle name="Input 2 4 4 4 2 2 6" xfId="15437"/>
    <cellStyle name="Input 2 4 4 4 2 2 7" xfId="15438"/>
    <cellStyle name="Input 2 4 4 4 2 3" xfId="15439"/>
    <cellStyle name="Input 2 4 4 4 2 4" xfId="15440"/>
    <cellStyle name="Input 2 4 4 4 3" xfId="15441"/>
    <cellStyle name="Input 2 4 4 4 3 2" xfId="15442"/>
    <cellStyle name="Input 2 4 4 4 3 2 2" xfId="15443"/>
    <cellStyle name="Input 2 4 4 4 3 2 3" xfId="15444"/>
    <cellStyle name="Input 2 4 4 4 3 2 4" xfId="15445"/>
    <cellStyle name="Input 2 4 4 4 3 2 5" xfId="15446"/>
    <cellStyle name="Input 2 4 4 4 3 2 6" xfId="15447"/>
    <cellStyle name="Input 2 4 4 4 3 2 7" xfId="15448"/>
    <cellStyle name="Input 2 4 4 4 3 3" xfId="15449"/>
    <cellStyle name="Input 2 4 4 4 3 4" xfId="15450"/>
    <cellStyle name="Input 2 4 4 4 4" xfId="15451"/>
    <cellStyle name="Input 2 4 4 4 4 2" xfId="15452"/>
    <cellStyle name="Input 2 4 4 4 4 2 2" xfId="15453"/>
    <cellStyle name="Input 2 4 4 4 4 2 3" xfId="15454"/>
    <cellStyle name="Input 2 4 4 4 4 2 4" xfId="15455"/>
    <cellStyle name="Input 2 4 4 4 4 2 5" xfId="15456"/>
    <cellStyle name="Input 2 4 4 4 4 2 6" xfId="15457"/>
    <cellStyle name="Input 2 4 4 4 4 2 7" xfId="15458"/>
    <cellStyle name="Input 2 4 4 4 4 3" xfId="15459"/>
    <cellStyle name="Input 2 4 4 4 4 4" xfId="15460"/>
    <cellStyle name="Input 2 4 4 4 5" xfId="15461"/>
    <cellStyle name="Input 2 4 4 4 5 2" xfId="15462"/>
    <cellStyle name="Input 2 4 4 4 5 3" xfId="15463"/>
    <cellStyle name="Input 2 4 4 4 5 4" xfId="15464"/>
    <cellStyle name="Input 2 4 4 4 5 5" xfId="15465"/>
    <cellStyle name="Input 2 4 4 4 5 6" xfId="15466"/>
    <cellStyle name="Input 2 4 4 4 5 7" xfId="15467"/>
    <cellStyle name="Input 2 4 4 4 5 8" xfId="15468"/>
    <cellStyle name="Input 2 4 4 4 6" xfId="15469"/>
    <cellStyle name="Input 2 4 4 4 6 2" xfId="15470"/>
    <cellStyle name="Input 2 4 4 4 6 3" xfId="15471"/>
    <cellStyle name="Input 2 4 4 4 6 4" xfId="15472"/>
    <cellStyle name="Input 2 4 4 4 6 5" xfId="15473"/>
    <cellStyle name="Input 2 4 4 4 6 6" xfId="15474"/>
    <cellStyle name="Input 2 4 4 4 6 7" xfId="15475"/>
    <cellStyle name="Input 2 4 4 4 7" xfId="15476"/>
    <cellStyle name="Input 2 4 4 4 8" xfId="15477"/>
    <cellStyle name="Input 2 4 4 4 9" xfId="15478"/>
    <cellStyle name="Input 2 4 4 5" xfId="15479"/>
    <cellStyle name="Input 2 4 4 5 2" xfId="15480"/>
    <cellStyle name="Input 2 4 4 5 2 2" xfId="15481"/>
    <cellStyle name="Input 2 4 4 5 2 3" xfId="15482"/>
    <cellStyle name="Input 2 4 4 5 2 4" xfId="15483"/>
    <cellStyle name="Input 2 4 4 5 2 5" xfId="15484"/>
    <cellStyle name="Input 2 4 4 5 2 6" xfId="15485"/>
    <cellStyle name="Input 2 4 4 5 2 7" xfId="15486"/>
    <cellStyle name="Input 2 4 4 5 3" xfId="15487"/>
    <cellStyle name="Input 2 4 4 5 4" xfId="15488"/>
    <cellStyle name="Input 2 4 4 5 5" xfId="15489"/>
    <cellStyle name="Input 2 4 4 6" xfId="15490"/>
    <cellStyle name="Input 2 4 4 6 2" xfId="15491"/>
    <cellStyle name="Input 2 4 4 6 2 2" xfId="15492"/>
    <cellStyle name="Input 2 4 4 6 2 3" xfId="15493"/>
    <cellStyle name="Input 2 4 4 6 2 4" xfId="15494"/>
    <cellStyle name="Input 2 4 4 6 2 5" xfId="15495"/>
    <cellStyle name="Input 2 4 4 6 2 6" xfId="15496"/>
    <cellStyle name="Input 2 4 4 6 2 7" xfId="15497"/>
    <cellStyle name="Input 2 4 4 6 3" xfId="15498"/>
    <cellStyle name="Input 2 4 4 6 4" xfId="15499"/>
    <cellStyle name="Input 2 4 4 6 5" xfId="15500"/>
    <cellStyle name="Input 2 4 4 7" xfId="15501"/>
    <cellStyle name="Input 2 4 4 7 2" xfId="15502"/>
    <cellStyle name="Input 2 4 4 7 2 2" xfId="15503"/>
    <cellStyle name="Input 2 4 4 7 2 3" xfId="15504"/>
    <cellStyle name="Input 2 4 4 7 2 4" xfId="15505"/>
    <cellStyle name="Input 2 4 4 7 2 5" xfId="15506"/>
    <cellStyle name="Input 2 4 4 7 2 6" xfId="15507"/>
    <cellStyle name="Input 2 4 4 7 2 7" xfId="15508"/>
    <cellStyle name="Input 2 4 4 7 3" xfId="15509"/>
    <cellStyle name="Input 2 4 4 7 4" xfId="15510"/>
    <cellStyle name="Input 2 4 4 7 5" xfId="15511"/>
    <cellStyle name="Input 2 4 4 8" xfId="15512"/>
    <cellStyle name="Input 2 4 4 8 2" xfId="15513"/>
    <cellStyle name="Input 2 4 4 8 2 2" xfId="15514"/>
    <cellStyle name="Input 2 4 4 8 2 3" xfId="15515"/>
    <cellStyle name="Input 2 4 4 8 2 4" xfId="15516"/>
    <cellStyle name="Input 2 4 4 8 2 5" xfId="15517"/>
    <cellStyle name="Input 2 4 4 8 2 6" xfId="15518"/>
    <cellStyle name="Input 2 4 4 8 2 7" xfId="15519"/>
    <cellStyle name="Input 2 4 4 8 3" xfId="15520"/>
    <cellStyle name="Input 2 4 4 8 4" xfId="15521"/>
    <cellStyle name="Input 2 4 4 8 5" xfId="15522"/>
    <cellStyle name="Input 2 4 4 9" xfId="15523"/>
    <cellStyle name="Input 2 4 4 9 2" xfId="15524"/>
    <cellStyle name="Input 2 4 4 9 3" xfId="15525"/>
    <cellStyle name="Input 2 4 4 9 4" xfId="15526"/>
    <cellStyle name="Input 2 4 4 9 5" xfId="15527"/>
    <cellStyle name="Input 2 4 4 9 6" xfId="15528"/>
    <cellStyle name="Input 2 4 4 9 7" xfId="15529"/>
    <cellStyle name="Input 2 4 4 9 8" xfId="15530"/>
    <cellStyle name="Input 2 4 5" xfId="15531"/>
    <cellStyle name="Input 2 4 5 10" xfId="15532"/>
    <cellStyle name="Input 2 4 5 10 2" xfId="15533"/>
    <cellStyle name="Input 2 4 5 10 3" xfId="15534"/>
    <cellStyle name="Input 2 4 5 10 4" xfId="15535"/>
    <cellStyle name="Input 2 4 5 10 5" xfId="15536"/>
    <cellStyle name="Input 2 4 5 11" xfId="15537"/>
    <cellStyle name="Input 2 4 5 11 2" xfId="15538"/>
    <cellStyle name="Input 2 4 5 11 3" xfId="15539"/>
    <cellStyle name="Input 2 4 5 11 4" xfId="15540"/>
    <cellStyle name="Input 2 4 5 11 5" xfId="15541"/>
    <cellStyle name="Input 2 4 5 12" xfId="15542"/>
    <cellStyle name="Input 2 4 5 12 2" xfId="15543"/>
    <cellStyle name="Input 2 4 5 12 3" xfId="15544"/>
    <cellStyle name="Input 2 4 5 12 4" xfId="15545"/>
    <cellStyle name="Input 2 4 5 12 5" xfId="15546"/>
    <cellStyle name="Input 2 4 5 13" xfId="15547"/>
    <cellStyle name="Input 2 4 5 13 2" xfId="15548"/>
    <cellStyle name="Input 2 4 5 13 3" xfId="15549"/>
    <cellStyle name="Input 2 4 5 13 4" xfId="15550"/>
    <cellStyle name="Input 2 4 5 13 5" xfId="15551"/>
    <cellStyle name="Input 2 4 5 14" xfId="15552"/>
    <cellStyle name="Input 2 4 5 14 2" xfId="15553"/>
    <cellStyle name="Input 2 4 5 14 3" xfId="15554"/>
    <cellStyle name="Input 2 4 5 14 4" xfId="15555"/>
    <cellStyle name="Input 2 4 5 14 5" xfId="15556"/>
    <cellStyle name="Input 2 4 5 15" xfId="15557"/>
    <cellStyle name="Input 2 4 5 15 2" xfId="15558"/>
    <cellStyle name="Input 2 4 5 15 3" xfId="15559"/>
    <cellStyle name="Input 2 4 5 15 4" xfId="15560"/>
    <cellStyle name="Input 2 4 5 15 5" xfId="15561"/>
    <cellStyle name="Input 2 4 5 16" xfId="15562"/>
    <cellStyle name="Input 2 4 5 16 2" xfId="15563"/>
    <cellStyle name="Input 2 4 5 16 3" xfId="15564"/>
    <cellStyle name="Input 2 4 5 16 4" xfId="15565"/>
    <cellStyle name="Input 2 4 5 16 5" xfId="15566"/>
    <cellStyle name="Input 2 4 5 17" xfId="15567"/>
    <cellStyle name="Input 2 4 5 17 2" xfId="15568"/>
    <cellStyle name="Input 2 4 5 17 3" xfId="15569"/>
    <cellStyle name="Input 2 4 5 17 4" xfId="15570"/>
    <cellStyle name="Input 2 4 5 17 5" xfId="15571"/>
    <cellStyle name="Input 2 4 5 18" xfId="15572"/>
    <cellStyle name="Input 2 4 5 2" xfId="15573"/>
    <cellStyle name="Input 2 4 5 2 10" xfId="15574"/>
    <cellStyle name="Input 2 4 5 2 2" xfId="15575"/>
    <cellStyle name="Input 2 4 5 2 2 2" xfId="15576"/>
    <cellStyle name="Input 2 4 5 2 2 2 2" xfId="15577"/>
    <cellStyle name="Input 2 4 5 2 2 2 3" xfId="15578"/>
    <cellStyle name="Input 2 4 5 2 2 2 4" xfId="15579"/>
    <cellStyle name="Input 2 4 5 2 2 2 5" xfId="15580"/>
    <cellStyle name="Input 2 4 5 2 2 2 6" xfId="15581"/>
    <cellStyle name="Input 2 4 5 2 2 2 7" xfId="15582"/>
    <cellStyle name="Input 2 4 5 2 2 3" xfId="15583"/>
    <cellStyle name="Input 2 4 5 2 2 4" xfId="15584"/>
    <cellStyle name="Input 2 4 5 2 3" xfId="15585"/>
    <cellStyle name="Input 2 4 5 2 3 2" xfId="15586"/>
    <cellStyle name="Input 2 4 5 2 3 2 2" xfId="15587"/>
    <cellStyle name="Input 2 4 5 2 3 2 3" xfId="15588"/>
    <cellStyle name="Input 2 4 5 2 3 2 4" xfId="15589"/>
    <cellStyle name="Input 2 4 5 2 3 2 5" xfId="15590"/>
    <cellStyle name="Input 2 4 5 2 3 2 6" xfId="15591"/>
    <cellStyle name="Input 2 4 5 2 3 2 7" xfId="15592"/>
    <cellStyle name="Input 2 4 5 2 3 3" xfId="15593"/>
    <cellStyle name="Input 2 4 5 2 3 4" xfId="15594"/>
    <cellStyle name="Input 2 4 5 2 4" xfId="15595"/>
    <cellStyle name="Input 2 4 5 2 4 2" xfId="15596"/>
    <cellStyle name="Input 2 4 5 2 4 2 2" xfId="15597"/>
    <cellStyle name="Input 2 4 5 2 4 2 3" xfId="15598"/>
    <cellStyle name="Input 2 4 5 2 4 2 4" xfId="15599"/>
    <cellStyle name="Input 2 4 5 2 4 2 5" xfId="15600"/>
    <cellStyle name="Input 2 4 5 2 4 2 6" xfId="15601"/>
    <cellStyle name="Input 2 4 5 2 4 2 7" xfId="15602"/>
    <cellStyle name="Input 2 4 5 2 4 3" xfId="15603"/>
    <cellStyle name="Input 2 4 5 2 4 4" xfId="15604"/>
    <cellStyle name="Input 2 4 5 2 5" xfId="15605"/>
    <cellStyle name="Input 2 4 5 2 5 2" xfId="15606"/>
    <cellStyle name="Input 2 4 5 2 5 3" xfId="15607"/>
    <cellStyle name="Input 2 4 5 2 5 4" xfId="15608"/>
    <cellStyle name="Input 2 4 5 2 5 5" xfId="15609"/>
    <cellStyle name="Input 2 4 5 2 5 6" xfId="15610"/>
    <cellStyle name="Input 2 4 5 2 5 7" xfId="15611"/>
    <cellStyle name="Input 2 4 5 2 5 8" xfId="15612"/>
    <cellStyle name="Input 2 4 5 2 6" xfId="15613"/>
    <cellStyle name="Input 2 4 5 2 6 2" xfId="15614"/>
    <cellStyle name="Input 2 4 5 2 6 3" xfId="15615"/>
    <cellStyle name="Input 2 4 5 2 6 4" xfId="15616"/>
    <cellStyle name="Input 2 4 5 2 6 5" xfId="15617"/>
    <cellStyle name="Input 2 4 5 2 6 6" xfId="15618"/>
    <cellStyle name="Input 2 4 5 2 6 7" xfId="15619"/>
    <cellStyle name="Input 2 4 5 2 7" xfId="15620"/>
    <cellStyle name="Input 2 4 5 2 8" xfId="15621"/>
    <cellStyle name="Input 2 4 5 2 9" xfId="15622"/>
    <cellStyle name="Input 2 4 5 3" xfId="15623"/>
    <cellStyle name="Input 2 4 5 3 2" xfId="15624"/>
    <cellStyle name="Input 2 4 5 3 2 2" xfId="15625"/>
    <cellStyle name="Input 2 4 5 3 2 3" xfId="15626"/>
    <cellStyle name="Input 2 4 5 3 2 4" xfId="15627"/>
    <cellStyle name="Input 2 4 5 3 2 5" xfId="15628"/>
    <cellStyle name="Input 2 4 5 3 2 6" xfId="15629"/>
    <cellStyle name="Input 2 4 5 3 2 7" xfId="15630"/>
    <cellStyle name="Input 2 4 5 3 3" xfId="15631"/>
    <cellStyle name="Input 2 4 5 3 4" xfId="15632"/>
    <cellStyle name="Input 2 4 5 3 5" xfId="15633"/>
    <cellStyle name="Input 2 4 5 4" xfId="15634"/>
    <cellStyle name="Input 2 4 5 4 2" xfId="15635"/>
    <cellStyle name="Input 2 4 5 4 2 2" xfId="15636"/>
    <cellStyle name="Input 2 4 5 4 2 3" xfId="15637"/>
    <cellStyle name="Input 2 4 5 4 2 4" xfId="15638"/>
    <cellStyle name="Input 2 4 5 4 2 5" xfId="15639"/>
    <cellStyle name="Input 2 4 5 4 2 6" xfId="15640"/>
    <cellStyle name="Input 2 4 5 4 2 7" xfId="15641"/>
    <cellStyle name="Input 2 4 5 4 3" xfId="15642"/>
    <cellStyle name="Input 2 4 5 4 4" xfId="15643"/>
    <cellStyle name="Input 2 4 5 4 5" xfId="15644"/>
    <cellStyle name="Input 2 4 5 5" xfId="15645"/>
    <cellStyle name="Input 2 4 5 5 2" xfId="15646"/>
    <cellStyle name="Input 2 4 5 5 2 2" xfId="15647"/>
    <cellStyle name="Input 2 4 5 5 2 3" xfId="15648"/>
    <cellStyle name="Input 2 4 5 5 2 4" xfId="15649"/>
    <cellStyle name="Input 2 4 5 5 2 5" xfId="15650"/>
    <cellStyle name="Input 2 4 5 5 2 6" xfId="15651"/>
    <cellStyle name="Input 2 4 5 5 2 7" xfId="15652"/>
    <cellStyle name="Input 2 4 5 5 3" xfId="15653"/>
    <cellStyle name="Input 2 4 5 5 4" xfId="15654"/>
    <cellStyle name="Input 2 4 5 5 5" xfId="15655"/>
    <cellStyle name="Input 2 4 5 6" xfId="15656"/>
    <cellStyle name="Input 2 4 5 6 2" xfId="15657"/>
    <cellStyle name="Input 2 4 5 6 3" xfId="15658"/>
    <cellStyle name="Input 2 4 5 6 4" xfId="15659"/>
    <cellStyle name="Input 2 4 5 6 5" xfId="15660"/>
    <cellStyle name="Input 2 4 5 6 6" xfId="15661"/>
    <cellStyle name="Input 2 4 5 6 7" xfId="15662"/>
    <cellStyle name="Input 2 4 5 6 8" xfId="15663"/>
    <cellStyle name="Input 2 4 5 7" xfId="15664"/>
    <cellStyle name="Input 2 4 5 7 2" xfId="15665"/>
    <cellStyle name="Input 2 4 5 7 3" xfId="15666"/>
    <cellStyle name="Input 2 4 5 7 4" xfId="15667"/>
    <cellStyle name="Input 2 4 5 7 5" xfId="15668"/>
    <cellStyle name="Input 2 4 5 7 6" xfId="15669"/>
    <cellStyle name="Input 2 4 5 7 7" xfId="15670"/>
    <cellStyle name="Input 2 4 5 8" xfId="15671"/>
    <cellStyle name="Input 2 4 5 8 2" xfId="15672"/>
    <cellStyle name="Input 2 4 5 8 3" xfId="15673"/>
    <cellStyle name="Input 2 4 5 8 4" xfId="15674"/>
    <cellStyle name="Input 2 4 5 8 5" xfId="15675"/>
    <cellStyle name="Input 2 4 5 9" xfId="15676"/>
    <cellStyle name="Input 2 4 5 9 2" xfId="15677"/>
    <cellStyle name="Input 2 4 5 9 3" xfId="15678"/>
    <cellStyle name="Input 2 4 5 9 4" xfId="15679"/>
    <cellStyle name="Input 2 4 5 9 5" xfId="15680"/>
    <cellStyle name="Input 2 4 6" xfId="15681"/>
    <cellStyle name="Input 2 4 6 10" xfId="15682"/>
    <cellStyle name="Input 2 4 6 2" xfId="15683"/>
    <cellStyle name="Input 2 4 6 2 2" xfId="15684"/>
    <cellStyle name="Input 2 4 6 2 2 2" xfId="15685"/>
    <cellStyle name="Input 2 4 6 2 2 3" xfId="15686"/>
    <cellStyle name="Input 2 4 6 2 2 4" xfId="15687"/>
    <cellStyle name="Input 2 4 6 2 2 5" xfId="15688"/>
    <cellStyle name="Input 2 4 6 2 2 6" xfId="15689"/>
    <cellStyle name="Input 2 4 6 2 2 7" xfId="15690"/>
    <cellStyle name="Input 2 4 6 2 3" xfId="15691"/>
    <cellStyle name="Input 2 4 6 2 4" xfId="15692"/>
    <cellStyle name="Input 2 4 6 3" xfId="15693"/>
    <cellStyle name="Input 2 4 6 3 2" xfId="15694"/>
    <cellStyle name="Input 2 4 6 3 2 2" xfId="15695"/>
    <cellStyle name="Input 2 4 6 3 2 3" xfId="15696"/>
    <cellStyle name="Input 2 4 6 3 2 4" xfId="15697"/>
    <cellStyle name="Input 2 4 6 3 2 5" xfId="15698"/>
    <cellStyle name="Input 2 4 6 3 2 6" xfId="15699"/>
    <cellStyle name="Input 2 4 6 3 2 7" xfId="15700"/>
    <cellStyle name="Input 2 4 6 3 3" xfId="15701"/>
    <cellStyle name="Input 2 4 6 3 4" xfId="15702"/>
    <cellStyle name="Input 2 4 6 4" xfId="15703"/>
    <cellStyle name="Input 2 4 6 4 2" xfId="15704"/>
    <cellStyle name="Input 2 4 6 4 2 2" xfId="15705"/>
    <cellStyle name="Input 2 4 6 4 2 3" xfId="15706"/>
    <cellStyle name="Input 2 4 6 4 2 4" xfId="15707"/>
    <cellStyle name="Input 2 4 6 4 2 5" xfId="15708"/>
    <cellStyle name="Input 2 4 6 4 2 6" xfId="15709"/>
    <cellStyle name="Input 2 4 6 4 2 7" xfId="15710"/>
    <cellStyle name="Input 2 4 6 4 3" xfId="15711"/>
    <cellStyle name="Input 2 4 6 4 4" xfId="15712"/>
    <cellStyle name="Input 2 4 6 5" xfId="15713"/>
    <cellStyle name="Input 2 4 6 5 2" xfId="15714"/>
    <cellStyle name="Input 2 4 6 5 3" xfId="15715"/>
    <cellStyle name="Input 2 4 6 5 4" xfId="15716"/>
    <cellStyle name="Input 2 4 6 5 5" xfId="15717"/>
    <cellStyle name="Input 2 4 6 5 6" xfId="15718"/>
    <cellStyle name="Input 2 4 6 5 7" xfId="15719"/>
    <cellStyle name="Input 2 4 6 5 8" xfId="15720"/>
    <cellStyle name="Input 2 4 6 6" xfId="15721"/>
    <cellStyle name="Input 2 4 6 6 2" xfId="15722"/>
    <cellStyle name="Input 2 4 6 6 3" xfId="15723"/>
    <cellStyle name="Input 2 4 6 6 4" xfId="15724"/>
    <cellStyle name="Input 2 4 6 6 5" xfId="15725"/>
    <cellStyle name="Input 2 4 6 6 6" xfId="15726"/>
    <cellStyle name="Input 2 4 6 6 7" xfId="15727"/>
    <cellStyle name="Input 2 4 6 7" xfId="15728"/>
    <cellStyle name="Input 2 4 6 8" xfId="15729"/>
    <cellStyle name="Input 2 4 6 9" xfId="15730"/>
    <cellStyle name="Input 2 4 7" xfId="15731"/>
    <cellStyle name="Input 2 4 7 10" xfId="15732"/>
    <cellStyle name="Input 2 4 7 2" xfId="15733"/>
    <cellStyle name="Input 2 4 7 2 2" xfId="15734"/>
    <cellStyle name="Input 2 4 7 2 2 2" xfId="15735"/>
    <cellStyle name="Input 2 4 7 2 2 3" xfId="15736"/>
    <cellStyle name="Input 2 4 7 2 2 4" xfId="15737"/>
    <cellStyle name="Input 2 4 7 2 2 5" xfId="15738"/>
    <cellStyle name="Input 2 4 7 2 2 6" xfId="15739"/>
    <cellStyle name="Input 2 4 7 2 2 7" xfId="15740"/>
    <cellStyle name="Input 2 4 7 2 3" xfId="15741"/>
    <cellStyle name="Input 2 4 7 2 4" xfId="15742"/>
    <cellStyle name="Input 2 4 7 3" xfId="15743"/>
    <cellStyle name="Input 2 4 7 3 2" xfId="15744"/>
    <cellStyle name="Input 2 4 7 3 2 2" xfId="15745"/>
    <cellStyle name="Input 2 4 7 3 2 3" xfId="15746"/>
    <cellStyle name="Input 2 4 7 3 2 4" xfId="15747"/>
    <cellStyle name="Input 2 4 7 3 2 5" xfId="15748"/>
    <cellStyle name="Input 2 4 7 3 2 6" xfId="15749"/>
    <cellStyle name="Input 2 4 7 3 2 7" xfId="15750"/>
    <cellStyle name="Input 2 4 7 3 3" xfId="15751"/>
    <cellStyle name="Input 2 4 7 3 4" xfId="15752"/>
    <cellStyle name="Input 2 4 7 4" xfId="15753"/>
    <cellStyle name="Input 2 4 7 4 2" xfId="15754"/>
    <cellStyle name="Input 2 4 7 4 2 2" xfId="15755"/>
    <cellStyle name="Input 2 4 7 4 2 3" xfId="15756"/>
    <cellStyle name="Input 2 4 7 4 2 4" xfId="15757"/>
    <cellStyle name="Input 2 4 7 4 2 5" xfId="15758"/>
    <cellStyle name="Input 2 4 7 4 2 6" xfId="15759"/>
    <cellStyle name="Input 2 4 7 4 2 7" xfId="15760"/>
    <cellStyle name="Input 2 4 7 4 3" xfId="15761"/>
    <cellStyle name="Input 2 4 7 4 4" xfId="15762"/>
    <cellStyle name="Input 2 4 7 5" xfId="15763"/>
    <cellStyle name="Input 2 4 7 5 2" xfId="15764"/>
    <cellStyle name="Input 2 4 7 5 3" xfId="15765"/>
    <cellStyle name="Input 2 4 7 5 4" xfId="15766"/>
    <cellStyle name="Input 2 4 7 5 5" xfId="15767"/>
    <cellStyle name="Input 2 4 7 5 6" xfId="15768"/>
    <cellStyle name="Input 2 4 7 5 7" xfId="15769"/>
    <cellStyle name="Input 2 4 7 5 8" xfId="15770"/>
    <cellStyle name="Input 2 4 7 6" xfId="15771"/>
    <cellStyle name="Input 2 4 7 6 2" xfId="15772"/>
    <cellStyle name="Input 2 4 7 6 3" xfId="15773"/>
    <cellStyle name="Input 2 4 7 6 4" xfId="15774"/>
    <cellStyle name="Input 2 4 7 6 5" xfId="15775"/>
    <cellStyle name="Input 2 4 7 6 6" xfId="15776"/>
    <cellStyle name="Input 2 4 7 6 7" xfId="15777"/>
    <cellStyle name="Input 2 4 7 7" xfId="15778"/>
    <cellStyle name="Input 2 4 7 8" xfId="15779"/>
    <cellStyle name="Input 2 4 7 9" xfId="15780"/>
    <cellStyle name="Input 2 4 8" xfId="15781"/>
    <cellStyle name="Input 2 4 8 2" xfId="15782"/>
    <cellStyle name="Input 2 4 8 2 2" xfId="15783"/>
    <cellStyle name="Input 2 4 8 2 3" xfId="15784"/>
    <cellStyle name="Input 2 4 8 2 4" xfId="15785"/>
    <cellStyle name="Input 2 4 8 2 5" xfId="15786"/>
    <cellStyle name="Input 2 4 8 2 6" xfId="15787"/>
    <cellStyle name="Input 2 4 8 2 7" xfId="15788"/>
    <cellStyle name="Input 2 4 8 3" xfId="15789"/>
    <cellStyle name="Input 2 4 8 4" xfId="15790"/>
    <cellStyle name="Input 2 4 8 5" xfId="15791"/>
    <cellStyle name="Input 2 4 9" xfId="15792"/>
    <cellStyle name="Input 2 4 9 2" xfId="15793"/>
    <cellStyle name="Input 2 4 9 2 2" xfId="15794"/>
    <cellStyle name="Input 2 4 9 2 3" xfId="15795"/>
    <cellStyle name="Input 2 4 9 2 4" xfId="15796"/>
    <cellStyle name="Input 2 4 9 2 5" xfId="15797"/>
    <cellStyle name="Input 2 4 9 2 6" xfId="15798"/>
    <cellStyle name="Input 2 4 9 2 7" xfId="15799"/>
    <cellStyle name="Input 2 4 9 3" xfId="15800"/>
    <cellStyle name="Input 2 4 9 4" xfId="15801"/>
    <cellStyle name="Input 2 4 9 5" xfId="15802"/>
    <cellStyle name="Input 2 5" xfId="15803"/>
    <cellStyle name="Input 2 5 10" xfId="15804"/>
    <cellStyle name="Input 2 5 10 2" xfId="15805"/>
    <cellStyle name="Input 2 5 10 2 2" xfId="15806"/>
    <cellStyle name="Input 2 5 10 2 3" xfId="15807"/>
    <cellStyle name="Input 2 5 10 2 4" xfId="15808"/>
    <cellStyle name="Input 2 5 10 2 5" xfId="15809"/>
    <cellStyle name="Input 2 5 10 2 6" xfId="15810"/>
    <cellStyle name="Input 2 5 10 2 7" xfId="15811"/>
    <cellStyle name="Input 2 5 10 3" xfId="15812"/>
    <cellStyle name="Input 2 5 10 4" xfId="15813"/>
    <cellStyle name="Input 2 5 10 5" xfId="15814"/>
    <cellStyle name="Input 2 5 11" xfId="15815"/>
    <cellStyle name="Input 2 5 11 2" xfId="15816"/>
    <cellStyle name="Input 2 5 11 2 2" xfId="15817"/>
    <cellStyle name="Input 2 5 11 2 3" xfId="15818"/>
    <cellStyle name="Input 2 5 11 2 4" xfId="15819"/>
    <cellStyle name="Input 2 5 11 2 5" xfId="15820"/>
    <cellStyle name="Input 2 5 11 2 6" xfId="15821"/>
    <cellStyle name="Input 2 5 11 2 7" xfId="15822"/>
    <cellStyle name="Input 2 5 11 3" xfId="15823"/>
    <cellStyle name="Input 2 5 11 4" xfId="15824"/>
    <cellStyle name="Input 2 5 11 5" xfId="15825"/>
    <cellStyle name="Input 2 5 12" xfId="15826"/>
    <cellStyle name="Input 2 5 12 2" xfId="15827"/>
    <cellStyle name="Input 2 5 12 3" xfId="15828"/>
    <cellStyle name="Input 2 5 12 4" xfId="15829"/>
    <cellStyle name="Input 2 5 12 5" xfId="15830"/>
    <cellStyle name="Input 2 5 12 6" xfId="15831"/>
    <cellStyle name="Input 2 5 12 7" xfId="15832"/>
    <cellStyle name="Input 2 5 12 8" xfId="15833"/>
    <cellStyle name="Input 2 5 13" xfId="15834"/>
    <cellStyle name="Input 2 5 13 2" xfId="15835"/>
    <cellStyle name="Input 2 5 13 3" xfId="15836"/>
    <cellStyle name="Input 2 5 13 4" xfId="15837"/>
    <cellStyle name="Input 2 5 13 5" xfId="15838"/>
    <cellStyle name="Input 2 5 13 6" xfId="15839"/>
    <cellStyle name="Input 2 5 13 7" xfId="15840"/>
    <cellStyle name="Input 2 5 14" xfId="15841"/>
    <cellStyle name="Input 2 5 14 2" xfId="15842"/>
    <cellStyle name="Input 2 5 14 3" xfId="15843"/>
    <cellStyle name="Input 2 5 14 4" xfId="15844"/>
    <cellStyle name="Input 2 5 14 5" xfId="15845"/>
    <cellStyle name="Input 2 5 15" xfId="15846"/>
    <cellStyle name="Input 2 5 15 2" xfId="15847"/>
    <cellStyle name="Input 2 5 15 3" xfId="15848"/>
    <cellStyle name="Input 2 5 15 4" xfId="15849"/>
    <cellStyle name="Input 2 5 15 5" xfId="15850"/>
    <cellStyle name="Input 2 5 16" xfId="15851"/>
    <cellStyle name="Input 2 5 16 2" xfId="15852"/>
    <cellStyle name="Input 2 5 16 3" xfId="15853"/>
    <cellStyle name="Input 2 5 16 4" xfId="15854"/>
    <cellStyle name="Input 2 5 16 5" xfId="15855"/>
    <cellStyle name="Input 2 5 17" xfId="15856"/>
    <cellStyle name="Input 2 5 17 2" xfId="15857"/>
    <cellStyle name="Input 2 5 17 3" xfId="15858"/>
    <cellStyle name="Input 2 5 17 4" xfId="15859"/>
    <cellStyle name="Input 2 5 17 5" xfId="15860"/>
    <cellStyle name="Input 2 5 18" xfId="15861"/>
    <cellStyle name="Input 2 5 19" xfId="15862"/>
    <cellStyle name="Input 2 5 2" xfId="15863"/>
    <cellStyle name="Input 2 5 2 10" xfId="15864"/>
    <cellStyle name="Input 2 5 2 10 2" xfId="15865"/>
    <cellStyle name="Input 2 5 2 10 3" xfId="15866"/>
    <cellStyle name="Input 2 5 2 10 4" xfId="15867"/>
    <cellStyle name="Input 2 5 2 10 5" xfId="15868"/>
    <cellStyle name="Input 2 5 2 10 6" xfId="15869"/>
    <cellStyle name="Input 2 5 2 10 7" xfId="15870"/>
    <cellStyle name="Input 2 5 2 10 8" xfId="15871"/>
    <cellStyle name="Input 2 5 2 11" xfId="15872"/>
    <cellStyle name="Input 2 5 2 11 2" xfId="15873"/>
    <cellStyle name="Input 2 5 2 11 3" xfId="15874"/>
    <cellStyle name="Input 2 5 2 11 4" xfId="15875"/>
    <cellStyle name="Input 2 5 2 11 5" xfId="15876"/>
    <cellStyle name="Input 2 5 2 11 6" xfId="15877"/>
    <cellStyle name="Input 2 5 2 11 7" xfId="15878"/>
    <cellStyle name="Input 2 5 2 12" xfId="15879"/>
    <cellStyle name="Input 2 5 2 12 2" xfId="15880"/>
    <cellStyle name="Input 2 5 2 12 3" xfId="15881"/>
    <cellStyle name="Input 2 5 2 12 4" xfId="15882"/>
    <cellStyle name="Input 2 5 2 12 5" xfId="15883"/>
    <cellStyle name="Input 2 5 2 13" xfId="15884"/>
    <cellStyle name="Input 2 5 2 13 2" xfId="15885"/>
    <cellStyle name="Input 2 5 2 13 3" xfId="15886"/>
    <cellStyle name="Input 2 5 2 13 4" xfId="15887"/>
    <cellStyle name="Input 2 5 2 13 5" xfId="15888"/>
    <cellStyle name="Input 2 5 2 14" xfId="15889"/>
    <cellStyle name="Input 2 5 2 14 2" xfId="15890"/>
    <cellStyle name="Input 2 5 2 14 3" xfId="15891"/>
    <cellStyle name="Input 2 5 2 14 4" xfId="15892"/>
    <cellStyle name="Input 2 5 2 14 5" xfId="15893"/>
    <cellStyle name="Input 2 5 2 15" xfId="15894"/>
    <cellStyle name="Input 2 5 2 15 2" xfId="15895"/>
    <cellStyle name="Input 2 5 2 15 3" xfId="15896"/>
    <cellStyle name="Input 2 5 2 15 4" xfId="15897"/>
    <cellStyle name="Input 2 5 2 15 5" xfId="15898"/>
    <cellStyle name="Input 2 5 2 16" xfId="15899"/>
    <cellStyle name="Input 2 5 2 17" xfId="15900"/>
    <cellStyle name="Input 2 5 2 2" xfId="15901"/>
    <cellStyle name="Input 2 5 2 2 10" xfId="15902"/>
    <cellStyle name="Input 2 5 2 2 10 2" xfId="15903"/>
    <cellStyle name="Input 2 5 2 2 10 3" xfId="15904"/>
    <cellStyle name="Input 2 5 2 2 10 4" xfId="15905"/>
    <cellStyle name="Input 2 5 2 2 10 5" xfId="15906"/>
    <cellStyle name="Input 2 5 2 2 10 6" xfId="15907"/>
    <cellStyle name="Input 2 5 2 2 10 7" xfId="15908"/>
    <cellStyle name="Input 2 5 2 2 11" xfId="15909"/>
    <cellStyle name="Input 2 5 2 2 11 2" xfId="15910"/>
    <cellStyle name="Input 2 5 2 2 11 3" xfId="15911"/>
    <cellStyle name="Input 2 5 2 2 11 4" xfId="15912"/>
    <cellStyle name="Input 2 5 2 2 11 5" xfId="15913"/>
    <cellStyle name="Input 2 5 2 2 12" xfId="15914"/>
    <cellStyle name="Input 2 5 2 2 12 2" xfId="15915"/>
    <cellStyle name="Input 2 5 2 2 12 3" xfId="15916"/>
    <cellStyle name="Input 2 5 2 2 12 4" xfId="15917"/>
    <cellStyle name="Input 2 5 2 2 12 5" xfId="15918"/>
    <cellStyle name="Input 2 5 2 2 13" xfId="15919"/>
    <cellStyle name="Input 2 5 2 2 13 2" xfId="15920"/>
    <cellStyle name="Input 2 5 2 2 13 3" xfId="15921"/>
    <cellStyle name="Input 2 5 2 2 13 4" xfId="15922"/>
    <cellStyle name="Input 2 5 2 2 13 5" xfId="15923"/>
    <cellStyle name="Input 2 5 2 2 14" xfId="15924"/>
    <cellStyle name="Input 2 5 2 2 14 2" xfId="15925"/>
    <cellStyle name="Input 2 5 2 2 14 3" xfId="15926"/>
    <cellStyle name="Input 2 5 2 2 14 4" xfId="15927"/>
    <cellStyle name="Input 2 5 2 2 14 5" xfId="15928"/>
    <cellStyle name="Input 2 5 2 2 15" xfId="15929"/>
    <cellStyle name="Input 2 5 2 2 15 2" xfId="15930"/>
    <cellStyle name="Input 2 5 2 2 15 3" xfId="15931"/>
    <cellStyle name="Input 2 5 2 2 15 4" xfId="15932"/>
    <cellStyle name="Input 2 5 2 2 15 5" xfId="15933"/>
    <cellStyle name="Input 2 5 2 2 16" xfId="15934"/>
    <cellStyle name="Input 2 5 2 2 16 2" xfId="15935"/>
    <cellStyle name="Input 2 5 2 2 16 3" xfId="15936"/>
    <cellStyle name="Input 2 5 2 2 16 4" xfId="15937"/>
    <cellStyle name="Input 2 5 2 2 16 5" xfId="15938"/>
    <cellStyle name="Input 2 5 2 2 17" xfId="15939"/>
    <cellStyle name="Input 2 5 2 2 17 2" xfId="15940"/>
    <cellStyle name="Input 2 5 2 2 17 3" xfId="15941"/>
    <cellStyle name="Input 2 5 2 2 17 4" xfId="15942"/>
    <cellStyle name="Input 2 5 2 2 17 5" xfId="15943"/>
    <cellStyle name="Input 2 5 2 2 18" xfId="15944"/>
    <cellStyle name="Input 2 5 2 2 2" xfId="15945"/>
    <cellStyle name="Input 2 5 2 2 2 10" xfId="15946"/>
    <cellStyle name="Input 2 5 2 2 2 10 2" xfId="15947"/>
    <cellStyle name="Input 2 5 2 2 2 10 3" xfId="15948"/>
    <cellStyle name="Input 2 5 2 2 2 10 4" xfId="15949"/>
    <cellStyle name="Input 2 5 2 2 2 10 5" xfId="15950"/>
    <cellStyle name="Input 2 5 2 2 2 11" xfId="15951"/>
    <cellStyle name="Input 2 5 2 2 2 11 2" xfId="15952"/>
    <cellStyle name="Input 2 5 2 2 2 11 3" xfId="15953"/>
    <cellStyle name="Input 2 5 2 2 2 11 4" xfId="15954"/>
    <cellStyle name="Input 2 5 2 2 2 11 5" xfId="15955"/>
    <cellStyle name="Input 2 5 2 2 2 12" xfId="15956"/>
    <cellStyle name="Input 2 5 2 2 2 12 2" xfId="15957"/>
    <cellStyle name="Input 2 5 2 2 2 12 3" xfId="15958"/>
    <cellStyle name="Input 2 5 2 2 2 12 4" xfId="15959"/>
    <cellStyle name="Input 2 5 2 2 2 12 5" xfId="15960"/>
    <cellStyle name="Input 2 5 2 2 2 13" xfId="15961"/>
    <cellStyle name="Input 2 5 2 2 2 13 2" xfId="15962"/>
    <cellStyle name="Input 2 5 2 2 2 13 3" xfId="15963"/>
    <cellStyle name="Input 2 5 2 2 2 13 4" xfId="15964"/>
    <cellStyle name="Input 2 5 2 2 2 13 5" xfId="15965"/>
    <cellStyle name="Input 2 5 2 2 2 14" xfId="15966"/>
    <cellStyle name="Input 2 5 2 2 2 14 2" xfId="15967"/>
    <cellStyle name="Input 2 5 2 2 2 14 3" xfId="15968"/>
    <cellStyle name="Input 2 5 2 2 2 14 4" xfId="15969"/>
    <cellStyle name="Input 2 5 2 2 2 14 5" xfId="15970"/>
    <cellStyle name="Input 2 5 2 2 2 15" xfId="15971"/>
    <cellStyle name="Input 2 5 2 2 2 15 2" xfId="15972"/>
    <cellStyle name="Input 2 5 2 2 2 15 3" xfId="15973"/>
    <cellStyle name="Input 2 5 2 2 2 15 4" xfId="15974"/>
    <cellStyle name="Input 2 5 2 2 2 15 5" xfId="15975"/>
    <cellStyle name="Input 2 5 2 2 2 16" xfId="15976"/>
    <cellStyle name="Input 2 5 2 2 2 16 2" xfId="15977"/>
    <cellStyle name="Input 2 5 2 2 2 16 3" xfId="15978"/>
    <cellStyle name="Input 2 5 2 2 2 16 4" xfId="15979"/>
    <cellStyle name="Input 2 5 2 2 2 16 5" xfId="15980"/>
    <cellStyle name="Input 2 5 2 2 2 17" xfId="15981"/>
    <cellStyle name="Input 2 5 2 2 2 17 2" xfId="15982"/>
    <cellStyle name="Input 2 5 2 2 2 17 3" xfId="15983"/>
    <cellStyle name="Input 2 5 2 2 2 17 4" xfId="15984"/>
    <cellStyle name="Input 2 5 2 2 2 17 5" xfId="15985"/>
    <cellStyle name="Input 2 5 2 2 2 18" xfId="15986"/>
    <cellStyle name="Input 2 5 2 2 2 2" xfId="15987"/>
    <cellStyle name="Input 2 5 2 2 2 2 10" xfId="15988"/>
    <cellStyle name="Input 2 5 2 2 2 2 2" xfId="15989"/>
    <cellStyle name="Input 2 5 2 2 2 2 2 2" xfId="15990"/>
    <cellStyle name="Input 2 5 2 2 2 2 2 2 2" xfId="15991"/>
    <cellStyle name="Input 2 5 2 2 2 2 2 2 3" xfId="15992"/>
    <cellStyle name="Input 2 5 2 2 2 2 2 2 4" xfId="15993"/>
    <cellStyle name="Input 2 5 2 2 2 2 2 2 5" xfId="15994"/>
    <cellStyle name="Input 2 5 2 2 2 2 2 2 6" xfId="15995"/>
    <cellStyle name="Input 2 5 2 2 2 2 2 2 7" xfId="15996"/>
    <cellStyle name="Input 2 5 2 2 2 2 2 3" xfId="15997"/>
    <cellStyle name="Input 2 5 2 2 2 2 2 4" xfId="15998"/>
    <cellStyle name="Input 2 5 2 2 2 2 3" xfId="15999"/>
    <cellStyle name="Input 2 5 2 2 2 2 3 2" xfId="16000"/>
    <cellStyle name="Input 2 5 2 2 2 2 3 2 2" xfId="16001"/>
    <cellStyle name="Input 2 5 2 2 2 2 3 2 3" xfId="16002"/>
    <cellStyle name="Input 2 5 2 2 2 2 3 2 4" xfId="16003"/>
    <cellStyle name="Input 2 5 2 2 2 2 3 2 5" xfId="16004"/>
    <cellStyle name="Input 2 5 2 2 2 2 3 2 6" xfId="16005"/>
    <cellStyle name="Input 2 5 2 2 2 2 3 2 7" xfId="16006"/>
    <cellStyle name="Input 2 5 2 2 2 2 3 3" xfId="16007"/>
    <cellStyle name="Input 2 5 2 2 2 2 3 4" xfId="16008"/>
    <cellStyle name="Input 2 5 2 2 2 2 4" xfId="16009"/>
    <cellStyle name="Input 2 5 2 2 2 2 4 2" xfId="16010"/>
    <cellStyle name="Input 2 5 2 2 2 2 4 2 2" xfId="16011"/>
    <cellStyle name="Input 2 5 2 2 2 2 4 2 3" xfId="16012"/>
    <cellStyle name="Input 2 5 2 2 2 2 4 2 4" xfId="16013"/>
    <cellStyle name="Input 2 5 2 2 2 2 4 2 5" xfId="16014"/>
    <cellStyle name="Input 2 5 2 2 2 2 4 2 6" xfId="16015"/>
    <cellStyle name="Input 2 5 2 2 2 2 4 2 7" xfId="16016"/>
    <cellStyle name="Input 2 5 2 2 2 2 4 3" xfId="16017"/>
    <cellStyle name="Input 2 5 2 2 2 2 4 4" xfId="16018"/>
    <cellStyle name="Input 2 5 2 2 2 2 5" xfId="16019"/>
    <cellStyle name="Input 2 5 2 2 2 2 5 2" xfId="16020"/>
    <cellStyle name="Input 2 5 2 2 2 2 5 3" xfId="16021"/>
    <cellStyle name="Input 2 5 2 2 2 2 5 4" xfId="16022"/>
    <cellStyle name="Input 2 5 2 2 2 2 5 5" xfId="16023"/>
    <cellStyle name="Input 2 5 2 2 2 2 5 6" xfId="16024"/>
    <cellStyle name="Input 2 5 2 2 2 2 5 7" xfId="16025"/>
    <cellStyle name="Input 2 5 2 2 2 2 5 8" xfId="16026"/>
    <cellStyle name="Input 2 5 2 2 2 2 6" xfId="16027"/>
    <cellStyle name="Input 2 5 2 2 2 2 6 2" xfId="16028"/>
    <cellStyle name="Input 2 5 2 2 2 2 6 3" xfId="16029"/>
    <cellStyle name="Input 2 5 2 2 2 2 6 4" xfId="16030"/>
    <cellStyle name="Input 2 5 2 2 2 2 6 5" xfId="16031"/>
    <cellStyle name="Input 2 5 2 2 2 2 6 6" xfId="16032"/>
    <cellStyle name="Input 2 5 2 2 2 2 6 7" xfId="16033"/>
    <cellStyle name="Input 2 5 2 2 2 2 7" xfId="16034"/>
    <cellStyle name="Input 2 5 2 2 2 2 8" xfId="16035"/>
    <cellStyle name="Input 2 5 2 2 2 2 9" xfId="16036"/>
    <cellStyle name="Input 2 5 2 2 2 3" xfId="16037"/>
    <cellStyle name="Input 2 5 2 2 2 3 2" xfId="16038"/>
    <cellStyle name="Input 2 5 2 2 2 3 2 2" xfId="16039"/>
    <cellStyle name="Input 2 5 2 2 2 3 2 3" xfId="16040"/>
    <cellStyle name="Input 2 5 2 2 2 3 2 4" xfId="16041"/>
    <cellStyle name="Input 2 5 2 2 2 3 2 5" xfId="16042"/>
    <cellStyle name="Input 2 5 2 2 2 3 2 6" xfId="16043"/>
    <cellStyle name="Input 2 5 2 2 2 3 2 7" xfId="16044"/>
    <cellStyle name="Input 2 5 2 2 2 3 3" xfId="16045"/>
    <cellStyle name="Input 2 5 2 2 2 3 4" xfId="16046"/>
    <cellStyle name="Input 2 5 2 2 2 3 5" xfId="16047"/>
    <cellStyle name="Input 2 5 2 2 2 4" xfId="16048"/>
    <cellStyle name="Input 2 5 2 2 2 4 2" xfId="16049"/>
    <cellStyle name="Input 2 5 2 2 2 4 2 2" xfId="16050"/>
    <cellStyle name="Input 2 5 2 2 2 4 2 3" xfId="16051"/>
    <cellStyle name="Input 2 5 2 2 2 4 2 4" xfId="16052"/>
    <cellStyle name="Input 2 5 2 2 2 4 2 5" xfId="16053"/>
    <cellStyle name="Input 2 5 2 2 2 4 2 6" xfId="16054"/>
    <cellStyle name="Input 2 5 2 2 2 4 2 7" xfId="16055"/>
    <cellStyle name="Input 2 5 2 2 2 4 3" xfId="16056"/>
    <cellStyle name="Input 2 5 2 2 2 4 4" xfId="16057"/>
    <cellStyle name="Input 2 5 2 2 2 4 5" xfId="16058"/>
    <cellStyle name="Input 2 5 2 2 2 5" xfId="16059"/>
    <cellStyle name="Input 2 5 2 2 2 5 2" xfId="16060"/>
    <cellStyle name="Input 2 5 2 2 2 5 2 2" xfId="16061"/>
    <cellStyle name="Input 2 5 2 2 2 5 2 3" xfId="16062"/>
    <cellStyle name="Input 2 5 2 2 2 5 2 4" xfId="16063"/>
    <cellStyle name="Input 2 5 2 2 2 5 2 5" xfId="16064"/>
    <cellStyle name="Input 2 5 2 2 2 5 2 6" xfId="16065"/>
    <cellStyle name="Input 2 5 2 2 2 5 2 7" xfId="16066"/>
    <cellStyle name="Input 2 5 2 2 2 5 3" xfId="16067"/>
    <cellStyle name="Input 2 5 2 2 2 5 4" xfId="16068"/>
    <cellStyle name="Input 2 5 2 2 2 5 5" xfId="16069"/>
    <cellStyle name="Input 2 5 2 2 2 6" xfId="16070"/>
    <cellStyle name="Input 2 5 2 2 2 6 2" xfId="16071"/>
    <cellStyle name="Input 2 5 2 2 2 6 3" xfId="16072"/>
    <cellStyle name="Input 2 5 2 2 2 6 4" xfId="16073"/>
    <cellStyle name="Input 2 5 2 2 2 6 5" xfId="16074"/>
    <cellStyle name="Input 2 5 2 2 2 6 6" xfId="16075"/>
    <cellStyle name="Input 2 5 2 2 2 6 7" xfId="16076"/>
    <cellStyle name="Input 2 5 2 2 2 6 8" xfId="16077"/>
    <cellStyle name="Input 2 5 2 2 2 7" xfId="16078"/>
    <cellStyle name="Input 2 5 2 2 2 7 2" xfId="16079"/>
    <cellStyle name="Input 2 5 2 2 2 7 3" xfId="16080"/>
    <cellStyle name="Input 2 5 2 2 2 7 4" xfId="16081"/>
    <cellStyle name="Input 2 5 2 2 2 7 5" xfId="16082"/>
    <cellStyle name="Input 2 5 2 2 2 7 6" xfId="16083"/>
    <cellStyle name="Input 2 5 2 2 2 7 7" xfId="16084"/>
    <cellStyle name="Input 2 5 2 2 2 8" xfId="16085"/>
    <cellStyle name="Input 2 5 2 2 2 8 2" xfId="16086"/>
    <cellStyle name="Input 2 5 2 2 2 8 3" xfId="16087"/>
    <cellStyle name="Input 2 5 2 2 2 8 4" xfId="16088"/>
    <cellStyle name="Input 2 5 2 2 2 8 5" xfId="16089"/>
    <cellStyle name="Input 2 5 2 2 2 9" xfId="16090"/>
    <cellStyle name="Input 2 5 2 2 2 9 2" xfId="16091"/>
    <cellStyle name="Input 2 5 2 2 2 9 3" xfId="16092"/>
    <cellStyle name="Input 2 5 2 2 2 9 4" xfId="16093"/>
    <cellStyle name="Input 2 5 2 2 2 9 5" xfId="16094"/>
    <cellStyle name="Input 2 5 2 2 3" xfId="16095"/>
    <cellStyle name="Input 2 5 2 2 3 10" xfId="16096"/>
    <cellStyle name="Input 2 5 2 2 3 2" xfId="16097"/>
    <cellStyle name="Input 2 5 2 2 3 2 2" xfId="16098"/>
    <cellStyle name="Input 2 5 2 2 3 2 2 2" xfId="16099"/>
    <cellStyle name="Input 2 5 2 2 3 2 2 3" xfId="16100"/>
    <cellStyle name="Input 2 5 2 2 3 2 2 4" xfId="16101"/>
    <cellStyle name="Input 2 5 2 2 3 2 2 5" xfId="16102"/>
    <cellStyle name="Input 2 5 2 2 3 2 2 6" xfId="16103"/>
    <cellStyle name="Input 2 5 2 2 3 2 2 7" xfId="16104"/>
    <cellStyle name="Input 2 5 2 2 3 2 3" xfId="16105"/>
    <cellStyle name="Input 2 5 2 2 3 2 4" xfId="16106"/>
    <cellStyle name="Input 2 5 2 2 3 3" xfId="16107"/>
    <cellStyle name="Input 2 5 2 2 3 3 2" xfId="16108"/>
    <cellStyle name="Input 2 5 2 2 3 3 2 2" xfId="16109"/>
    <cellStyle name="Input 2 5 2 2 3 3 2 3" xfId="16110"/>
    <cellStyle name="Input 2 5 2 2 3 3 2 4" xfId="16111"/>
    <cellStyle name="Input 2 5 2 2 3 3 2 5" xfId="16112"/>
    <cellStyle name="Input 2 5 2 2 3 3 2 6" xfId="16113"/>
    <cellStyle name="Input 2 5 2 2 3 3 2 7" xfId="16114"/>
    <cellStyle name="Input 2 5 2 2 3 3 3" xfId="16115"/>
    <cellStyle name="Input 2 5 2 2 3 3 4" xfId="16116"/>
    <cellStyle name="Input 2 5 2 2 3 4" xfId="16117"/>
    <cellStyle name="Input 2 5 2 2 3 4 2" xfId="16118"/>
    <cellStyle name="Input 2 5 2 2 3 4 2 2" xfId="16119"/>
    <cellStyle name="Input 2 5 2 2 3 4 2 3" xfId="16120"/>
    <cellStyle name="Input 2 5 2 2 3 4 2 4" xfId="16121"/>
    <cellStyle name="Input 2 5 2 2 3 4 2 5" xfId="16122"/>
    <cellStyle name="Input 2 5 2 2 3 4 2 6" xfId="16123"/>
    <cellStyle name="Input 2 5 2 2 3 4 2 7" xfId="16124"/>
    <cellStyle name="Input 2 5 2 2 3 4 3" xfId="16125"/>
    <cellStyle name="Input 2 5 2 2 3 4 4" xfId="16126"/>
    <cellStyle name="Input 2 5 2 2 3 5" xfId="16127"/>
    <cellStyle name="Input 2 5 2 2 3 5 2" xfId="16128"/>
    <cellStyle name="Input 2 5 2 2 3 5 3" xfId="16129"/>
    <cellStyle name="Input 2 5 2 2 3 5 4" xfId="16130"/>
    <cellStyle name="Input 2 5 2 2 3 5 5" xfId="16131"/>
    <cellStyle name="Input 2 5 2 2 3 5 6" xfId="16132"/>
    <cellStyle name="Input 2 5 2 2 3 5 7" xfId="16133"/>
    <cellStyle name="Input 2 5 2 2 3 5 8" xfId="16134"/>
    <cellStyle name="Input 2 5 2 2 3 6" xfId="16135"/>
    <cellStyle name="Input 2 5 2 2 3 6 2" xfId="16136"/>
    <cellStyle name="Input 2 5 2 2 3 6 3" xfId="16137"/>
    <cellStyle name="Input 2 5 2 2 3 6 4" xfId="16138"/>
    <cellStyle name="Input 2 5 2 2 3 6 5" xfId="16139"/>
    <cellStyle name="Input 2 5 2 2 3 6 6" xfId="16140"/>
    <cellStyle name="Input 2 5 2 2 3 6 7" xfId="16141"/>
    <cellStyle name="Input 2 5 2 2 3 7" xfId="16142"/>
    <cellStyle name="Input 2 5 2 2 3 8" xfId="16143"/>
    <cellStyle name="Input 2 5 2 2 3 9" xfId="16144"/>
    <cellStyle name="Input 2 5 2 2 4" xfId="16145"/>
    <cellStyle name="Input 2 5 2 2 4 10" xfId="16146"/>
    <cellStyle name="Input 2 5 2 2 4 2" xfId="16147"/>
    <cellStyle name="Input 2 5 2 2 4 2 2" xfId="16148"/>
    <cellStyle name="Input 2 5 2 2 4 2 2 2" xfId="16149"/>
    <cellStyle name="Input 2 5 2 2 4 2 2 3" xfId="16150"/>
    <cellStyle name="Input 2 5 2 2 4 2 2 4" xfId="16151"/>
    <cellStyle name="Input 2 5 2 2 4 2 2 5" xfId="16152"/>
    <cellStyle name="Input 2 5 2 2 4 2 2 6" xfId="16153"/>
    <cellStyle name="Input 2 5 2 2 4 2 2 7" xfId="16154"/>
    <cellStyle name="Input 2 5 2 2 4 2 3" xfId="16155"/>
    <cellStyle name="Input 2 5 2 2 4 2 4" xfId="16156"/>
    <cellStyle name="Input 2 5 2 2 4 3" xfId="16157"/>
    <cellStyle name="Input 2 5 2 2 4 3 2" xfId="16158"/>
    <cellStyle name="Input 2 5 2 2 4 3 2 2" xfId="16159"/>
    <cellStyle name="Input 2 5 2 2 4 3 2 3" xfId="16160"/>
    <cellStyle name="Input 2 5 2 2 4 3 2 4" xfId="16161"/>
    <cellStyle name="Input 2 5 2 2 4 3 2 5" xfId="16162"/>
    <cellStyle name="Input 2 5 2 2 4 3 2 6" xfId="16163"/>
    <cellStyle name="Input 2 5 2 2 4 3 2 7" xfId="16164"/>
    <cellStyle name="Input 2 5 2 2 4 3 3" xfId="16165"/>
    <cellStyle name="Input 2 5 2 2 4 3 4" xfId="16166"/>
    <cellStyle name="Input 2 5 2 2 4 4" xfId="16167"/>
    <cellStyle name="Input 2 5 2 2 4 4 2" xfId="16168"/>
    <cellStyle name="Input 2 5 2 2 4 4 2 2" xfId="16169"/>
    <cellStyle name="Input 2 5 2 2 4 4 2 3" xfId="16170"/>
    <cellStyle name="Input 2 5 2 2 4 4 2 4" xfId="16171"/>
    <cellStyle name="Input 2 5 2 2 4 4 2 5" xfId="16172"/>
    <cellStyle name="Input 2 5 2 2 4 4 2 6" xfId="16173"/>
    <cellStyle name="Input 2 5 2 2 4 4 2 7" xfId="16174"/>
    <cellStyle name="Input 2 5 2 2 4 4 3" xfId="16175"/>
    <cellStyle name="Input 2 5 2 2 4 4 4" xfId="16176"/>
    <cellStyle name="Input 2 5 2 2 4 5" xfId="16177"/>
    <cellStyle name="Input 2 5 2 2 4 5 2" xfId="16178"/>
    <cellStyle name="Input 2 5 2 2 4 5 3" xfId="16179"/>
    <cellStyle name="Input 2 5 2 2 4 5 4" xfId="16180"/>
    <cellStyle name="Input 2 5 2 2 4 5 5" xfId="16181"/>
    <cellStyle name="Input 2 5 2 2 4 5 6" xfId="16182"/>
    <cellStyle name="Input 2 5 2 2 4 5 7" xfId="16183"/>
    <cellStyle name="Input 2 5 2 2 4 5 8" xfId="16184"/>
    <cellStyle name="Input 2 5 2 2 4 6" xfId="16185"/>
    <cellStyle name="Input 2 5 2 2 4 6 2" xfId="16186"/>
    <cellStyle name="Input 2 5 2 2 4 6 3" xfId="16187"/>
    <cellStyle name="Input 2 5 2 2 4 6 4" xfId="16188"/>
    <cellStyle name="Input 2 5 2 2 4 6 5" xfId="16189"/>
    <cellStyle name="Input 2 5 2 2 4 6 6" xfId="16190"/>
    <cellStyle name="Input 2 5 2 2 4 6 7" xfId="16191"/>
    <cellStyle name="Input 2 5 2 2 4 7" xfId="16192"/>
    <cellStyle name="Input 2 5 2 2 4 8" xfId="16193"/>
    <cellStyle name="Input 2 5 2 2 4 9" xfId="16194"/>
    <cellStyle name="Input 2 5 2 2 5" xfId="16195"/>
    <cellStyle name="Input 2 5 2 2 5 2" xfId="16196"/>
    <cellStyle name="Input 2 5 2 2 5 2 2" xfId="16197"/>
    <cellStyle name="Input 2 5 2 2 5 2 3" xfId="16198"/>
    <cellStyle name="Input 2 5 2 2 5 2 4" xfId="16199"/>
    <cellStyle name="Input 2 5 2 2 5 2 5" xfId="16200"/>
    <cellStyle name="Input 2 5 2 2 5 2 6" xfId="16201"/>
    <cellStyle name="Input 2 5 2 2 5 2 7" xfId="16202"/>
    <cellStyle name="Input 2 5 2 2 5 3" xfId="16203"/>
    <cellStyle name="Input 2 5 2 2 5 4" xfId="16204"/>
    <cellStyle name="Input 2 5 2 2 5 5" xfId="16205"/>
    <cellStyle name="Input 2 5 2 2 6" xfId="16206"/>
    <cellStyle name="Input 2 5 2 2 6 2" xfId="16207"/>
    <cellStyle name="Input 2 5 2 2 6 2 2" xfId="16208"/>
    <cellStyle name="Input 2 5 2 2 6 2 3" xfId="16209"/>
    <cellStyle name="Input 2 5 2 2 6 2 4" xfId="16210"/>
    <cellStyle name="Input 2 5 2 2 6 2 5" xfId="16211"/>
    <cellStyle name="Input 2 5 2 2 6 2 6" xfId="16212"/>
    <cellStyle name="Input 2 5 2 2 6 2 7" xfId="16213"/>
    <cellStyle name="Input 2 5 2 2 6 3" xfId="16214"/>
    <cellStyle name="Input 2 5 2 2 6 4" xfId="16215"/>
    <cellStyle name="Input 2 5 2 2 6 5" xfId="16216"/>
    <cellStyle name="Input 2 5 2 2 7" xfId="16217"/>
    <cellStyle name="Input 2 5 2 2 7 2" xfId="16218"/>
    <cellStyle name="Input 2 5 2 2 7 2 2" xfId="16219"/>
    <cellStyle name="Input 2 5 2 2 7 2 3" xfId="16220"/>
    <cellStyle name="Input 2 5 2 2 7 2 4" xfId="16221"/>
    <cellStyle name="Input 2 5 2 2 7 2 5" xfId="16222"/>
    <cellStyle name="Input 2 5 2 2 7 2 6" xfId="16223"/>
    <cellStyle name="Input 2 5 2 2 7 2 7" xfId="16224"/>
    <cellStyle name="Input 2 5 2 2 7 3" xfId="16225"/>
    <cellStyle name="Input 2 5 2 2 7 4" xfId="16226"/>
    <cellStyle name="Input 2 5 2 2 7 5" xfId="16227"/>
    <cellStyle name="Input 2 5 2 2 8" xfId="16228"/>
    <cellStyle name="Input 2 5 2 2 8 2" xfId="16229"/>
    <cellStyle name="Input 2 5 2 2 8 2 2" xfId="16230"/>
    <cellStyle name="Input 2 5 2 2 8 2 3" xfId="16231"/>
    <cellStyle name="Input 2 5 2 2 8 2 4" xfId="16232"/>
    <cellStyle name="Input 2 5 2 2 8 2 5" xfId="16233"/>
    <cellStyle name="Input 2 5 2 2 8 2 6" xfId="16234"/>
    <cellStyle name="Input 2 5 2 2 8 2 7" xfId="16235"/>
    <cellStyle name="Input 2 5 2 2 8 3" xfId="16236"/>
    <cellStyle name="Input 2 5 2 2 8 4" xfId="16237"/>
    <cellStyle name="Input 2 5 2 2 8 5" xfId="16238"/>
    <cellStyle name="Input 2 5 2 2 9" xfId="16239"/>
    <cellStyle name="Input 2 5 2 2 9 2" xfId="16240"/>
    <cellStyle name="Input 2 5 2 2 9 3" xfId="16241"/>
    <cellStyle name="Input 2 5 2 2 9 4" xfId="16242"/>
    <cellStyle name="Input 2 5 2 2 9 5" xfId="16243"/>
    <cellStyle name="Input 2 5 2 2 9 6" xfId="16244"/>
    <cellStyle name="Input 2 5 2 2 9 7" xfId="16245"/>
    <cellStyle name="Input 2 5 2 2 9 8" xfId="16246"/>
    <cellStyle name="Input 2 5 2 3" xfId="16247"/>
    <cellStyle name="Input 2 5 2 3 10" xfId="16248"/>
    <cellStyle name="Input 2 5 2 3 10 2" xfId="16249"/>
    <cellStyle name="Input 2 5 2 3 10 3" xfId="16250"/>
    <cellStyle name="Input 2 5 2 3 10 4" xfId="16251"/>
    <cellStyle name="Input 2 5 2 3 10 5" xfId="16252"/>
    <cellStyle name="Input 2 5 2 3 11" xfId="16253"/>
    <cellStyle name="Input 2 5 2 3 11 2" xfId="16254"/>
    <cellStyle name="Input 2 5 2 3 11 3" xfId="16255"/>
    <cellStyle name="Input 2 5 2 3 11 4" xfId="16256"/>
    <cellStyle name="Input 2 5 2 3 11 5" xfId="16257"/>
    <cellStyle name="Input 2 5 2 3 12" xfId="16258"/>
    <cellStyle name="Input 2 5 2 3 12 2" xfId="16259"/>
    <cellStyle name="Input 2 5 2 3 12 3" xfId="16260"/>
    <cellStyle name="Input 2 5 2 3 12 4" xfId="16261"/>
    <cellStyle name="Input 2 5 2 3 12 5" xfId="16262"/>
    <cellStyle name="Input 2 5 2 3 13" xfId="16263"/>
    <cellStyle name="Input 2 5 2 3 13 2" xfId="16264"/>
    <cellStyle name="Input 2 5 2 3 13 3" xfId="16265"/>
    <cellStyle name="Input 2 5 2 3 13 4" xfId="16266"/>
    <cellStyle name="Input 2 5 2 3 13 5" xfId="16267"/>
    <cellStyle name="Input 2 5 2 3 14" xfId="16268"/>
    <cellStyle name="Input 2 5 2 3 14 2" xfId="16269"/>
    <cellStyle name="Input 2 5 2 3 14 3" xfId="16270"/>
    <cellStyle name="Input 2 5 2 3 14 4" xfId="16271"/>
    <cellStyle name="Input 2 5 2 3 14 5" xfId="16272"/>
    <cellStyle name="Input 2 5 2 3 15" xfId="16273"/>
    <cellStyle name="Input 2 5 2 3 15 2" xfId="16274"/>
    <cellStyle name="Input 2 5 2 3 15 3" xfId="16275"/>
    <cellStyle name="Input 2 5 2 3 15 4" xfId="16276"/>
    <cellStyle name="Input 2 5 2 3 15 5" xfId="16277"/>
    <cellStyle name="Input 2 5 2 3 16" xfId="16278"/>
    <cellStyle name="Input 2 5 2 3 16 2" xfId="16279"/>
    <cellStyle name="Input 2 5 2 3 16 3" xfId="16280"/>
    <cellStyle name="Input 2 5 2 3 16 4" xfId="16281"/>
    <cellStyle name="Input 2 5 2 3 16 5" xfId="16282"/>
    <cellStyle name="Input 2 5 2 3 17" xfId="16283"/>
    <cellStyle name="Input 2 5 2 3 17 2" xfId="16284"/>
    <cellStyle name="Input 2 5 2 3 17 3" xfId="16285"/>
    <cellStyle name="Input 2 5 2 3 17 4" xfId="16286"/>
    <cellStyle name="Input 2 5 2 3 17 5" xfId="16287"/>
    <cellStyle name="Input 2 5 2 3 18" xfId="16288"/>
    <cellStyle name="Input 2 5 2 3 2" xfId="16289"/>
    <cellStyle name="Input 2 5 2 3 2 10" xfId="16290"/>
    <cellStyle name="Input 2 5 2 3 2 2" xfId="16291"/>
    <cellStyle name="Input 2 5 2 3 2 2 2" xfId="16292"/>
    <cellStyle name="Input 2 5 2 3 2 2 2 2" xfId="16293"/>
    <cellStyle name="Input 2 5 2 3 2 2 2 3" xfId="16294"/>
    <cellStyle name="Input 2 5 2 3 2 2 2 4" xfId="16295"/>
    <cellStyle name="Input 2 5 2 3 2 2 2 5" xfId="16296"/>
    <cellStyle name="Input 2 5 2 3 2 2 2 6" xfId="16297"/>
    <cellStyle name="Input 2 5 2 3 2 2 2 7" xfId="16298"/>
    <cellStyle name="Input 2 5 2 3 2 2 3" xfId="16299"/>
    <cellStyle name="Input 2 5 2 3 2 2 4" xfId="16300"/>
    <cellStyle name="Input 2 5 2 3 2 3" xfId="16301"/>
    <cellStyle name="Input 2 5 2 3 2 3 2" xfId="16302"/>
    <cellStyle name="Input 2 5 2 3 2 3 2 2" xfId="16303"/>
    <cellStyle name="Input 2 5 2 3 2 3 2 3" xfId="16304"/>
    <cellStyle name="Input 2 5 2 3 2 3 2 4" xfId="16305"/>
    <cellStyle name="Input 2 5 2 3 2 3 2 5" xfId="16306"/>
    <cellStyle name="Input 2 5 2 3 2 3 2 6" xfId="16307"/>
    <cellStyle name="Input 2 5 2 3 2 3 2 7" xfId="16308"/>
    <cellStyle name="Input 2 5 2 3 2 3 3" xfId="16309"/>
    <cellStyle name="Input 2 5 2 3 2 3 4" xfId="16310"/>
    <cellStyle name="Input 2 5 2 3 2 4" xfId="16311"/>
    <cellStyle name="Input 2 5 2 3 2 4 2" xfId="16312"/>
    <cellStyle name="Input 2 5 2 3 2 4 2 2" xfId="16313"/>
    <cellStyle name="Input 2 5 2 3 2 4 2 3" xfId="16314"/>
    <cellStyle name="Input 2 5 2 3 2 4 2 4" xfId="16315"/>
    <cellStyle name="Input 2 5 2 3 2 4 2 5" xfId="16316"/>
    <cellStyle name="Input 2 5 2 3 2 4 2 6" xfId="16317"/>
    <cellStyle name="Input 2 5 2 3 2 4 2 7" xfId="16318"/>
    <cellStyle name="Input 2 5 2 3 2 4 3" xfId="16319"/>
    <cellStyle name="Input 2 5 2 3 2 4 4" xfId="16320"/>
    <cellStyle name="Input 2 5 2 3 2 5" xfId="16321"/>
    <cellStyle name="Input 2 5 2 3 2 5 2" xfId="16322"/>
    <cellStyle name="Input 2 5 2 3 2 5 3" xfId="16323"/>
    <cellStyle name="Input 2 5 2 3 2 5 4" xfId="16324"/>
    <cellStyle name="Input 2 5 2 3 2 5 5" xfId="16325"/>
    <cellStyle name="Input 2 5 2 3 2 5 6" xfId="16326"/>
    <cellStyle name="Input 2 5 2 3 2 5 7" xfId="16327"/>
    <cellStyle name="Input 2 5 2 3 2 5 8" xfId="16328"/>
    <cellStyle name="Input 2 5 2 3 2 6" xfId="16329"/>
    <cellStyle name="Input 2 5 2 3 2 6 2" xfId="16330"/>
    <cellStyle name="Input 2 5 2 3 2 6 3" xfId="16331"/>
    <cellStyle name="Input 2 5 2 3 2 6 4" xfId="16332"/>
    <cellStyle name="Input 2 5 2 3 2 6 5" xfId="16333"/>
    <cellStyle name="Input 2 5 2 3 2 6 6" xfId="16334"/>
    <cellStyle name="Input 2 5 2 3 2 6 7" xfId="16335"/>
    <cellStyle name="Input 2 5 2 3 2 7" xfId="16336"/>
    <cellStyle name="Input 2 5 2 3 2 8" xfId="16337"/>
    <cellStyle name="Input 2 5 2 3 2 9" xfId="16338"/>
    <cellStyle name="Input 2 5 2 3 3" xfId="16339"/>
    <cellStyle name="Input 2 5 2 3 3 2" xfId="16340"/>
    <cellStyle name="Input 2 5 2 3 3 2 2" xfId="16341"/>
    <cellStyle name="Input 2 5 2 3 3 2 3" xfId="16342"/>
    <cellStyle name="Input 2 5 2 3 3 2 4" xfId="16343"/>
    <cellStyle name="Input 2 5 2 3 3 2 5" xfId="16344"/>
    <cellStyle name="Input 2 5 2 3 3 2 6" xfId="16345"/>
    <cellStyle name="Input 2 5 2 3 3 2 7" xfId="16346"/>
    <cellStyle name="Input 2 5 2 3 3 3" xfId="16347"/>
    <cellStyle name="Input 2 5 2 3 3 4" xfId="16348"/>
    <cellStyle name="Input 2 5 2 3 3 5" xfId="16349"/>
    <cellStyle name="Input 2 5 2 3 4" xfId="16350"/>
    <cellStyle name="Input 2 5 2 3 4 2" xfId="16351"/>
    <cellStyle name="Input 2 5 2 3 4 2 2" xfId="16352"/>
    <cellStyle name="Input 2 5 2 3 4 2 3" xfId="16353"/>
    <cellStyle name="Input 2 5 2 3 4 2 4" xfId="16354"/>
    <cellStyle name="Input 2 5 2 3 4 2 5" xfId="16355"/>
    <cellStyle name="Input 2 5 2 3 4 2 6" xfId="16356"/>
    <cellStyle name="Input 2 5 2 3 4 2 7" xfId="16357"/>
    <cellStyle name="Input 2 5 2 3 4 3" xfId="16358"/>
    <cellStyle name="Input 2 5 2 3 4 4" xfId="16359"/>
    <cellStyle name="Input 2 5 2 3 4 5" xfId="16360"/>
    <cellStyle name="Input 2 5 2 3 5" xfId="16361"/>
    <cellStyle name="Input 2 5 2 3 5 2" xfId="16362"/>
    <cellStyle name="Input 2 5 2 3 5 2 2" xfId="16363"/>
    <cellStyle name="Input 2 5 2 3 5 2 3" xfId="16364"/>
    <cellStyle name="Input 2 5 2 3 5 2 4" xfId="16365"/>
    <cellStyle name="Input 2 5 2 3 5 2 5" xfId="16366"/>
    <cellStyle name="Input 2 5 2 3 5 2 6" xfId="16367"/>
    <cellStyle name="Input 2 5 2 3 5 2 7" xfId="16368"/>
    <cellStyle name="Input 2 5 2 3 5 3" xfId="16369"/>
    <cellStyle name="Input 2 5 2 3 5 4" xfId="16370"/>
    <cellStyle name="Input 2 5 2 3 5 5" xfId="16371"/>
    <cellStyle name="Input 2 5 2 3 6" xfId="16372"/>
    <cellStyle name="Input 2 5 2 3 6 2" xfId="16373"/>
    <cellStyle name="Input 2 5 2 3 6 3" xfId="16374"/>
    <cellStyle name="Input 2 5 2 3 6 4" xfId="16375"/>
    <cellStyle name="Input 2 5 2 3 6 5" xfId="16376"/>
    <cellStyle name="Input 2 5 2 3 6 6" xfId="16377"/>
    <cellStyle name="Input 2 5 2 3 6 7" xfId="16378"/>
    <cellStyle name="Input 2 5 2 3 6 8" xfId="16379"/>
    <cellStyle name="Input 2 5 2 3 7" xfId="16380"/>
    <cellStyle name="Input 2 5 2 3 7 2" xfId="16381"/>
    <cellStyle name="Input 2 5 2 3 7 3" xfId="16382"/>
    <cellStyle name="Input 2 5 2 3 7 4" xfId="16383"/>
    <cellStyle name="Input 2 5 2 3 7 5" xfId="16384"/>
    <cellStyle name="Input 2 5 2 3 7 6" xfId="16385"/>
    <cellStyle name="Input 2 5 2 3 7 7" xfId="16386"/>
    <cellStyle name="Input 2 5 2 3 8" xfId="16387"/>
    <cellStyle name="Input 2 5 2 3 8 2" xfId="16388"/>
    <cellStyle name="Input 2 5 2 3 8 3" xfId="16389"/>
    <cellStyle name="Input 2 5 2 3 8 4" xfId="16390"/>
    <cellStyle name="Input 2 5 2 3 8 5" xfId="16391"/>
    <cellStyle name="Input 2 5 2 3 9" xfId="16392"/>
    <cellStyle name="Input 2 5 2 3 9 2" xfId="16393"/>
    <cellStyle name="Input 2 5 2 3 9 3" xfId="16394"/>
    <cellStyle name="Input 2 5 2 3 9 4" xfId="16395"/>
    <cellStyle name="Input 2 5 2 3 9 5" xfId="16396"/>
    <cellStyle name="Input 2 5 2 4" xfId="16397"/>
    <cellStyle name="Input 2 5 2 4 10" xfId="16398"/>
    <cellStyle name="Input 2 5 2 4 2" xfId="16399"/>
    <cellStyle name="Input 2 5 2 4 2 2" xfId="16400"/>
    <cellStyle name="Input 2 5 2 4 2 2 2" xfId="16401"/>
    <cellStyle name="Input 2 5 2 4 2 2 3" xfId="16402"/>
    <cellStyle name="Input 2 5 2 4 2 2 4" xfId="16403"/>
    <cellStyle name="Input 2 5 2 4 2 2 5" xfId="16404"/>
    <cellStyle name="Input 2 5 2 4 2 2 6" xfId="16405"/>
    <cellStyle name="Input 2 5 2 4 2 2 7" xfId="16406"/>
    <cellStyle name="Input 2 5 2 4 2 3" xfId="16407"/>
    <cellStyle name="Input 2 5 2 4 2 4" xfId="16408"/>
    <cellStyle name="Input 2 5 2 4 3" xfId="16409"/>
    <cellStyle name="Input 2 5 2 4 3 2" xfId="16410"/>
    <cellStyle name="Input 2 5 2 4 3 2 2" xfId="16411"/>
    <cellStyle name="Input 2 5 2 4 3 2 3" xfId="16412"/>
    <cellStyle name="Input 2 5 2 4 3 2 4" xfId="16413"/>
    <cellStyle name="Input 2 5 2 4 3 2 5" xfId="16414"/>
    <cellStyle name="Input 2 5 2 4 3 2 6" xfId="16415"/>
    <cellStyle name="Input 2 5 2 4 3 2 7" xfId="16416"/>
    <cellStyle name="Input 2 5 2 4 3 3" xfId="16417"/>
    <cellStyle name="Input 2 5 2 4 3 4" xfId="16418"/>
    <cellStyle name="Input 2 5 2 4 4" xfId="16419"/>
    <cellStyle name="Input 2 5 2 4 4 2" xfId="16420"/>
    <cellStyle name="Input 2 5 2 4 4 2 2" xfId="16421"/>
    <cellStyle name="Input 2 5 2 4 4 2 3" xfId="16422"/>
    <cellStyle name="Input 2 5 2 4 4 2 4" xfId="16423"/>
    <cellStyle name="Input 2 5 2 4 4 2 5" xfId="16424"/>
    <cellStyle name="Input 2 5 2 4 4 2 6" xfId="16425"/>
    <cellStyle name="Input 2 5 2 4 4 2 7" xfId="16426"/>
    <cellStyle name="Input 2 5 2 4 4 3" xfId="16427"/>
    <cellStyle name="Input 2 5 2 4 4 4" xfId="16428"/>
    <cellStyle name="Input 2 5 2 4 5" xfId="16429"/>
    <cellStyle name="Input 2 5 2 4 5 2" xfId="16430"/>
    <cellStyle name="Input 2 5 2 4 5 3" xfId="16431"/>
    <cellStyle name="Input 2 5 2 4 5 4" xfId="16432"/>
    <cellStyle name="Input 2 5 2 4 5 5" xfId="16433"/>
    <cellStyle name="Input 2 5 2 4 5 6" xfId="16434"/>
    <cellStyle name="Input 2 5 2 4 5 7" xfId="16435"/>
    <cellStyle name="Input 2 5 2 4 5 8" xfId="16436"/>
    <cellStyle name="Input 2 5 2 4 6" xfId="16437"/>
    <cellStyle name="Input 2 5 2 4 6 2" xfId="16438"/>
    <cellStyle name="Input 2 5 2 4 6 3" xfId="16439"/>
    <cellStyle name="Input 2 5 2 4 6 4" xfId="16440"/>
    <cellStyle name="Input 2 5 2 4 6 5" xfId="16441"/>
    <cellStyle name="Input 2 5 2 4 6 6" xfId="16442"/>
    <cellStyle name="Input 2 5 2 4 6 7" xfId="16443"/>
    <cellStyle name="Input 2 5 2 4 7" xfId="16444"/>
    <cellStyle name="Input 2 5 2 4 8" xfId="16445"/>
    <cellStyle name="Input 2 5 2 4 9" xfId="16446"/>
    <cellStyle name="Input 2 5 2 5" xfId="16447"/>
    <cellStyle name="Input 2 5 2 5 10" xfId="16448"/>
    <cellStyle name="Input 2 5 2 5 2" xfId="16449"/>
    <cellStyle name="Input 2 5 2 5 2 2" xfId="16450"/>
    <cellStyle name="Input 2 5 2 5 2 2 2" xfId="16451"/>
    <cellStyle name="Input 2 5 2 5 2 2 3" xfId="16452"/>
    <cellStyle name="Input 2 5 2 5 2 2 4" xfId="16453"/>
    <cellStyle name="Input 2 5 2 5 2 2 5" xfId="16454"/>
    <cellStyle name="Input 2 5 2 5 2 2 6" xfId="16455"/>
    <cellStyle name="Input 2 5 2 5 2 2 7" xfId="16456"/>
    <cellStyle name="Input 2 5 2 5 2 3" xfId="16457"/>
    <cellStyle name="Input 2 5 2 5 2 4" xfId="16458"/>
    <cellStyle name="Input 2 5 2 5 3" xfId="16459"/>
    <cellStyle name="Input 2 5 2 5 3 2" xfId="16460"/>
    <cellStyle name="Input 2 5 2 5 3 2 2" xfId="16461"/>
    <cellStyle name="Input 2 5 2 5 3 2 3" xfId="16462"/>
    <cellStyle name="Input 2 5 2 5 3 2 4" xfId="16463"/>
    <cellStyle name="Input 2 5 2 5 3 2 5" xfId="16464"/>
    <cellStyle name="Input 2 5 2 5 3 2 6" xfId="16465"/>
    <cellStyle name="Input 2 5 2 5 3 2 7" xfId="16466"/>
    <cellStyle name="Input 2 5 2 5 3 3" xfId="16467"/>
    <cellStyle name="Input 2 5 2 5 3 4" xfId="16468"/>
    <cellStyle name="Input 2 5 2 5 4" xfId="16469"/>
    <cellStyle name="Input 2 5 2 5 4 2" xfId="16470"/>
    <cellStyle name="Input 2 5 2 5 4 2 2" xfId="16471"/>
    <cellStyle name="Input 2 5 2 5 4 2 3" xfId="16472"/>
    <cellStyle name="Input 2 5 2 5 4 2 4" xfId="16473"/>
    <cellStyle name="Input 2 5 2 5 4 2 5" xfId="16474"/>
    <cellStyle name="Input 2 5 2 5 4 2 6" xfId="16475"/>
    <cellStyle name="Input 2 5 2 5 4 2 7" xfId="16476"/>
    <cellStyle name="Input 2 5 2 5 4 3" xfId="16477"/>
    <cellStyle name="Input 2 5 2 5 4 4" xfId="16478"/>
    <cellStyle name="Input 2 5 2 5 5" xfId="16479"/>
    <cellStyle name="Input 2 5 2 5 5 2" xfId="16480"/>
    <cellStyle name="Input 2 5 2 5 5 3" xfId="16481"/>
    <cellStyle name="Input 2 5 2 5 5 4" xfId="16482"/>
    <cellStyle name="Input 2 5 2 5 5 5" xfId="16483"/>
    <cellStyle name="Input 2 5 2 5 5 6" xfId="16484"/>
    <cellStyle name="Input 2 5 2 5 5 7" xfId="16485"/>
    <cellStyle name="Input 2 5 2 5 5 8" xfId="16486"/>
    <cellStyle name="Input 2 5 2 5 6" xfId="16487"/>
    <cellStyle name="Input 2 5 2 5 6 2" xfId="16488"/>
    <cellStyle name="Input 2 5 2 5 6 3" xfId="16489"/>
    <cellStyle name="Input 2 5 2 5 6 4" xfId="16490"/>
    <cellStyle name="Input 2 5 2 5 6 5" xfId="16491"/>
    <cellStyle name="Input 2 5 2 5 6 6" xfId="16492"/>
    <cellStyle name="Input 2 5 2 5 6 7" xfId="16493"/>
    <cellStyle name="Input 2 5 2 5 7" xfId="16494"/>
    <cellStyle name="Input 2 5 2 5 8" xfId="16495"/>
    <cellStyle name="Input 2 5 2 5 9" xfId="16496"/>
    <cellStyle name="Input 2 5 2 6" xfId="16497"/>
    <cellStyle name="Input 2 5 2 6 2" xfId="16498"/>
    <cellStyle name="Input 2 5 2 6 2 2" xfId="16499"/>
    <cellStyle name="Input 2 5 2 6 2 3" xfId="16500"/>
    <cellStyle name="Input 2 5 2 6 2 4" xfId="16501"/>
    <cellStyle name="Input 2 5 2 6 2 5" xfId="16502"/>
    <cellStyle name="Input 2 5 2 6 2 6" xfId="16503"/>
    <cellStyle name="Input 2 5 2 6 2 7" xfId="16504"/>
    <cellStyle name="Input 2 5 2 6 3" xfId="16505"/>
    <cellStyle name="Input 2 5 2 6 4" xfId="16506"/>
    <cellStyle name="Input 2 5 2 6 5" xfId="16507"/>
    <cellStyle name="Input 2 5 2 7" xfId="16508"/>
    <cellStyle name="Input 2 5 2 7 2" xfId="16509"/>
    <cellStyle name="Input 2 5 2 7 2 2" xfId="16510"/>
    <cellStyle name="Input 2 5 2 7 2 3" xfId="16511"/>
    <cellStyle name="Input 2 5 2 7 2 4" xfId="16512"/>
    <cellStyle name="Input 2 5 2 7 2 5" xfId="16513"/>
    <cellStyle name="Input 2 5 2 7 2 6" xfId="16514"/>
    <cellStyle name="Input 2 5 2 7 2 7" xfId="16515"/>
    <cellStyle name="Input 2 5 2 7 3" xfId="16516"/>
    <cellStyle name="Input 2 5 2 7 4" xfId="16517"/>
    <cellStyle name="Input 2 5 2 7 5" xfId="16518"/>
    <cellStyle name="Input 2 5 2 8" xfId="16519"/>
    <cellStyle name="Input 2 5 2 8 2" xfId="16520"/>
    <cellStyle name="Input 2 5 2 8 2 2" xfId="16521"/>
    <cellStyle name="Input 2 5 2 8 2 3" xfId="16522"/>
    <cellStyle name="Input 2 5 2 8 2 4" xfId="16523"/>
    <cellStyle name="Input 2 5 2 8 2 5" xfId="16524"/>
    <cellStyle name="Input 2 5 2 8 2 6" xfId="16525"/>
    <cellStyle name="Input 2 5 2 8 2 7" xfId="16526"/>
    <cellStyle name="Input 2 5 2 8 3" xfId="16527"/>
    <cellStyle name="Input 2 5 2 8 4" xfId="16528"/>
    <cellStyle name="Input 2 5 2 8 5" xfId="16529"/>
    <cellStyle name="Input 2 5 2 9" xfId="16530"/>
    <cellStyle name="Input 2 5 2 9 2" xfId="16531"/>
    <cellStyle name="Input 2 5 2 9 2 2" xfId="16532"/>
    <cellStyle name="Input 2 5 2 9 2 3" xfId="16533"/>
    <cellStyle name="Input 2 5 2 9 2 4" xfId="16534"/>
    <cellStyle name="Input 2 5 2 9 2 5" xfId="16535"/>
    <cellStyle name="Input 2 5 2 9 2 6" xfId="16536"/>
    <cellStyle name="Input 2 5 2 9 2 7" xfId="16537"/>
    <cellStyle name="Input 2 5 2 9 3" xfId="16538"/>
    <cellStyle name="Input 2 5 2 9 4" xfId="16539"/>
    <cellStyle name="Input 2 5 2 9 5" xfId="16540"/>
    <cellStyle name="Input 2 5 3" xfId="16541"/>
    <cellStyle name="Input 2 5 3 10" xfId="16542"/>
    <cellStyle name="Input 2 5 3 10 2" xfId="16543"/>
    <cellStyle name="Input 2 5 3 10 3" xfId="16544"/>
    <cellStyle name="Input 2 5 3 10 4" xfId="16545"/>
    <cellStyle name="Input 2 5 3 10 5" xfId="16546"/>
    <cellStyle name="Input 2 5 3 10 6" xfId="16547"/>
    <cellStyle name="Input 2 5 3 10 7" xfId="16548"/>
    <cellStyle name="Input 2 5 3 10 8" xfId="16549"/>
    <cellStyle name="Input 2 5 3 11" xfId="16550"/>
    <cellStyle name="Input 2 5 3 11 2" xfId="16551"/>
    <cellStyle name="Input 2 5 3 11 3" xfId="16552"/>
    <cellStyle name="Input 2 5 3 11 4" xfId="16553"/>
    <cellStyle name="Input 2 5 3 11 5" xfId="16554"/>
    <cellStyle name="Input 2 5 3 11 6" xfId="16555"/>
    <cellStyle name="Input 2 5 3 11 7" xfId="16556"/>
    <cellStyle name="Input 2 5 3 12" xfId="16557"/>
    <cellStyle name="Input 2 5 3 12 2" xfId="16558"/>
    <cellStyle name="Input 2 5 3 12 3" xfId="16559"/>
    <cellStyle name="Input 2 5 3 12 4" xfId="16560"/>
    <cellStyle name="Input 2 5 3 12 5" xfId="16561"/>
    <cellStyle name="Input 2 5 3 13" xfId="16562"/>
    <cellStyle name="Input 2 5 3 13 2" xfId="16563"/>
    <cellStyle name="Input 2 5 3 13 3" xfId="16564"/>
    <cellStyle name="Input 2 5 3 13 4" xfId="16565"/>
    <cellStyle name="Input 2 5 3 13 5" xfId="16566"/>
    <cellStyle name="Input 2 5 3 14" xfId="16567"/>
    <cellStyle name="Input 2 5 3 14 2" xfId="16568"/>
    <cellStyle name="Input 2 5 3 14 3" xfId="16569"/>
    <cellStyle name="Input 2 5 3 14 4" xfId="16570"/>
    <cellStyle name="Input 2 5 3 14 5" xfId="16571"/>
    <cellStyle name="Input 2 5 3 15" xfId="16572"/>
    <cellStyle name="Input 2 5 3 15 2" xfId="16573"/>
    <cellStyle name="Input 2 5 3 15 3" xfId="16574"/>
    <cellStyle name="Input 2 5 3 15 4" xfId="16575"/>
    <cellStyle name="Input 2 5 3 15 5" xfId="16576"/>
    <cellStyle name="Input 2 5 3 16" xfId="16577"/>
    <cellStyle name="Input 2 5 3 17" xfId="16578"/>
    <cellStyle name="Input 2 5 3 2" xfId="16579"/>
    <cellStyle name="Input 2 5 3 2 10" xfId="16580"/>
    <cellStyle name="Input 2 5 3 2 10 2" xfId="16581"/>
    <cellStyle name="Input 2 5 3 2 10 3" xfId="16582"/>
    <cellStyle name="Input 2 5 3 2 10 4" xfId="16583"/>
    <cellStyle name="Input 2 5 3 2 10 5" xfId="16584"/>
    <cellStyle name="Input 2 5 3 2 10 6" xfId="16585"/>
    <cellStyle name="Input 2 5 3 2 10 7" xfId="16586"/>
    <cellStyle name="Input 2 5 3 2 11" xfId="16587"/>
    <cellStyle name="Input 2 5 3 2 11 2" xfId="16588"/>
    <cellStyle name="Input 2 5 3 2 11 3" xfId="16589"/>
    <cellStyle name="Input 2 5 3 2 11 4" xfId="16590"/>
    <cellStyle name="Input 2 5 3 2 11 5" xfId="16591"/>
    <cellStyle name="Input 2 5 3 2 12" xfId="16592"/>
    <cellStyle name="Input 2 5 3 2 12 2" xfId="16593"/>
    <cellStyle name="Input 2 5 3 2 12 3" xfId="16594"/>
    <cellStyle name="Input 2 5 3 2 12 4" xfId="16595"/>
    <cellStyle name="Input 2 5 3 2 12 5" xfId="16596"/>
    <cellStyle name="Input 2 5 3 2 13" xfId="16597"/>
    <cellStyle name="Input 2 5 3 2 13 2" xfId="16598"/>
    <cellStyle name="Input 2 5 3 2 13 3" xfId="16599"/>
    <cellStyle name="Input 2 5 3 2 13 4" xfId="16600"/>
    <cellStyle name="Input 2 5 3 2 13 5" xfId="16601"/>
    <cellStyle name="Input 2 5 3 2 14" xfId="16602"/>
    <cellStyle name="Input 2 5 3 2 14 2" xfId="16603"/>
    <cellStyle name="Input 2 5 3 2 14 3" xfId="16604"/>
    <cellStyle name="Input 2 5 3 2 14 4" xfId="16605"/>
    <cellStyle name="Input 2 5 3 2 14 5" xfId="16606"/>
    <cellStyle name="Input 2 5 3 2 15" xfId="16607"/>
    <cellStyle name="Input 2 5 3 2 15 2" xfId="16608"/>
    <cellStyle name="Input 2 5 3 2 15 3" xfId="16609"/>
    <cellStyle name="Input 2 5 3 2 15 4" xfId="16610"/>
    <cellStyle name="Input 2 5 3 2 15 5" xfId="16611"/>
    <cellStyle name="Input 2 5 3 2 16" xfId="16612"/>
    <cellStyle name="Input 2 5 3 2 16 2" xfId="16613"/>
    <cellStyle name="Input 2 5 3 2 16 3" xfId="16614"/>
    <cellStyle name="Input 2 5 3 2 16 4" xfId="16615"/>
    <cellStyle name="Input 2 5 3 2 16 5" xfId="16616"/>
    <cellStyle name="Input 2 5 3 2 17" xfId="16617"/>
    <cellStyle name="Input 2 5 3 2 17 2" xfId="16618"/>
    <cellStyle name="Input 2 5 3 2 17 3" xfId="16619"/>
    <cellStyle name="Input 2 5 3 2 17 4" xfId="16620"/>
    <cellStyle name="Input 2 5 3 2 17 5" xfId="16621"/>
    <cellStyle name="Input 2 5 3 2 18" xfId="16622"/>
    <cellStyle name="Input 2 5 3 2 2" xfId="16623"/>
    <cellStyle name="Input 2 5 3 2 2 10" xfId="16624"/>
    <cellStyle name="Input 2 5 3 2 2 10 2" xfId="16625"/>
    <cellStyle name="Input 2 5 3 2 2 10 3" xfId="16626"/>
    <cellStyle name="Input 2 5 3 2 2 10 4" xfId="16627"/>
    <cellStyle name="Input 2 5 3 2 2 10 5" xfId="16628"/>
    <cellStyle name="Input 2 5 3 2 2 11" xfId="16629"/>
    <cellStyle name="Input 2 5 3 2 2 11 2" xfId="16630"/>
    <cellStyle name="Input 2 5 3 2 2 11 3" xfId="16631"/>
    <cellStyle name="Input 2 5 3 2 2 11 4" xfId="16632"/>
    <cellStyle name="Input 2 5 3 2 2 11 5" xfId="16633"/>
    <cellStyle name="Input 2 5 3 2 2 12" xfId="16634"/>
    <cellStyle name="Input 2 5 3 2 2 12 2" xfId="16635"/>
    <cellStyle name="Input 2 5 3 2 2 12 3" xfId="16636"/>
    <cellStyle name="Input 2 5 3 2 2 12 4" xfId="16637"/>
    <cellStyle name="Input 2 5 3 2 2 12 5" xfId="16638"/>
    <cellStyle name="Input 2 5 3 2 2 13" xfId="16639"/>
    <cellStyle name="Input 2 5 3 2 2 13 2" xfId="16640"/>
    <cellStyle name="Input 2 5 3 2 2 13 3" xfId="16641"/>
    <cellStyle name="Input 2 5 3 2 2 13 4" xfId="16642"/>
    <cellStyle name="Input 2 5 3 2 2 13 5" xfId="16643"/>
    <cellStyle name="Input 2 5 3 2 2 14" xfId="16644"/>
    <cellStyle name="Input 2 5 3 2 2 14 2" xfId="16645"/>
    <cellStyle name="Input 2 5 3 2 2 14 3" xfId="16646"/>
    <cellStyle name="Input 2 5 3 2 2 14 4" xfId="16647"/>
    <cellStyle name="Input 2 5 3 2 2 14 5" xfId="16648"/>
    <cellStyle name="Input 2 5 3 2 2 15" xfId="16649"/>
    <cellStyle name="Input 2 5 3 2 2 15 2" xfId="16650"/>
    <cellStyle name="Input 2 5 3 2 2 15 3" xfId="16651"/>
    <cellStyle name="Input 2 5 3 2 2 15 4" xfId="16652"/>
    <cellStyle name="Input 2 5 3 2 2 15 5" xfId="16653"/>
    <cellStyle name="Input 2 5 3 2 2 16" xfId="16654"/>
    <cellStyle name="Input 2 5 3 2 2 16 2" xfId="16655"/>
    <cellStyle name="Input 2 5 3 2 2 16 3" xfId="16656"/>
    <cellStyle name="Input 2 5 3 2 2 16 4" xfId="16657"/>
    <cellStyle name="Input 2 5 3 2 2 16 5" xfId="16658"/>
    <cellStyle name="Input 2 5 3 2 2 17" xfId="16659"/>
    <cellStyle name="Input 2 5 3 2 2 17 2" xfId="16660"/>
    <cellStyle name="Input 2 5 3 2 2 17 3" xfId="16661"/>
    <cellStyle name="Input 2 5 3 2 2 17 4" xfId="16662"/>
    <cellStyle name="Input 2 5 3 2 2 17 5" xfId="16663"/>
    <cellStyle name="Input 2 5 3 2 2 18" xfId="16664"/>
    <cellStyle name="Input 2 5 3 2 2 2" xfId="16665"/>
    <cellStyle name="Input 2 5 3 2 2 2 10" xfId="16666"/>
    <cellStyle name="Input 2 5 3 2 2 2 2" xfId="16667"/>
    <cellStyle name="Input 2 5 3 2 2 2 2 2" xfId="16668"/>
    <cellStyle name="Input 2 5 3 2 2 2 2 2 2" xfId="16669"/>
    <cellStyle name="Input 2 5 3 2 2 2 2 2 3" xfId="16670"/>
    <cellStyle name="Input 2 5 3 2 2 2 2 2 4" xfId="16671"/>
    <cellStyle name="Input 2 5 3 2 2 2 2 2 5" xfId="16672"/>
    <cellStyle name="Input 2 5 3 2 2 2 2 2 6" xfId="16673"/>
    <cellStyle name="Input 2 5 3 2 2 2 2 2 7" xfId="16674"/>
    <cellStyle name="Input 2 5 3 2 2 2 2 3" xfId="16675"/>
    <cellStyle name="Input 2 5 3 2 2 2 2 4" xfId="16676"/>
    <cellStyle name="Input 2 5 3 2 2 2 3" xfId="16677"/>
    <cellStyle name="Input 2 5 3 2 2 2 3 2" xfId="16678"/>
    <cellStyle name="Input 2 5 3 2 2 2 3 2 2" xfId="16679"/>
    <cellStyle name="Input 2 5 3 2 2 2 3 2 3" xfId="16680"/>
    <cellStyle name="Input 2 5 3 2 2 2 3 2 4" xfId="16681"/>
    <cellStyle name="Input 2 5 3 2 2 2 3 2 5" xfId="16682"/>
    <cellStyle name="Input 2 5 3 2 2 2 3 2 6" xfId="16683"/>
    <cellStyle name="Input 2 5 3 2 2 2 3 2 7" xfId="16684"/>
    <cellStyle name="Input 2 5 3 2 2 2 3 3" xfId="16685"/>
    <cellStyle name="Input 2 5 3 2 2 2 3 4" xfId="16686"/>
    <cellStyle name="Input 2 5 3 2 2 2 4" xfId="16687"/>
    <cellStyle name="Input 2 5 3 2 2 2 4 2" xfId="16688"/>
    <cellStyle name="Input 2 5 3 2 2 2 4 2 2" xfId="16689"/>
    <cellStyle name="Input 2 5 3 2 2 2 4 2 3" xfId="16690"/>
    <cellStyle name="Input 2 5 3 2 2 2 4 2 4" xfId="16691"/>
    <cellStyle name="Input 2 5 3 2 2 2 4 2 5" xfId="16692"/>
    <cellStyle name="Input 2 5 3 2 2 2 4 2 6" xfId="16693"/>
    <cellStyle name="Input 2 5 3 2 2 2 4 2 7" xfId="16694"/>
    <cellStyle name="Input 2 5 3 2 2 2 4 3" xfId="16695"/>
    <cellStyle name="Input 2 5 3 2 2 2 4 4" xfId="16696"/>
    <cellStyle name="Input 2 5 3 2 2 2 5" xfId="16697"/>
    <cellStyle name="Input 2 5 3 2 2 2 5 2" xfId="16698"/>
    <cellStyle name="Input 2 5 3 2 2 2 5 3" xfId="16699"/>
    <cellStyle name="Input 2 5 3 2 2 2 5 4" xfId="16700"/>
    <cellStyle name="Input 2 5 3 2 2 2 5 5" xfId="16701"/>
    <cellStyle name="Input 2 5 3 2 2 2 5 6" xfId="16702"/>
    <cellStyle name="Input 2 5 3 2 2 2 5 7" xfId="16703"/>
    <cellStyle name="Input 2 5 3 2 2 2 5 8" xfId="16704"/>
    <cellStyle name="Input 2 5 3 2 2 2 6" xfId="16705"/>
    <cellStyle name="Input 2 5 3 2 2 2 6 2" xfId="16706"/>
    <cellStyle name="Input 2 5 3 2 2 2 6 3" xfId="16707"/>
    <cellStyle name="Input 2 5 3 2 2 2 6 4" xfId="16708"/>
    <cellStyle name="Input 2 5 3 2 2 2 6 5" xfId="16709"/>
    <cellStyle name="Input 2 5 3 2 2 2 6 6" xfId="16710"/>
    <cellStyle name="Input 2 5 3 2 2 2 6 7" xfId="16711"/>
    <cellStyle name="Input 2 5 3 2 2 2 7" xfId="16712"/>
    <cellStyle name="Input 2 5 3 2 2 2 8" xfId="16713"/>
    <cellStyle name="Input 2 5 3 2 2 2 9" xfId="16714"/>
    <cellStyle name="Input 2 5 3 2 2 3" xfId="16715"/>
    <cellStyle name="Input 2 5 3 2 2 3 2" xfId="16716"/>
    <cellStyle name="Input 2 5 3 2 2 3 2 2" xfId="16717"/>
    <cellStyle name="Input 2 5 3 2 2 3 2 3" xfId="16718"/>
    <cellStyle name="Input 2 5 3 2 2 3 2 4" xfId="16719"/>
    <cellStyle name="Input 2 5 3 2 2 3 2 5" xfId="16720"/>
    <cellStyle name="Input 2 5 3 2 2 3 2 6" xfId="16721"/>
    <cellStyle name="Input 2 5 3 2 2 3 2 7" xfId="16722"/>
    <cellStyle name="Input 2 5 3 2 2 3 3" xfId="16723"/>
    <cellStyle name="Input 2 5 3 2 2 3 4" xfId="16724"/>
    <cellStyle name="Input 2 5 3 2 2 3 5" xfId="16725"/>
    <cellStyle name="Input 2 5 3 2 2 4" xfId="16726"/>
    <cellStyle name="Input 2 5 3 2 2 4 2" xfId="16727"/>
    <cellStyle name="Input 2 5 3 2 2 4 2 2" xfId="16728"/>
    <cellStyle name="Input 2 5 3 2 2 4 2 3" xfId="16729"/>
    <cellStyle name="Input 2 5 3 2 2 4 2 4" xfId="16730"/>
    <cellStyle name="Input 2 5 3 2 2 4 2 5" xfId="16731"/>
    <cellStyle name="Input 2 5 3 2 2 4 2 6" xfId="16732"/>
    <cellStyle name="Input 2 5 3 2 2 4 2 7" xfId="16733"/>
    <cellStyle name="Input 2 5 3 2 2 4 3" xfId="16734"/>
    <cellStyle name="Input 2 5 3 2 2 4 4" xfId="16735"/>
    <cellStyle name="Input 2 5 3 2 2 4 5" xfId="16736"/>
    <cellStyle name="Input 2 5 3 2 2 5" xfId="16737"/>
    <cellStyle name="Input 2 5 3 2 2 5 2" xfId="16738"/>
    <cellStyle name="Input 2 5 3 2 2 5 2 2" xfId="16739"/>
    <cellStyle name="Input 2 5 3 2 2 5 2 3" xfId="16740"/>
    <cellStyle name="Input 2 5 3 2 2 5 2 4" xfId="16741"/>
    <cellStyle name="Input 2 5 3 2 2 5 2 5" xfId="16742"/>
    <cellStyle name="Input 2 5 3 2 2 5 2 6" xfId="16743"/>
    <cellStyle name="Input 2 5 3 2 2 5 2 7" xfId="16744"/>
    <cellStyle name="Input 2 5 3 2 2 5 3" xfId="16745"/>
    <cellStyle name="Input 2 5 3 2 2 5 4" xfId="16746"/>
    <cellStyle name="Input 2 5 3 2 2 5 5" xfId="16747"/>
    <cellStyle name="Input 2 5 3 2 2 6" xfId="16748"/>
    <cellStyle name="Input 2 5 3 2 2 6 2" xfId="16749"/>
    <cellStyle name="Input 2 5 3 2 2 6 3" xfId="16750"/>
    <cellStyle name="Input 2 5 3 2 2 6 4" xfId="16751"/>
    <cellStyle name="Input 2 5 3 2 2 6 5" xfId="16752"/>
    <cellStyle name="Input 2 5 3 2 2 6 6" xfId="16753"/>
    <cellStyle name="Input 2 5 3 2 2 6 7" xfId="16754"/>
    <cellStyle name="Input 2 5 3 2 2 6 8" xfId="16755"/>
    <cellStyle name="Input 2 5 3 2 2 7" xfId="16756"/>
    <cellStyle name="Input 2 5 3 2 2 7 2" xfId="16757"/>
    <cellStyle name="Input 2 5 3 2 2 7 3" xfId="16758"/>
    <cellStyle name="Input 2 5 3 2 2 7 4" xfId="16759"/>
    <cellStyle name="Input 2 5 3 2 2 7 5" xfId="16760"/>
    <cellStyle name="Input 2 5 3 2 2 7 6" xfId="16761"/>
    <cellStyle name="Input 2 5 3 2 2 7 7" xfId="16762"/>
    <cellStyle name="Input 2 5 3 2 2 8" xfId="16763"/>
    <cellStyle name="Input 2 5 3 2 2 8 2" xfId="16764"/>
    <cellStyle name="Input 2 5 3 2 2 8 3" xfId="16765"/>
    <cellStyle name="Input 2 5 3 2 2 8 4" xfId="16766"/>
    <cellStyle name="Input 2 5 3 2 2 8 5" xfId="16767"/>
    <cellStyle name="Input 2 5 3 2 2 9" xfId="16768"/>
    <cellStyle name="Input 2 5 3 2 2 9 2" xfId="16769"/>
    <cellStyle name="Input 2 5 3 2 2 9 3" xfId="16770"/>
    <cellStyle name="Input 2 5 3 2 2 9 4" xfId="16771"/>
    <cellStyle name="Input 2 5 3 2 2 9 5" xfId="16772"/>
    <cellStyle name="Input 2 5 3 2 3" xfId="16773"/>
    <cellStyle name="Input 2 5 3 2 3 10" xfId="16774"/>
    <cellStyle name="Input 2 5 3 2 3 2" xfId="16775"/>
    <cellStyle name="Input 2 5 3 2 3 2 2" xfId="16776"/>
    <cellStyle name="Input 2 5 3 2 3 2 2 2" xfId="16777"/>
    <cellStyle name="Input 2 5 3 2 3 2 2 3" xfId="16778"/>
    <cellStyle name="Input 2 5 3 2 3 2 2 4" xfId="16779"/>
    <cellStyle name="Input 2 5 3 2 3 2 2 5" xfId="16780"/>
    <cellStyle name="Input 2 5 3 2 3 2 2 6" xfId="16781"/>
    <cellStyle name="Input 2 5 3 2 3 2 2 7" xfId="16782"/>
    <cellStyle name="Input 2 5 3 2 3 2 3" xfId="16783"/>
    <cellStyle name="Input 2 5 3 2 3 2 4" xfId="16784"/>
    <cellStyle name="Input 2 5 3 2 3 3" xfId="16785"/>
    <cellStyle name="Input 2 5 3 2 3 3 2" xfId="16786"/>
    <cellStyle name="Input 2 5 3 2 3 3 2 2" xfId="16787"/>
    <cellStyle name="Input 2 5 3 2 3 3 2 3" xfId="16788"/>
    <cellStyle name="Input 2 5 3 2 3 3 2 4" xfId="16789"/>
    <cellStyle name="Input 2 5 3 2 3 3 2 5" xfId="16790"/>
    <cellStyle name="Input 2 5 3 2 3 3 2 6" xfId="16791"/>
    <cellStyle name="Input 2 5 3 2 3 3 2 7" xfId="16792"/>
    <cellStyle name="Input 2 5 3 2 3 3 3" xfId="16793"/>
    <cellStyle name="Input 2 5 3 2 3 3 4" xfId="16794"/>
    <cellStyle name="Input 2 5 3 2 3 4" xfId="16795"/>
    <cellStyle name="Input 2 5 3 2 3 4 2" xfId="16796"/>
    <cellStyle name="Input 2 5 3 2 3 4 2 2" xfId="16797"/>
    <cellStyle name="Input 2 5 3 2 3 4 2 3" xfId="16798"/>
    <cellStyle name="Input 2 5 3 2 3 4 2 4" xfId="16799"/>
    <cellStyle name="Input 2 5 3 2 3 4 2 5" xfId="16800"/>
    <cellStyle name="Input 2 5 3 2 3 4 2 6" xfId="16801"/>
    <cellStyle name="Input 2 5 3 2 3 4 2 7" xfId="16802"/>
    <cellStyle name="Input 2 5 3 2 3 4 3" xfId="16803"/>
    <cellStyle name="Input 2 5 3 2 3 4 4" xfId="16804"/>
    <cellStyle name="Input 2 5 3 2 3 5" xfId="16805"/>
    <cellStyle name="Input 2 5 3 2 3 5 2" xfId="16806"/>
    <cellStyle name="Input 2 5 3 2 3 5 3" xfId="16807"/>
    <cellStyle name="Input 2 5 3 2 3 5 4" xfId="16808"/>
    <cellStyle name="Input 2 5 3 2 3 5 5" xfId="16809"/>
    <cellStyle name="Input 2 5 3 2 3 5 6" xfId="16810"/>
    <cellStyle name="Input 2 5 3 2 3 5 7" xfId="16811"/>
    <cellStyle name="Input 2 5 3 2 3 5 8" xfId="16812"/>
    <cellStyle name="Input 2 5 3 2 3 6" xfId="16813"/>
    <cellStyle name="Input 2 5 3 2 3 6 2" xfId="16814"/>
    <cellStyle name="Input 2 5 3 2 3 6 3" xfId="16815"/>
    <cellStyle name="Input 2 5 3 2 3 6 4" xfId="16816"/>
    <cellStyle name="Input 2 5 3 2 3 6 5" xfId="16817"/>
    <cellStyle name="Input 2 5 3 2 3 6 6" xfId="16818"/>
    <cellStyle name="Input 2 5 3 2 3 6 7" xfId="16819"/>
    <cellStyle name="Input 2 5 3 2 3 7" xfId="16820"/>
    <cellStyle name="Input 2 5 3 2 3 8" xfId="16821"/>
    <cellStyle name="Input 2 5 3 2 3 9" xfId="16822"/>
    <cellStyle name="Input 2 5 3 2 4" xfId="16823"/>
    <cellStyle name="Input 2 5 3 2 4 10" xfId="16824"/>
    <cellStyle name="Input 2 5 3 2 4 2" xfId="16825"/>
    <cellStyle name="Input 2 5 3 2 4 2 2" xfId="16826"/>
    <cellStyle name="Input 2 5 3 2 4 2 2 2" xfId="16827"/>
    <cellStyle name="Input 2 5 3 2 4 2 2 3" xfId="16828"/>
    <cellStyle name="Input 2 5 3 2 4 2 2 4" xfId="16829"/>
    <cellStyle name="Input 2 5 3 2 4 2 2 5" xfId="16830"/>
    <cellStyle name="Input 2 5 3 2 4 2 2 6" xfId="16831"/>
    <cellStyle name="Input 2 5 3 2 4 2 2 7" xfId="16832"/>
    <cellStyle name="Input 2 5 3 2 4 2 3" xfId="16833"/>
    <cellStyle name="Input 2 5 3 2 4 2 4" xfId="16834"/>
    <cellStyle name="Input 2 5 3 2 4 3" xfId="16835"/>
    <cellStyle name="Input 2 5 3 2 4 3 2" xfId="16836"/>
    <cellStyle name="Input 2 5 3 2 4 3 2 2" xfId="16837"/>
    <cellStyle name="Input 2 5 3 2 4 3 2 3" xfId="16838"/>
    <cellStyle name="Input 2 5 3 2 4 3 2 4" xfId="16839"/>
    <cellStyle name="Input 2 5 3 2 4 3 2 5" xfId="16840"/>
    <cellStyle name="Input 2 5 3 2 4 3 2 6" xfId="16841"/>
    <cellStyle name="Input 2 5 3 2 4 3 2 7" xfId="16842"/>
    <cellStyle name="Input 2 5 3 2 4 3 3" xfId="16843"/>
    <cellStyle name="Input 2 5 3 2 4 3 4" xfId="16844"/>
    <cellStyle name="Input 2 5 3 2 4 4" xfId="16845"/>
    <cellStyle name="Input 2 5 3 2 4 4 2" xfId="16846"/>
    <cellStyle name="Input 2 5 3 2 4 4 2 2" xfId="16847"/>
    <cellStyle name="Input 2 5 3 2 4 4 2 3" xfId="16848"/>
    <cellStyle name="Input 2 5 3 2 4 4 2 4" xfId="16849"/>
    <cellStyle name="Input 2 5 3 2 4 4 2 5" xfId="16850"/>
    <cellStyle name="Input 2 5 3 2 4 4 2 6" xfId="16851"/>
    <cellStyle name="Input 2 5 3 2 4 4 2 7" xfId="16852"/>
    <cellStyle name="Input 2 5 3 2 4 4 3" xfId="16853"/>
    <cellStyle name="Input 2 5 3 2 4 4 4" xfId="16854"/>
    <cellStyle name="Input 2 5 3 2 4 5" xfId="16855"/>
    <cellStyle name="Input 2 5 3 2 4 5 2" xfId="16856"/>
    <cellStyle name="Input 2 5 3 2 4 5 3" xfId="16857"/>
    <cellStyle name="Input 2 5 3 2 4 5 4" xfId="16858"/>
    <cellStyle name="Input 2 5 3 2 4 5 5" xfId="16859"/>
    <cellStyle name="Input 2 5 3 2 4 5 6" xfId="16860"/>
    <cellStyle name="Input 2 5 3 2 4 5 7" xfId="16861"/>
    <cellStyle name="Input 2 5 3 2 4 5 8" xfId="16862"/>
    <cellStyle name="Input 2 5 3 2 4 6" xfId="16863"/>
    <cellStyle name="Input 2 5 3 2 4 6 2" xfId="16864"/>
    <cellStyle name="Input 2 5 3 2 4 6 3" xfId="16865"/>
    <cellStyle name="Input 2 5 3 2 4 6 4" xfId="16866"/>
    <cellStyle name="Input 2 5 3 2 4 6 5" xfId="16867"/>
    <cellStyle name="Input 2 5 3 2 4 6 6" xfId="16868"/>
    <cellStyle name="Input 2 5 3 2 4 6 7" xfId="16869"/>
    <cellStyle name="Input 2 5 3 2 4 7" xfId="16870"/>
    <cellStyle name="Input 2 5 3 2 4 8" xfId="16871"/>
    <cellStyle name="Input 2 5 3 2 4 9" xfId="16872"/>
    <cellStyle name="Input 2 5 3 2 5" xfId="16873"/>
    <cellStyle name="Input 2 5 3 2 5 2" xfId="16874"/>
    <cellStyle name="Input 2 5 3 2 5 2 2" xfId="16875"/>
    <cellStyle name="Input 2 5 3 2 5 2 3" xfId="16876"/>
    <cellStyle name="Input 2 5 3 2 5 2 4" xfId="16877"/>
    <cellStyle name="Input 2 5 3 2 5 2 5" xfId="16878"/>
    <cellStyle name="Input 2 5 3 2 5 2 6" xfId="16879"/>
    <cellStyle name="Input 2 5 3 2 5 2 7" xfId="16880"/>
    <cellStyle name="Input 2 5 3 2 5 3" xfId="16881"/>
    <cellStyle name="Input 2 5 3 2 5 4" xfId="16882"/>
    <cellStyle name="Input 2 5 3 2 5 5" xfId="16883"/>
    <cellStyle name="Input 2 5 3 2 6" xfId="16884"/>
    <cellStyle name="Input 2 5 3 2 6 2" xfId="16885"/>
    <cellStyle name="Input 2 5 3 2 6 2 2" xfId="16886"/>
    <cellStyle name="Input 2 5 3 2 6 2 3" xfId="16887"/>
    <cellStyle name="Input 2 5 3 2 6 2 4" xfId="16888"/>
    <cellStyle name="Input 2 5 3 2 6 2 5" xfId="16889"/>
    <cellStyle name="Input 2 5 3 2 6 2 6" xfId="16890"/>
    <cellStyle name="Input 2 5 3 2 6 2 7" xfId="16891"/>
    <cellStyle name="Input 2 5 3 2 6 3" xfId="16892"/>
    <cellStyle name="Input 2 5 3 2 6 4" xfId="16893"/>
    <cellStyle name="Input 2 5 3 2 6 5" xfId="16894"/>
    <cellStyle name="Input 2 5 3 2 7" xfId="16895"/>
    <cellStyle name="Input 2 5 3 2 7 2" xfId="16896"/>
    <cellStyle name="Input 2 5 3 2 7 2 2" xfId="16897"/>
    <cellStyle name="Input 2 5 3 2 7 2 3" xfId="16898"/>
    <cellStyle name="Input 2 5 3 2 7 2 4" xfId="16899"/>
    <cellStyle name="Input 2 5 3 2 7 2 5" xfId="16900"/>
    <cellStyle name="Input 2 5 3 2 7 2 6" xfId="16901"/>
    <cellStyle name="Input 2 5 3 2 7 2 7" xfId="16902"/>
    <cellStyle name="Input 2 5 3 2 7 3" xfId="16903"/>
    <cellStyle name="Input 2 5 3 2 7 4" xfId="16904"/>
    <cellStyle name="Input 2 5 3 2 7 5" xfId="16905"/>
    <cellStyle name="Input 2 5 3 2 8" xfId="16906"/>
    <cellStyle name="Input 2 5 3 2 8 2" xfId="16907"/>
    <cellStyle name="Input 2 5 3 2 8 2 2" xfId="16908"/>
    <cellStyle name="Input 2 5 3 2 8 2 3" xfId="16909"/>
    <cellStyle name="Input 2 5 3 2 8 2 4" xfId="16910"/>
    <cellStyle name="Input 2 5 3 2 8 2 5" xfId="16911"/>
    <cellStyle name="Input 2 5 3 2 8 2 6" xfId="16912"/>
    <cellStyle name="Input 2 5 3 2 8 2 7" xfId="16913"/>
    <cellStyle name="Input 2 5 3 2 8 3" xfId="16914"/>
    <cellStyle name="Input 2 5 3 2 8 4" xfId="16915"/>
    <cellStyle name="Input 2 5 3 2 8 5" xfId="16916"/>
    <cellStyle name="Input 2 5 3 2 9" xfId="16917"/>
    <cellStyle name="Input 2 5 3 2 9 2" xfId="16918"/>
    <cellStyle name="Input 2 5 3 2 9 3" xfId="16919"/>
    <cellStyle name="Input 2 5 3 2 9 4" xfId="16920"/>
    <cellStyle name="Input 2 5 3 2 9 5" xfId="16921"/>
    <cellStyle name="Input 2 5 3 2 9 6" xfId="16922"/>
    <cellStyle name="Input 2 5 3 2 9 7" xfId="16923"/>
    <cellStyle name="Input 2 5 3 2 9 8" xfId="16924"/>
    <cellStyle name="Input 2 5 3 3" xfId="16925"/>
    <cellStyle name="Input 2 5 3 3 10" xfId="16926"/>
    <cellStyle name="Input 2 5 3 3 10 2" xfId="16927"/>
    <cellStyle name="Input 2 5 3 3 10 3" xfId="16928"/>
    <cellStyle name="Input 2 5 3 3 10 4" xfId="16929"/>
    <cellStyle name="Input 2 5 3 3 10 5" xfId="16930"/>
    <cellStyle name="Input 2 5 3 3 11" xfId="16931"/>
    <cellStyle name="Input 2 5 3 3 11 2" xfId="16932"/>
    <cellStyle name="Input 2 5 3 3 11 3" xfId="16933"/>
    <cellStyle name="Input 2 5 3 3 11 4" xfId="16934"/>
    <cellStyle name="Input 2 5 3 3 11 5" xfId="16935"/>
    <cellStyle name="Input 2 5 3 3 12" xfId="16936"/>
    <cellStyle name="Input 2 5 3 3 12 2" xfId="16937"/>
    <cellStyle name="Input 2 5 3 3 12 3" xfId="16938"/>
    <cellStyle name="Input 2 5 3 3 12 4" xfId="16939"/>
    <cellStyle name="Input 2 5 3 3 12 5" xfId="16940"/>
    <cellStyle name="Input 2 5 3 3 13" xfId="16941"/>
    <cellStyle name="Input 2 5 3 3 13 2" xfId="16942"/>
    <cellStyle name="Input 2 5 3 3 13 3" xfId="16943"/>
    <cellStyle name="Input 2 5 3 3 13 4" xfId="16944"/>
    <cellStyle name="Input 2 5 3 3 13 5" xfId="16945"/>
    <cellStyle name="Input 2 5 3 3 14" xfId="16946"/>
    <cellStyle name="Input 2 5 3 3 14 2" xfId="16947"/>
    <cellStyle name="Input 2 5 3 3 14 3" xfId="16948"/>
    <cellStyle name="Input 2 5 3 3 14 4" xfId="16949"/>
    <cellStyle name="Input 2 5 3 3 14 5" xfId="16950"/>
    <cellStyle name="Input 2 5 3 3 15" xfId="16951"/>
    <cellStyle name="Input 2 5 3 3 15 2" xfId="16952"/>
    <cellStyle name="Input 2 5 3 3 15 3" xfId="16953"/>
    <cellStyle name="Input 2 5 3 3 15 4" xfId="16954"/>
    <cellStyle name="Input 2 5 3 3 15 5" xfId="16955"/>
    <cellStyle name="Input 2 5 3 3 16" xfId="16956"/>
    <cellStyle name="Input 2 5 3 3 16 2" xfId="16957"/>
    <cellStyle name="Input 2 5 3 3 16 3" xfId="16958"/>
    <cellStyle name="Input 2 5 3 3 16 4" xfId="16959"/>
    <cellStyle name="Input 2 5 3 3 16 5" xfId="16960"/>
    <cellStyle name="Input 2 5 3 3 17" xfId="16961"/>
    <cellStyle name="Input 2 5 3 3 17 2" xfId="16962"/>
    <cellStyle name="Input 2 5 3 3 17 3" xfId="16963"/>
    <cellStyle name="Input 2 5 3 3 17 4" xfId="16964"/>
    <cellStyle name="Input 2 5 3 3 17 5" xfId="16965"/>
    <cellStyle name="Input 2 5 3 3 18" xfId="16966"/>
    <cellStyle name="Input 2 5 3 3 2" xfId="16967"/>
    <cellStyle name="Input 2 5 3 3 2 10" xfId="16968"/>
    <cellStyle name="Input 2 5 3 3 2 2" xfId="16969"/>
    <cellStyle name="Input 2 5 3 3 2 2 2" xfId="16970"/>
    <cellStyle name="Input 2 5 3 3 2 2 2 2" xfId="16971"/>
    <cellStyle name="Input 2 5 3 3 2 2 2 3" xfId="16972"/>
    <cellStyle name="Input 2 5 3 3 2 2 2 4" xfId="16973"/>
    <cellStyle name="Input 2 5 3 3 2 2 2 5" xfId="16974"/>
    <cellStyle name="Input 2 5 3 3 2 2 2 6" xfId="16975"/>
    <cellStyle name="Input 2 5 3 3 2 2 2 7" xfId="16976"/>
    <cellStyle name="Input 2 5 3 3 2 2 3" xfId="16977"/>
    <cellStyle name="Input 2 5 3 3 2 2 4" xfId="16978"/>
    <cellStyle name="Input 2 5 3 3 2 3" xfId="16979"/>
    <cellStyle name="Input 2 5 3 3 2 3 2" xfId="16980"/>
    <cellStyle name="Input 2 5 3 3 2 3 2 2" xfId="16981"/>
    <cellStyle name="Input 2 5 3 3 2 3 2 3" xfId="16982"/>
    <cellStyle name="Input 2 5 3 3 2 3 2 4" xfId="16983"/>
    <cellStyle name="Input 2 5 3 3 2 3 2 5" xfId="16984"/>
    <cellStyle name="Input 2 5 3 3 2 3 2 6" xfId="16985"/>
    <cellStyle name="Input 2 5 3 3 2 3 2 7" xfId="16986"/>
    <cellStyle name="Input 2 5 3 3 2 3 3" xfId="16987"/>
    <cellStyle name="Input 2 5 3 3 2 3 4" xfId="16988"/>
    <cellStyle name="Input 2 5 3 3 2 4" xfId="16989"/>
    <cellStyle name="Input 2 5 3 3 2 4 2" xfId="16990"/>
    <cellStyle name="Input 2 5 3 3 2 4 2 2" xfId="16991"/>
    <cellStyle name="Input 2 5 3 3 2 4 2 3" xfId="16992"/>
    <cellStyle name="Input 2 5 3 3 2 4 2 4" xfId="16993"/>
    <cellStyle name="Input 2 5 3 3 2 4 2 5" xfId="16994"/>
    <cellStyle name="Input 2 5 3 3 2 4 2 6" xfId="16995"/>
    <cellStyle name="Input 2 5 3 3 2 4 2 7" xfId="16996"/>
    <cellStyle name="Input 2 5 3 3 2 4 3" xfId="16997"/>
    <cellStyle name="Input 2 5 3 3 2 4 4" xfId="16998"/>
    <cellStyle name="Input 2 5 3 3 2 5" xfId="16999"/>
    <cellStyle name="Input 2 5 3 3 2 5 2" xfId="17000"/>
    <cellStyle name="Input 2 5 3 3 2 5 3" xfId="17001"/>
    <cellStyle name="Input 2 5 3 3 2 5 4" xfId="17002"/>
    <cellStyle name="Input 2 5 3 3 2 5 5" xfId="17003"/>
    <cellStyle name="Input 2 5 3 3 2 5 6" xfId="17004"/>
    <cellStyle name="Input 2 5 3 3 2 5 7" xfId="17005"/>
    <cellStyle name="Input 2 5 3 3 2 5 8" xfId="17006"/>
    <cellStyle name="Input 2 5 3 3 2 6" xfId="17007"/>
    <cellStyle name="Input 2 5 3 3 2 6 2" xfId="17008"/>
    <cellStyle name="Input 2 5 3 3 2 6 3" xfId="17009"/>
    <cellStyle name="Input 2 5 3 3 2 6 4" xfId="17010"/>
    <cellStyle name="Input 2 5 3 3 2 6 5" xfId="17011"/>
    <cellStyle name="Input 2 5 3 3 2 6 6" xfId="17012"/>
    <cellStyle name="Input 2 5 3 3 2 6 7" xfId="17013"/>
    <cellStyle name="Input 2 5 3 3 2 7" xfId="17014"/>
    <cellStyle name="Input 2 5 3 3 2 8" xfId="17015"/>
    <cellStyle name="Input 2 5 3 3 2 9" xfId="17016"/>
    <cellStyle name="Input 2 5 3 3 3" xfId="17017"/>
    <cellStyle name="Input 2 5 3 3 3 2" xfId="17018"/>
    <cellStyle name="Input 2 5 3 3 3 2 2" xfId="17019"/>
    <cellStyle name="Input 2 5 3 3 3 2 3" xfId="17020"/>
    <cellStyle name="Input 2 5 3 3 3 2 4" xfId="17021"/>
    <cellStyle name="Input 2 5 3 3 3 2 5" xfId="17022"/>
    <cellStyle name="Input 2 5 3 3 3 2 6" xfId="17023"/>
    <cellStyle name="Input 2 5 3 3 3 2 7" xfId="17024"/>
    <cellStyle name="Input 2 5 3 3 3 3" xfId="17025"/>
    <cellStyle name="Input 2 5 3 3 3 4" xfId="17026"/>
    <cellStyle name="Input 2 5 3 3 3 5" xfId="17027"/>
    <cellStyle name="Input 2 5 3 3 4" xfId="17028"/>
    <cellStyle name="Input 2 5 3 3 4 2" xfId="17029"/>
    <cellStyle name="Input 2 5 3 3 4 2 2" xfId="17030"/>
    <cellStyle name="Input 2 5 3 3 4 2 3" xfId="17031"/>
    <cellStyle name="Input 2 5 3 3 4 2 4" xfId="17032"/>
    <cellStyle name="Input 2 5 3 3 4 2 5" xfId="17033"/>
    <cellStyle name="Input 2 5 3 3 4 2 6" xfId="17034"/>
    <cellStyle name="Input 2 5 3 3 4 2 7" xfId="17035"/>
    <cellStyle name="Input 2 5 3 3 4 3" xfId="17036"/>
    <cellStyle name="Input 2 5 3 3 4 4" xfId="17037"/>
    <cellStyle name="Input 2 5 3 3 4 5" xfId="17038"/>
    <cellStyle name="Input 2 5 3 3 5" xfId="17039"/>
    <cellStyle name="Input 2 5 3 3 5 2" xfId="17040"/>
    <cellStyle name="Input 2 5 3 3 5 2 2" xfId="17041"/>
    <cellStyle name="Input 2 5 3 3 5 2 3" xfId="17042"/>
    <cellStyle name="Input 2 5 3 3 5 2 4" xfId="17043"/>
    <cellStyle name="Input 2 5 3 3 5 2 5" xfId="17044"/>
    <cellStyle name="Input 2 5 3 3 5 2 6" xfId="17045"/>
    <cellStyle name="Input 2 5 3 3 5 2 7" xfId="17046"/>
    <cellStyle name="Input 2 5 3 3 5 3" xfId="17047"/>
    <cellStyle name="Input 2 5 3 3 5 4" xfId="17048"/>
    <cellStyle name="Input 2 5 3 3 5 5" xfId="17049"/>
    <cellStyle name="Input 2 5 3 3 6" xfId="17050"/>
    <cellStyle name="Input 2 5 3 3 6 2" xfId="17051"/>
    <cellStyle name="Input 2 5 3 3 6 3" xfId="17052"/>
    <cellStyle name="Input 2 5 3 3 6 4" xfId="17053"/>
    <cellStyle name="Input 2 5 3 3 6 5" xfId="17054"/>
    <cellStyle name="Input 2 5 3 3 6 6" xfId="17055"/>
    <cellStyle name="Input 2 5 3 3 6 7" xfId="17056"/>
    <cellStyle name="Input 2 5 3 3 6 8" xfId="17057"/>
    <cellStyle name="Input 2 5 3 3 7" xfId="17058"/>
    <cellStyle name="Input 2 5 3 3 7 2" xfId="17059"/>
    <cellStyle name="Input 2 5 3 3 7 3" xfId="17060"/>
    <cellStyle name="Input 2 5 3 3 7 4" xfId="17061"/>
    <cellStyle name="Input 2 5 3 3 7 5" xfId="17062"/>
    <cellStyle name="Input 2 5 3 3 7 6" xfId="17063"/>
    <cellStyle name="Input 2 5 3 3 7 7" xfId="17064"/>
    <cellStyle name="Input 2 5 3 3 8" xfId="17065"/>
    <cellStyle name="Input 2 5 3 3 8 2" xfId="17066"/>
    <cellStyle name="Input 2 5 3 3 8 3" xfId="17067"/>
    <cellStyle name="Input 2 5 3 3 8 4" xfId="17068"/>
    <cellStyle name="Input 2 5 3 3 8 5" xfId="17069"/>
    <cellStyle name="Input 2 5 3 3 9" xfId="17070"/>
    <cellStyle name="Input 2 5 3 3 9 2" xfId="17071"/>
    <cellStyle name="Input 2 5 3 3 9 3" xfId="17072"/>
    <cellStyle name="Input 2 5 3 3 9 4" xfId="17073"/>
    <cellStyle name="Input 2 5 3 3 9 5" xfId="17074"/>
    <cellStyle name="Input 2 5 3 4" xfId="17075"/>
    <cellStyle name="Input 2 5 3 4 10" xfId="17076"/>
    <cellStyle name="Input 2 5 3 4 2" xfId="17077"/>
    <cellStyle name="Input 2 5 3 4 2 2" xfId="17078"/>
    <cellStyle name="Input 2 5 3 4 2 2 2" xfId="17079"/>
    <cellStyle name="Input 2 5 3 4 2 2 3" xfId="17080"/>
    <cellStyle name="Input 2 5 3 4 2 2 4" xfId="17081"/>
    <cellStyle name="Input 2 5 3 4 2 2 5" xfId="17082"/>
    <cellStyle name="Input 2 5 3 4 2 2 6" xfId="17083"/>
    <cellStyle name="Input 2 5 3 4 2 2 7" xfId="17084"/>
    <cellStyle name="Input 2 5 3 4 2 3" xfId="17085"/>
    <cellStyle name="Input 2 5 3 4 2 4" xfId="17086"/>
    <cellStyle name="Input 2 5 3 4 3" xfId="17087"/>
    <cellStyle name="Input 2 5 3 4 3 2" xfId="17088"/>
    <cellStyle name="Input 2 5 3 4 3 2 2" xfId="17089"/>
    <cellStyle name="Input 2 5 3 4 3 2 3" xfId="17090"/>
    <cellStyle name="Input 2 5 3 4 3 2 4" xfId="17091"/>
    <cellStyle name="Input 2 5 3 4 3 2 5" xfId="17092"/>
    <cellStyle name="Input 2 5 3 4 3 2 6" xfId="17093"/>
    <cellStyle name="Input 2 5 3 4 3 2 7" xfId="17094"/>
    <cellStyle name="Input 2 5 3 4 3 3" xfId="17095"/>
    <cellStyle name="Input 2 5 3 4 3 4" xfId="17096"/>
    <cellStyle name="Input 2 5 3 4 4" xfId="17097"/>
    <cellStyle name="Input 2 5 3 4 4 2" xfId="17098"/>
    <cellStyle name="Input 2 5 3 4 4 2 2" xfId="17099"/>
    <cellStyle name="Input 2 5 3 4 4 2 3" xfId="17100"/>
    <cellStyle name="Input 2 5 3 4 4 2 4" xfId="17101"/>
    <cellStyle name="Input 2 5 3 4 4 2 5" xfId="17102"/>
    <cellStyle name="Input 2 5 3 4 4 2 6" xfId="17103"/>
    <cellStyle name="Input 2 5 3 4 4 2 7" xfId="17104"/>
    <cellStyle name="Input 2 5 3 4 4 3" xfId="17105"/>
    <cellStyle name="Input 2 5 3 4 4 4" xfId="17106"/>
    <cellStyle name="Input 2 5 3 4 5" xfId="17107"/>
    <cellStyle name="Input 2 5 3 4 5 2" xfId="17108"/>
    <cellStyle name="Input 2 5 3 4 5 3" xfId="17109"/>
    <cellStyle name="Input 2 5 3 4 5 4" xfId="17110"/>
    <cellStyle name="Input 2 5 3 4 5 5" xfId="17111"/>
    <cellStyle name="Input 2 5 3 4 5 6" xfId="17112"/>
    <cellStyle name="Input 2 5 3 4 5 7" xfId="17113"/>
    <cellStyle name="Input 2 5 3 4 5 8" xfId="17114"/>
    <cellStyle name="Input 2 5 3 4 6" xfId="17115"/>
    <cellStyle name="Input 2 5 3 4 6 2" xfId="17116"/>
    <cellStyle name="Input 2 5 3 4 6 3" xfId="17117"/>
    <cellStyle name="Input 2 5 3 4 6 4" xfId="17118"/>
    <cellStyle name="Input 2 5 3 4 6 5" xfId="17119"/>
    <cellStyle name="Input 2 5 3 4 6 6" xfId="17120"/>
    <cellStyle name="Input 2 5 3 4 6 7" xfId="17121"/>
    <cellStyle name="Input 2 5 3 4 7" xfId="17122"/>
    <cellStyle name="Input 2 5 3 4 8" xfId="17123"/>
    <cellStyle name="Input 2 5 3 4 9" xfId="17124"/>
    <cellStyle name="Input 2 5 3 5" xfId="17125"/>
    <cellStyle name="Input 2 5 3 5 10" xfId="17126"/>
    <cellStyle name="Input 2 5 3 5 2" xfId="17127"/>
    <cellStyle name="Input 2 5 3 5 2 2" xfId="17128"/>
    <cellStyle name="Input 2 5 3 5 2 2 2" xfId="17129"/>
    <cellStyle name="Input 2 5 3 5 2 2 3" xfId="17130"/>
    <cellStyle name="Input 2 5 3 5 2 2 4" xfId="17131"/>
    <cellStyle name="Input 2 5 3 5 2 2 5" xfId="17132"/>
    <cellStyle name="Input 2 5 3 5 2 2 6" xfId="17133"/>
    <cellStyle name="Input 2 5 3 5 2 2 7" xfId="17134"/>
    <cellStyle name="Input 2 5 3 5 2 3" xfId="17135"/>
    <cellStyle name="Input 2 5 3 5 2 4" xfId="17136"/>
    <cellStyle name="Input 2 5 3 5 3" xfId="17137"/>
    <cellStyle name="Input 2 5 3 5 3 2" xfId="17138"/>
    <cellStyle name="Input 2 5 3 5 3 2 2" xfId="17139"/>
    <cellStyle name="Input 2 5 3 5 3 2 3" xfId="17140"/>
    <cellStyle name="Input 2 5 3 5 3 2 4" xfId="17141"/>
    <cellStyle name="Input 2 5 3 5 3 2 5" xfId="17142"/>
    <cellStyle name="Input 2 5 3 5 3 2 6" xfId="17143"/>
    <cellStyle name="Input 2 5 3 5 3 2 7" xfId="17144"/>
    <cellStyle name="Input 2 5 3 5 3 3" xfId="17145"/>
    <cellStyle name="Input 2 5 3 5 3 4" xfId="17146"/>
    <cellStyle name="Input 2 5 3 5 4" xfId="17147"/>
    <cellStyle name="Input 2 5 3 5 4 2" xfId="17148"/>
    <cellStyle name="Input 2 5 3 5 4 2 2" xfId="17149"/>
    <cellStyle name="Input 2 5 3 5 4 2 3" xfId="17150"/>
    <cellStyle name="Input 2 5 3 5 4 2 4" xfId="17151"/>
    <cellStyle name="Input 2 5 3 5 4 2 5" xfId="17152"/>
    <cellStyle name="Input 2 5 3 5 4 2 6" xfId="17153"/>
    <cellStyle name="Input 2 5 3 5 4 2 7" xfId="17154"/>
    <cellStyle name="Input 2 5 3 5 4 3" xfId="17155"/>
    <cellStyle name="Input 2 5 3 5 4 4" xfId="17156"/>
    <cellStyle name="Input 2 5 3 5 5" xfId="17157"/>
    <cellStyle name="Input 2 5 3 5 5 2" xfId="17158"/>
    <cellStyle name="Input 2 5 3 5 5 3" xfId="17159"/>
    <cellStyle name="Input 2 5 3 5 5 4" xfId="17160"/>
    <cellStyle name="Input 2 5 3 5 5 5" xfId="17161"/>
    <cellStyle name="Input 2 5 3 5 5 6" xfId="17162"/>
    <cellStyle name="Input 2 5 3 5 5 7" xfId="17163"/>
    <cellStyle name="Input 2 5 3 5 5 8" xfId="17164"/>
    <cellStyle name="Input 2 5 3 5 6" xfId="17165"/>
    <cellStyle name="Input 2 5 3 5 6 2" xfId="17166"/>
    <cellStyle name="Input 2 5 3 5 6 3" xfId="17167"/>
    <cellStyle name="Input 2 5 3 5 6 4" xfId="17168"/>
    <cellStyle name="Input 2 5 3 5 6 5" xfId="17169"/>
    <cellStyle name="Input 2 5 3 5 6 6" xfId="17170"/>
    <cellStyle name="Input 2 5 3 5 6 7" xfId="17171"/>
    <cellStyle name="Input 2 5 3 5 7" xfId="17172"/>
    <cellStyle name="Input 2 5 3 5 8" xfId="17173"/>
    <cellStyle name="Input 2 5 3 5 9" xfId="17174"/>
    <cellStyle name="Input 2 5 3 6" xfId="17175"/>
    <cellStyle name="Input 2 5 3 6 2" xfId="17176"/>
    <cellStyle name="Input 2 5 3 6 2 2" xfId="17177"/>
    <cellStyle name="Input 2 5 3 6 2 3" xfId="17178"/>
    <cellStyle name="Input 2 5 3 6 2 4" xfId="17179"/>
    <cellStyle name="Input 2 5 3 6 2 5" xfId="17180"/>
    <cellStyle name="Input 2 5 3 6 2 6" xfId="17181"/>
    <cellStyle name="Input 2 5 3 6 2 7" xfId="17182"/>
    <cellStyle name="Input 2 5 3 6 3" xfId="17183"/>
    <cellStyle name="Input 2 5 3 6 4" xfId="17184"/>
    <cellStyle name="Input 2 5 3 6 5" xfId="17185"/>
    <cellStyle name="Input 2 5 3 7" xfId="17186"/>
    <cellStyle name="Input 2 5 3 7 2" xfId="17187"/>
    <cellStyle name="Input 2 5 3 7 2 2" xfId="17188"/>
    <cellStyle name="Input 2 5 3 7 2 3" xfId="17189"/>
    <cellStyle name="Input 2 5 3 7 2 4" xfId="17190"/>
    <cellStyle name="Input 2 5 3 7 2 5" xfId="17191"/>
    <cellStyle name="Input 2 5 3 7 2 6" xfId="17192"/>
    <cellStyle name="Input 2 5 3 7 2 7" xfId="17193"/>
    <cellStyle name="Input 2 5 3 7 3" xfId="17194"/>
    <cellStyle name="Input 2 5 3 7 4" xfId="17195"/>
    <cellStyle name="Input 2 5 3 7 5" xfId="17196"/>
    <cellStyle name="Input 2 5 3 8" xfId="17197"/>
    <cellStyle name="Input 2 5 3 8 2" xfId="17198"/>
    <cellStyle name="Input 2 5 3 8 2 2" xfId="17199"/>
    <cellStyle name="Input 2 5 3 8 2 3" xfId="17200"/>
    <cellStyle name="Input 2 5 3 8 2 4" xfId="17201"/>
    <cellStyle name="Input 2 5 3 8 2 5" xfId="17202"/>
    <cellStyle name="Input 2 5 3 8 2 6" xfId="17203"/>
    <cellStyle name="Input 2 5 3 8 2 7" xfId="17204"/>
    <cellStyle name="Input 2 5 3 8 3" xfId="17205"/>
    <cellStyle name="Input 2 5 3 8 4" xfId="17206"/>
    <cellStyle name="Input 2 5 3 8 5" xfId="17207"/>
    <cellStyle name="Input 2 5 3 9" xfId="17208"/>
    <cellStyle name="Input 2 5 3 9 2" xfId="17209"/>
    <cellStyle name="Input 2 5 3 9 2 2" xfId="17210"/>
    <cellStyle name="Input 2 5 3 9 2 3" xfId="17211"/>
    <cellStyle name="Input 2 5 3 9 2 4" xfId="17212"/>
    <cellStyle name="Input 2 5 3 9 2 5" xfId="17213"/>
    <cellStyle name="Input 2 5 3 9 2 6" xfId="17214"/>
    <cellStyle name="Input 2 5 3 9 2 7" xfId="17215"/>
    <cellStyle name="Input 2 5 3 9 3" xfId="17216"/>
    <cellStyle name="Input 2 5 3 9 4" xfId="17217"/>
    <cellStyle name="Input 2 5 3 9 5" xfId="17218"/>
    <cellStyle name="Input 2 5 4" xfId="17219"/>
    <cellStyle name="Input 2 5 4 10" xfId="17220"/>
    <cellStyle name="Input 2 5 4 10 2" xfId="17221"/>
    <cellStyle name="Input 2 5 4 10 3" xfId="17222"/>
    <cellStyle name="Input 2 5 4 10 4" xfId="17223"/>
    <cellStyle name="Input 2 5 4 10 5" xfId="17224"/>
    <cellStyle name="Input 2 5 4 10 6" xfId="17225"/>
    <cellStyle name="Input 2 5 4 10 7" xfId="17226"/>
    <cellStyle name="Input 2 5 4 11" xfId="17227"/>
    <cellStyle name="Input 2 5 4 11 2" xfId="17228"/>
    <cellStyle name="Input 2 5 4 11 3" xfId="17229"/>
    <cellStyle name="Input 2 5 4 11 4" xfId="17230"/>
    <cellStyle name="Input 2 5 4 11 5" xfId="17231"/>
    <cellStyle name="Input 2 5 4 12" xfId="17232"/>
    <cellStyle name="Input 2 5 4 12 2" xfId="17233"/>
    <cellStyle name="Input 2 5 4 12 3" xfId="17234"/>
    <cellStyle name="Input 2 5 4 12 4" xfId="17235"/>
    <cellStyle name="Input 2 5 4 12 5" xfId="17236"/>
    <cellStyle name="Input 2 5 4 13" xfId="17237"/>
    <cellStyle name="Input 2 5 4 13 2" xfId="17238"/>
    <cellStyle name="Input 2 5 4 13 3" xfId="17239"/>
    <cellStyle name="Input 2 5 4 13 4" xfId="17240"/>
    <cellStyle name="Input 2 5 4 13 5" xfId="17241"/>
    <cellStyle name="Input 2 5 4 14" xfId="17242"/>
    <cellStyle name="Input 2 5 4 14 2" xfId="17243"/>
    <cellStyle name="Input 2 5 4 14 3" xfId="17244"/>
    <cellStyle name="Input 2 5 4 14 4" xfId="17245"/>
    <cellStyle name="Input 2 5 4 14 5" xfId="17246"/>
    <cellStyle name="Input 2 5 4 15" xfId="17247"/>
    <cellStyle name="Input 2 5 4 15 2" xfId="17248"/>
    <cellStyle name="Input 2 5 4 15 3" xfId="17249"/>
    <cellStyle name="Input 2 5 4 15 4" xfId="17250"/>
    <cellStyle name="Input 2 5 4 15 5" xfId="17251"/>
    <cellStyle name="Input 2 5 4 16" xfId="17252"/>
    <cellStyle name="Input 2 5 4 16 2" xfId="17253"/>
    <cellStyle name="Input 2 5 4 16 3" xfId="17254"/>
    <cellStyle name="Input 2 5 4 16 4" xfId="17255"/>
    <cellStyle name="Input 2 5 4 16 5" xfId="17256"/>
    <cellStyle name="Input 2 5 4 17" xfId="17257"/>
    <cellStyle name="Input 2 5 4 17 2" xfId="17258"/>
    <cellStyle name="Input 2 5 4 17 3" xfId="17259"/>
    <cellStyle name="Input 2 5 4 17 4" xfId="17260"/>
    <cellStyle name="Input 2 5 4 17 5" xfId="17261"/>
    <cellStyle name="Input 2 5 4 18" xfId="17262"/>
    <cellStyle name="Input 2 5 4 2" xfId="17263"/>
    <cellStyle name="Input 2 5 4 2 10" xfId="17264"/>
    <cellStyle name="Input 2 5 4 2 10 2" xfId="17265"/>
    <cellStyle name="Input 2 5 4 2 10 3" xfId="17266"/>
    <cellStyle name="Input 2 5 4 2 10 4" xfId="17267"/>
    <cellStyle name="Input 2 5 4 2 10 5" xfId="17268"/>
    <cellStyle name="Input 2 5 4 2 11" xfId="17269"/>
    <cellStyle name="Input 2 5 4 2 11 2" xfId="17270"/>
    <cellStyle name="Input 2 5 4 2 11 3" xfId="17271"/>
    <cellStyle name="Input 2 5 4 2 11 4" xfId="17272"/>
    <cellStyle name="Input 2 5 4 2 11 5" xfId="17273"/>
    <cellStyle name="Input 2 5 4 2 12" xfId="17274"/>
    <cellStyle name="Input 2 5 4 2 12 2" xfId="17275"/>
    <cellStyle name="Input 2 5 4 2 12 3" xfId="17276"/>
    <cellStyle name="Input 2 5 4 2 12 4" xfId="17277"/>
    <cellStyle name="Input 2 5 4 2 12 5" xfId="17278"/>
    <cellStyle name="Input 2 5 4 2 13" xfId="17279"/>
    <cellStyle name="Input 2 5 4 2 13 2" xfId="17280"/>
    <cellStyle name="Input 2 5 4 2 13 3" xfId="17281"/>
    <cellStyle name="Input 2 5 4 2 13 4" xfId="17282"/>
    <cellStyle name="Input 2 5 4 2 13 5" xfId="17283"/>
    <cellStyle name="Input 2 5 4 2 14" xfId="17284"/>
    <cellStyle name="Input 2 5 4 2 14 2" xfId="17285"/>
    <cellStyle name="Input 2 5 4 2 14 3" xfId="17286"/>
    <cellStyle name="Input 2 5 4 2 14 4" xfId="17287"/>
    <cellStyle name="Input 2 5 4 2 14 5" xfId="17288"/>
    <cellStyle name="Input 2 5 4 2 15" xfId="17289"/>
    <cellStyle name="Input 2 5 4 2 15 2" xfId="17290"/>
    <cellStyle name="Input 2 5 4 2 15 3" xfId="17291"/>
    <cellStyle name="Input 2 5 4 2 15 4" xfId="17292"/>
    <cellStyle name="Input 2 5 4 2 15 5" xfId="17293"/>
    <cellStyle name="Input 2 5 4 2 16" xfId="17294"/>
    <cellStyle name="Input 2 5 4 2 16 2" xfId="17295"/>
    <cellStyle name="Input 2 5 4 2 16 3" xfId="17296"/>
    <cellStyle name="Input 2 5 4 2 16 4" xfId="17297"/>
    <cellStyle name="Input 2 5 4 2 16 5" xfId="17298"/>
    <cellStyle name="Input 2 5 4 2 17" xfId="17299"/>
    <cellStyle name="Input 2 5 4 2 17 2" xfId="17300"/>
    <cellStyle name="Input 2 5 4 2 17 3" xfId="17301"/>
    <cellStyle name="Input 2 5 4 2 17 4" xfId="17302"/>
    <cellStyle name="Input 2 5 4 2 17 5" xfId="17303"/>
    <cellStyle name="Input 2 5 4 2 18" xfId="17304"/>
    <cellStyle name="Input 2 5 4 2 2" xfId="17305"/>
    <cellStyle name="Input 2 5 4 2 2 10" xfId="17306"/>
    <cellStyle name="Input 2 5 4 2 2 2" xfId="17307"/>
    <cellStyle name="Input 2 5 4 2 2 2 2" xfId="17308"/>
    <cellStyle name="Input 2 5 4 2 2 2 2 2" xfId="17309"/>
    <cellStyle name="Input 2 5 4 2 2 2 2 3" xfId="17310"/>
    <cellStyle name="Input 2 5 4 2 2 2 2 4" xfId="17311"/>
    <cellStyle name="Input 2 5 4 2 2 2 2 5" xfId="17312"/>
    <cellStyle name="Input 2 5 4 2 2 2 2 6" xfId="17313"/>
    <cellStyle name="Input 2 5 4 2 2 2 2 7" xfId="17314"/>
    <cellStyle name="Input 2 5 4 2 2 2 3" xfId="17315"/>
    <cellStyle name="Input 2 5 4 2 2 2 4" xfId="17316"/>
    <cellStyle name="Input 2 5 4 2 2 3" xfId="17317"/>
    <cellStyle name="Input 2 5 4 2 2 3 2" xfId="17318"/>
    <cellStyle name="Input 2 5 4 2 2 3 2 2" xfId="17319"/>
    <cellStyle name="Input 2 5 4 2 2 3 2 3" xfId="17320"/>
    <cellStyle name="Input 2 5 4 2 2 3 2 4" xfId="17321"/>
    <cellStyle name="Input 2 5 4 2 2 3 2 5" xfId="17322"/>
    <cellStyle name="Input 2 5 4 2 2 3 2 6" xfId="17323"/>
    <cellStyle name="Input 2 5 4 2 2 3 2 7" xfId="17324"/>
    <cellStyle name="Input 2 5 4 2 2 3 3" xfId="17325"/>
    <cellStyle name="Input 2 5 4 2 2 3 4" xfId="17326"/>
    <cellStyle name="Input 2 5 4 2 2 4" xfId="17327"/>
    <cellStyle name="Input 2 5 4 2 2 4 2" xfId="17328"/>
    <cellStyle name="Input 2 5 4 2 2 4 2 2" xfId="17329"/>
    <cellStyle name="Input 2 5 4 2 2 4 2 3" xfId="17330"/>
    <cellStyle name="Input 2 5 4 2 2 4 2 4" xfId="17331"/>
    <cellStyle name="Input 2 5 4 2 2 4 2 5" xfId="17332"/>
    <cellStyle name="Input 2 5 4 2 2 4 2 6" xfId="17333"/>
    <cellStyle name="Input 2 5 4 2 2 4 2 7" xfId="17334"/>
    <cellStyle name="Input 2 5 4 2 2 4 3" xfId="17335"/>
    <cellStyle name="Input 2 5 4 2 2 4 4" xfId="17336"/>
    <cellStyle name="Input 2 5 4 2 2 5" xfId="17337"/>
    <cellStyle name="Input 2 5 4 2 2 5 2" xfId="17338"/>
    <cellStyle name="Input 2 5 4 2 2 5 3" xfId="17339"/>
    <cellStyle name="Input 2 5 4 2 2 5 4" xfId="17340"/>
    <cellStyle name="Input 2 5 4 2 2 5 5" xfId="17341"/>
    <cellStyle name="Input 2 5 4 2 2 5 6" xfId="17342"/>
    <cellStyle name="Input 2 5 4 2 2 5 7" xfId="17343"/>
    <cellStyle name="Input 2 5 4 2 2 5 8" xfId="17344"/>
    <cellStyle name="Input 2 5 4 2 2 6" xfId="17345"/>
    <cellStyle name="Input 2 5 4 2 2 6 2" xfId="17346"/>
    <cellStyle name="Input 2 5 4 2 2 6 3" xfId="17347"/>
    <cellStyle name="Input 2 5 4 2 2 6 4" xfId="17348"/>
    <cellStyle name="Input 2 5 4 2 2 6 5" xfId="17349"/>
    <cellStyle name="Input 2 5 4 2 2 6 6" xfId="17350"/>
    <cellStyle name="Input 2 5 4 2 2 6 7" xfId="17351"/>
    <cellStyle name="Input 2 5 4 2 2 7" xfId="17352"/>
    <cellStyle name="Input 2 5 4 2 2 8" xfId="17353"/>
    <cellStyle name="Input 2 5 4 2 2 9" xfId="17354"/>
    <cellStyle name="Input 2 5 4 2 3" xfId="17355"/>
    <cellStyle name="Input 2 5 4 2 3 2" xfId="17356"/>
    <cellStyle name="Input 2 5 4 2 3 2 2" xfId="17357"/>
    <cellStyle name="Input 2 5 4 2 3 2 3" xfId="17358"/>
    <cellStyle name="Input 2 5 4 2 3 2 4" xfId="17359"/>
    <cellStyle name="Input 2 5 4 2 3 2 5" xfId="17360"/>
    <cellStyle name="Input 2 5 4 2 3 2 6" xfId="17361"/>
    <cellStyle name="Input 2 5 4 2 3 2 7" xfId="17362"/>
    <cellStyle name="Input 2 5 4 2 3 3" xfId="17363"/>
    <cellStyle name="Input 2 5 4 2 3 4" xfId="17364"/>
    <cellStyle name="Input 2 5 4 2 3 5" xfId="17365"/>
    <cellStyle name="Input 2 5 4 2 4" xfId="17366"/>
    <cellStyle name="Input 2 5 4 2 4 2" xfId="17367"/>
    <cellStyle name="Input 2 5 4 2 4 2 2" xfId="17368"/>
    <cellStyle name="Input 2 5 4 2 4 2 3" xfId="17369"/>
    <cellStyle name="Input 2 5 4 2 4 2 4" xfId="17370"/>
    <cellStyle name="Input 2 5 4 2 4 2 5" xfId="17371"/>
    <cellStyle name="Input 2 5 4 2 4 2 6" xfId="17372"/>
    <cellStyle name="Input 2 5 4 2 4 2 7" xfId="17373"/>
    <cellStyle name="Input 2 5 4 2 4 3" xfId="17374"/>
    <cellStyle name="Input 2 5 4 2 4 4" xfId="17375"/>
    <cellStyle name="Input 2 5 4 2 4 5" xfId="17376"/>
    <cellStyle name="Input 2 5 4 2 5" xfId="17377"/>
    <cellStyle name="Input 2 5 4 2 5 2" xfId="17378"/>
    <cellStyle name="Input 2 5 4 2 5 2 2" xfId="17379"/>
    <cellStyle name="Input 2 5 4 2 5 2 3" xfId="17380"/>
    <cellStyle name="Input 2 5 4 2 5 2 4" xfId="17381"/>
    <cellStyle name="Input 2 5 4 2 5 2 5" xfId="17382"/>
    <cellStyle name="Input 2 5 4 2 5 2 6" xfId="17383"/>
    <cellStyle name="Input 2 5 4 2 5 2 7" xfId="17384"/>
    <cellStyle name="Input 2 5 4 2 5 3" xfId="17385"/>
    <cellStyle name="Input 2 5 4 2 5 4" xfId="17386"/>
    <cellStyle name="Input 2 5 4 2 5 5" xfId="17387"/>
    <cellStyle name="Input 2 5 4 2 6" xfId="17388"/>
    <cellStyle name="Input 2 5 4 2 6 2" xfId="17389"/>
    <cellStyle name="Input 2 5 4 2 6 3" xfId="17390"/>
    <cellStyle name="Input 2 5 4 2 6 4" xfId="17391"/>
    <cellStyle name="Input 2 5 4 2 6 5" xfId="17392"/>
    <cellStyle name="Input 2 5 4 2 6 6" xfId="17393"/>
    <cellStyle name="Input 2 5 4 2 6 7" xfId="17394"/>
    <cellStyle name="Input 2 5 4 2 6 8" xfId="17395"/>
    <cellStyle name="Input 2 5 4 2 7" xfId="17396"/>
    <cellStyle name="Input 2 5 4 2 7 2" xfId="17397"/>
    <cellStyle name="Input 2 5 4 2 7 3" xfId="17398"/>
    <cellStyle name="Input 2 5 4 2 7 4" xfId="17399"/>
    <cellStyle name="Input 2 5 4 2 7 5" xfId="17400"/>
    <cellStyle name="Input 2 5 4 2 7 6" xfId="17401"/>
    <cellStyle name="Input 2 5 4 2 7 7" xfId="17402"/>
    <cellStyle name="Input 2 5 4 2 8" xfId="17403"/>
    <cellStyle name="Input 2 5 4 2 8 2" xfId="17404"/>
    <cellStyle name="Input 2 5 4 2 8 3" xfId="17405"/>
    <cellStyle name="Input 2 5 4 2 8 4" xfId="17406"/>
    <cellStyle name="Input 2 5 4 2 8 5" xfId="17407"/>
    <cellStyle name="Input 2 5 4 2 9" xfId="17408"/>
    <cellStyle name="Input 2 5 4 2 9 2" xfId="17409"/>
    <cellStyle name="Input 2 5 4 2 9 3" xfId="17410"/>
    <cellStyle name="Input 2 5 4 2 9 4" xfId="17411"/>
    <cellStyle name="Input 2 5 4 2 9 5" xfId="17412"/>
    <cellStyle name="Input 2 5 4 3" xfId="17413"/>
    <cellStyle name="Input 2 5 4 3 10" xfId="17414"/>
    <cellStyle name="Input 2 5 4 3 2" xfId="17415"/>
    <cellStyle name="Input 2 5 4 3 2 2" xfId="17416"/>
    <cellStyle name="Input 2 5 4 3 2 2 2" xfId="17417"/>
    <cellStyle name="Input 2 5 4 3 2 2 3" xfId="17418"/>
    <cellStyle name="Input 2 5 4 3 2 2 4" xfId="17419"/>
    <cellStyle name="Input 2 5 4 3 2 2 5" xfId="17420"/>
    <cellStyle name="Input 2 5 4 3 2 2 6" xfId="17421"/>
    <cellStyle name="Input 2 5 4 3 2 2 7" xfId="17422"/>
    <cellStyle name="Input 2 5 4 3 2 3" xfId="17423"/>
    <cellStyle name="Input 2 5 4 3 2 4" xfId="17424"/>
    <cellStyle name="Input 2 5 4 3 3" xfId="17425"/>
    <cellStyle name="Input 2 5 4 3 3 2" xfId="17426"/>
    <cellStyle name="Input 2 5 4 3 3 2 2" xfId="17427"/>
    <cellStyle name="Input 2 5 4 3 3 2 3" xfId="17428"/>
    <cellStyle name="Input 2 5 4 3 3 2 4" xfId="17429"/>
    <cellStyle name="Input 2 5 4 3 3 2 5" xfId="17430"/>
    <cellStyle name="Input 2 5 4 3 3 2 6" xfId="17431"/>
    <cellStyle name="Input 2 5 4 3 3 2 7" xfId="17432"/>
    <cellStyle name="Input 2 5 4 3 3 3" xfId="17433"/>
    <cellStyle name="Input 2 5 4 3 3 4" xfId="17434"/>
    <cellStyle name="Input 2 5 4 3 4" xfId="17435"/>
    <cellStyle name="Input 2 5 4 3 4 2" xfId="17436"/>
    <cellStyle name="Input 2 5 4 3 4 2 2" xfId="17437"/>
    <cellStyle name="Input 2 5 4 3 4 2 3" xfId="17438"/>
    <cellStyle name="Input 2 5 4 3 4 2 4" xfId="17439"/>
    <cellStyle name="Input 2 5 4 3 4 2 5" xfId="17440"/>
    <cellStyle name="Input 2 5 4 3 4 2 6" xfId="17441"/>
    <cellStyle name="Input 2 5 4 3 4 2 7" xfId="17442"/>
    <cellStyle name="Input 2 5 4 3 4 3" xfId="17443"/>
    <cellStyle name="Input 2 5 4 3 4 4" xfId="17444"/>
    <cellStyle name="Input 2 5 4 3 5" xfId="17445"/>
    <cellStyle name="Input 2 5 4 3 5 2" xfId="17446"/>
    <cellStyle name="Input 2 5 4 3 5 3" xfId="17447"/>
    <cellStyle name="Input 2 5 4 3 5 4" xfId="17448"/>
    <cellStyle name="Input 2 5 4 3 5 5" xfId="17449"/>
    <cellStyle name="Input 2 5 4 3 5 6" xfId="17450"/>
    <cellStyle name="Input 2 5 4 3 5 7" xfId="17451"/>
    <cellStyle name="Input 2 5 4 3 5 8" xfId="17452"/>
    <cellStyle name="Input 2 5 4 3 6" xfId="17453"/>
    <cellStyle name="Input 2 5 4 3 6 2" xfId="17454"/>
    <cellStyle name="Input 2 5 4 3 6 3" xfId="17455"/>
    <cellStyle name="Input 2 5 4 3 6 4" xfId="17456"/>
    <cellStyle name="Input 2 5 4 3 6 5" xfId="17457"/>
    <cellStyle name="Input 2 5 4 3 6 6" xfId="17458"/>
    <cellStyle name="Input 2 5 4 3 6 7" xfId="17459"/>
    <cellStyle name="Input 2 5 4 3 7" xfId="17460"/>
    <cellStyle name="Input 2 5 4 3 8" xfId="17461"/>
    <cellStyle name="Input 2 5 4 3 9" xfId="17462"/>
    <cellStyle name="Input 2 5 4 4" xfId="17463"/>
    <cellStyle name="Input 2 5 4 4 10" xfId="17464"/>
    <cellStyle name="Input 2 5 4 4 2" xfId="17465"/>
    <cellStyle name="Input 2 5 4 4 2 2" xfId="17466"/>
    <cellStyle name="Input 2 5 4 4 2 2 2" xfId="17467"/>
    <cellStyle name="Input 2 5 4 4 2 2 3" xfId="17468"/>
    <cellStyle name="Input 2 5 4 4 2 2 4" xfId="17469"/>
    <cellStyle name="Input 2 5 4 4 2 2 5" xfId="17470"/>
    <cellStyle name="Input 2 5 4 4 2 2 6" xfId="17471"/>
    <cellStyle name="Input 2 5 4 4 2 2 7" xfId="17472"/>
    <cellStyle name="Input 2 5 4 4 2 3" xfId="17473"/>
    <cellStyle name="Input 2 5 4 4 2 4" xfId="17474"/>
    <cellStyle name="Input 2 5 4 4 3" xfId="17475"/>
    <cellStyle name="Input 2 5 4 4 3 2" xfId="17476"/>
    <cellStyle name="Input 2 5 4 4 3 2 2" xfId="17477"/>
    <cellStyle name="Input 2 5 4 4 3 2 3" xfId="17478"/>
    <cellStyle name="Input 2 5 4 4 3 2 4" xfId="17479"/>
    <cellStyle name="Input 2 5 4 4 3 2 5" xfId="17480"/>
    <cellStyle name="Input 2 5 4 4 3 2 6" xfId="17481"/>
    <cellStyle name="Input 2 5 4 4 3 2 7" xfId="17482"/>
    <cellStyle name="Input 2 5 4 4 3 3" xfId="17483"/>
    <cellStyle name="Input 2 5 4 4 3 4" xfId="17484"/>
    <cellStyle name="Input 2 5 4 4 4" xfId="17485"/>
    <cellStyle name="Input 2 5 4 4 4 2" xfId="17486"/>
    <cellStyle name="Input 2 5 4 4 4 2 2" xfId="17487"/>
    <cellStyle name="Input 2 5 4 4 4 2 3" xfId="17488"/>
    <cellStyle name="Input 2 5 4 4 4 2 4" xfId="17489"/>
    <cellStyle name="Input 2 5 4 4 4 2 5" xfId="17490"/>
    <cellStyle name="Input 2 5 4 4 4 2 6" xfId="17491"/>
    <cellStyle name="Input 2 5 4 4 4 2 7" xfId="17492"/>
    <cellStyle name="Input 2 5 4 4 4 3" xfId="17493"/>
    <cellStyle name="Input 2 5 4 4 4 4" xfId="17494"/>
    <cellStyle name="Input 2 5 4 4 5" xfId="17495"/>
    <cellStyle name="Input 2 5 4 4 5 2" xfId="17496"/>
    <cellStyle name="Input 2 5 4 4 5 3" xfId="17497"/>
    <cellStyle name="Input 2 5 4 4 5 4" xfId="17498"/>
    <cellStyle name="Input 2 5 4 4 5 5" xfId="17499"/>
    <cellStyle name="Input 2 5 4 4 5 6" xfId="17500"/>
    <cellStyle name="Input 2 5 4 4 5 7" xfId="17501"/>
    <cellStyle name="Input 2 5 4 4 5 8" xfId="17502"/>
    <cellStyle name="Input 2 5 4 4 6" xfId="17503"/>
    <cellStyle name="Input 2 5 4 4 6 2" xfId="17504"/>
    <cellStyle name="Input 2 5 4 4 6 3" xfId="17505"/>
    <cellStyle name="Input 2 5 4 4 6 4" xfId="17506"/>
    <cellStyle name="Input 2 5 4 4 6 5" xfId="17507"/>
    <cellStyle name="Input 2 5 4 4 6 6" xfId="17508"/>
    <cellStyle name="Input 2 5 4 4 6 7" xfId="17509"/>
    <cellStyle name="Input 2 5 4 4 7" xfId="17510"/>
    <cellStyle name="Input 2 5 4 4 8" xfId="17511"/>
    <cellStyle name="Input 2 5 4 4 9" xfId="17512"/>
    <cellStyle name="Input 2 5 4 5" xfId="17513"/>
    <cellStyle name="Input 2 5 4 5 2" xfId="17514"/>
    <cellStyle name="Input 2 5 4 5 2 2" xfId="17515"/>
    <cellStyle name="Input 2 5 4 5 2 3" xfId="17516"/>
    <cellStyle name="Input 2 5 4 5 2 4" xfId="17517"/>
    <cellStyle name="Input 2 5 4 5 2 5" xfId="17518"/>
    <cellStyle name="Input 2 5 4 5 2 6" xfId="17519"/>
    <cellStyle name="Input 2 5 4 5 2 7" xfId="17520"/>
    <cellStyle name="Input 2 5 4 5 3" xfId="17521"/>
    <cellStyle name="Input 2 5 4 5 4" xfId="17522"/>
    <cellStyle name="Input 2 5 4 5 5" xfId="17523"/>
    <cellStyle name="Input 2 5 4 6" xfId="17524"/>
    <cellStyle name="Input 2 5 4 6 2" xfId="17525"/>
    <cellStyle name="Input 2 5 4 6 2 2" xfId="17526"/>
    <cellStyle name="Input 2 5 4 6 2 3" xfId="17527"/>
    <cellStyle name="Input 2 5 4 6 2 4" xfId="17528"/>
    <cellStyle name="Input 2 5 4 6 2 5" xfId="17529"/>
    <cellStyle name="Input 2 5 4 6 2 6" xfId="17530"/>
    <cellStyle name="Input 2 5 4 6 2 7" xfId="17531"/>
    <cellStyle name="Input 2 5 4 6 3" xfId="17532"/>
    <cellStyle name="Input 2 5 4 6 4" xfId="17533"/>
    <cellStyle name="Input 2 5 4 6 5" xfId="17534"/>
    <cellStyle name="Input 2 5 4 7" xfId="17535"/>
    <cellStyle name="Input 2 5 4 7 2" xfId="17536"/>
    <cellStyle name="Input 2 5 4 7 2 2" xfId="17537"/>
    <cellStyle name="Input 2 5 4 7 2 3" xfId="17538"/>
    <cellStyle name="Input 2 5 4 7 2 4" xfId="17539"/>
    <cellStyle name="Input 2 5 4 7 2 5" xfId="17540"/>
    <cellStyle name="Input 2 5 4 7 2 6" xfId="17541"/>
    <cellStyle name="Input 2 5 4 7 2 7" xfId="17542"/>
    <cellStyle name="Input 2 5 4 7 3" xfId="17543"/>
    <cellStyle name="Input 2 5 4 7 4" xfId="17544"/>
    <cellStyle name="Input 2 5 4 7 5" xfId="17545"/>
    <cellStyle name="Input 2 5 4 8" xfId="17546"/>
    <cellStyle name="Input 2 5 4 8 2" xfId="17547"/>
    <cellStyle name="Input 2 5 4 8 2 2" xfId="17548"/>
    <cellStyle name="Input 2 5 4 8 2 3" xfId="17549"/>
    <cellStyle name="Input 2 5 4 8 2 4" xfId="17550"/>
    <cellStyle name="Input 2 5 4 8 2 5" xfId="17551"/>
    <cellStyle name="Input 2 5 4 8 2 6" xfId="17552"/>
    <cellStyle name="Input 2 5 4 8 2 7" xfId="17553"/>
    <cellStyle name="Input 2 5 4 8 3" xfId="17554"/>
    <cellStyle name="Input 2 5 4 8 4" xfId="17555"/>
    <cellStyle name="Input 2 5 4 8 5" xfId="17556"/>
    <cellStyle name="Input 2 5 4 9" xfId="17557"/>
    <cellStyle name="Input 2 5 4 9 2" xfId="17558"/>
    <cellStyle name="Input 2 5 4 9 3" xfId="17559"/>
    <cellStyle name="Input 2 5 4 9 4" xfId="17560"/>
    <cellStyle name="Input 2 5 4 9 5" xfId="17561"/>
    <cellStyle name="Input 2 5 4 9 6" xfId="17562"/>
    <cellStyle name="Input 2 5 4 9 7" xfId="17563"/>
    <cellStyle name="Input 2 5 4 9 8" xfId="17564"/>
    <cellStyle name="Input 2 5 5" xfId="17565"/>
    <cellStyle name="Input 2 5 5 10" xfId="17566"/>
    <cellStyle name="Input 2 5 5 10 2" xfId="17567"/>
    <cellStyle name="Input 2 5 5 10 3" xfId="17568"/>
    <cellStyle name="Input 2 5 5 10 4" xfId="17569"/>
    <cellStyle name="Input 2 5 5 10 5" xfId="17570"/>
    <cellStyle name="Input 2 5 5 11" xfId="17571"/>
    <cellStyle name="Input 2 5 5 11 2" xfId="17572"/>
    <cellStyle name="Input 2 5 5 11 3" xfId="17573"/>
    <cellStyle name="Input 2 5 5 11 4" xfId="17574"/>
    <cellStyle name="Input 2 5 5 11 5" xfId="17575"/>
    <cellStyle name="Input 2 5 5 12" xfId="17576"/>
    <cellStyle name="Input 2 5 5 12 2" xfId="17577"/>
    <cellStyle name="Input 2 5 5 12 3" xfId="17578"/>
    <cellStyle name="Input 2 5 5 12 4" xfId="17579"/>
    <cellStyle name="Input 2 5 5 12 5" xfId="17580"/>
    <cellStyle name="Input 2 5 5 13" xfId="17581"/>
    <cellStyle name="Input 2 5 5 13 2" xfId="17582"/>
    <cellStyle name="Input 2 5 5 13 3" xfId="17583"/>
    <cellStyle name="Input 2 5 5 13 4" xfId="17584"/>
    <cellStyle name="Input 2 5 5 13 5" xfId="17585"/>
    <cellStyle name="Input 2 5 5 14" xfId="17586"/>
    <cellStyle name="Input 2 5 5 14 2" xfId="17587"/>
    <cellStyle name="Input 2 5 5 14 3" xfId="17588"/>
    <cellStyle name="Input 2 5 5 14 4" xfId="17589"/>
    <cellStyle name="Input 2 5 5 14 5" xfId="17590"/>
    <cellStyle name="Input 2 5 5 15" xfId="17591"/>
    <cellStyle name="Input 2 5 5 15 2" xfId="17592"/>
    <cellStyle name="Input 2 5 5 15 3" xfId="17593"/>
    <cellStyle name="Input 2 5 5 15 4" xfId="17594"/>
    <cellStyle name="Input 2 5 5 15 5" xfId="17595"/>
    <cellStyle name="Input 2 5 5 16" xfId="17596"/>
    <cellStyle name="Input 2 5 5 16 2" xfId="17597"/>
    <cellStyle name="Input 2 5 5 16 3" xfId="17598"/>
    <cellStyle name="Input 2 5 5 16 4" xfId="17599"/>
    <cellStyle name="Input 2 5 5 16 5" xfId="17600"/>
    <cellStyle name="Input 2 5 5 17" xfId="17601"/>
    <cellStyle name="Input 2 5 5 17 2" xfId="17602"/>
    <cellStyle name="Input 2 5 5 17 3" xfId="17603"/>
    <cellStyle name="Input 2 5 5 17 4" xfId="17604"/>
    <cellStyle name="Input 2 5 5 17 5" xfId="17605"/>
    <cellStyle name="Input 2 5 5 18" xfId="17606"/>
    <cellStyle name="Input 2 5 5 2" xfId="17607"/>
    <cellStyle name="Input 2 5 5 2 10" xfId="17608"/>
    <cellStyle name="Input 2 5 5 2 2" xfId="17609"/>
    <cellStyle name="Input 2 5 5 2 2 2" xfId="17610"/>
    <cellStyle name="Input 2 5 5 2 2 2 2" xfId="17611"/>
    <cellStyle name="Input 2 5 5 2 2 2 3" xfId="17612"/>
    <cellStyle name="Input 2 5 5 2 2 2 4" xfId="17613"/>
    <cellStyle name="Input 2 5 5 2 2 2 5" xfId="17614"/>
    <cellStyle name="Input 2 5 5 2 2 2 6" xfId="17615"/>
    <cellStyle name="Input 2 5 5 2 2 2 7" xfId="17616"/>
    <cellStyle name="Input 2 5 5 2 2 3" xfId="17617"/>
    <cellStyle name="Input 2 5 5 2 2 4" xfId="17618"/>
    <cellStyle name="Input 2 5 5 2 3" xfId="17619"/>
    <cellStyle name="Input 2 5 5 2 3 2" xfId="17620"/>
    <cellStyle name="Input 2 5 5 2 3 2 2" xfId="17621"/>
    <cellStyle name="Input 2 5 5 2 3 2 3" xfId="17622"/>
    <cellStyle name="Input 2 5 5 2 3 2 4" xfId="17623"/>
    <cellStyle name="Input 2 5 5 2 3 2 5" xfId="17624"/>
    <cellStyle name="Input 2 5 5 2 3 2 6" xfId="17625"/>
    <cellStyle name="Input 2 5 5 2 3 2 7" xfId="17626"/>
    <cellStyle name="Input 2 5 5 2 3 3" xfId="17627"/>
    <cellStyle name="Input 2 5 5 2 3 4" xfId="17628"/>
    <cellStyle name="Input 2 5 5 2 4" xfId="17629"/>
    <cellStyle name="Input 2 5 5 2 4 2" xfId="17630"/>
    <cellStyle name="Input 2 5 5 2 4 2 2" xfId="17631"/>
    <cellStyle name="Input 2 5 5 2 4 2 3" xfId="17632"/>
    <cellStyle name="Input 2 5 5 2 4 2 4" xfId="17633"/>
    <cellStyle name="Input 2 5 5 2 4 2 5" xfId="17634"/>
    <cellStyle name="Input 2 5 5 2 4 2 6" xfId="17635"/>
    <cellStyle name="Input 2 5 5 2 4 2 7" xfId="17636"/>
    <cellStyle name="Input 2 5 5 2 4 3" xfId="17637"/>
    <cellStyle name="Input 2 5 5 2 4 4" xfId="17638"/>
    <cellStyle name="Input 2 5 5 2 5" xfId="17639"/>
    <cellStyle name="Input 2 5 5 2 5 2" xfId="17640"/>
    <cellStyle name="Input 2 5 5 2 5 3" xfId="17641"/>
    <cellStyle name="Input 2 5 5 2 5 4" xfId="17642"/>
    <cellStyle name="Input 2 5 5 2 5 5" xfId="17643"/>
    <cellStyle name="Input 2 5 5 2 5 6" xfId="17644"/>
    <cellStyle name="Input 2 5 5 2 5 7" xfId="17645"/>
    <cellStyle name="Input 2 5 5 2 5 8" xfId="17646"/>
    <cellStyle name="Input 2 5 5 2 6" xfId="17647"/>
    <cellStyle name="Input 2 5 5 2 6 2" xfId="17648"/>
    <cellStyle name="Input 2 5 5 2 6 3" xfId="17649"/>
    <cellStyle name="Input 2 5 5 2 6 4" xfId="17650"/>
    <cellStyle name="Input 2 5 5 2 6 5" xfId="17651"/>
    <cellStyle name="Input 2 5 5 2 6 6" xfId="17652"/>
    <cellStyle name="Input 2 5 5 2 6 7" xfId="17653"/>
    <cellStyle name="Input 2 5 5 2 7" xfId="17654"/>
    <cellStyle name="Input 2 5 5 2 8" xfId="17655"/>
    <cellStyle name="Input 2 5 5 2 9" xfId="17656"/>
    <cellStyle name="Input 2 5 5 3" xfId="17657"/>
    <cellStyle name="Input 2 5 5 3 2" xfId="17658"/>
    <cellStyle name="Input 2 5 5 3 2 2" xfId="17659"/>
    <cellStyle name="Input 2 5 5 3 2 3" xfId="17660"/>
    <cellStyle name="Input 2 5 5 3 2 4" xfId="17661"/>
    <cellStyle name="Input 2 5 5 3 2 5" xfId="17662"/>
    <cellStyle name="Input 2 5 5 3 2 6" xfId="17663"/>
    <cellStyle name="Input 2 5 5 3 2 7" xfId="17664"/>
    <cellStyle name="Input 2 5 5 3 3" xfId="17665"/>
    <cellStyle name="Input 2 5 5 3 4" xfId="17666"/>
    <cellStyle name="Input 2 5 5 3 5" xfId="17667"/>
    <cellStyle name="Input 2 5 5 4" xfId="17668"/>
    <cellStyle name="Input 2 5 5 4 2" xfId="17669"/>
    <cellStyle name="Input 2 5 5 4 2 2" xfId="17670"/>
    <cellStyle name="Input 2 5 5 4 2 3" xfId="17671"/>
    <cellStyle name="Input 2 5 5 4 2 4" xfId="17672"/>
    <cellStyle name="Input 2 5 5 4 2 5" xfId="17673"/>
    <cellStyle name="Input 2 5 5 4 2 6" xfId="17674"/>
    <cellStyle name="Input 2 5 5 4 2 7" xfId="17675"/>
    <cellStyle name="Input 2 5 5 4 3" xfId="17676"/>
    <cellStyle name="Input 2 5 5 4 4" xfId="17677"/>
    <cellStyle name="Input 2 5 5 4 5" xfId="17678"/>
    <cellStyle name="Input 2 5 5 5" xfId="17679"/>
    <cellStyle name="Input 2 5 5 5 2" xfId="17680"/>
    <cellStyle name="Input 2 5 5 5 2 2" xfId="17681"/>
    <cellStyle name="Input 2 5 5 5 2 3" xfId="17682"/>
    <cellStyle name="Input 2 5 5 5 2 4" xfId="17683"/>
    <cellStyle name="Input 2 5 5 5 2 5" xfId="17684"/>
    <cellStyle name="Input 2 5 5 5 2 6" xfId="17685"/>
    <cellStyle name="Input 2 5 5 5 2 7" xfId="17686"/>
    <cellStyle name="Input 2 5 5 5 3" xfId="17687"/>
    <cellStyle name="Input 2 5 5 5 4" xfId="17688"/>
    <cellStyle name="Input 2 5 5 5 5" xfId="17689"/>
    <cellStyle name="Input 2 5 5 6" xfId="17690"/>
    <cellStyle name="Input 2 5 5 6 2" xfId="17691"/>
    <cellStyle name="Input 2 5 5 6 3" xfId="17692"/>
    <cellStyle name="Input 2 5 5 6 4" xfId="17693"/>
    <cellStyle name="Input 2 5 5 6 5" xfId="17694"/>
    <cellStyle name="Input 2 5 5 6 6" xfId="17695"/>
    <cellStyle name="Input 2 5 5 6 7" xfId="17696"/>
    <cellStyle name="Input 2 5 5 6 8" xfId="17697"/>
    <cellStyle name="Input 2 5 5 7" xfId="17698"/>
    <cellStyle name="Input 2 5 5 7 2" xfId="17699"/>
    <cellStyle name="Input 2 5 5 7 3" xfId="17700"/>
    <cellStyle name="Input 2 5 5 7 4" xfId="17701"/>
    <cellStyle name="Input 2 5 5 7 5" xfId="17702"/>
    <cellStyle name="Input 2 5 5 7 6" xfId="17703"/>
    <cellStyle name="Input 2 5 5 7 7" xfId="17704"/>
    <cellStyle name="Input 2 5 5 8" xfId="17705"/>
    <cellStyle name="Input 2 5 5 8 2" xfId="17706"/>
    <cellStyle name="Input 2 5 5 8 3" xfId="17707"/>
    <cellStyle name="Input 2 5 5 8 4" xfId="17708"/>
    <cellStyle name="Input 2 5 5 8 5" xfId="17709"/>
    <cellStyle name="Input 2 5 5 9" xfId="17710"/>
    <cellStyle name="Input 2 5 5 9 2" xfId="17711"/>
    <cellStyle name="Input 2 5 5 9 3" xfId="17712"/>
    <cellStyle name="Input 2 5 5 9 4" xfId="17713"/>
    <cellStyle name="Input 2 5 5 9 5" xfId="17714"/>
    <cellStyle name="Input 2 5 6" xfId="17715"/>
    <cellStyle name="Input 2 5 6 10" xfId="17716"/>
    <cellStyle name="Input 2 5 6 2" xfId="17717"/>
    <cellStyle name="Input 2 5 6 2 2" xfId="17718"/>
    <cellStyle name="Input 2 5 6 2 2 2" xfId="17719"/>
    <cellStyle name="Input 2 5 6 2 2 3" xfId="17720"/>
    <cellStyle name="Input 2 5 6 2 2 4" xfId="17721"/>
    <cellStyle name="Input 2 5 6 2 2 5" xfId="17722"/>
    <cellStyle name="Input 2 5 6 2 2 6" xfId="17723"/>
    <cellStyle name="Input 2 5 6 2 2 7" xfId="17724"/>
    <cellStyle name="Input 2 5 6 2 3" xfId="17725"/>
    <cellStyle name="Input 2 5 6 2 4" xfId="17726"/>
    <cellStyle name="Input 2 5 6 3" xfId="17727"/>
    <cellStyle name="Input 2 5 6 3 2" xfId="17728"/>
    <cellStyle name="Input 2 5 6 3 2 2" xfId="17729"/>
    <cellStyle name="Input 2 5 6 3 2 3" xfId="17730"/>
    <cellStyle name="Input 2 5 6 3 2 4" xfId="17731"/>
    <cellStyle name="Input 2 5 6 3 2 5" xfId="17732"/>
    <cellStyle name="Input 2 5 6 3 2 6" xfId="17733"/>
    <cellStyle name="Input 2 5 6 3 2 7" xfId="17734"/>
    <cellStyle name="Input 2 5 6 3 3" xfId="17735"/>
    <cellStyle name="Input 2 5 6 3 4" xfId="17736"/>
    <cellStyle name="Input 2 5 6 4" xfId="17737"/>
    <cellStyle name="Input 2 5 6 4 2" xfId="17738"/>
    <cellStyle name="Input 2 5 6 4 2 2" xfId="17739"/>
    <cellStyle name="Input 2 5 6 4 2 3" xfId="17740"/>
    <cellStyle name="Input 2 5 6 4 2 4" xfId="17741"/>
    <cellStyle name="Input 2 5 6 4 2 5" xfId="17742"/>
    <cellStyle name="Input 2 5 6 4 2 6" xfId="17743"/>
    <cellStyle name="Input 2 5 6 4 2 7" xfId="17744"/>
    <cellStyle name="Input 2 5 6 4 3" xfId="17745"/>
    <cellStyle name="Input 2 5 6 4 4" xfId="17746"/>
    <cellStyle name="Input 2 5 6 5" xfId="17747"/>
    <cellStyle name="Input 2 5 6 5 2" xfId="17748"/>
    <cellStyle name="Input 2 5 6 5 3" xfId="17749"/>
    <cellStyle name="Input 2 5 6 5 4" xfId="17750"/>
    <cellStyle name="Input 2 5 6 5 5" xfId="17751"/>
    <cellStyle name="Input 2 5 6 5 6" xfId="17752"/>
    <cellStyle name="Input 2 5 6 5 7" xfId="17753"/>
    <cellStyle name="Input 2 5 6 5 8" xfId="17754"/>
    <cellStyle name="Input 2 5 6 6" xfId="17755"/>
    <cellStyle name="Input 2 5 6 6 2" xfId="17756"/>
    <cellStyle name="Input 2 5 6 6 3" xfId="17757"/>
    <cellStyle name="Input 2 5 6 6 4" xfId="17758"/>
    <cellStyle name="Input 2 5 6 6 5" xfId="17759"/>
    <cellStyle name="Input 2 5 6 6 6" xfId="17760"/>
    <cellStyle name="Input 2 5 6 6 7" xfId="17761"/>
    <cellStyle name="Input 2 5 6 7" xfId="17762"/>
    <cellStyle name="Input 2 5 6 8" xfId="17763"/>
    <cellStyle name="Input 2 5 6 9" xfId="17764"/>
    <cellStyle name="Input 2 5 7" xfId="17765"/>
    <cellStyle name="Input 2 5 7 10" xfId="17766"/>
    <cellStyle name="Input 2 5 7 2" xfId="17767"/>
    <cellStyle name="Input 2 5 7 2 2" xfId="17768"/>
    <cellStyle name="Input 2 5 7 2 2 2" xfId="17769"/>
    <cellStyle name="Input 2 5 7 2 2 3" xfId="17770"/>
    <cellStyle name="Input 2 5 7 2 2 4" xfId="17771"/>
    <cellStyle name="Input 2 5 7 2 2 5" xfId="17772"/>
    <cellStyle name="Input 2 5 7 2 2 6" xfId="17773"/>
    <cellStyle name="Input 2 5 7 2 2 7" xfId="17774"/>
    <cellStyle name="Input 2 5 7 2 3" xfId="17775"/>
    <cellStyle name="Input 2 5 7 2 4" xfId="17776"/>
    <cellStyle name="Input 2 5 7 3" xfId="17777"/>
    <cellStyle name="Input 2 5 7 3 2" xfId="17778"/>
    <cellStyle name="Input 2 5 7 3 2 2" xfId="17779"/>
    <cellStyle name="Input 2 5 7 3 2 3" xfId="17780"/>
    <cellStyle name="Input 2 5 7 3 2 4" xfId="17781"/>
    <cellStyle name="Input 2 5 7 3 2 5" xfId="17782"/>
    <cellStyle name="Input 2 5 7 3 2 6" xfId="17783"/>
    <cellStyle name="Input 2 5 7 3 2 7" xfId="17784"/>
    <cellStyle name="Input 2 5 7 3 3" xfId="17785"/>
    <cellStyle name="Input 2 5 7 3 4" xfId="17786"/>
    <cellStyle name="Input 2 5 7 4" xfId="17787"/>
    <cellStyle name="Input 2 5 7 4 2" xfId="17788"/>
    <cellStyle name="Input 2 5 7 4 2 2" xfId="17789"/>
    <cellStyle name="Input 2 5 7 4 2 3" xfId="17790"/>
    <cellStyle name="Input 2 5 7 4 2 4" xfId="17791"/>
    <cellStyle name="Input 2 5 7 4 2 5" xfId="17792"/>
    <cellStyle name="Input 2 5 7 4 2 6" xfId="17793"/>
    <cellStyle name="Input 2 5 7 4 2 7" xfId="17794"/>
    <cellStyle name="Input 2 5 7 4 3" xfId="17795"/>
    <cellStyle name="Input 2 5 7 4 4" xfId="17796"/>
    <cellStyle name="Input 2 5 7 5" xfId="17797"/>
    <cellStyle name="Input 2 5 7 5 2" xfId="17798"/>
    <cellStyle name="Input 2 5 7 5 3" xfId="17799"/>
    <cellStyle name="Input 2 5 7 5 4" xfId="17800"/>
    <cellStyle name="Input 2 5 7 5 5" xfId="17801"/>
    <cellStyle name="Input 2 5 7 5 6" xfId="17802"/>
    <cellStyle name="Input 2 5 7 5 7" xfId="17803"/>
    <cellStyle name="Input 2 5 7 5 8" xfId="17804"/>
    <cellStyle name="Input 2 5 7 6" xfId="17805"/>
    <cellStyle name="Input 2 5 7 6 2" xfId="17806"/>
    <cellStyle name="Input 2 5 7 6 3" xfId="17807"/>
    <cellStyle name="Input 2 5 7 6 4" xfId="17808"/>
    <cellStyle name="Input 2 5 7 6 5" xfId="17809"/>
    <cellStyle name="Input 2 5 7 6 6" xfId="17810"/>
    <cellStyle name="Input 2 5 7 6 7" xfId="17811"/>
    <cellStyle name="Input 2 5 7 7" xfId="17812"/>
    <cellStyle name="Input 2 5 7 8" xfId="17813"/>
    <cellStyle name="Input 2 5 7 9" xfId="17814"/>
    <cellStyle name="Input 2 5 8" xfId="17815"/>
    <cellStyle name="Input 2 5 8 2" xfId="17816"/>
    <cellStyle name="Input 2 5 8 2 2" xfId="17817"/>
    <cellStyle name="Input 2 5 8 2 3" xfId="17818"/>
    <cellStyle name="Input 2 5 8 2 4" xfId="17819"/>
    <cellStyle name="Input 2 5 8 2 5" xfId="17820"/>
    <cellStyle name="Input 2 5 8 2 6" xfId="17821"/>
    <cellStyle name="Input 2 5 8 2 7" xfId="17822"/>
    <cellStyle name="Input 2 5 8 3" xfId="17823"/>
    <cellStyle name="Input 2 5 8 4" xfId="17824"/>
    <cellStyle name="Input 2 5 8 5" xfId="17825"/>
    <cellStyle name="Input 2 5 9" xfId="17826"/>
    <cellStyle name="Input 2 5 9 2" xfId="17827"/>
    <cellStyle name="Input 2 5 9 2 2" xfId="17828"/>
    <cellStyle name="Input 2 5 9 2 3" xfId="17829"/>
    <cellStyle name="Input 2 5 9 2 4" xfId="17830"/>
    <cellStyle name="Input 2 5 9 2 5" xfId="17831"/>
    <cellStyle name="Input 2 5 9 2 6" xfId="17832"/>
    <cellStyle name="Input 2 5 9 2 7" xfId="17833"/>
    <cellStyle name="Input 2 5 9 3" xfId="17834"/>
    <cellStyle name="Input 2 5 9 4" xfId="17835"/>
    <cellStyle name="Input 2 5 9 5" xfId="17836"/>
    <cellStyle name="Input 2 6" xfId="17837"/>
    <cellStyle name="Input 2 6 10" xfId="17838"/>
    <cellStyle name="Input 2 6 10 2" xfId="17839"/>
    <cellStyle name="Input 2 6 10 3" xfId="17840"/>
    <cellStyle name="Input 2 6 10 4" xfId="17841"/>
    <cellStyle name="Input 2 6 10 5" xfId="17842"/>
    <cellStyle name="Input 2 6 10 6" xfId="17843"/>
    <cellStyle name="Input 2 6 10 7" xfId="17844"/>
    <cellStyle name="Input 2 6 11" xfId="17845"/>
    <cellStyle name="Input 2 6 11 2" xfId="17846"/>
    <cellStyle name="Input 2 6 11 3" xfId="17847"/>
    <cellStyle name="Input 2 6 11 4" xfId="17848"/>
    <cellStyle name="Input 2 6 11 5" xfId="17849"/>
    <cellStyle name="Input 2 6 12" xfId="17850"/>
    <cellStyle name="Input 2 6 12 2" xfId="17851"/>
    <cellStyle name="Input 2 6 12 3" xfId="17852"/>
    <cellStyle name="Input 2 6 12 4" xfId="17853"/>
    <cellStyle name="Input 2 6 12 5" xfId="17854"/>
    <cellStyle name="Input 2 6 13" xfId="17855"/>
    <cellStyle name="Input 2 6 13 2" xfId="17856"/>
    <cellStyle name="Input 2 6 13 3" xfId="17857"/>
    <cellStyle name="Input 2 6 13 4" xfId="17858"/>
    <cellStyle name="Input 2 6 13 5" xfId="17859"/>
    <cellStyle name="Input 2 6 14" xfId="17860"/>
    <cellStyle name="Input 2 6 14 2" xfId="17861"/>
    <cellStyle name="Input 2 6 14 3" xfId="17862"/>
    <cellStyle name="Input 2 6 14 4" xfId="17863"/>
    <cellStyle name="Input 2 6 14 5" xfId="17864"/>
    <cellStyle name="Input 2 6 15" xfId="17865"/>
    <cellStyle name="Input 2 6 15 2" xfId="17866"/>
    <cellStyle name="Input 2 6 15 3" xfId="17867"/>
    <cellStyle name="Input 2 6 15 4" xfId="17868"/>
    <cellStyle name="Input 2 6 15 5" xfId="17869"/>
    <cellStyle name="Input 2 6 16" xfId="17870"/>
    <cellStyle name="Input 2 6 16 2" xfId="17871"/>
    <cellStyle name="Input 2 6 16 3" xfId="17872"/>
    <cellStyle name="Input 2 6 16 4" xfId="17873"/>
    <cellStyle name="Input 2 6 16 5" xfId="17874"/>
    <cellStyle name="Input 2 6 17" xfId="17875"/>
    <cellStyle name="Input 2 6 17 2" xfId="17876"/>
    <cellStyle name="Input 2 6 17 3" xfId="17877"/>
    <cellStyle name="Input 2 6 17 4" xfId="17878"/>
    <cellStyle name="Input 2 6 17 5" xfId="17879"/>
    <cellStyle name="Input 2 6 18" xfId="17880"/>
    <cellStyle name="Input 2 6 2" xfId="17881"/>
    <cellStyle name="Input 2 6 2 10" xfId="17882"/>
    <cellStyle name="Input 2 6 2 10 2" xfId="17883"/>
    <cellStyle name="Input 2 6 2 10 3" xfId="17884"/>
    <cellStyle name="Input 2 6 2 10 4" xfId="17885"/>
    <cellStyle name="Input 2 6 2 10 5" xfId="17886"/>
    <cellStyle name="Input 2 6 2 11" xfId="17887"/>
    <cellStyle name="Input 2 6 2 11 2" xfId="17888"/>
    <cellStyle name="Input 2 6 2 11 3" xfId="17889"/>
    <cellStyle name="Input 2 6 2 11 4" xfId="17890"/>
    <cellStyle name="Input 2 6 2 11 5" xfId="17891"/>
    <cellStyle name="Input 2 6 2 12" xfId="17892"/>
    <cellStyle name="Input 2 6 2 12 2" xfId="17893"/>
    <cellStyle name="Input 2 6 2 12 3" xfId="17894"/>
    <cellStyle name="Input 2 6 2 12 4" xfId="17895"/>
    <cellStyle name="Input 2 6 2 12 5" xfId="17896"/>
    <cellStyle name="Input 2 6 2 13" xfId="17897"/>
    <cellStyle name="Input 2 6 2 13 2" xfId="17898"/>
    <cellStyle name="Input 2 6 2 13 3" xfId="17899"/>
    <cellStyle name="Input 2 6 2 13 4" xfId="17900"/>
    <cellStyle name="Input 2 6 2 13 5" xfId="17901"/>
    <cellStyle name="Input 2 6 2 14" xfId="17902"/>
    <cellStyle name="Input 2 6 2 14 2" xfId="17903"/>
    <cellStyle name="Input 2 6 2 14 3" xfId="17904"/>
    <cellStyle name="Input 2 6 2 14 4" xfId="17905"/>
    <cellStyle name="Input 2 6 2 14 5" xfId="17906"/>
    <cellStyle name="Input 2 6 2 15" xfId="17907"/>
    <cellStyle name="Input 2 6 2 15 2" xfId="17908"/>
    <cellStyle name="Input 2 6 2 15 3" xfId="17909"/>
    <cellStyle name="Input 2 6 2 15 4" xfId="17910"/>
    <cellStyle name="Input 2 6 2 15 5" xfId="17911"/>
    <cellStyle name="Input 2 6 2 16" xfId="17912"/>
    <cellStyle name="Input 2 6 2 16 2" xfId="17913"/>
    <cellStyle name="Input 2 6 2 16 3" xfId="17914"/>
    <cellStyle name="Input 2 6 2 16 4" xfId="17915"/>
    <cellStyle name="Input 2 6 2 16 5" xfId="17916"/>
    <cellStyle name="Input 2 6 2 17" xfId="17917"/>
    <cellStyle name="Input 2 6 2 17 2" xfId="17918"/>
    <cellStyle name="Input 2 6 2 17 3" xfId="17919"/>
    <cellStyle name="Input 2 6 2 17 4" xfId="17920"/>
    <cellStyle name="Input 2 6 2 17 5" xfId="17921"/>
    <cellStyle name="Input 2 6 2 18" xfId="17922"/>
    <cellStyle name="Input 2 6 2 2" xfId="17923"/>
    <cellStyle name="Input 2 6 2 2 10" xfId="17924"/>
    <cellStyle name="Input 2 6 2 2 2" xfId="17925"/>
    <cellStyle name="Input 2 6 2 2 2 2" xfId="17926"/>
    <cellStyle name="Input 2 6 2 2 2 2 2" xfId="17927"/>
    <cellStyle name="Input 2 6 2 2 2 2 3" xfId="17928"/>
    <cellStyle name="Input 2 6 2 2 2 2 4" xfId="17929"/>
    <cellStyle name="Input 2 6 2 2 2 2 5" xfId="17930"/>
    <cellStyle name="Input 2 6 2 2 2 2 6" xfId="17931"/>
    <cellStyle name="Input 2 6 2 2 2 2 7" xfId="17932"/>
    <cellStyle name="Input 2 6 2 2 2 3" xfId="17933"/>
    <cellStyle name="Input 2 6 2 2 2 4" xfId="17934"/>
    <cellStyle name="Input 2 6 2 2 3" xfId="17935"/>
    <cellStyle name="Input 2 6 2 2 3 2" xfId="17936"/>
    <cellStyle name="Input 2 6 2 2 3 2 2" xfId="17937"/>
    <cellStyle name="Input 2 6 2 2 3 2 3" xfId="17938"/>
    <cellStyle name="Input 2 6 2 2 3 2 4" xfId="17939"/>
    <cellStyle name="Input 2 6 2 2 3 2 5" xfId="17940"/>
    <cellStyle name="Input 2 6 2 2 3 2 6" xfId="17941"/>
    <cellStyle name="Input 2 6 2 2 3 2 7" xfId="17942"/>
    <cellStyle name="Input 2 6 2 2 3 3" xfId="17943"/>
    <cellStyle name="Input 2 6 2 2 3 4" xfId="17944"/>
    <cellStyle name="Input 2 6 2 2 4" xfId="17945"/>
    <cellStyle name="Input 2 6 2 2 4 2" xfId="17946"/>
    <cellStyle name="Input 2 6 2 2 4 2 2" xfId="17947"/>
    <cellStyle name="Input 2 6 2 2 4 2 3" xfId="17948"/>
    <cellStyle name="Input 2 6 2 2 4 2 4" xfId="17949"/>
    <cellStyle name="Input 2 6 2 2 4 2 5" xfId="17950"/>
    <cellStyle name="Input 2 6 2 2 4 2 6" xfId="17951"/>
    <cellStyle name="Input 2 6 2 2 4 2 7" xfId="17952"/>
    <cellStyle name="Input 2 6 2 2 4 3" xfId="17953"/>
    <cellStyle name="Input 2 6 2 2 4 4" xfId="17954"/>
    <cellStyle name="Input 2 6 2 2 5" xfId="17955"/>
    <cellStyle name="Input 2 6 2 2 5 2" xfId="17956"/>
    <cellStyle name="Input 2 6 2 2 5 3" xfId="17957"/>
    <cellStyle name="Input 2 6 2 2 5 4" xfId="17958"/>
    <cellStyle name="Input 2 6 2 2 5 5" xfId="17959"/>
    <cellStyle name="Input 2 6 2 2 5 6" xfId="17960"/>
    <cellStyle name="Input 2 6 2 2 5 7" xfId="17961"/>
    <cellStyle name="Input 2 6 2 2 5 8" xfId="17962"/>
    <cellStyle name="Input 2 6 2 2 6" xfId="17963"/>
    <cellStyle name="Input 2 6 2 2 6 2" xfId="17964"/>
    <cellStyle name="Input 2 6 2 2 6 3" xfId="17965"/>
    <cellStyle name="Input 2 6 2 2 6 4" xfId="17966"/>
    <cellStyle name="Input 2 6 2 2 6 5" xfId="17967"/>
    <cellStyle name="Input 2 6 2 2 6 6" xfId="17968"/>
    <cellStyle name="Input 2 6 2 2 6 7" xfId="17969"/>
    <cellStyle name="Input 2 6 2 2 7" xfId="17970"/>
    <cellStyle name="Input 2 6 2 2 8" xfId="17971"/>
    <cellStyle name="Input 2 6 2 2 9" xfId="17972"/>
    <cellStyle name="Input 2 6 2 3" xfId="17973"/>
    <cellStyle name="Input 2 6 2 3 2" xfId="17974"/>
    <cellStyle name="Input 2 6 2 3 2 2" xfId="17975"/>
    <cellStyle name="Input 2 6 2 3 2 3" xfId="17976"/>
    <cellStyle name="Input 2 6 2 3 2 4" xfId="17977"/>
    <cellStyle name="Input 2 6 2 3 2 5" xfId="17978"/>
    <cellStyle name="Input 2 6 2 3 2 6" xfId="17979"/>
    <cellStyle name="Input 2 6 2 3 2 7" xfId="17980"/>
    <cellStyle name="Input 2 6 2 3 3" xfId="17981"/>
    <cellStyle name="Input 2 6 2 3 4" xfId="17982"/>
    <cellStyle name="Input 2 6 2 3 5" xfId="17983"/>
    <cellStyle name="Input 2 6 2 4" xfId="17984"/>
    <cellStyle name="Input 2 6 2 4 2" xfId="17985"/>
    <cellStyle name="Input 2 6 2 4 2 2" xfId="17986"/>
    <cellStyle name="Input 2 6 2 4 2 3" xfId="17987"/>
    <cellStyle name="Input 2 6 2 4 2 4" xfId="17988"/>
    <cellStyle name="Input 2 6 2 4 2 5" xfId="17989"/>
    <cellStyle name="Input 2 6 2 4 2 6" xfId="17990"/>
    <cellStyle name="Input 2 6 2 4 2 7" xfId="17991"/>
    <cellStyle name="Input 2 6 2 4 3" xfId="17992"/>
    <cellStyle name="Input 2 6 2 4 4" xfId="17993"/>
    <cellStyle name="Input 2 6 2 4 5" xfId="17994"/>
    <cellStyle name="Input 2 6 2 5" xfId="17995"/>
    <cellStyle name="Input 2 6 2 5 2" xfId="17996"/>
    <cellStyle name="Input 2 6 2 5 2 2" xfId="17997"/>
    <cellStyle name="Input 2 6 2 5 2 3" xfId="17998"/>
    <cellStyle name="Input 2 6 2 5 2 4" xfId="17999"/>
    <cellStyle name="Input 2 6 2 5 2 5" xfId="18000"/>
    <cellStyle name="Input 2 6 2 5 2 6" xfId="18001"/>
    <cellStyle name="Input 2 6 2 5 2 7" xfId="18002"/>
    <cellStyle name="Input 2 6 2 5 3" xfId="18003"/>
    <cellStyle name="Input 2 6 2 5 4" xfId="18004"/>
    <cellStyle name="Input 2 6 2 5 5" xfId="18005"/>
    <cellStyle name="Input 2 6 2 6" xfId="18006"/>
    <cellStyle name="Input 2 6 2 6 2" xfId="18007"/>
    <cellStyle name="Input 2 6 2 6 3" xfId="18008"/>
    <cellStyle name="Input 2 6 2 6 4" xfId="18009"/>
    <cellStyle name="Input 2 6 2 6 5" xfId="18010"/>
    <cellStyle name="Input 2 6 2 6 6" xfId="18011"/>
    <cellStyle name="Input 2 6 2 6 7" xfId="18012"/>
    <cellStyle name="Input 2 6 2 6 8" xfId="18013"/>
    <cellStyle name="Input 2 6 2 7" xfId="18014"/>
    <cellStyle name="Input 2 6 2 7 2" xfId="18015"/>
    <cellStyle name="Input 2 6 2 7 3" xfId="18016"/>
    <cellStyle name="Input 2 6 2 7 4" xfId="18017"/>
    <cellStyle name="Input 2 6 2 7 5" xfId="18018"/>
    <cellStyle name="Input 2 6 2 7 6" xfId="18019"/>
    <cellStyle name="Input 2 6 2 7 7" xfId="18020"/>
    <cellStyle name="Input 2 6 2 8" xfId="18021"/>
    <cellStyle name="Input 2 6 2 8 2" xfId="18022"/>
    <cellStyle name="Input 2 6 2 8 3" xfId="18023"/>
    <cellStyle name="Input 2 6 2 8 4" xfId="18024"/>
    <cellStyle name="Input 2 6 2 8 5" xfId="18025"/>
    <cellStyle name="Input 2 6 2 9" xfId="18026"/>
    <cellStyle name="Input 2 6 2 9 2" xfId="18027"/>
    <cellStyle name="Input 2 6 2 9 3" xfId="18028"/>
    <cellStyle name="Input 2 6 2 9 4" xfId="18029"/>
    <cellStyle name="Input 2 6 2 9 5" xfId="18030"/>
    <cellStyle name="Input 2 6 3" xfId="18031"/>
    <cellStyle name="Input 2 6 3 10" xfId="18032"/>
    <cellStyle name="Input 2 6 3 2" xfId="18033"/>
    <cellStyle name="Input 2 6 3 2 2" xfId="18034"/>
    <cellStyle name="Input 2 6 3 2 2 2" xfId="18035"/>
    <cellStyle name="Input 2 6 3 2 2 3" xfId="18036"/>
    <cellStyle name="Input 2 6 3 2 2 4" xfId="18037"/>
    <cellStyle name="Input 2 6 3 2 2 5" xfId="18038"/>
    <cellStyle name="Input 2 6 3 2 2 6" xfId="18039"/>
    <cellStyle name="Input 2 6 3 2 2 7" xfId="18040"/>
    <cellStyle name="Input 2 6 3 2 3" xfId="18041"/>
    <cellStyle name="Input 2 6 3 2 4" xfId="18042"/>
    <cellStyle name="Input 2 6 3 3" xfId="18043"/>
    <cellStyle name="Input 2 6 3 3 2" xfId="18044"/>
    <cellStyle name="Input 2 6 3 3 2 2" xfId="18045"/>
    <cellStyle name="Input 2 6 3 3 2 3" xfId="18046"/>
    <cellStyle name="Input 2 6 3 3 2 4" xfId="18047"/>
    <cellStyle name="Input 2 6 3 3 2 5" xfId="18048"/>
    <cellStyle name="Input 2 6 3 3 2 6" xfId="18049"/>
    <cellStyle name="Input 2 6 3 3 2 7" xfId="18050"/>
    <cellStyle name="Input 2 6 3 3 3" xfId="18051"/>
    <cellStyle name="Input 2 6 3 3 4" xfId="18052"/>
    <cellStyle name="Input 2 6 3 4" xfId="18053"/>
    <cellStyle name="Input 2 6 3 4 2" xfId="18054"/>
    <cellStyle name="Input 2 6 3 4 2 2" xfId="18055"/>
    <cellStyle name="Input 2 6 3 4 2 3" xfId="18056"/>
    <cellStyle name="Input 2 6 3 4 2 4" xfId="18057"/>
    <cellStyle name="Input 2 6 3 4 2 5" xfId="18058"/>
    <cellStyle name="Input 2 6 3 4 2 6" xfId="18059"/>
    <cellStyle name="Input 2 6 3 4 2 7" xfId="18060"/>
    <cellStyle name="Input 2 6 3 4 3" xfId="18061"/>
    <cellStyle name="Input 2 6 3 4 4" xfId="18062"/>
    <cellStyle name="Input 2 6 3 5" xfId="18063"/>
    <cellStyle name="Input 2 6 3 5 2" xfId="18064"/>
    <cellStyle name="Input 2 6 3 5 3" xfId="18065"/>
    <cellStyle name="Input 2 6 3 5 4" xfId="18066"/>
    <cellStyle name="Input 2 6 3 5 5" xfId="18067"/>
    <cellStyle name="Input 2 6 3 5 6" xfId="18068"/>
    <cellStyle name="Input 2 6 3 5 7" xfId="18069"/>
    <cellStyle name="Input 2 6 3 5 8" xfId="18070"/>
    <cellStyle name="Input 2 6 3 6" xfId="18071"/>
    <cellStyle name="Input 2 6 3 6 2" xfId="18072"/>
    <cellStyle name="Input 2 6 3 6 3" xfId="18073"/>
    <cellStyle name="Input 2 6 3 6 4" xfId="18074"/>
    <cellStyle name="Input 2 6 3 6 5" xfId="18075"/>
    <cellStyle name="Input 2 6 3 6 6" xfId="18076"/>
    <cellStyle name="Input 2 6 3 6 7" xfId="18077"/>
    <cellStyle name="Input 2 6 3 7" xfId="18078"/>
    <cellStyle name="Input 2 6 3 8" xfId="18079"/>
    <cellStyle name="Input 2 6 3 9" xfId="18080"/>
    <cellStyle name="Input 2 6 4" xfId="18081"/>
    <cellStyle name="Input 2 6 4 10" xfId="18082"/>
    <cellStyle name="Input 2 6 4 2" xfId="18083"/>
    <cellStyle name="Input 2 6 4 2 2" xfId="18084"/>
    <cellStyle name="Input 2 6 4 2 2 2" xfId="18085"/>
    <cellStyle name="Input 2 6 4 2 2 3" xfId="18086"/>
    <cellStyle name="Input 2 6 4 2 2 4" xfId="18087"/>
    <cellStyle name="Input 2 6 4 2 2 5" xfId="18088"/>
    <cellStyle name="Input 2 6 4 2 2 6" xfId="18089"/>
    <cellStyle name="Input 2 6 4 2 2 7" xfId="18090"/>
    <cellStyle name="Input 2 6 4 2 3" xfId="18091"/>
    <cellStyle name="Input 2 6 4 2 4" xfId="18092"/>
    <cellStyle name="Input 2 6 4 3" xfId="18093"/>
    <cellStyle name="Input 2 6 4 3 2" xfId="18094"/>
    <cellStyle name="Input 2 6 4 3 2 2" xfId="18095"/>
    <cellStyle name="Input 2 6 4 3 2 3" xfId="18096"/>
    <cellStyle name="Input 2 6 4 3 2 4" xfId="18097"/>
    <cellStyle name="Input 2 6 4 3 2 5" xfId="18098"/>
    <cellStyle name="Input 2 6 4 3 2 6" xfId="18099"/>
    <cellStyle name="Input 2 6 4 3 2 7" xfId="18100"/>
    <cellStyle name="Input 2 6 4 3 3" xfId="18101"/>
    <cellStyle name="Input 2 6 4 3 4" xfId="18102"/>
    <cellStyle name="Input 2 6 4 4" xfId="18103"/>
    <cellStyle name="Input 2 6 4 4 2" xfId="18104"/>
    <cellStyle name="Input 2 6 4 4 2 2" xfId="18105"/>
    <cellStyle name="Input 2 6 4 4 2 3" xfId="18106"/>
    <cellStyle name="Input 2 6 4 4 2 4" xfId="18107"/>
    <cellStyle name="Input 2 6 4 4 2 5" xfId="18108"/>
    <cellStyle name="Input 2 6 4 4 2 6" xfId="18109"/>
    <cellStyle name="Input 2 6 4 4 2 7" xfId="18110"/>
    <cellStyle name="Input 2 6 4 4 3" xfId="18111"/>
    <cellStyle name="Input 2 6 4 4 4" xfId="18112"/>
    <cellStyle name="Input 2 6 4 5" xfId="18113"/>
    <cellStyle name="Input 2 6 4 5 2" xfId="18114"/>
    <cellStyle name="Input 2 6 4 5 3" xfId="18115"/>
    <cellStyle name="Input 2 6 4 5 4" xfId="18116"/>
    <cellStyle name="Input 2 6 4 5 5" xfId="18117"/>
    <cellStyle name="Input 2 6 4 5 6" xfId="18118"/>
    <cellStyle name="Input 2 6 4 5 7" xfId="18119"/>
    <cellStyle name="Input 2 6 4 5 8" xfId="18120"/>
    <cellStyle name="Input 2 6 4 6" xfId="18121"/>
    <cellStyle name="Input 2 6 4 6 2" xfId="18122"/>
    <cellStyle name="Input 2 6 4 6 3" xfId="18123"/>
    <cellStyle name="Input 2 6 4 6 4" xfId="18124"/>
    <cellStyle name="Input 2 6 4 6 5" xfId="18125"/>
    <cellStyle name="Input 2 6 4 6 6" xfId="18126"/>
    <cellStyle name="Input 2 6 4 6 7" xfId="18127"/>
    <cellStyle name="Input 2 6 4 7" xfId="18128"/>
    <cellStyle name="Input 2 6 4 8" xfId="18129"/>
    <cellStyle name="Input 2 6 4 9" xfId="18130"/>
    <cellStyle name="Input 2 6 5" xfId="18131"/>
    <cellStyle name="Input 2 6 5 2" xfId="18132"/>
    <cellStyle name="Input 2 6 5 2 2" xfId="18133"/>
    <cellStyle name="Input 2 6 5 2 3" xfId="18134"/>
    <cellStyle name="Input 2 6 5 2 4" xfId="18135"/>
    <cellStyle name="Input 2 6 5 2 5" xfId="18136"/>
    <cellStyle name="Input 2 6 5 2 6" xfId="18137"/>
    <cellStyle name="Input 2 6 5 2 7" xfId="18138"/>
    <cellStyle name="Input 2 6 5 3" xfId="18139"/>
    <cellStyle name="Input 2 6 5 4" xfId="18140"/>
    <cellStyle name="Input 2 6 5 5" xfId="18141"/>
    <cellStyle name="Input 2 6 6" xfId="18142"/>
    <cellStyle name="Input 2 6 6 2" xfId="18143"/>
    <cellStyle name="Input 2 6 6 2 2" xfId="18144"/>
    <cellStyle name="Input 2 6 6 2 3" xfId="18145"/>
    <cellStyle name="Input 2 6 6 2 4" xfId="18146"/>
    <cellStyle name="Input 2 6 6 2 5" xfId="18147"/>
    <cellStyle name="Input 2 6 6 2 6" xfId="18148"/>
    <cellStyle name="Input 2 6 6 2 7" xfId="18149"/>
    <cellStyle name="Input 2 6 6 3" xfId="18150"/>
    <cellStyle name="Input 2 6 6 4" xfId="18151"/>
    <cellStyle name="Input 2 6 6 5" xfId="18152"/>
    <cellStyle name="Input 2 6 7" xfId="18153"/>
    <cellStyle name="Input 2 6 7 2" xfId="18154"/>
    <cellStyle name="Input 2 6 7 2 2" xfId="18155"/>
    <cellStyle name="Input 2 6 7 2 3" xfId="18156"/>
    <cellStyle name="Input 2 6 7 2 4" xfId="18157"/>
    <cellStyle name="Input 2 6 7 2 5" xfId="18158"/>
    <cellStyle name="Input 2 6 7 2 6" xfId="18159"/>
    <cellStyle name="Input 2 6 7 2 7" xfId="18160"/>
    <cellStyle name="Input 2 6 7 3" xfId="18161"/>
    <cellStyle name="Input 2 6 7 4" xfId="18162"/>
    <cellStyle name="Input 2 6 7 5" xfId="18163"/>
    <cellStyle name="Input 2 6 8" xfId="18164"/>
    <cellStyle name="Input 2 6 8 2" xfId="18165"/>
    <cellStyle name="Input 2 6 8 2 2" xfId="18166"/>
    <cellStyle name="Input 2 6 8 2 3" xfId="18167"/>
    <cellStyle name="Input 2 6 8 2 4" xfId="18168"/>
    <cellStyle name="Input 2 6 8 2 5" xfId="18169"/>
    <cellStyle name="Input 2 6 8 2 6" xfId="18170"/>
    <cellStyle name="Input 2 6 8 2 7" xfId="18171"/>
    <cellStyle name="Input 2 6 8 3" xfId="18172"/>
    <cellStyle name="Input 2 6 8 4" xfId="18173"/>
    <cellStyle name="Input 2 6 8 5" xfId="18174"/>
    <cellStyle name="Input 2 6 9" xfId="18175"/>
    <cellStyle name="Input 2 6 9 2" xfId="18176"/>
    <cellStyle name="Input 2 6 9 3" xfId="18177"/>
    <cellStyle name="Input 2 6 9 4" xfId="18178"/>
    <cellStyle name="Input 2 6 9 5" xfId="18179"/>
    <cellStyle name="Input 2 6 9 6" xfId="18180"/>
    <cellStyle name="Input 2 6 9 7" xfId="18181"/>
    <cellStyle name="Input 2 6 9 8" xfId="18182"/>
    <cellStyle name="Input 2 7" xfId="18183"/>
    <cellStyle name="Input 2 7 10" xfId="18184"/>
    <cellStyle name="Input 2 7 10 2" xfId="18185"/>
    <cellStyle name="Input 2 7 10 3" xfId="18186"/>
    <cellStyle name="Input 2 7 10 4" xfId="18187"/>
    <cellStyle name="Input 2 7 10 5" xfId="18188"/>
    <cellStyle name="Input 2 7 11" xfId="18189"/>
    <cellStyle name="Input 2 7 11 2" xfId="18190"/>
    <cellStyle name="Input 2 7 11 3" xfId="18191"/>
    <cellStyle name="Input 2 7 11 4" xfId="18192"/>
    <cellStyle name="Input 2 7 11 5" xfId="18193"/>
    <cellStyle name="Input 2 7 12" xfId="18194"/>
    <cellStyle name="Input 2 7 12 2" xfId="18195"/>
    <cellStyle name="Input 2 7 12 3" xfId="18196"/>
    <cellStyle name="Input 2 7 12 4" xfId="18197"/>
    <cellStyle name="Input 2 7 12 5" xfId="18198"/>
    <cellStyle name="Input 2 7 13" xfId="18199"/>
    <cellStyle name="Input 2 7 13 2" xfId="18200"/>
    <cellStyle name="Input 2 7 13 3" xfId="18201"/>
    <cellStyle name="Input 2 7 13 4" xfId="18202"/>
    <cellStyle name="Input 2 7 13 5" xfId="18203"/>
    <cellStyle name="Input 2 7 14" xfId="18204"/>
    <cellStyle name="Input 2 7 14 2" xfId="18205"/>
    <cellStyle name="Input 2 7 14 3" xfId="18206"/>
    <cellStyle name="Input 2 7 14 4" xfId="18207"/>
    <cellStyle name="Input 2 7 14 5" xfId="18208"/>
    <cellStyle name="Input 2 7 15" xfId="18209"/>
    <cellStyle name="Input 2 7 15 2" xfId="18210"/>
    <cellStyle name="Input 2 7 15 3" xfId="18211"/>
    <cellStyle name="Input 2 7 15 4" xfId="18212"/>
    <cellStyle name="Input 2 7 15 5" xfId="18213"/>
    <cellStyle name="Input 2 7 16" xfId="18214"/>
    <cellStyle name="Input 2 7 16 2" xfId="18215"/>
    <cellStyle name="Input 2 7 16 3" xfId="18216"/>
    <cellStyle name="Input 2 7 16 4" xfId="18217"/>
    <cellStyle name="Input 2 7 16 5" xfId="18218"/>
    <cellStyle name="Input 2 7 17" xfId="18219"/>
    <cellStyle name="Input 2 7 17 2" xfId="18220"/>
    <cellStyle name="Input 2 7 17 3" xfId="18221"/>
    <cellStyle name="Input 2 7 17 4" xfId="18222"/>
    <cellStyle name="Input 2 7 17 5" xfId="18223"/>
    <cellStyle name="Input 2 7 18" xfId="18224"/>
    <cellStyle name="Input 2 7 2" xfId="18225"/>
    <cellStyle name="Input 2 7 2 10" xfId="18226"/>
    <cellStyle name="Input 2 7 2 2" xfId="18227"/>
    <cellStyle name="Input 2 7 2 2 2" xfId="18228"/>
    <cellStyle name="Input 2 7 2 2 2 2" xfId="18229"/>
    <cellStyle name="Input 2 7 2 2 2 3" xfId="18230"/>
    <cellStyle name="Input 2 7 2 2 2 4" xfId="18231"/>
    <cellStyle name="Input 2 7 2 2 2 5" xfId="18232"/>
    <cellStyle name="Input 2 7 2 2 2 6" xfId="18233"/>
    <cellStyle name="Input 2 7 2 2 2 7" xfId="18234"/>
    <cellStyle name="Input 2 7 2 2 3" xfId="18235"/>
    <cellStyle name="Input 2 7 2 2 4" xfId="18236"/>
    <cellStyle name="Input 2 7 2 3" xfId="18237"/>
    <cellStyle name="Input 2 7 2 3 2" xfId="18238"/>
    <cellStyle name="Input 2 7 2 3 2 2" xfId="18239"/>
    <cellStyle name="Input 2 7 2 3 2 3" xfId="18240"/>
    <cellStyle name="Input 2 7 2 3 2 4" xfId="18241"/>
    <cellStyle name="Input 2 7 2 3 2 5" xfId="18242"/>
    <cellStyle name="Input 2 7 2 3 2 6" xfId="18243"/>
    <cellStyle name="Input 2 7 2 3 2 7" xfId="18244"/>
    <cellStyle name="Input 2 7 2 3 3" xfId="18245"/>
    <cellStyle name="Input 2 7 2 3 4" xfId="18246"/>
    <cellStyle name="Input 2 7 2 4" xfId="18247"/>
    <cellStyle name="Input 2 7 2 4 2" xfId="18248"/>
    <cellStyle name="Input 2 7 2 4 2 2" xfId="18249"/>
    <cellStyle name="Input 2 7 2 4 2 3" xfId="18250"/>
    <cellStyle name="Input 2 7 2 4 2 4" xfId="18251"/>
    <cellStyle name="Input 2 7 2 4 2 5" xfId="18252"/>
    <cellStyle name="Input 2 7 2 4 2 6" xfId="18253"/>
    <cellStyle name="Input 2 7 2 4 2 7" xfId="18254"/>
    <cellStyle name="Input 2 7 2 4 3" xfId="18255"/>
    <cellStyle name="Input 2 7 2 4 4" xfId="18256"/>
    <cellStyle name="Input 2 7 2 5" xfId="18257"/>
    <cellStyle name="Input 2 7 2 5 2" xfId="18258"/>
    <cellStyle name="Input 2 7 2 5 3" xfId="18259"/>
    <cellStyle name="Input 2 7 2 5 4" xfId="18260"/>
    <cellStyle name="Input 2 7 2 5 5" xfId="18261"/>
    <cellStyle name="Input 2 7 2 5 6" xfId="18262"/>
    <cellStyle name="Input 2 7 2 5 7" xfId="18263"/>
    <cellStyle name="Input 2 7 2 5 8" xfId="18264"/>
    <cellStyle name="Input 2 7 2 6" xfId="18265"/>
    <cellStyle name="Input 2 7 2 6 2" xfId="18266"/>
    <cellStyle name="Input 2 7 2 6 3" xfId="18267"/>
    <cellStyle name="Input 2 7 2 6 4" xfId="18268"/>
    <cellStyle name="Input 2 7 2 6 5" xfId="18269"/>
    <cellStyle name="Input 2 7 2 6 6" xfId="18270"/>
    <cellStyle name="Input 2 7 2 6 7" xfId="18271"/>
    <cellStyle name="Input 2 7 2 7" xfId="18272"/>
    <cellStyle name="Input 2 7 2 8" xfId="18273"/>
    <cellStyle name="Input 2 7 2 9" xfId="18274"/>
    <cellStyle name="Input 2 7 3" xfId="18275"/>
    <cellStyle name="Input 2 7 3 2" xfId="18276"/>
    <cellStyle name="Input 2 7 3 2 2" xfId="18277"/>
    <cellStyle name="Input 2 7 3 2 3" xfId="18278"/>
    <cellStyle name="Input 2 7 3 2 4" xfId="18279"/>
    <cellStyle name="Input 2 7 3 2 5" xfId="18280"/>
    <cellStyle name="Input 2 7 3 2 6" xfId="18281"/>
    <cellStyle name="Input 2 7 3 2 7" xfId="18282"/>
    <cellStyle name="Input 2 7 3 3" xfId="18283"/>
    <cellStyle name="Input 2 7 3 4" xfId="18284"/>
    <cellStyle name="Input 2 7 3 5" xfId="18285"/>
    <cellStyle name="Input 2 7 4" xfId="18286"/>
    <cellStyle name="Input 2 7 4 2" xfId="18287"/>
    <cellStyle name="Input 2 7 4 2 2" xfId="18288"/>
    <cellStyle name="Input 2 7 4 2 3" xfId="18289"/>
    <cellStyle name="Input 2 7 4 2 4" xfId="18290"/>
    <cellStyle name="Input 2 7 4 2 5" xfId="18291"/>
    <cellStyle name="Input 2 7 4 2 6" xfId="18292"/>
    <cellStyle name="Input 2 7 4 2 7" xfId="18293"/>
    <cellStyle name="Input 2 7 4 3" xfId="18294"/>
    <cellStyle name="Input 2 7 4 4" xfId="18295"/>
    <cellStyle name="Input 2 7 4 5" xfId="18296"/>
    <cellStyle name="Input 2 7 5" xfId="18297"/>
    <cellStyle name="Input 2 7 5 2" xfId="18298"/>
    <cellStyle name="Input 2 7 5 2 2" xfId="18299"/>
    <cellStyle name="Input 2 7 5 2 3" xfId="18300"/>
    <cellStyle name="Input 2 7 5 2 4" xfId="18301"/>
    <cellStyle name="Input 2 7 5 2 5" xfId="18302"/>
    <cellStyle name="Input 2 7 5 2 6" xfId="18303"/>
    <cellStyle name="Input 2 7 5 2 7" xfId="18304"/>
    <cellStyle name="Input 2 7 5 3" xfId="18305"/>
    <cellStyle name="Input 2 7 5 4" xfId="18306"/>
    <cellStyle name="Input 2 7 5 5" xfId="18307"/>
    <cellStyle name="Input 2 7 6" xfId="18308"/>
    <cellStyle name="Input 2 7 6 2" xfId="18309"/>
    <cellStyle name="Input 2 7 6 3" xfId="18310"/>
    <cellStyle name="Input 2 7 6 4" xfId="18311"/>
    <cellStyle name="Input 2 7 6 5" xfId="18312"/>
    <cellStyle name="Input 2 7 6 6" xfId="18313"/>
    <cellStyle name="Input 2 7 6 7" xfId="18314"/>
    <cellStyle name="Input 2 7 6 8" xfId="18315"/>
    <cellStyle name="Input 2 7 7" xfId="18316"/>
    <cellStyle name="Input 2 7 7 2" xfId="18317"/>
    <cellStyle name="Input 2 7 7 3" xfId="18318"/>
    <cellStyle name="Input 2 7 7 4" xfId="18319"/>
    <cellStyle name="Input 2 7 7 5" xfId="18320"/>
    <cellStyle name="Input 2 7 7 6" xfId="18321"/>
    <cellStyle name="Input 2 7 7 7" xfId="18322"/>
    <cellStyle name="Input 2 7 8" xfId="18323"/>
    <cellStyle name="Input 2 7 8 2" xfId="18324"/>
    <cellStyle name="Input 2 7 8 3" xfId="18325"/>
    <cellStyle name="Input 2 7 8 4" xfId="18326"/>
    <cellStyle name="Input 2 7 8 5" xfId="18327"/>
    <cellStyle name="Input 2 7 9" xfId="18328"/>
    <cellStyle name="Input 2 7 9 2" xfId="18329"/>
    <cellStyle name="Input 2 7 9 3" xfId="18330"/>
    <cellStyle name="Input 2 7 9 4" xfId="18331"/>
    <cellStyle name="Input 2 7 9 5" xfId="18332"/>
    <cellStyle name="Input 2 8" xfId="18333"/>
    <cellStyle name="Input 2 8 10" xfId="18334"/>
    <cellStyle name="Input 2 8 2" xfId="18335"/>
    <cellStyle name="Input 2 8 2 2" xfId="18336"/>
    <cellStyle name="Input 2 8 2 2 2" xfId="18337"/>
    <cellStyle name="Input 2 8 2 2 3" xfId="18338"/>
    <cellStyle name="Input 2 8 2 2 4" xfId="18339"/>
    <cellStyle name="Input 2 8 2 2 5" xfId="18340"/>
    <cellStyle name="Input 2 8 2 2 6" xfId="18341"/>
    <cellStyle name="Input 2 8 2 2 7" xfId="18342"/>
    <cellStyle name="Input 2 8 2 3" xfId="18343"/>
    <cellStyle name="Input 2 8 2 4" xfId="18344"/>
    <cellStyle name="Input 2 8 3" xfId="18345"/>
    <cellStyle name="Input 2 8 3 2" xfId="18346"/>
    <cellStyle name="Input 2 8 3 2 2" xfId="18347"/>
    <cellStyle name="Input 2 8 3 2 3" xfId="18348"/>
    <cellStyle name="Input 2 8 3 2 4" xfId="18349"/>
    <cellStyle name="Input 2 8 3 2 5" xfId="18350"/>
    <cellStyle name="Input 2 8 3 2 6" xfId="18351"/>
    <cellStyle name="Input 2 8 3 2 7" xfId="18352"/>
    <cellStyle name="Input 2 8 3 3" xfId="18353"/>
    <cellStyle name="Input 2 8 3 4" xfId="18354"/>
    <cellStyle name="Input 2 8 4" xfId="18355"/>
    <cellStyle name="Input 2 8 4 2" xfId="18356"/>
    <cellStyle name="Input 2 8 4 2 2" xfId="18357"/>
    <cellStyle name="Input 2 8 4 2 3" xfId="18358"/>
    <cellStyle name="Input 2 8 4 2 4" xfId="18359"/>
    <cellStyle name="Input 2 8 4 2 5" xfId="18360"/>
    <cellStyle name="Input 2 8 4 2 6" xfId="18361"/>
    <cellStyle name="Input 2 8 4 2 7" xfId="18362"/>
    <cellStyle name="Input 2 8 4 3" xfId="18363"/>
    <cellStyle name="Input 2 8 4 4" xfId="18364"/>
    <cellStyle name="Input 2 8 5" xfId="18365"/>
    <cellStyle name="Input 2 8 5 2" xfId="18366"/>
    <cellStyle name="Input 2 8 5 3" xfId="18367"/>
    <cellStyle name="Input 2 8 5 4" xfId="18368"/>
    <cellStyle name="Input 2 8 5 5" xfId="18369"/>
    <cellStyle name="Input 2 8 5 6" xfId="18370"/>
    <cellStyle name="Input 2 8 5 7" xfId="18371"/>
    <cellStyle name="Input 2 8 5 8" xfId="18372"/>
    <cellStyle name="Input 2 8 6" xfId="18373"/>
    <cellStyle name="Input 2 8 6 2" xfId="18374"/>
    <cellStyle name="Input 2 8 6 3" xfId="18375"/>
    <cellStyle name="Input 2 8 6 4" xfId="18376"/>
    <cellStyle name="Input 2 8 6 5" xfId="18377"/>
    <cellStyle name="Input 2 8 6 6" xfId="18378"/>
    <cellStyle name="Input 2 8 6 7" xfId="18379"/>
    <cellStyle name="Input 2 8 7" xfId="18380"/>
    <cellStyle name="Input 2 8 8" xfId="18381"/>
    <cellStyle name="Input 2 8 9" xfId="18382"/>
    <cellStyle name="Input 2 9" xfId="18383"/>
    <cellStyle name="Input 2 9 10" xfId="18384"/>
    <cellStyle name="Input 2 9 2" xfId="18385"/>
    <cellStyle name="Input 2 9 2 2" xfId="18386"/>
    <cellStyle name="Input 2 9 2 2 2" xfId="18387"/>
    <cellStyle name="Input 2 9 2 2 3" xfId="18388"/>
    <cellStyle name="Input 2 9 2 2 4" xfId="18389"/>
    <cellStyle name="Input 2 9 2 2 5" xfId="18390"/>
    <cellStyle name="Input 2 9 2 2 6" xfId="18391"/>
    <cellStyle name="Input 2 9 2 2 7" xfId="18392"/>
    <cellStyle name="Input 2 9 2 3" xfId="18393"/>
    <cellStyle name="Input 2 9 2 4" xfId="18394"/>
    <cellStyle name="Input 2 9 3" xfId="18395"/>
    <cellStyle name="Input 2 9 3 2" xfId="18396"/>
    <cellStyle name="Input 2 9 3 2 2" xfId="18397"/>
    <cellStyle name="Input 2 9 3 2 3" xfId="18398"/>
    <cellStyle name="Input 2 9 3 2 4" xfId="18399"/>
    <cellStyle name="Input 2 9 3 2 5" xfId="18400"/>
    <cellStyle name="Input 2 9 3 2 6" xfId="18401"/>
    <cellStyle name="Input 2 9 3 2 7" xfId="18402"/>
    <cellStyle name="Input 2 9 3 3" xfId="18403"/>
    <cellStyle name="Input 2 9 3 4" xfId="18404"/>
    <cellStyle name="Input 2 9 4" xfId="18405"/>
    <cellStyle name="Input 2 9 4 2" xfId="18406"/>
    <cellStyle name="Input 2 9 4 2 2" xfId="18407"/>
    <cellStyle name="Input 2 9 4 2 3" xfId="18408"/>
    <cellStyle name="Input 2 9 4 2 4" xfId="18409"/>
    <cellStyle name="Input 2 9 4 2 5" xfId="18410"/>
    <cellStyle name="Input 2 9 4 2 6" xfId="18411"/>
    <cellStyle name="Input 2 9 4 2 7" xfId="18412"/>
    <cellStyle name="Input 2 9 4 3" xfId="18413"/>
    <cellStyle name="Input 2 9 4 4" xfId="18414"/>
    <cellStyle name="Input 2 9 5" xfId="18415"/>
    <cellStyle name="Input 2 9 5 2" xfId="18416"/>
    <cellStyle name="Input 2 9 5 3" xfId="18417"/>
    <cellStyle name="Input 2 9 5 4" xfId="18418"/>
    <cellStyle name="Input 2 9 5 5" xfId="18419"/>
    <cellStyle name="Input 2 9 5 6" xfId="18420"/>
    <cellStyle name="Input 2 9 5 7" xfId="18421"/>
    <cellStyle name="Input 2 9 5 8" xfId="18422"/>
    <cellStyle name="Input 2 9 6" xfId="18423"/>
    <cellStyle name="Input 2 9 6 2" xfId="18424"/>
    <cellStyle name="Input 2 9 6 3" xfId="18425"/>
    <cellStyle name="Input 2 9 6 4" xfId="18426"/>
    <cellStyle name="Input 2 9 6 5" xfId="18427"/>
    <cellStyle name="Input 2 9 6 6" xfId="18428"/>
    <cellStyle name="Input 2 9 6 7" xfId="18429"/>
    <cellStyle name="Input 2 9 7" xfId="18430"/>
    <cellStyle name="Input 2 9 8" xfId="18431"/>
    <cellStyle name="Input 2 9 9" xfId="18432"/>
    <cellStyle name="Input 3" xfId="18433"/>
    <cellStyle name="Input 4" xfId="18434"/>
    <cellStyle name="Input 5" xfId="18435"/>
    <cellStyle name="Input 6" xfId="18436"/>
    <cellStyle name="Input Company Name" xfId="18437"/>
    <cellStyle name="Input Forecast Currency" xfId="18438"/>
    <cellStyle name="Input Forecast Date" xfId="18439"/>
    <cellStyle name="Input Forecast Multiple" xfId="18440"/>
    <cellStyle name="Input Forecast Number" xfId="18441"/>
    <cellStyle name="Input Forecast Percentage" xfId="18442"/>
    <cellStyle name="Input Forecast Year" xfId="18443"/>
    <cellStyle name="Input Heading 1" xfId="18444"/>
    <cellStyle name="Input Heading 2" xfId="18445"/>
    <cellStyle name="Input Heading 3" xfId="18446"/>
    <cellStyle name="Input Heading 4" xfId="18447"/>
    <cellStyle name="Input Middle Currency" xfId="18448"/>
    <cellStyle name="Input Middle Date" xfId="18449"/>
    <cellStyle name="Input Middle Multiple" xfId="18450"/>
    <cellStyle name="Input Middle Number" xfId="18451"/>
    <cellStyle name="Input Middle Percentage" xfId="18452"/>
    <cellStyle name="Input Middle Title / Name" xfId="18453"/>
    <cellStyle name="Input Middle Year" xfId="18454"/>
    <cellStyle name="Input Sheet Title" xfId="18455"/>
    <cellStyle name="Input1" xfId="152"/>
    <cellStyle name="Input1 2" xfId="153"/>
    <cellStyle name="Input1 2 2" xfId="301"/>
    <cellStyle name="Input1 3" xfId="302"/>
    <cellStyle name="Input1 3 2" xfId="303"/>
    <cellStyle name="Input1 4" xfId="18456"/>
    <cellStyle name="Input1 5" xfId="18457"/>
    <cellStyle name="Input1%" xfId="323"/>
    <cellStyle name="Input1_Changes since release" xfId="341"/>
    <cellStyle name="Input1default" xfId="324"/>
    <cellStyle name="Input1default%" xfId="325"/>
    <cellStyle name="Input2" xfId="154"/>
    <cellStyle name="Input2 2" xfId="155"/>
    <cellStyle name="Input2 3" xfId="273"/>
    <cellStyle name="Input2%" xfId="342"/>
    <cellStyle name="Input3" xfId="156"/>
    <cellStyle name="Input3 2" xfId="157"/>
    <cellStyle name="Input3 3" xfId="274"/>
    <cellStyle name="Input3 4" xfId="18458"/>
    <cellStyle name="Input3 5" xfId="18459"/>
    <cellStyle name="Input3 6" xfId="18460"/>
    <cellStyle name="Input3%" xfId="343"/>
    <cellStyle name="InputCell" xfId="266"/>
    <cellStyle name="InputCellText" xfId="268"/>
    <cellStyle name="key result" xfId="326"/>
    <cellStyle name="Lines" xfId="158"/>
    <cellStyle name="Linked Cell 2" xfId="159"/>
    <cellStyle name="Linked Cell 2 2" xfId="18461"/>
    <cellStyle name="Linked Cell 3" xfId="18462"/>
    <cellStyle name="Linked Cell 4" xfId="18463"/>
    <cellStyle name="Linked Cell 5" xfId="18464"/>
    <cellStyle name="Linked Cell 6" xfId="18465"/>
    <cellStyle name="Local import" xfId="327"/>
    <cellStyle name="Local import %" xfId="328"/>
    <cellStyle name="Lookup Table Heading" xfId="18466"/>
    <cellStyle name="Lookup Table Heading 2" xfId="18467"/>
    <cellStyle name="Lookup Table Heading 3" xfId="18468"/>
    <cellStyle name="Lookup Table Heading 4" xfId="18469"/>
    <cellStyle name="Lookup Table Heading 5" xfId="18470"/>
    <cellStyle name="Lookup Table Heading 6" xfId="18471"/>
    <cellStyle name="Lookup Table Heading 7" xfId="18472"/>
    <cellStyle name="Lookup Table Label" xfId="18473"/>
    <cellStyle name="Lookup Table Label 2" xfId="18474"/>
    <cellStyle name="Lookup Table Label 3" xfId="18475"/>
    <cellStyle name="Lookup Table Label 4" xfId="18476"/>
    <cellStyle name="Lookup Table Label 5" xfId="18477"/>
    <cellStyle name="Lookup Table Label 6" xfId="18478"/>
    <cellStyle name="Lookup Table Label 7" xfId="18479"/>
    <cellStyle name="Lookup Table Number" xfId="18480"/>
    <cellStyle name="Lookup Table Number 2" xfId="18481"/>
    <cellStyle name="Lookup Table Number 3" xfId="18482"/>
    <cellStyle name="Lookup Table Number 4" xfId="18483"/>
    <cellStyle name="Lookup Table Number 5" xfId="18484"/>
    <cellStyle name="Lookup Table Number 6" xfId="18485"/>
    <cellStyle name="Lookup Table Number 7" xfId="18486"/>
    <cellStyle name="LS Input Lookup Label" xfId="18487"/>
    <cellStyle name="LS Input Table Heading" xfId="18488"/>
    <cellStyle name="LS Input Table No. 1" xfId="18489"/>
    <cellStyle name="LS Output Table No. 2+" xfId="18490"/>
    <cellStyle name="Middle Currency" xfId="18491"/>
    <cellStyle name="Middle Date" xfId="18492"/>
    <cellStyle name="Middle Multiple" xfId="18493"/>
    <cellStyle name="Middle Number" xfId="18494"/>
    <cellStyle name="Middle Percentage" xfId="18495"/>
    <cellStyle name="Middle Title / Name" xfId="18496"/>
    <cellStyle name="Middle Year" xfId="18497"/>
    <cellStyle name="Mine" xfId="160"/>
    <cellStyle name="Model Name" xfId="161"/>
    <cellStyle name="Multiple" xfId="18498"/>
    <cellStyle name="Neutral 2" xfId="162"/>
    <cellStyle name="Neutral 2 2" xfId="18499"/>
    <cellStyle name="Neutral 3" xfId="18500"/>
    <cellStyle name="Neutral 4" xfId="18501"/>
    <cellStyle name="Neutral 5" xfId="18502"/>
    <cellStyle name="Neutral 6" xfId="18503"/>
    <cellStyle name="no dec" xfId="344"/>
    <cellStyle name="Non crit Input 0.000" xfId="345"/>
    <cellStyle name="NonInputCell" xfId="267"/>
    <cellStyle name="Normal" xfId="0" builtinId="0"/>
    <cellStyle name="Normal - Style1" xfId="163"/>
    <cellStyle name="Normal 10" xfId="3"/>
    <cellStyle name="Normal 10 2" xfId="275"/>
    <cellStyle name="Normal 11" xfId="276"/>
    <cellStyle name="Normal 11 2" xfId="277"/>
    <cellStyle name="Normal 11 3" xfId="18504"/>
    <cellStyle name="Normal 114" xfId="4"/>
    <cellStyle name="Normal 12" xfId="278"/>
    <cellStyle name="Normal 12 2" xfId="279"/>
    <cellStyle name="Normal 13" xfId="2"/>
    <cellStyle name="Normal 13 2" xfId="14"/>
    <cellStyle name="Normal 13_29(d) - Gas extensions -tariffs" xfId="164"/>
    <cellStyle name="Normal 14" xfId="6"/>
    <cellStyle name="Normal 14 2" xfId="280"/>
    <cellStyle name="Normal 143" xfId="18505"/>
    <cellStyle name="Normal 144" xfId="18506"/>
    <cellStyle name="Normal 147" xfId="18507"/>
    <cellStyle name="Normal 148" xfId="18508"/>
    <cellStyle name="Normal 149" xfId="18509"/>
    <cellStyle name="Normal 15" xfId="165"/>
    <cellStyle name="Normal 15 2" xfId="281"/>
    <cellStyle name="Normal 150" xfId="18510"/>
    <cellStyle name="Normal 151" xfId="18511"/>
    <cellStyle name="Normal 152" xfId="18512"/>
    <cellStyle name="Normal 153" xfId="18513"/>
    <cellStyle name="Normal 154" xfId="18514"/>
    <cellStyle name="Normal 155" xfId="18515"/>
    <cellStyle name="Normal 156" xfId="18516"/>
    <cellStyle name="Normal 16" xfId="166"/>
    <cellStyle name="Normal 161" xfId="18517"/>
    <cellStyle name="Normal 162" xfId="18518"/>
    <cellStyle name="Normal 163" xfId="18519"/>
    <cellStyle name="Normal 164" xfId="18520"/>
    <cellStyle name="Normal 169" xfId="18521"/>
    <cellStyle name="Normal 17" xfId="282"/>
    <cellStyle name="Normal 17 2" xfId="283"/>
    <cellStyle name="Normal 17 3" xfId="284"/>
    <cellStyle name="Normal 170" xfId="18522"/>
    <cellStyle name="Normal 171" xfId="18523"/>
    <cellStyle name="Normal 172" xfId="18524"/>
    <cellStyle name="Normal 177" xfId="18525"/>
    <cellStyle name="Normal 178" xfId="18526"/>
    <cellStyle name="Normal 179" xfId="18527"/>
    <cellStyle name="Normal 18" xfId="296"/>
    <cellStyle name="Normal 18 2" xfId="329"/>
    <cellStyle name="Normal 180" xfId="18528"/>
    <cellStyle name="Normal 181" xfId="18529"/>
    <cellStyle name="Normal 182" xfId="18530"/>
    <cellStyle name="Normal 183" xfId="18531"/>
    <cellStyle name="Normal 184" xfId="18532"/>
    <cellStyle name="Normal 185" xfId="18533"/>
    <cellStyle name="Normal 186" xfId="18534"/>
    <cellStyle name="Normal 187" xfId="18535"/>
    <cellStyle name="Normal 188" xfId="18536"/>
    <cellStyle name="Normal 189" xfId="18537"/>
    <cellStyle name="Normal 19" xfId="332"/>
    <cellStyle name="Normal 190" xfId="18538"/>
    <cellStyle name="Normal 192" xfId="18539"/>
    <cellStyle name="Normal 193" xfId="18540"/>
    <cellStyle name="Normal 196" xfId="18541"/>
    <cellStyle name="Normal 197" xfId="18542"/>
    <cellStyle name="Normal 198" xfId="18543"/>
    <cellStyle name="Normal 199" xfId="18544"/>
    <cellStyle name="Normal 2" xfId="167"/>
    <cellStyle name="Normal 2 2" xfId="11"/>
    <cellStyle name="Normal 2 2 2" xfId="1"/>
    <cellStyle name="Normal 2 2 2 2" xfId="18545"/>
    <cellStyle name="Normal 2 2 3" xfId="304"/>
    <cellStyle name="Normal 2 3" xfId="168"/>
    <cellStyle name="Normal 2 3 2" xfId="169"/>
    <cellStyle name="Normal 2 3_29(d) - Gas extensions -tariffs" xfId="170"/>
    <cellStyle name="Normal 2 4" xfId="15"/>
    <cellStyle name="Normal 2 5" xfId="171"/>
    <cellStyle name="Normal 2 6" xfId="18546"/>
    <cellStyle name="Normal 2_29(d) - Gas extensions -tariffs" xfId="172"/>
    <cellStyle name="Normal 20" xfId="305"/>
    <cellStyle name="Normal 200" xfId="18547"/>
    <cellStyle name="Normal 201" xfId="18548"/>
    <cellStyle name="Normal 202" xfId="18549"/>
    <cellStyle name="Normal 203" xfId="18550"/>
    <cellStyle name="Normal 204" xfId="18551"/>
    <cellStyle name="Normal 205" xfId="18552"/>
    <cellStyle name="Normal 207" xfId="18553"/>
    <cellStyle name="Normal 208" xfId="18554"/>
    <cellStyle name="Normal 209" xfId="18555"/>
    <cellStyle name="Normal 21" xfId="347"/>
    <cellStyle name="Normal 210" xfId="18556"/>
    <cellStyle name="Normal 211" xfId="18557"/>
    <cellStyle name="Normal 212" xfId="18558"/>
    <cellStyle name="Normal 213" xfId="18559"/>
    <cellStyle name="Normal 214" xfId="18560"/>
    <cellStyle name="Normal 215" xfId="18561"/>
    <cellStyle name="Normal 216" xfId="18562"/>
    <cellStyle name="Normal 23" xfId="306"/>
    <cellStyle name="Normal 24" xfId="307"/>
    <cellStyle name="Normal 25" xfId="308"/>
    <cellStyle name="Normal 26" xfId="309"/>
    <cellStyle name="Normal 3" xfId="173"/>
    <cellStyle name="Normal 3 2" xfId="174"/>
    <cellStyle name="Normal 3 2 2" xfId="18563"/>
    <cellStyle name="Normal 3 3" xfId="285"/>
    <cellStyle name="Normal 3 3 2" xfId="310"/>
    <cellStyle name="Normal 3 4" xfId="286"/>
    <cellStyle name="Normal 3 5" xfId="330"/>
    <cellStyle name="Normal 3 6" xfId="18564"/>
    <cellStyle name="Normal 3_29(d) - Gas extensions -tariffs" xfId="175"/>
    <cellStyle name="Normal 37" xfId="18565"/>
    <cellStyle name="Normal 38" xfId="176"/>
    <cellStyle name="Normal 38 2" xfId="177"/>
    <cellStyle name="Normal 38_29(d) - Gas extensions -tariffs" xfId="178"/>
    <cellStyle name="Normal 39" xfId="18566"/>
    <cellStyle name="Normal 4" xfId="7"/>
    <cellStyle name="Normal 4 2" xfId="179"/>
    <cellStyle name="Normal 4 2 2" xfId="287"/>
    <cellStyle name="Normal 4 2 2 2" xfId="18567"/>
    <cellStyle name="Normal 4 2 3" xfId="288"/>
    <cellStyle name="Normal 4 2 4" xfId="18568"/>
    <cellStyle name="Normal 4 3" xfId="180"/>
    <cellStyle name="Normal 4 4" xfId="18569"/>
    <cellStyle name="Normal 4 5" xfId="18570"/>
    <cellStyle name="Normal 4_29(d) - Gas extensions -tariffs" xfId="181"/>
    <cellStyle name="Normal 40" xfId="182"/>
    <cellStyle name="Normal 40 2" xfId="183"/>
    <cellStyle name="Normal 40_29(d) - Gas extensions -tariffs" xfId="184"/>
    <cellStyle name="Normal 5" xfId="185"/>
    <cellStyle name="Normal 5 2" xfId="186"/>
    <cellStyle name="Normal 5 3" xfId="18571"/>
    <cellStyle name="Normal 5 4" xfId="18572"/>
    <cellStyle name="Normal 6" xfId="187"/>
    <cellStyle name="Normal 6 2" xfId="188"/>
    <cellStyle name="Normal 6 2 2" xfId="18573"/>
    <cellStyle name="Normal 6 3" xfId="18574"/>
    <cellStyle name="Normal 6 4" xfId="18575"/>
    <cellStyle name="Normal 6 5" xfId="18576"/>
    <cellStyle name="Normal 7" xfId="189"/>
    <cellStyle name="Normal 7 2" xfId="190"/>
    <cellStyle name="Normal 8" xfId="191"/>
    <cellStyle name="Normal 8 2" xfId="5"/>
    <cellStyle name="Normal 9" xfId="192"/>
    <cellStyle name="Normal 9 2" xfId="289"/>
    <cellStyle name="Normal_2010 06 22 - IE - Scheme Template for data collection 2" xfId="17"/>
    <cellStyle name="Note 10" xfId="18577"/>
    <cellStyle name="Note 11" xfId="18578"/>
    <cellStyle name="Note 12" xfId="18579"/>
    <cellStyle name="Note 13" xfId="18580"/>
    <cellStyle name="Note 2" xfId="193"/>
    <cellStyle name="Note 2 10" xfId="18581"/>
    <cellStyle name="Note 2 10 10" xfId="18582"/>
    <cellStyle name="Note 2 10 2" xfId="18583"/>
    <cellStyle name="Note 2 10 2 2" xfId="18584"/>
    <cellStyle name="Note 2 10 2 2 2" xfId="18585"/>
    <cellStyle name="Note 2 10 2 2 3" xfId="18586"/>
    <cellStyle name="Note 2 10 2 2 4" xfId="18587"/>
    <cellStyle name="Note 2 10 2 2 5" xfId="18588"/>
    <cellStyle name="Note 2 10 2 2 6" xfId="18589"/>
    <cellStyle name="Note 2 10 2 2 7" xfId="18590"/>
    <cellStyle name="Note 2 10 2 3" xfId="18591"/>
    <cellStyle name="Note 2 10 2 4" xfId="18592"/>
    <cellStyle name="Note 2 10 3" xfId="18593"/>
    <cellStyle name="Note 2 10 3 2" xfId="18594"/>
    <cellStyle name="Note 2 10 3 2 2" xfId="18595"/>
    <cellStyle name="Note 2 10 3 2 3" xfId="18596"/>
    <cellStyle name="Note 2 10 3 2 4" xfId="18597"/>
    <cellStyle name="Note 2 10 3 2 5" xfId="18598"/>
    <cellStyle name="Note 2 10 3 2 6" xfId="18599"/>
    <cellStyle name="Note 2 10 3 2 7" xfId="18600"/>
    <cellStyle name="Note 2 10 3 3" xfId="18601"/>
    <cellStyle name="Note 2 10 3 4" xfId="18602"/>
    <cellStyle name="Note 2 10 4" xfId="18603"/>
    <cellStyle name="Note 2 10 4 2" xfId="18604"/>
    <cellStyle name="Note 2 10 4 2 2" xfId="18605"/>
    <cellStyle name="Note 2 10 4 2 3" xfId="18606"/>
    <cellStyle name="Note 2 10 4 2 4" xfId="18607"/>
    <cellStyle name="Note 2 10 4 2 5" xfId="18608"/>
    <cellStyle name="Note 2 10 4 2 6" xfId="18609"/>
    <cellStyle name="Note 2 10 4 2 7" xfId="18610"/>
    <cellStyle name="Note 2 10 4 3" xfId="18611"/>
    <cellStyle name="Note 2 10 4 4" xfId="18612"/>
    <cellStyle name="Note 2 10 5" xfId="18613"/>
    <cellStyle name="Note 2 10 5 2" xfId="18614"/>
    <cellStyle name="Note 2 10 5 3" xfId="18615"/>
    <cellStyle name="Note 2 10 5 4" xfId="18616"/>
    <cellStyle name="Note 2 10 5 5" xfId="18617"/>
    <cellStyle name="Note 2 10 5 6" xfId="18618"/>
    <cellStyle name="Note 2 10 5 7" xfId="18619"/>
    <cellStyle name="Note 2 10 5 8" xfId="18620"/>
    <cellStyle name="Note 2 10 6" xfId="18621"/>
    <cellStyle name="Note 2 10 6 2" xfId="18622"/>
    <cellStyle name="Note 2 10 6 3" xfId="18623"/>
    <cellStyle name="Note 2 10 6 4" xfId="18624"/>
    <cellStyle name="Note 2 10 6 5" xfId="18625"/>
    <cellStyle name="Note 2 10 6 6" xfId="18626"/>
    <cellStyle name="Note 2 10 6 7" xfId="18627"/>
    <cellStyle name="Note 2 10 7" xfId="18628"/>
    <cellStyle name="Note 2 10 8" xfId="18629"/>
    <cellStyle name="Note 2 10 9" xfId="18630"/>
    <cellStyle name="Note 2 11" xfId="18631"/>
    <cellStyle name="Note 2 11 2" xfId="18632"/>
    <cellStyle name="Note 2 11 2 2" xfId="18633"/>
    <cellStyle name="Note 2 11 2 3" xfId="18634"/>
    <cellStyle name="Note 2 11 2 4" xfId="18635"/>
    <cellStyle name="Note 2 11 2 5" xfId="18636"/>
    <cellStyle name="Note 2 11 2 6" xfId="18637"/>
    <cellStyle name="Note 2 11 2 7" xfId="18638"/>
    <cellStyle name="Note 2 11 3" xfId="18639"/>
    <cellStyle name="Note 2 11 4" xfId="18640"/>
    <cellStyle name="Note 2 11 5" xfId="18641"/>
    <cellStyle name="Note 2 12" xfId="18642"/>
    <cellStyle name="Note 2 12 2" xfId="18643"/>
    <cellStyle name="Note 2 12 2 2" xfId="18644"/>
    <cellStyle name="Note 2 12 2 3" xfId="18645"/>
    <cellStyle name="Note 2 12 2 4" xfId="18646"/>
    <cellStyle name="Note 2 12 2 5" xfId="18647"/>
    <cellStyle name="Note 2 12 2 6" xfId="18648"/>
    <cellStyle name="Note 2 12 2 7" xfId="18649"/>
    <cellStyle name="Note 2 12 3" xfId="18650"/>
    <cellStyle name="Note 2 12 4" xfId="18651"/>
    <cellStyle name="Note 2 12 5" xfId="18652"/>
    <cellStyle name="Note 2 13" xfId="18653"/>
    <cellStyle name="Note 2 13 2" xfId="18654"/>
    <cellStyle name="Note 2 13 2 2" xfId="18655"/>
    <cellStyle name="Note 2 13 2 3" xfId="18656"/>
    <cellStyle name="Note 2 13 2 4" xfId="18657"/>
    <cellStyle name="Note 2 13 2 5" xfId="18658"/>
    <cellStyle name="Note 2 13 2 6" xfId="18659"/>
    <cellStyle name="Note 2 13 2 7" xfId="18660"/>
    <cellStyle name="Note 2 13 3" xfId="18661"/>
    <cellStyle name="Note 2 13 4" xfId="18662"/>
    <cellStyle name="Note 2 13 5" xfId="18663"/>
    <cellStyle name="Note 2 14" xfId="18664"/>
    <cellStyle name="Note 2 14 2" xfId="18665"/>
    <cellStyle name="Note 2 14 2 2" xfId="18666"/>
    <cellStyle name="Note 2 14 2 3" xfId="18667"/>
    <cellStyle name="Note 2 14 2 4" xfId="18668"/>
    <cellStyle name="Note 2 14 2 5" xfId="18669"/>
    <cellStyle name="Note 2 14 2 6" xfId="18670"/>
    <cellStyle name="Note 2 14 2 7" xfId="18671"/>
    <cellStyle name="Note 2 14 3" xfId="18672"/>
    <cellStyle name="Note 2 14 4" xfId="18673"/>
    <cellStyle name="Note 2 14 5" xfId="18674"/>
    <cellStyle name="Note 2 15" xfId="18675"/>
    <cellStyle name="Note 2 15 2" xfId="18676"/>
    <cellStyle name="Note 2 15 3" xfId="18677"/>
    <cellStyle name="Note 2 15 4" xfId="18678"/>
    <cellStyle name="Note 2 15 5" xfId="18679"/>
    <cellStyle name="Note 2 15 6" xfId="18680"/>
    <cellStyle name="Note 2 15 7" xfId="18681"/>
    <cellStyle name="Note 2 15 8" xfId="18682"/>
    <cellStyle name="Note 2 16" xfId="18683"/>
    <cellStyle name="Note 2 16 2" xfId="18684"/>
    <cellStyle name="Note 2 16 3" xfId="18685"/>
    <cellStyle name="Note 2 16 4" xfId="18686"/>
    <cellStyle name="Note 2 16 5" xfId="18687"/>
    <cellStyle name="Note 2 16 6" xfId="18688"/>
    <cellStyle name="Note 2 16 7" xfId="18689"/>
    <cellStyle name="Note 2 17" xfId="18690"/>
    <cellStyle name="Note 2 17 2" xfId="18691"/>
    <cellStyle name="Note 2 17 3" xfId="18692"/>
    <cellStyle name="Note 2 17 4" xfId="18693"/>
    <cellStyle name="Note 2 17 5" xfId="18694"/>
    <cellStyle name="Note 2 18" xfId="18695"/>
    <cellStyle name="Note 2 18 2" xfId="18696"/>
    <cellStyle name="Note 2 18 3" xfId="18697"/>
    <cellStyle name="Note 2 18 4" xfId="18698"/>
    <cellStyle name="Note 2 18 5" xfId="18699"/>
    <cellStyle name="Note 2 19" xfId="18700"/>
    <cellStyle name="Note 2 19 2" xfId="18701"/>
    <cellStyle name="Note 2 19 3" xfId="18702"/>
    <cellStyle name="Note 2 19 4" xfId="18703"/>
    <cellStyle name="Note 2 19 5" xfId="18704"/>
    <cellStyle name="Note 2 2" xfId="18705"/>
    <cellStyle name="Note 2 2 10" xfId="18706"/>
    <cellStyle name="Note 2 2 10 2" xfId="18707"/>
    <cellStyle name="Note 2 2 10 2 2" xfId="18708"/>
    <cellStyle name="Note 2 2 10 2 3" xfId="18709"/>
    <cellStyle name="Note 2 2 10 2 4" xfId="18710"/>
    <cellStyle name="Note 2 2 10 2 5" xfId="18711"/>
    <cellStyle name="Note 2 2 10 2 6" xfId="18712"/>
    <cellStyle name="Note 2 2 10 2 7" xfId="18713"/>
    <cellStyle name="Note 2 2 10 3" xfId="18714"/>
    <cellStyle name="Note 2 2 10 4" xfId="18715"/>
    <cellStyle name="Note 2 2 10 5" xfId="18716"/>
    <cellStyle name="Note 2 2 11" xfId="18717"/>
    <cellStyle name="Note 2 2 11 2" xfId="18718"/>
    <cellStyle name="Note 2 2 11 3" xfId="18719"/>
    <cellStyle name="Note 2 2 11 4" xfId="18720"/>
    <cellStyle name="Note 2 2 11 5" xfId="18721"/>
    <cellStyle name="Note 2 2 11 6" xfId="18722"/>
    <cellStyle name="Note 2 2 11 7" xfId="18723"/>
    <cellStyle name="Note 2 2 11 8" xfId="18724"/>
    <cellStyle name="Note 2 2 12" xfId="18725"/>
    <cellStyle name="Note 2 2 12 2" xfId="18726"/>
    <cellStyle name="Note 2 2 12 3" xfId="18727"/>
    <cellStyle name="Note 2 2 12 4" xfId="18728"/>
    <cellStyle name="Note 2 2 12 5" xfId="18729"/>
    <cellStyle name="Note 2 2 12 6" xfId="18730"/>
    <cellStyle name="Note 2 2 12 7" xfId="18731"/>
    <cellStyle name="Note 2 2 13" xfId="18732"/>
    <cellStyle name="Note 2 2 13 2" xfId="18733"/>
    <cellStyle name="Note 2 2 13 3" xfId="18734"/>
    <cellStyle name="Note 2 2 13 4" xfId="18735"/>
    <cellStyle name="Note 2 2 13 5" xfId="18736"/>
    <cellStyle name="Note 2 2 14" xfId="18737"/>
    <cellStyle name="Note 2 2 14 2" xfId="18738"/>
    <cellStyle name="Note 2 2 14 3" xfId="18739"/>
    <cellStyle name="Note 2 2 14 4" xfId="18740"/>
    <cellStyle name="Note 2 2 14 5" xfId="18741"/>
    <cellStyle name="Note 2 2 15" xfId="18742"/>
    <cellStyle name="Note 2 2 15 2" xfId="18743"/>
    <cellStyle name="Note 2 2 15 3" xfId="18744"/>
    <cellStyle name="Note 2 2 15 4" xfId="18745"/>
    <cellStyle name="Note 2 2 15 5" xfId="18746"/>
    <cellStyle name="Note 2 2 16" xfId="18747"/>
    <cellStyle name="Note 2 2 16 2" xfId="18748"/>
    <cellStyle name="Note 2 2 16 3" xfId="18749"/>
    <cellStyle name="Note 2 2 16 4" xfId="18750"/>
    <cellStyle name="Note 2 2 16 5" xfId="18751"/>
    <cellStyle name="Note 2 2 17" xfId="18752"/>
    <cellStyle name="Note 2 2 17 2" xfId="18753"/>
    <cellStyle name="Note 2 2 17 3" xfId="18754"/>
    <cellStyle name="Note 2 2 17 4" xfId="18755"/>
    <cellStyle name="Note 2 2 17 5" xfId="18756"/>
    <cellStyle name="Note 2 2 18" xfId="18757"/>
    <cellStyle name="Note 2 2 2" xfId="18758"/>
    <cellStyle name="Note 2 2 2 10" xfId="18759"/>
    <cellStyle name="Note 2 2 2 10 2" xfId="18760"/>
    <cellStyle name="Note 2 2 2 10 3" xfId="18761"/>
    <cellStyle name="Note 2 2 2 10 4" xfId="18762"/>
    <cellStyle name="Note 2 2 2 10 5" xfId="18763"/>
    <cellStyle name="Note 2 2 2 10 6" xfId="18764"/>
    <cellStyle name="Note 2 2 2 10 7" xfId="18765"/>
    <cellStyle name="Note 2 2 2 10 8" xfId="18766"/>
    <cellStyle name="Note 2 2 2 11" xfId="18767"/>
    <cellStyle name="Note 2 2 2 11 2" xfId="18768"/>
    <cellStyle name="Note 2 2 2 11 3" xfId="18769"/>
    <cellStyle name="Note 2 2 2 11 4" xfId="18770"/>
    <cellStyle name="Note 2 2 2 11 5" xfId="18771"/>
    <cellStyle name="Note 2 2 2 11 6" xfId="18772"/>
    <cellStyle name="Note 2 2 2 11 7" xfId="18773"/>
    <cellStyle name="Note 2 2 2 12" xfId="18774"/>
    <cellStyle name="Note 2 2 2 12 2" xfId="18775"/>
    <cellStyle name="Note 2 2 2 12 3" xfId="18776"/>
    <cellStyle name="Note 2 2 2 12 4" xfId="18777"/>
    <cellStyle name="Note 2 2 2 12 5" xfId="18778"/>
    <cellStyle name="Note 2 2 2 13" xfId="18779"/>
    <cellStyle name="Note 2 2 2 13 2" xfId="18780"/>
    <cellStyle name="Note 2 2 2 13 3" xfId="18781"/>
    <cellStyle name="Note 2 2 2 13 4" xfId="18782"/>
    <cellStyle name="Note 2 2 2 13 5" xfId="18783"/>
    <cellStyle name="Note 2 2 2 14" xfId="18784"/>
    <cellStyle name="Note 2 2 2 14 2" xfId="18785"/>
    <cellStyle name="Note 2 2 2 14 3" xfId="18786"/>
    <cellStyle name="Note 2 2 2 14 4" xfId="18787"/>
    <cellStyle name="Note 2 2 2 14 5" xfId="18788"/>
    <cellStyle name="Note 2 2 2 15" xfId="18789"/>
    <cellStyle name="Note 2 2 2 15 2" xfId="18790"/>
    <cellStyle name="Note 2 2 2 15 3" xfId="18791"/>
    <cellStyle name="Note 2 2 2 15 4" xfId="18792"/>
    <cellStyle name="Note 2 2 2 15 5" xfId="18793"/>
    <cellStyle name="Note 2 2 2 16" xfId="18794"/>
    <cellStyle name="Note 2 2 2 16 2" xfId="18795"/>
    <cellStyle name="Note 2 2 2 16 3" xfId="18796"/>
    <cellStyle name="Note 2 2 2 16 4" xfId="18797"/>
    <cellStyle name="Note 2 2 2 16 5" xfId="18798"/>
    <cellStyle name="Note 2 2 2 17" xfId="18799"/>
    <cellStyle name="Note 2 2 2 2" xfId="18800"/>
    <cellStyle name="Note 2 2 2 2 10" xfId="18801"/>
    <cellStyle name="Note 2 2 2 2 10 2" xfId="18802"/>
    <cellStyle name="Note 2 2 2 2 10 3" xfId="18803"/>
    <cellStyle name="Note 2 2 2 2 10 4" xfId="18804"/>
    <cellStyle name="Note 2 2 2 2 10 5" xfId="18805"/>
    <cellStyle name="Note 2 2 2 2 11" xfId="18806"/>
    <cellStyle name="Note 2 2 2 2 11 2" xfId="18807"/>
    <cellStyle name="Note 2 2 2 2 11 3" xfId="18808"/>
    <cellStyle name="Note 2 2 2 2 11 4" xfId="18809"/>
    <cellStyle name="Note 2 2 2 2 11 5" xfId="18810"/>
    <cellStyle name="Note 2 2 2 2 12" xfId="18811"/>
    <cellStyle name="Note 2 2 2 2 12 2" xfId="18812"/>
    <cellStyle name="Note 2 2 2 2 12 3" xfId="18813"/>
    <cellStyle name="Note 2 2 2 2 12 4" xfId="18814"/>
    <cellStyle name="Note 2 2 2 2 12 5" xfId="18815"/>
    <cellStyle name="Note 2 2 2 2 13" xfId="18816"/>
    <cellStyle name="Note 2 2 2 2 13 2" xfId="18817"/>
    <cellStyle name="Note 2 2 2 2 13 3" xfId="18818"/>
    <cellStyle name="Note 2 2 2 2 13 4" xfId="18819"/>
    <cellStyle name="Note 2 2 2 2 13 5" xfId="18820"/>
    <cellStyle name="Note 2 2 2 2 14" xfId="18821"/>
    <cellStyle name="Note 2 2 2 2 14 2" xfId="18822"/>
    <cellStyle name="Note 2 2 2 2 14 3" xfId="18823"/>
    <cellStyle name="Note 2 2 2 2 14 4" xfId="18824"/>
    <cellStyle name="Note 2 2 2 2 14 5" xfId="18825"/>
    <cellStyle name="Note 2 2 2 2 15" xfId="18826"/>
    <cellStyle name="Note 2 2 2 2 15 2" xfId="18827"/>
    <cellStyle name="Note 2 2 2 2 15 3" xfId="18828"/>
    <cellStyle name="Note 2 2 2 2 15 4" xfId="18829"/>
    <cellStyle name="Note 2 2 2 2 15 5" xfId="18830"/>
    <cellStyle name="Note 2 2 2 2 16" xfId="18831"/>
    <cellStyle name="Note 2 2 2 2 16 2" xfId="18832"/>
    <cellStyle name="Note 2 2 2 2 16 3" xfId="18833"/>
    <cellStyle name="Note 2 2 2 2 16 4" xfId="18834"/>
    <cellStyle name="Note 2 2 2 2 16 5" xfId="18835"/>
    <cellStyle name="Note 2 2 2 2 17" xfId="18836"/>
    <cellStyle name="Note 2 2 2 2 17 2" xfId="18837"/>
    <cellStyle name="Note 2 2 2 2 17 3" xfId="18838"/>
    <cellStyle name="Note 2 2 2 2 17 4" xfId="18839"/>
    <cellStyle name="Note 2 2 2 2 17 5" xfId="18840"/>
    <cellStyle name="Note 2 2 2 2 18" xfId="18841"/>
    <cellStyle name="Note 2 2 2 2 2" xfId="18842"/>
    <cellStyle name="Note 2 2 2 2 2 10" xfId="18843"/>
    <cellStyle name="Note 2 2 2 2 2 10 2" xfId="18844"/>
    <cellStyle name="Note 2 2 2 2 2 10 3" xfId="18845"/>
    <cellStyle name="Note 2 2 2 2 2 10 4" xfId="18846"/>
    <cellStyle name="Note 2 2 2 2 2 10 5" xfId="18847"/>
    <cellStyle name="Note 2 2 2 2 2 11" xfId="18848"/>
    <cellStyle name="Note 2 2 2 2 2 11 2" xfId="18849"/>
    <cellStyle name="Note 2 2 2 2 2 11 3" xfId="18850"/>
    <cellStyle name="Note 2 2 2 2 2 11 4" xfId="18851"/>
    <cellStyle name="Note 2 2 2 2 2 11 5" xfId="18852"/>
    <cellStyle name="Note 2 2 2 2 2 12" xfId="18853"/>
    <cellStyle name="Note 2 2 2 2 2 12 2" xfId="18854"/>
    <cellStyle name="Note 2 2 2 2 2 12 3" xfId="18855"/>
    <cellStyle name="Note 2 2 2 2 2 12 4" xfId="18856"/>
    <cellStyle name="Note 2 2 2 2 2 12 5" xfId="18857"/>
    <cellStyle name="Note 2 2 2 2 2 13" xfId="18858"/>
    <cellStyle name="Note 2 2 2 2 2 13 2" xfId="18859"/>
    <cellStyle name="Note 2 2 2 2 2 13 3" xfId="18860"/>
    <cellStyle name="Note 2 2 2 2 2 13 4" xfId="18861"/>
    <cellStyle name="Note 2 2 2 2 2 13 5" xfId="18862"/>
    <cellStyle name="Note 2 2 2 2 2 14" xfId="18863"/>
    <cellStyle name="Note 2 2 2 2 2 14 2" xfId="18864"/>
    <cellStyle name="Note 2 2 2 2 2 14 3" xfId="18865"/>
    <cellStyle name="Note 2 2 2 2 2 14 4" xfId="18866"/>
    <cellStyle name="Note 2 2 2 2 2 14 5" xfId="18867"/>
    <cellStyle name="Note 2 2 2 2 2 15" xfId="18868"/>
    <cellStyle name="Note 2 2 2 2 2 15 2" xfId="18869"/>
    <cellStyle name="Note 2 2 2 2 2 15 3" xfId="18870"/>
    <cellStyle name="Note 2 2 2 2 2 15 4" xfId="18871"/>
    <cellStyle name="Note 2 2 2 2 2 15 5" xfId="18872"/>
    <cellStyle name="Note 2 2 2 2 2 16" xfId="18873"/>
    <cellStyle name="Note 2 2 2 2 2 16 2" xfId="18874"/>
    <cellStyle name="Note 2 2 2 2 2 16 3" xfId="18875"/>
    <cellStyle name="Note 2 2 2 2 2 16 4" xfId="18876"/>
    <cellStyle name="Note 2 2 2 2 2 16 5" xfId="18877"/>
    <cellStyle name="Note 2 2 2 2 2 17" xfId="18878"/>
    <cellStyle name="Note 2 2 2 2 2 17 2" xfId="18879"/>
    <cellStyle name="Note 2 2 2 2 2 17 3" xfId="18880"/>
    <cellStyle name="Note 2 2 2 2 2 17 4" xfId="18881"/>
    <cellStyle name="Note 2 2 2 2 2 17 5" xfId="18882"/>
    <cellStyle name="Note 2 2 2 2 2 18" xfId="18883"/>
    <cellStyle name="Note 2 2 2 2 2 2" xfId="18884"/>
    <cellStyle name="Note 2 2 2 2 2 2 2" xfId="18885"/>
    <cellStyle name="Note 2 2 2 2 2 2 2 2" xfId="18886"/>
    <cellStyle name="Note 2 2 2 2 2 2 2 3" xfId="18887"/>
    <cellStyle name="Note 2 2 2 2 2 2 2 4" xfId="18888"/>
    <cellStyle name="Note 2 2 2 2 2 2 2 5" xfId="18889"/>
    <cellStyle name="Note 2 2 2 2 2 2 2 6" xfId="18890"/>
    <cellStyle name="Note 2 2 2 2 2 2 2 7" xfId="18891"/>
    <cellStyle name="Note 2 2 2 2 2 2 3" xfId="18892"/>
    <cellStyle name="Note 2 2 2 2 2 2 4" xfId="18893"/>
    <cellStyle name="Note 2 2 2 2 2 2 5" xfId="18894"/>
    <cellStyle name="Note 2 2 2 2 2 3" xfId="18895"/>
    <cellStyle name="Note 2 2 2 2 2 3 2" xfId="18896"/>
    <cellStyle name="Note 2 2 2 2 2 3 2 2" xfId="18897"/>
    <cellStyle name="Note 2 2 2 2 2 3 2 3" xfId="18898"/>
    <cellStyle name="Note 2 2 2 2 2 3 2 4" xfId="18899"/>
    <cellStyle name="Note 2 2 2 2 2 3 2 5" xfId="18900"/>
    <cellStyle name="Note 2 2 2 2 2 3 2 6" xfId="18901"/>
    <cellStyle name="Note 2 2 2 2 2 3 2 7" xfId="18902"/>
    <cellStyle name="Note 2 2 2 2 2 3 3" xfId="18903"/>
    <cellStyle name="Note 2 2 2 2 2 3 4" xfId="18904"/>
    <cellStyle name="Note 2 2 2 2 2 3 5" xfId="18905"/>
    <cellStyle name="Note 2 2 2 2 2 4" xfId="18906"/>
    <cellStyle name="Note 2 2 2 2 2 4 2" xfId="18907"/>
    <cellStyle name="Note 2 2 2 2 2 4 2 2" xfId="18908"/>
    <cellStyle name="Note 2 2 2 2 2 4 2 3" xfId="18909"/>
    <cellStyle name="Note 2 2 2 2 2 4 2 4" xfId="18910"/>
    <cellStyle name="Note 2 2 2 2 2 4 2 5" xfId="18911"/>
    <cellStyle name="Note 2 2 2 2 2 4 2 6" xfId="18912"/>
    <cellStyle name="Note 2 2 2 2 2 4 2 7" xfId="18913"/>
    <cellStyle name="Note 2 2 2 2 2 4 3" xfId="18914"/>
    <cellStyle name="Note 2 2 2 2 2 4 4" xfId="18915"/>
    <cellStyle name="Note 2 2 2 2 2 4 5" xfId="18916"/>
    <cellStyle name="Note 2 2 2 2 2 5" xfId="18917"/>
    <cellStyle name="Note 2 2 2 2 2 5 2" xfId="18918"/>
    <cellStyle name="Note 2 2 2 2 2 5 3" xfId="18919"/>
    <cellStyle name="Note 2 2 2 2 2 5 4" xfId="18920"/>
    <cellStyle name="Note 2 2 2 2 2 5 5" xfId="18921"/>
    <cellStyle name="Note 2 2 2 2 2 5 6" xfId="18922"/>
    <cellStyle name="Note 2 2 2 2 2 5 7" xfId="18923"/>
    <cellStyle name="Note 2 2 2 2 2 5 8" xfId="18924"/>
    <cellStyle name="Note 2 2 2 2 2 6" xfId="18925"/>
    <cellStyle name="Note 2 2 2 2 2 6 2" xfId="18926"/>
    <cellStyle name="Note 2 2 2 2 2 6 3" xfId="18927"/>
    <cellStyle name="Note 2 2 2 2 2 6 4" xfId="18928"/>
    <cellStyle name="Note 2 2 2 2 2 6 5" xfId="18929"/>
    <cellStyle name="Note 2 2 2 2 2 6 6" xfId="18930"/>
    <cellStyle name="Note 2 2 2 2 2 6 7" xfId="18931"/>
    <cellStyle name="Note 2 2 2 2 2 7" xfId="18932"/>
    <cellStyle name="Note 2 2 2 2 2 7 2" xfId="18933"/>
    <cellStyle name="Note 2 2 2 2 2 7 3" xfId="18934"/>
    <cellStyle name="Note 2 2 2 2 2 7 4" xfId="18935"/>
    <cellStyle name="Note 2 2 2 2 2 7 5" xfId="18936"/>
    <cellStyle name="Note 2 2 2 2 2 8" xfId="18937"/>
    <cellStyle name="Note 2 2 2 2 2 8 2" xfId="18938"/>
    <cellStyle name="Note 2 2 2 2 2 8 3" xfId="18939"/>
    <cellStyle name="Note 2 2 2 2 2 8 4" xfId="18940"/>
    <cellStyle name="Note 2 2 2 2 2 8 5" xfId="18941"/>
    <cellStyle name="Note 2 2 2 2 2 9" xfId="18942"/>
    <cellStyle name="Note 2 2 2 2 2 9 2" xfId="18943"/>
    <cellStyle name="Note 2 2 2 2 2 9 3" xfId="18944"/>
    <cellStyle name="Note 2 2 2 2 2 9 4" xfId="18945"/>
    <cellStyle name="Note 2 2 2 2 2 9 5" xfId="18946"/>
    <cellStyle name="Note 2 2 2 2 3" xfId="18947"/>
    <cellStyle name="Note 2 2 2 2 3 10" xfId="18948"/>
    <cellStyle name="Note 2 2 2 2 3 2" xfId="18949"/>
    <cellStyle name="Note 2 2 2 2 3 2 2" xfId="18950"/>
    <cellStyle name="Note 2 2 2 2 3 2 2 2" xfId="18951"/>
    <cellStyle name="Note 2 2 2 2 3 2 2 3" xfId="18952"/>
    <cellStyle name="Note 2 2 2 2 3 2 2 4" xfId="18953"/>
    <cellStyle name="Note 2 2 2 2 3 2 2 5" xfId="18954"/>
    <cellStyle name="Note 2 2 2 2 3 2 2 6" xfId="18955"/>
    <cellStyle name="Note 2 2 2 2 3 2 2 7" xfId="18956"/>
    <cellStyle name="Note 2 2 2 2 3 2 3" xfId="18957"/>
    <cellStyle name="Note 2 2 2 2 3 2 4" xfId="18958"/>
    <cellStyle name="Note 2 2 2 2 3 3" xfId="18959"/>
    <cellStyle name="Note 2 2 2 2 3 3 2" xfId="18960"/>
    <cellStyle name="Note 2 2 2 2 3 3 2 2" xfId="18961"/>
    <cellStyle name="Note 2 2 2 2 3 3 2 3" xfId="18962"/>
    <cellStyle name="Note 2 2 2 2 3 3 2 4" xfId="18963"/>
    <cellStyle name="Note 2 2 2 2 3 3 2 5" xfId="18964"/>
    <cellStyle name="Note 2 2 2 2 3 3 2 6" xfId="18965"/>
    <cellStyle name="Note 2 2 2 2 3 3 2 7" xfId="18966"/>
    <cellStyle name="Note 2 2 2 2 3 3 3" xfId="18967"/>
    <cellStyle name="Note 2 2 2 2 3 3 4" xfId="18968"/>
    <cellStyle name="Note 2 2 2 2 3 4" xfId="18969"/>
    <cellStyle name="Note 2 2 2 2 3 4 2" xfId="18970"/>
    <cellStyle name="Note 2 2 2 2 3 4 2 2" xfId="18971"/>
    <cellStyle name="Note 2 2 2 2 3 4 2 3" xfId="18972"/>
    <cellStyle name="Note 2 2 2 2 3 4 2 4" xfId="18973"/>
    <cellStyle name="Note 2 2 2 2 3 4 2 5" xfId="18974"/>
    <cellStyle name="Note 2 2 2 2 3 4 2 6" xfId="18975"/>
    <cellStyle name="Note 2 2 2 2 3 4 2 7" xfId="18976"/>
    <cellStyle name="Note 2 2 2 2 3 4 3" xfId="18977"/>
    <cellStyle name="Note 2 2 2 2 3 4 4" xfId="18978"/>
    <cellStyle name="Note 2 2 2 2 3 5" xfId="18979"/>
    <cellStyle name="Note 2 2 2 2 3 5 2" xfId="18980"/>
    <cellStyle name="Note 2 2 2 2 3 5 3" xfId="18981"/>
    <cellStyle name="Note 2 2 2 2 3 5 4" xfId="18982"/>
    <cellStyle name="Note 2 2 2 2 3 5 5" xfId="18983"/>
    <cellStyle name="Note 2 2 2 2 3 5 6" xfId="18984"/>
    <cellStyle name="Note 2 2 2 2 3 5 7" xfId="18985"/>
    <cellStyle name="Note 2 2 2 2 3 5 8" xfId="18986"/>
    <cellStyle name="Note 2 2 2 2 3 6" xfId="18987"/>
    <cellStyle name="Note 2 2 2 2 3 6 2" xfId="18988"/>
    <cellStyle name="Note 2 2 2 2 3 6 3" xfId="18989"/>
    <cellStyle name="Note 2 2 2 2 3 6 4" xfId="18990"/>
    <cellStyle name="Note 2 2 2 2 3 6 5" xfId="18991"/>
    <cellStyle name="Note 2 2 2 2 3 6 6" xfId="18992"/>
    <cellStyle name="Note 2 2 2 2 3 6 7" xfId="18993"/>
    <cellStyle name="Note 2 2 2 2 3 7" xfId="18994"/>
    <cellStyle name="Note 2 2 2 2 3 8" xfId="18995"/>
    <cellStyle name="Note 2 2 2 2 3 9" xfId="18996"/>
    <cellStyle name="Note 2 2 2 2 4" xfId="18997"/>
    <cellStyle name="Note 2 2 2 2 4 2" xfId="18998"/>
    <cellStyle name="Note 2 2 2 2 4 2 2" xfId="18999"/>
    <cellStyle name="Note 2 2 2 2 4 2 3" xfId="19000"/>
    <cellStyle name="Note 2 2 2 2 4 2 4" xfId="19001"/>
    <cellStyle name="Note 2 2 2 2 4 2 5" xfId="19002"/>
    <cellStyle name="Note 2 2 2 2 4 2 6" xfId="19003"/>
    <cellStyle name="Note 2 2 2 2 4 2 7" xfId="19004"/>
    <cellStyle name="Note 2 2 2 2 4 3" xfId="19005"/>
    <cellStyle name="Note 2 2 2 2 4 4" xfId="19006"/>
    <cellStyle name="Note 2 2 2 2 4 5" xfId="19007"/>
    <cellStyle name="Note 2 2 2 2 5" xfId="19008"/>
    <cellStyle name="Note 2 2 2 2 5 2" xfId="19009"/>
    <cellStyle name="Note 2 2 2 2 5 2 2" xfId="19010"/>
    <cellStyle name="Note 2 2 2 2 5 2 3" xfId="19011"/>
    <cellStyle name="Note 2 2 2 2 5 2 4" xfId="19012"/>
    <cellStyle name="Note 2 2 2 2 5 2 5" xfId="19013"/>
    <cellStyle name="Note 2 2 2 2 5 2 6" xfId="19014"/>
    <cellStyle name="Note 2 2 2 2 5 2 7" xfId="19015"/>
    <cellStyle name="Note 2 2 2 2 5 3" xfId="19016"/>
    <cellStyle name="Note 2 2 2 2 5 4" xfId="19017"/>
    <cellStyle name="Note 2 2 2 2 5 5" xfId="19018"/>
    <cellStyle name="Note 2 2 2 2 6" xfId="19019"/>
    <cellStyle name="Note 2 2 2 2 6 2" xfId="19020"/>
    <cellStyle name="Note 2 2 2 2 6 2 2" xfId="19021"/>
    <cellStyle name="Note 2 2 2 2 6 2 3" xfId="19022"/>
    <cellStyle name="Note 2 2 2 2 6 2 4" xfId="19023"/>
    <cellStyle name="Note 2 2 2 2 6 2 5" xfId="19024"/>
    <cellStyle name="Note 2 2 2 2 6 2 6" xfId="19025"/>
    <cellStyle name="Note 2 2 2 2 6 2 7" xfId="19026"/>
    <cellStyle name="Note 2 2 2 2 6 3" xfId="19027"/>
    <cellStyle name="Note 2 2 2 2 6 4" xfId="19028"/>
    <cellStyle name="Note 2 2 2 2 6 5" xfId="19029"/>
    <cellStyle name="Note 2 2 2 2 7" xfId="19030"/>
    <cellStyle name="Note 2 2 2 2 7 2" xfId="19031"/>
    <cellStyle name="Note 2 2 2 2 7 2 2" xfId="19032"/>
    <cellStyle name="Note 2 2 2 2 7 2 3" xfId="19033"/>
    <cellStyle name="Note 2 2 2 2 7 2 4" xfId="19034"/>
    <cellStyle name="Note 2 2 2 2 7 2 5" xfId="19035"/>
    <cellStyle name="Note 2 2 2 2 7 2 6" xfId="19036"/>
    <cellStyle name="Note 2 2 2 2 7 2 7" xfId="19037"/>
    <cellStyle name="Note 2 2 2 2 7 3" xfId="19038"/>
    <cellStyle name="Note 2 2 2 2 7 4" xfId="19039"/>
    <cellStyle name="Note 2 2 2 2 7 5" xfId="19040"/>
    <cellStyle name="Note 2 2 2 2 8" xfId="19041"/>
    <cellStyle name="Note 2 2 2 2 8 2" xfId="19042"/>
    <cellStyle name="Note 2 2 2 2 8 3" xfId="19043"/>
    <cellStyle name="Note 2 2 2 2 8 4" xfId="19044"/>
    <cellStyle name="Note 2 2 2 2 8 5" xfId="19045"/>
    <cellStyle name="Note 2 2 2 2 8 6" xfId="19046"/>
    <cellStyle name="Note 2 2 2 2 8 7" xfId="19047"/>
    <cellStyle name="Note 2 2 2 2 8 8" xfId="19048"/>
    <cellStyle name="Note 2 2 2 2 9" xfId="19049"/>
    <cellStyle name="Note 2 2 2 2 9 2" xfId="19050"/>
    <cellStyle name="Note 2 2 2 2 9 3" xfId="19051"/>
    <cellStyle name="Note 2 2 2 2 9 4" xfId="19052"/>
    <cellStyle name="Note 2 2 2 2 9 5" xfId="19053"/>
    <cellStyle name="Note 2 2 2 2 9 6" xfId="19054"/>
    <cellStyle name="Note 2 2 2 2 9 7" xfId="19055"/>
    <cellStyle name="Note 2 2 2 3" xfId="19056"/>
    <cellStyle name="Note 2 2 2 3 10" xfId="19057"/>
    <cellStyle name="Note 2 2 2 3 10 2" xfId="19058"/>
    <cellStyle name="Note 2 2 2 3 10 3" xfId="19059"/>
    <cellStyle name="Note 2 2 2 3 10 4" xfId="19060"/>
    <cellStyle name="Note 2 2 2 3 10 5" xfId="19061"/>
    <cellStyle name="Note 2 2 2 3 11" xfId="19062"/>
    <cellStyle name="Note 2 2 2 3 11 2" xfId="19063"/>
    <cellStyle name="Note 2 2 2 3 11 3" xfId="19064"/>
    <cellStyle name="Note 2 2 2 3 11 4" xfId="19065"/>
    <cellStyle name="Note 2 2 2 3 11 5" xfId="19066"/>
    <cellStyle name="Note 2 2 2 3 12" xfId="19067"/>
    <cellStyle name="Note 2 2 2 3 12 2" xfId="19068"/>
    <cellStyle name="Note 2 2 2 3 12 3" xfId="19069"/>
    <cellStyle name="Note 2 2 2 3 12 4" xfId="19070"/>
    <cellStyle name="Note 2 2 2 3 12 5" xfId="19071"/>
    <cellStyle name="Note 2 2 2 3 13" xfId="19072"/>
    <cellStyle name="Note 2 2 2 3 13 2" xfId="19073"/>
    <cellStyle name="Note 2 2 2 3 13 3" xfId="19074"/>
    <cellStyle name="Note 2 2 2 3 13 4" xfId="19075"/>
    <cellStyle name="Note 2 2 2 3 13 5" xfId="19076"/>
    <cellStyle name="Note 2 2 2 3 14" xfId="19077"/>
    <cellStyle name="Note 2 2 2 3 14 2" xfId="19078"/>
    <cellStyle name="Note 2 2 2 3 14 3" xfId="19079"/>
    <cellStyle name="Note 2 2 2 3 14 4" xfId="19080"/>
    <cellStyle name="Note 2 2 2 3 14 5" xfId="19081"/>
    <cellStyle name="Note 2 2 2 3 15" xfId="19082"/>
    <cellStyle name="Note 2 2 2 3 15 2" xfId="19083"/>
    <cellStyle name="Note 2 2 2 3 15 3" xfId="19084"/>
    <cellStyle name="Note 2 2 2 3 15 4" xfId="19085"/>
    <cellStyle name="Note 2 2 2 3 15 5" xfId="19086"/>
    <cellStyle name="Note 2 2 2 3 16" xfId="19087"/>
    <cellStyle name="Note 2 2 2 3 16 2" xfId="19088"/>
    <cellStyle name="Note 2 2 2 3 16 3" xfId="19089"/>
    <cellStyle name="Note 2 2 2 3 16 4" xfId="19090"/>
    <cellStyle name="Note 2 2 2 3 16 5" xfId="19091"/>
    <cellStyle name="Note 2 2 2 3 17" xfId="19092"/>
    <cellStyle name="Note 2 2 2 3 17 2" xfId="19093"/>
    <cellStyle name="Note 2 2 2 3 17 3" xfId="19094"/>
    <cellStyle name="Note 2 2 2 3 17 4" xfId="19095"/>
    <cellStyle name="Note 2 2 2 3 17 5" xfId="19096"/>
    <cellStyle name="Note 2 2 2 3 18" xfId="19097"/>
    <cellStyle name="Note 2 2 2 3 2" xfId="19098"/>
    <cellStyle name="Note 2 2 2 3 2 10" xfId="19099"/>
    <cellStyle name="Note 2 2 2 3 2 10 2" xfId="19100"/>
    <cellStyle name="Note 2 2 2 3 2 10 3" xfId="19101"/>
    <cellStyle name="Note 2 2 2 3 2 10 4" xfId="19102"/>
    <cellStyle name="Note 2 2 2 3 2 10 5" xfId="19103"/>
    <cellStyle name="Note 2 2 2 3 2 11" xfId="19104"/>
    <cellStyle name="Note 2 2 2 3 2 11 2" xfId="19105"/>
    <cellStyle name="Note 2 2 2 3 2 11 3" xfId="19106"/>
    <cellStyle name="Note 2 2 2 3 2 11 4" xfId="19107"/>
    <cellStyle name="Note 2 2 2 3 2 11 5" xfId="19108"/>
    <cellStyle name="Note 2 2 2 3 2 12" xfId="19109"/>
    <cellStyle name="Note 2 2 2 3 2 12 2" xfId="19110"/>
    <cellStyle name="Note 2 2 2 3 2 12 3" xfId="19111"/>
    <cellStyle name="Note 2 2 2 3 2 12 4" xfId="19112"/>
    <cellStyle name="Note 2 2 2 3 2 12 5" xfId="19113"/>
    <cellStyle name="Note 2 2 2 3 2 13" xfId="19114"/>
    <cellStyle name="Note 2 2 2 3 2 13 2" xfId="19115"/>
    <cellStyle name="Note 2 2 2 3 2 13 3" xfId="19116"/>
    <cellStyle name="Note 2 2 2 3 2 13 4" xfId="19117"/>
    <cellStyle name="Note 2 2 2 3 2 13 5" xfId="19118"/>
    <cellStyle name="Note 2 2 2 3 2 14" xfId="19119"/>
    <cellStyle name="Note 2 2 2 3 2 14 2" xfId="19120"/>
    <cellStyle name="Note 2 2 2 3 2 14 3" xfId="19121"/>
    <cellStyle name="Note 2 2 2 3 2 14 4" xfId="19122"/>
    <cellStyle name="Note 2 2 2 3 2 14 5" xfId="19123"/>
    <cellStyle name="Note 2 2 2 3 2 15" xfId="19124"/>
    <cellStyle name="Note 2 2 2 3 2 15 2" xfId="19125"/>
    <cellStyle name="Note 2 2 2 3 2 15 3" xfId="19126"/>
    <cellStyle name="Note 2 2 2 3 2 15 4" xfId="19127"/>
    <cellStyle name="Note 2 2 2 3 2 15 5" xfId="19128"/>
    <cellStyle name="Note 2 2 2 3 2 16" xfId="19129"/>
    <cellStyle name="Note 2 2 2 3 2 16 2" xfId="19130"/>
    <cellStyle name="Note 2 2 2 3 2 16 3" xfId="19131"/>
    <cellStyle name="Note 2 2 2 3 2 16 4" xfId="19132"/>
    <cellStyle name="Note 2 2 2 3 2 16 5" xfId="19133"/>
    <cellStyle name="Note 2 2 2 3 2 17" xfId="19134"/>
    <cellStyle name="Note 2 2 2 3 2 17 2" xfId="19135"/>
    <cellStyle name="Note 2 2 2 3 2 17 3" xfId="19136"/>
    <cellStyle name="Note 2 2 2 3 2 17 4" xfId="19137"/>
    <cellStyle name="Note 2 2 2 3 2 17 5" xfId="19138"/>
    <cellStyle name="Note 2 2 2 3 2 18" xfId="19139"/>
    <cellStyle name="Note 2 2 2 3 2 2" xfId="19140"/>
    <cellStyle name="Note 2 2 2 3 2 2 2" xfId="19141"/>
    <cellStyle name="Note 2 2 2 3 2 2 2 2" xfId="19142"/>
    <cellStyle name="Note 2 2 2 3 2 2 2 3" xfId="19143"/>
    <cellStyle name="Note 2 2 2 3 2 2 2 4" xfId="19144"/>
    <cellStyle name="Note 2 2 2 3 2 2 2 5" xfId="19145"/>
    <cellStyle name="Note 2 2 2 3 2 2 2 6" xfId="19146"/>
    <cellStyle name="Note 2 2 2 3 2 2 2 7" xfId="19147"/>
    <cellStyle name="Note 2 2 2 3 2 2 3" xfId="19148"/>
    <cellStyle name="Note 2 2 2 3 2 2 4" xfId="19149"/>
    <cellStyle name="Note 2 2 2 3 2 2 5" xfId="19150"/>
    <cellStyle name="Note 2 2 2 3 2 3" xfId="19151"/>
    <cellStyle name="Note 2 2 2 3 2 3 2" xfId="19152"/>
    <cellStyle name="Note 2 2 2 3 2 3 2 2" xfId="19153"/>
    <cellStyle name="Note 2 2 2 3 2 3 2 3" xfId="19154"/>
    <cellStyle name="Note 2 2 2 3 2 3 2 4" xfId="19155"/>
    <cellStyle name="Note 2 2 2 3 2 3 2 5" xfId="19156"/>
    <cellStyle name="Note 2 2 2 3 2 3 2 6" xfId="19157"/>
    <cellStyle name="Note 2 2 2 3 2 3 2 7" xfId="19158"/>
    <cellStyle name="Note 2 2 2 3 2 3 3" xfId="19159"/>
    <cellStyle name="Note 2 2 2 3 2 3 4" xfId="19160"/>
    <cellStyle name="Note 2 2 2 3 2 3 5" xfId="19161"/>
    <cellStyle name="Note 2 2 2 3 2 4" xfId="19162"/>
    <cellStyle name="Note 2 2 2 3 2 4 2" xfId="19163"/>
    <cellStyle name="Note 2 2 2 3 2 4 2 2" xfId="19164"/>
    <cellStyle name="Note 2 2 2 3 2 4 2 3" xfId="19165"/>
    <cellStyle name="Note 2 2 2 3 2 4 2 4" xfId="19166"/>
    <cellStyle name="Note 2 2 2 3 2 4 2 5" xfId="19167"/>
    <cellStyle name="Note 2 2 2 3 2 4 2 6" xfId="19168"/>
    <cellStyle name="Note 2 2 2 3 2 4 2 7" xfId="19169"/>
    <cellStyle name="Note 2 2 2 3 2 4 3" xfId="19170"/>
    <cellStyle name="Note 2 2 2 3 2 4 4" xfId="19171"/>
    <cellStyle name="Note 2 2 2 3 2 4 5" xfId="19172"/>
    <cellStyle name="Note 2 2 2 3 2 5" xfId="19173"/>
    <cellStyle name="Note 2 2 2 3 2 5 2" xfId="19174"/>
    <cellStyle name="Note 2 2 2 3 2 5 3" xfId="19175"/>
    <cellStyle name="Note 2 2 2 3 2 5 4" xfId="19176"/>
    <cellStyle name="Note 2 2 2 3 2 5 5" xfId="19177"/>
    <cellStyle name="Note 2 2 2 3 2 5 6" xfId="19178"/>
    <cellStyle name="Note 2 2 2 3 2 5 7" xfId="19179"/>
    <cellStyle name="Note 2 2 2 3 2 5 8" xfId="19180"/>
    <cellStyle name="Note 2 2 2 3 2 6" xfId="19181"/>
    <cellStyle name="Note 2 2 2 3 2 6 2" xfId="19182"/>
    <cellStyle name="Note 2 2 2 3 2 6 3" xfId="19183"/>
    <cellStyle name="Note 2 2 2 3 2 6 4" xfId="19184"/>
    <cellStyle name="Note 2 2 2 3 2 6 5" xfId="19185"/>
    <cellStyle name="Note 2 2 2 3 2 6 6" xfId="19186"/>
    <cellStyle name="Note 2 2 2 3 2 6 7" xfId="19187"/>
    <cellStyle name="Note 2 2 2 3 2 7" xfId="19188"/>
    <cellStyle name="Note 2 2 2 3 2 7 2" xfId="19189"/>
    <cellStyle name="Note 2 2 2 3 2 7 3" xfId="19190"/>
    <cellStyle name="Note 2 2 2 3 2 7 4" xfId="19191"/>
    <cellStyle name="Note 2 2 2 3 2 7 5" xfId="19192"/>
    <cellStyle name="Note 2 2 2 3 2 8" xfId="19193"/>
    <cellStyle name="Note 2 2 2 3 2 8 2" xfId="19194"/>
    <cellStyle name="Note 2 2 2 3 2 8 3" xfId="19195"/>
    <cellStyle name="Note 2 2 2 3 2 8 4" xfId="19196"/>
    <cellStyle name="Note 2 2 2 3 2 8 5" xfId="19197"/>
    <cellStyle name="Note 2 2 2 3 2 9" xfId="19198"/>
    <cellStyle name="Note 2 2 2 3 2 9 2" xfId="19199"/>
    <cellStyle name="Note 2 2 2 3 2 9 3" xfId="19200"/>
    <cellStyle name="Note 2 2 2 3 2 9 4" xfId="19201"/>
    <cellStyle name="Note 2 2 2 3 2 9 5" xfId="19202"/>
    <cellStyle name="Note 2 2 2 3 3" xfId="19203"/>
    <cellStyle name="Note 2 2 2 3 3 10" xfId="19204"/>
    <cellStyle name="Note 2 2 2 3 3 2" xfId="19205"/>
    <cellStyle name="Note 2 2 2 3 3 2 2" xfId="19206"/>
    <cellStyle name="Note 2 2 2 3 3 2 2 2" xfId="19207"/>
    <cellStyle name="Note 2 2 2 3 3 2 2 3" xfId="19208"/>
    <cellStyle name="Note 2 2 2 3 3 2 2 4" xfId="19209"/>
    <cellStyle name="Note 2 2 2 3 3 2 2 5" xfId="19210"/>
    <cellStyle name="Note 2 2 2 3 3 2 2 6" xfId="19211"/>
    <cellStyle name="Note 2 2 2 3 3 2 2 7" xfId="19212"/>
    <cellStyle name="Note 2 2 2 3 3 2 3" xfId="19213"/>
    <cellStyle name="Note 2 2 2 3 3 2 4" xfId="19214"/>
    <cellStyle name="Note 2 2 2 3 3 3" xfId="19215"/>
    <cellStyle name="Note 2 2 2 3 3 3 2" xfId="19216"/>
    <cellStyle name="Note 2 2 2 3 3 3 2 2" xfId="19217"/>
    <cellStyle name="Note 2 2 2 3 3 3 2 3" xfId="19218"/>
    <cellStyle name="Note 2 2 2 3 3 3 2 4" xfId="19219"/>
    <cellStyle name="Note 2 2 2 3 3 3 2 5" xfId="19220"/>
    <cellStyle name="Note 2 2 2 3 3 3 2 6" xfId="19221"/>
    <cellStyle name="Note 2 2 2 3 3 3 2 7" xfId="19222"/>
    <cellStyle name="Note 2 2 2 3 3 3 3" xfId="19223"/>
    <cellStyle name="Note 2 2 2 3 3 3 4" xfId="19224"/>
    <cellStyle name="Note 2 2 2 3 3 4" xfId="19225"/>
    <cellStyle name="Note 2 2 2 3 3 4 2" xfId="19226"/>
    <cellStyle name="Note 2 2 2 3 3 4 2 2" xfId="19227"/>
    <cellStyle name="Note 2 2 2 3 3 4 2 3" xfId="19228"/>
    <cellStyle name="Note 2 2 2 3 3 4 2 4" xfId="19229"/>
    <cellStyle name="Note 2 2 2 3 3 4 2 5" xfId="19230"/>
    <cellStyle name="Note 2 2 2 3 3 4 2 6" xfId="19231"/>
    <cellStyle name="Note 2 2 2 3 3 4 2 7" xfId="19232"/>
    <cellStyle name="Note 2 2 2 3 3 4 3" xfId="19233"/>
    <cellStyle name="Note 2 2 2 3 3 4 4" xfId="19234"/>
    <cellStyle name="Note 2 2 2 3 3 5" xfId="19235"/>
    <cellStyle name="Note 2 2 2 3 3 5 2" xfId="19236"/>
    <cellStyle name="Note 2 2 2 3 3 5 3" xfId="19237"/>
    <cellStyle name="Note 2 2 2 3 3 5 4" xfId="19238"/>
    <cellStyle name="Note 2 2 2 3 3 5 5" xfId="19239"/>
    <cellStyle name="Note 2 2 2 3 3 5 6" xfId="19240"/>
    <cellStyle name="Note 2 2 2 3 3 5 7" xfId="19241"/>
    <cellStyle name="Note 2 2 2 3 3 5 8" xfId="19242"/>
    <cellStyle name="Note 2 2 2 3 3 6" xfId="19243"/>
    <cellStyle name="Note 2 2 2 3 3 6 2" xfId="19244"/>
    <cellStyle name="Note 2 2 2 3 3 6 3" xfId="19245"/>
    <cellStyle name="Note 2 2 2 3 3 6 4" xfId="19246"/>
    <cellStyle name="Note 2 2 2 3 3 6 5" xfId="19247"/>
    <cellStyle name="Note 2 2 2 3 3 6 6" xfId="19248"/>
    <cellStyle name="Note 2 2 2 3 3 6 7" xfId="19249"/>
    <cellStyle name="Note 2 2 2 3 3 7" xfId="19250"/>
    <cellStyle name="Note 2 2 2 3 3 8" xfId="19251"/>
    <cellStyle name="Note 2 2 2 3 3 9" xfId="19252"/>
    <cellStyle name="Note 2 2 2 3 4" xfId="19253"/>
    <cellStyle name="Note 2 2 2 3 4 2" xfId="19254"/>
    <cellStyle name="Note 2 2 2 3 4 2 2" xfId="19255"/>
    <cellStyle name="Note 2 2 2 3 4 2 3" xfId="19256"/>
    <cellStyle name="Note 2 2 2 3 4 2 4" xfId="19257"/>
    <cellStyle name="Note 2 2 2 3 4 2 5" xfId="19258"/>
    <cellStyle name="Note 2 2 2 3 4 2 6" xfId="19259"/>
    <cellStyle name="Note 2 2 2 3 4 2 7" xfId="19260"/>
    <cellStyle name="Note 2 2 2 3 4 3" xfId="19261"/>
    <cellStyle name="Note 2 2 2 3 4 4" xfId="19262"/>
    <cellStyle name="Note 2 2 2 3 4 5" xfId="19263"/>
    <cellStyle name="Note 2 2 2 3 5" xfId="19264"/>
    <cellStyle name="Note 2 2 2 3 5 2" xfId="19265"/>
    <cellStyle name="Note 2 2 2 3 5 2 2" xfId="19266"/>
    <cellStyle name="Note 2 2 2 3 5 2 3" xfId="19267"/>
    <cellStyle name="Note 2 2 2 3 5 2 4" xfId="19268"/>
    <cellStyle name="Note 2 2 2 3 5 2 5" xfId="19269"/>
    <cellStyle name="Note 2 2 2 3 5 2 6" xfId="19270"/>
    <cellStyle name="Note 2 2 2 3 5 2 7" xfId="19271"/>
    <cellStyle name="Note 2 2 2 3 5 3" xfId="19272"/>
    <cellStyle name="Note 2 2 2 3 5 4" xfId="19273"/>
    <cellStyle name="Note 2 2 2 3 5 5" xfId="19274"/>
    <cellStyle name="Note 2 2 2 3 6" xfId="19275"/>
    <cellStyle name="Note 2 2 2 3 6 2" xfId="19276"/>
    <cellStyle name="Note 2 2 2 3 6 2 2" xfId="19277"/>
    <cellStyle name="Note 2 2 2 3 6 2 3" xfId="19278"/>
    <cellStyle name="Note 2 2 2 3 6 2 4" xfId="19279"/>
    <cellStyle name="Note 2 2 2 3 6 2 5" xfId="19280"/>
    <cellStyle name="Note 2 2 2 3 6 2 6" xfId="19281"/>
    <cellStyle name="Note 2 2 2 3 6 2 7" xfId="19282"/>
    <cellStyle name="Note 2 2 2 3 6 3" xfId="19283"/>
    <cellStyle name="Note 2 2 2 3 6 4" xfId="19284"/>
    <cellStyle name="Note 2 2 2 3 6 5" xfId="19285"/>
    <cellStyle name="Note 2 2 2 3 7" xfId="19286"/>
    <cellStyle name="Note 2 2 2 3 7 2" xfId="19287"/>
    <cellStyle name="Note 2 2 2 3 7 2 2" xfId="19288"/>
    <cellStyle name="Note 2 2 2 3 7 2 3" xfId="19289"/>
    <cellStyle name="Note 2 2 2 3 7 2 4" xfId="19290"/>
    <cellStyle name="Note 2 2 2 3 7 2 5" xfId="19291"/>
    <cellStyle name="Note 2 2 2 3 7 2 6" xfId="19292"/>
    <cellStyle name="Note 2 2 2 3 7 2 7" xfId="19293"/>
    <cellStyle name="Note 2 2 2 3 7 3" xfId="19294"/>
    <cellStyle name="Note 2 2 2 3 7 4" xfId="19295"/>
    <cellStyle name="Note 2 2 2 3 7 5" xfId="19296"/>
    <cellStyle name="Note 2 2 2 3 8" xfId="19297"/>
    <cellStyle name="Note 2 2 2 3 8 2" xfId="19298"/>
    <cellStyle name="Note 2 2 2 3 8 3" xfId="19299"/>
    <cellStyle name="Note 2 2 2 3 8 4" xfId="19300"/>
    <cellStyle name="Note 2 2 2 3 8 5" xfId="19301"/>
    <cellStyle name="Note 2 2 2 3 8 6" xfId="19302"/>
    <cellStyle name="Note 2 2 2 3 8 7" xfId="19303"/>
    <cellStyle name="Note 2 2 2 3 8 8" xfId="19304"/>
    <cellStyle name="Note 2 2 2 3 9" xfId="19305"/>
    <cellStyle name="Note 2 2 2 3 9 2" xfId="19306"/>
    <cellStyle name="Note 2 2 2 3 9 3" xfId="19307"/>
    <cellStyle name="Note 2 2 2 3 9 4" xfId="19308"/>
    <cellStyle name="Note 2 2 2 3 9 5" xfId="19309"/>
    <cellStyle name="Note 2 2 2 3 9 6" xfId="19310"/>
    <cellStyle name="Note 2 2 2 3 9 7" xfId="19311"/>
    <cellStyle name="Note 2 2 2 4" xfId="19312"/>
    <cellStyle name="Note 2 2 2 4 10" xfId="19313"/>
    <cellStyle name="Note 2 2 2 4 10 2" xfId="19314"/>
    <cellStyle name="Note 2 2 2 4 10 3" xfId="19315"/>
    <cellStyle name="Note 2 2 2 4 10 4" xfId="19316"/>
    <cellStyle name="Note 2 2 2 4 10 5" xfId="19317"/>
    <cellStyle name="Note 2 2 2 4 11" xfId="19318"/>
    <cellStyle name="Note 2 2 2 4 11 2" xfId="19319"/>
    <cellStyle name="Note 2 2 2 4 11 3" xfId="19320"/>
    <cellStyle name="Note 2 2 2 4 11 4" xfId="19321"/>
    <cellStyle name="Note 2 2 2 4 11 5" xfId="19322"/>
    <cellStyle name="Note 2 2 2 4 12" xfId="19323"/>
    <cellStyle name="Note 2 2 2 4 12 2" xfId="19324"/>
    <cellStyle name="Note 2 2 2 4 12 3" xfId="19325"/>
    <cellStyle name="Note 2 2 2 4 12 4" xfId="19326"/>
    <cellStyle name="Note 2 2 2 4 12 5" xfId="19327"/>
    <cellStyle name="Note 2 2 2 4 13" xfId="19328"/>
    <cellStyle name="Note 2 2 2 4 13 2" xfId="19329"/>
    <cellStyle name="Note 2 2 2 4 13 3" xfId="19330"/>
    <cellStyle name="Note 2 2 2 4 13 4" xfId="19331"/>
    <cellStyle name="Note 2 2 2 4 13 5" xfId="19332"/>
    <cellStyle name="Note 2 2 2 4 14" xfId="19333"/>
    <cellStyle name="Note 2 2 2 4 14 2" xfId="19334"/>
    <cellStyle name="Note 2 2 2 4 14 3" xfId="19335"/>
    <cellStyle name="Note 2 2 2 4 14 4" xfId="19336"/>
    <cellStyle name="Note 2 2 2 4 14 5" xfId="19337"/>
    <cellStyle name="Note 2 2 2 4 15" xfId="19338"/>
    <cellStyle name="Note 2 2 2 4 15 2" xfId="19339"/>
    <cellStyle name="Note 2 2 2 4 15 3" xfId="19340"/>
    <cellStyle name="Note 2 2 2 4 15 4" xfId="19341"/>
    <cellStyle name="Note 2 2 2 4 15 5" xfId="19342"/>
    <cellStyle name="Note 2 2 2 4 16" xfId="19343"/>
    <cellStyle name="Note 2 2 2 4 16 2" xfId="19344"/>
    <cellStyle name="Note 2 2 2 4 16 3" xfId="19345"/>
    <cellStyle name="Note 2 2 2 4 16 4" xfId="19346"/>
    <cellStyle name="Note 2 2 2 4 16 5" xfId="19347"/>
    <cellStyle name="Note 2 2 2 4 17" xfId="19348"/>
    <cellStyle name="Note 2 2 2 4 17 2" xfId="19349"/>
    <cellStyle name="Note 2 2 2 4 17 3" xfId="19350"/>
    <cellStyle name="Note 2 2 2 4 17 4" xfId="19351"/>
    <cellStyle name="Note 2 2 2 4 17 5" xfId="19352"/>
    <cellStyle name="Note 2 2 2 4 18" xfId="19353"/>
    <cellStyle name="Note 2 2 2 4 2" xfId="19354"/>
    <cellStyle name="Note 2 2 2 4 2 2" xfId="19355"/>
    <cellStyle name="Note 2 2 2 4 2 2 2" xfId="19356"/>
    <cellStyle name="Note 2 2 2 4 2 2 3" xfId="19357"/>
    <cellStyle name="Note 2 2 2 4 2 2 4" xfId="19358"/>
    <cellStyle name="Note 2 2 2 4 2 2 5" xfId="19359"/>
    <cellStyle name="Note 2 2 2 4 2 2 6" xfId="19360"/>
    <cellStyle name="Note 2 2 2 4 2 2 7" xfId="19361"/>
    <cellStyle name="Note 2 2 2 4 2 3" xfId="19362"/>
    <cellStyle name="Note 2 2 2 4 2 4" xfId="19363"/>
    <cellStyle name="Note 2 2 2 4 2 5" xfId="19364"/>
    <cellStyle name="Note 2 2 2 4 3" xfId="19365"/>
    <cellStyle name="Note 2 2 2 4 3 2" xfId="19366"/>
    <cellStyle name="Note 2 2 2 4 3 2 2" xfId="19367"/>
    <cellStyle name="Note 2 2 2 4 3 2 3" xfId="19368"/>
    <cellStyle name="Note 2 2 2 4 3 2 4" xfId="19369"/>
    <cellStyle name="Note 2 2 2 4 3 2 5" xfId="19370"/>
    <cellStyle name="Note 2 2 2 4 3 2 6" xfId="19371"/>
    <cellStyle name="Note 2 2 2 4 3 2 7" xfId="19372"/>
    <cellStyle name="Note 2 2 2 4 3 3" xfId="19373"/>
    <cellStyle name="Note 2 2 2 4 3 4" xfId="19374"/>
    <cellStyle name="Note 2 2 2 4 3 5" xfId="19375"/>
    <cellStyle name="Note 2 2 2 4 4" xfId="19376"/>
    <cellStyle name="Note 2 2 2 4 4 2" xfId="19377"/>
    <cellStyle name="Note 2 2 2 4 4 2 2" xfId="19378"/>
    <cellStyle name="Note 2 2 2 4 4 2 3" xfId="19379"/>
    <cellStyle name="Note 2 2 2 4 4 2 4" xfId="19380"/>
    <cellStyle name="Note 2 2 2 4 4 2 5" xfId="19381"/>
    <cellStyle name="Note 2 2 2 4 4 2 6" xfId="19382"/>
    <cellStyle name="Note 2 2 2 4 4 2 7" xfId="19383"/>
    <cellStyle name="Note 2 2 2 4 4 3" xfId="19384"/>
    <cellStyle name="Note 2 2 2 4 4 4" xfId="19385"/>
    <cellStyle name="Note 2 2 2 4 4 5" xfId="19386"/>
    <cellStyle name="Note 2 2 2 4 5" xfId="19387"/>
    <cellStyle name="Note 2 2 2 4 5 2" xfId="19388"/>
    <cellStyle name="Note 2 2 2 4 5 3" xfId="19389"/>
    <cellStyle name="Note 2 2 2 4 5 4" xfId="19390"/>
    <cellStyle name="Note 2 2 2 4 5 5" xfId="19391"/>
    <cellStyle name="Note 2 2 2 4 5 6" xfId="19392"/>
    <cellStyle name="Note 2 2 2 4 5 7" xfId="19393"/>
    <cellStyle name="Note 2 2 2 4 5 8" xfId="19394"/>
    <cellStyle name="Note 2 2 2 4 6" xfId="19395"/>
    <cellStyle name="Note 2 2 2 4 6 2" xfId="19396"/>
    <cellStyle name="Note 2 2 2 4 6 3" xfId="19397"/>
    <cellStyle name="Note 2 2 2 4 6 4" xfId="19398"/>
    <cellStyle name="Note 2 2 2 4 6 5" xfId="19399"/>
    <cellStyle name="Note 2 2 2 4 6 6" xfId="19400"/>
    <cellStyle name="Note 2 2 2 4 6 7" xfId="19401"/>
    <cellStyle name="Note 2 2 2 4 7" xfId="19402"/>
    <cellStyle name="Note 2 2 2 4 7 2" xfId="19403"/>
    <cellStyle name="Note 2 2 2 4 7 3" xfId="19404"/>
    <cellStyle name="Note 2 2 2 4 7 4" xfId="19405"/>
    <cellStyle name="Note 2 2 2 4 7 5" xfId="19406"/>
    <cellStyle name="Note 2 2 2 4 8" xfId="19407"/>
    <cellStyle name="Note 2 2 2 4 8 2" xfId="19408"/>
    <cellStyle name="Note 2 2 2 4 8 3" xfId="19409"/>
    <cellStyle name="Note 2 2 2 4 8 4" xfId="19410"/>
    <cellStyle name="Note 2 2 2 4 8 5" xfId="19411"/>
    <cellStyle name="Note 2 2 2 4 9" xfId="19412"/>
    <cellStyle name="Note 2 2 2 4 9 2" xfId="19413"/>
    <cellStyle name="Note 2 2 2 4 9 3" xfId="19414"/>
    <cellStyle name="Note 2 2 2 4 9 4" xfId="19415"/>
    <cellStyle name="Note 2 2 2 4 9 5" xfId="19416"/>
    <cellStyle name="Note 2 2 2 5" xfId="19417"/>
    <cellStyle name="Note 2 2 2 5 10" xfId="19418"/>
    <cellStyle name="Note 2 2 2 5 2" xfId="19419"/>
    <cellStyle name="Note 2 2 2 5 2 2" xfId="19420"/>
    <cellStyle name="Note 2 2 2 5 2 2 2" xfId="19421"/>
    <cellStyle name="Note 2 2 2 5 2 2 3" xfId="19422"/>
    <cellStyle name="Note 2 2 2 5 2 2 4" xfId="19423"/>
    <cellStyle name="Note 2 2 2 5 2 2 5" xfId="19424"/>
    <cellStyle name="Note 2 2 2 5 2 2 6" xfId="19425"/>
    <cellStyle name="Note 2 2 2 5 2 2 7" xfId="19426"/>
    <cellStyle name="Note 2 2 2 5 2 3" xfId="19427"/>
    <cellStyle name="Note 2 2 2 5 2 4" xfId="19428"/>
    <cellStyle name="Note 2 2 2 5 3" xfId="19429"/>
    <cellStyle name="Note 2 2 2 5 3 2" xfId="19430"/>
    <cellStyle name="Note 2 2 2 5 3 2 2" xfId="19431"/>
    <cellStyle name="Note 2 2 2 5 3 2 3" xfId="19432"/>
    <cellStyle name="Note 2 2 2 5 3 2 4" xfId="19433"/>
    <cellStyle name="Note 2 2 2 5 3 2 5" xfId="19434"/>
    <cellStyle name="Note 2 2 2 5 3 2 6" xfId="19435"/>
    <cellStyle name="Note 2 2 2 5 3 2 7" xfId="19436"/>
    <cellStyle name="Note 2 2 2 5 3 3" xfId="19437"/>
    <cellStyle name="Note 2 2 2 5 3 4" xfId="19438"/>
    <cellStyle name="Note 2 2 2 5 4" xfId="19439"/>
    <cellStyle name="Note 2 2 2 5 4 2" xfId="19440"/>
    <cellStyle name="Note 2 2 2 5 4 2 2" xfId="19441"/>
    <cellStyle name="Note 2 2 2 5 4 2 3" xfId="19442"/>
    <cellStyle name="Note 2 2 2 5 4 2 4" xfId="19443"/>
    <cellStyle name="Note 2 2 2 5 4 2 5" xfId="19444"/>
    <cellStyle name="Note 2 2 2 5 4 2 6" xfId="19445"/>
    <cellStyle name="Note 2 2 2 5 4 2 7" xfId="19446"/>
    <cellStyle name="Note 2 2 2 5 4 3" xfId="19447"/>
    <cellStyle name="Note 2 2 2 5 4 4" xfId="19448"/>
    <cellStyle name="Note 2 2 2 5 5" xfId="19449"/>
    <cellStyle name="Note 2 2 2 5 5 2" xfId="19450"/>
    <cellStyle name="Note 2 2 2 5 5 3" xfId="19451"/>
    <cellStyle name="Note 2 2 2 5 5 4" xfId="19452"/>
    <cellStyle name="Note 2 2 2 5 5 5" xfId="19453"/>
    <cellStyle name="Note 2 2 2 5 5 6" xfId="19454"/>
    <cellStyle name="Note 2 2 2 5 5 7" xfId="19455"/>
    <cellStyle name="Note 2 2 2 5 5 8" xfId="19456"/>
    <cellStyle name="Note 2 2 2 5 6" xfId="19457"/>
    <cellStyle name="Note 2 2 2 5 6 2" xfId="19458"/>
    <cellStyle name="Note 2 2 2 5 6 3" xfId="19459"/>
    <cellStyle name="Note 2 2 2 5 6 4" xfId="19460"/>
    <cellStyle name="Note 2 2 2 5 6 5" xfId="19461"/>
    <cellStyle name="Note 2 2 2 5 6 6" xfId="19462"/>
    <cellStyle name="Note 2 2 2 5 6 7" xfId="19463"/>
    <cellStyle name="Note 2 2 2 5 7" xfId="19464"/>
    <cellStyle name="Note 2 2 2 5 8" xfId="19465"/>
    <cellStyle name="Note 2 2 2 5 9" xfId="19466"/>
    <cellStyle name="Note 2 2 2 6" xfId="19467"/>
    <cellStyle name="Note 2 2 2 6 2" xfId="19468"/>
    <cellStyle name="Note 2 2 2 6 2 2" xfId="19469"/>
    <cellStyle name="Note 2 2 2 6 2 3" xfId="19470"/>
    <cellStyle name="Note 2 2 2 6 2 4" xfId="19471"/>
    <cellStyle name="Note 2 2 2 6 2 5" xfId="19472"/>
    <cellStyle name="Note 2 2 2 6 2 6" xfId="19473"/>
    <cellStyle name="Note 2 2 2 6 2 7" xfId="19474"/>
    <cellStyle name="Note 2 2 2 6 3" xfId="19475"/>
    <cellStyle name="Note 2 2 2 6 4" xfId="19476"/>
    <cellStyle name="Note 2 2 2 6 5" xfId="19477"/>
    <cellStyle name="Note 2 2 2 7" xfId="19478"/>
    <cellStyle name="Note 2 2 2 7 2" xfId="19479"/>
    <cellStyle name="Note 2 2 2 7 2 2" xfId="19480"/>
    <cellStyle name="Note 2 2 2 7 2 3" xfId="19481"/>
    <cellStyle name="Note 2 2 2 7 2 4" xfId="19482"/>
    <cellStyle name="Note 2 2 2 7 2 5" xfId="19483"/>
    <cellStyle name="Note 2 2 2 7 2 6" xfId="19484"/>
    <cellStyle name="Note 2 2 2 7 2 7" xfId="19485"/>
    <cellStyle name="Note 2 2 2 7 3" xfId="19486"/>
    <cellStyle name="Note 2 2 2 7 4" xfId="19487"/>
    <cellStyle name="Note 2 2 2 7 5" xfId="19488"/>
    <cellStyle name="Note 2 2 2 8" xfId="19489"/>
    <cellStyle name="Note 2 2 2 8 2" xfId="19490"/>
    <cellStyle name="Note 2 2 2 8 2 2" xfId="19491"/>
    <cellStyle name="Note 2 2 2 8 2 3" xfId="19492"/>
    <cellStyle name="Note 2 2 2 8 2 4" xfId="19493"/>
    <cellStyle name="Note 2 2 2 8 2 5" xfId="19494"/>
    <cellStyle name="Note 2 2 2 8 2 6" xfId="19495"/>
    <cellStyle name="Note 2 2 2 8 2 7" xfId="19496"/>
    <cellStyle name="Note 2 2 2 8 3" xfId="19497"/>
    <cellStyle name="Note 2 2 2 8 4" xfId="19498"/>
    <cellStyle name="Note 2 2 2 8 5" xfId="19499"/>
    <cellStyle name="Note 2 2 2 9" xfId="19500"/>
    <cellStyle name="Note 2 2 2 9 2" xfId="19501"/>
    <cellStyle name="Note 2 2 2 9 2 2" xfId="19502"/>
    <cellStyle name="Note 2 2 2 9 2 3" xfId="19503"/>
    <cellStyle name="Note 2 2 2 9 2 4" xfId="19504"/>
    <cellStyle name="Note 2 2 2 9 2 5" xfId="19505"/>
    <cellStyle name="Note 2 2 2 9 2 6" xfId="19506"/>
    <cellStyle name="Note 2 2 2 9 2 7" xfId="19507"/>
    <cellStyle name="Note 2 2 2 9 3" xfId="19508"/>
    <cellStyle name="Note 2 2 2 9 4" xfId="19509"/>
    <cellStyle name="Note 2 2 2 9 5" xfId="19510"/>
    <cellStyle name="Note 2 2 3" xfId="19511"/>
    <cellStyle name="Note 2 2 3 10" xfId="19512"/>
    <cellStyle name="Note 2 2 3 10 2" xfId="19513"/>
    <cellStyle name="Note 2 2 3 10 3" xfId="19514"/>
    <cellStyle name="Note 2 2 3 10 4" xfId="19515"/>
    <cellStyle name="Note 2 2 3 10 5" xfId="19516"/>
    <cellStyle name="Note 2 2 3 11" xfId="19517"/>
    <cellStyle name="Note 2 2 3 11 2" xfId="19518"/>
    <cellStyle name="Note 2 2 3 11 3" xfId="19519"/>
    <cellStyle name="Note 2 2 3 11 4" xfId="19520"/>
    <cellStyle name="Note 2 2 3 11 5" xfId="19521"/>
    <cellStyle name="Note 2 2 3 12" xfId="19522"/>
    <cellStyle name="Note 2 2 3 12 2" xfId="19523"/>
    <cellStyle name="Note 2 2 3 12 3" xfId="19524"/>
    <cellStyle name="Note 2 2 3 12 4" xfId="19525"/>
    <cellStyle name="Note 2 2 3 12 5" xfId="19526"/>
    <cellStyle name="Note 2 2 3 13" xfId="19527"/>
    <cellStyle name="Note 2 2 3 13 2" xfId="19528"/>
    <cellStyle name="Note 2 2 3 13 3" xfId="19529"/>
    <cellStyle name="Note 2 2 3 13 4" xfId="19530"/>
    <cellStyle name="Note 2 2 3 13 5" xfId="19531"/>
    <cellStyle name="Note 2 2 3 14" xfId="19532"/>
    <cellStyle name="Note 2 2 3 14 2" xfId="19533"/>
    <cellStyle name="Note 2 2 3 14 3" xfId="19534"/>
    <cellStyle name="Note 2 2 3 14 4" xfId="19535"/>
    <cellStyle name="Note 2 2 3 14 5" xfId="19536"/>
    <cellStyle name="Note 2 2 3 15" xfId="19537"/>
    <cellStyle name="Note 2 2 3 15 2" xfId="19538"/>
    <cellStyle name="Note 2 2 3 15 3" xfId="19539"/>
    <cellStyle name="Note 2 2 3 15 4" xfId="19540"/>
    <cellStyle name="Note 2 2 3 15 5" xfId="19541"/>
    <cellStyle name="Note 2 2 3 16" xfId="19542"/>
    <cellStyle name="Note 2 2 3 16 2" xfId="19543"/>
    <cellStyle name="Note 2 2 3 16 3" xfId="19544"/>
    <cellStyle name="Note 2 2 3 16 4" xfId="19545"/>
    <cellStyle name="Note 2 2 3 16 5" xfId="19546"/>
    <cellStyle name="Note 2 2 3 17" xfId="19547"/>
    <cellStyle name="Note 2 2 3 17 2" xfId="19548"/>
    <cellStyle name="Note 2 2 3 17 3" xfId="19549"/>
    <cellStyle name="Note 2 2 3 17 4" xfId="19550"/>
    <cellStyle name="Note 2 2 3 17 5" xfId="19551"/>
    <cellStyle name="Note 2 2 3 18" xfId="19552"/>
    <cellStyle name="Note 2 2 3 2" xfId="19553"/>
    <cellStyle name="Note 2 2 3 2 10" xfId="19554"/>
    <cellStyle name="Note 2 2 3 2 10 2" xfId="19555"/>
    <cellStyle name="Note 2 2 3 2 10 3" xfId="19556"/>
    <cellStyle name="Note 2 2 3 2 10 4" xfId="19557"/>
    <cellStyle name="Note 2 2 3 2 10 5" xfId="19558"/>
    <cellStyle name="Note 2 2 3 2 11" xfId="19559"/>
    <cellStyle name="Note 2 2 3 2 11 2" xfId="19560"/>
    <cellStyle name="Note 2 2 3 2 11 3" xfId="19561"/>
    <cellStyle name="Note 2 2 3 2 11 4" xfId="19562"/>
    <cellStyle name="Note 2 2 3 2 11 5" xfId="19563"/>
    <cellStyle name="Note 2 2 3 2 12" xfId="19564"/>
    <cellStyle name="Note 2 2 3 2 12 2" xfId="19565"/>
    <cellStyle name="Note 2 2 3 2 12 3" xfId="19566"/>
    <cellStyle name="Note 2 2 3 2 12 4" xfId="19567"/>
    <cellStyle name="Note 2 2 3 2 12 5" xfId="19568"/>
    <cellStyle name="Note 2 2 3 2 13" xfId="19569"/>
    <cellStyle name="Note 2 2 3 2 13 2" xfId="19570"/>
    <cellStyle name="Note 2 2 3 2 13 3" xfId="19571"/>
    <cellStyle name="Note 2 2 3 2 13 4" xfId="19572"/>
    <cellStyle name="Note 2 2 3 2 13 5" xfId="19573"/>
    <cellStyle name="Note 2 2 3 2 14" xfId="19574"/>
    <cellStyle name="Note 2 2 3 2 14 2" xfId="19575"/>
    <cellStyle name="Note 2 2 3 2 14 3" xfId="19576"/>
    <cellStyle name="Note 2 2 3 2 14 4" xfId="19577"/>
    <cellStyle name="Note 2 2 3 2 14 5" xfId="19578"/>
    <cellStyle name="Note 2 2 3 2 15" xfId="19579"/>
    <cellStyle name="Note 2 2 3 2 15 2" xfId="19580"/>
    <cellStyle name="Note 2 2 3 2 15 3" xfId="19581"/>
    <cellStyle name="Note 2 2 3 2 15 4" xfId="19582"/>
    <cellStyle name="Note 2 2 3 2 15 5" xfId="19583"/>
    <cellStyle name="Note 2 2 3 2 16" xfId="19584"/>
    <cellStyle name="Note 2 2 3 2 16 2" xfId="19585"/>
    <cellStyle name="Note 2 2 3 2 16 3" xfId="19586"/>
    <cellStyle name="Note 2 2 3 2 16 4" xfId="19587"/>
    <cellStyle name="Note 2 2 3 2 16 5" xfId="19588"/>
    <cellStyle name="Note 2 2 3 2 17" xfId="19589"/>
    <cellStyle name="Note 2 2 3 2 17 2" xfId="19590"/>
    <cellStyle name="Note 2 2 3 2 17 3" xfId="19591"/>
    <cellStyle name="Note 2 2 3 2 17 4" xfId="19592"/>
    <cellStyle name="Note 2 2 3 2 17 5" xfId="19593"/>
    <cellStyle name="Note 2 2 3 2 18" xfId="19594"/>
    <cellStyle name="Note 2 2 3 2 2" xfId="19595"/>
    <cellStyle name="Note 2 2 3 2 2 2" xfId="19596"/>
    <cellStyle name="Note 2 2 3 2 2 2 2" xfId="19597"/>
    <cellStyle name="Note 2 2 3 2 2 2 3" xfId="19598"/>
    <cellStyle name="Note 2 2 3 2 2 2 4" xfId="19599"/>
    <cellStyle name="Note 2 2 3 2 2 2 5" xfId="19600"/>
    <cellStyle name="Note 2 2 3 2 2 2 6" xfId="19601"/>
    <cellStyle name="Note 2 2 3 2 2 2 7" xfId="19602"/>
    <cellStyle name="Note 2 2 3 2 2 3" xfId="19603"/>
    <cellStyle name="Note 2 2 3 2 2 4" xfId="19604"/>
    <cellStyle name="Note 2 2 3 2 2 5" xfId="19605"/>
    <cellStyle name="Note 2 2 3 2 3" xfId="19606"/>
    <cellStyle name="Note 2 2 3 2 3 2" xfId="19607"/>
    <cellStyle name="Note 2 2 3 2 3 2 2" xfId="19608"/>
    <cellStyle name="Note 2 2 3 2 3 2 3" xfId="19609"/>
    <cellStyle name="Note 2 2 3 2 3 2 4" xfId="19610"/>
    <cellStyle name="Note 2 2 3 2 3 2 5" xfId="19611"/>
    <cellStyle name="Note 2 2 3 2 3 2 6" xfId="19612"/>
    <cellStyle name="Note 2 2 3 2 3 2 7" xfId="19613"/>
    <cellStyle name="Note 2 2 3 2 3 3" xfId="19614"/>
    <cellStyle name="Note 2 2 3 2 3 4" xfId="19615"/>
    <cellStyle name="Note 2 2 3 2 3 5" xfId="19616"/>
    <cellStyle name="Note 2 2 3 2 4" xfId="19617"/>
    <cellStyle name="Note 2 2 3 2 4 2" xfId="19618"/>
    <cellStyle name="Note 2 2 3 2 4 2 2" xfId="19619"/>
    <cellStyle name="Note 2 2 3 2 4 2 3" xfId="19620"/>
    <cellStyle name="Note 2 2 3 2 4 2 4" xfId="19621"/>
    <cellStyle name="Note 2 2 3 2 4 2 5" xfId="19622"/>
    <cellStyle name="Note 2 2 3 2 4 2 6" xfId="19623"/>
    <cellStyle name="Note 2 2 3 2 4 2 7" xfId="19624"/>
    <cellStyle name="Note 2 2 3 2 4 3" xfId="19625"/>
    <cellStyle name="Note 2 2 3 2 4 4" xfId="19626"/>
    <cellStyle name="Note 2 2 3 2 4 5" xfId="19627"/>
    <cellStyle name="Note 2 2 3 2 5" xfId="19628"/>
    <cellStyle name="Note 2 2 3 2 5 2" xfId="19629"/>
    <cellStyle name="Note 2 2 3 2 5 3" xfId="19630"/>
    <cellStyle name="Note 2 2 3 2 5 4" xfId="19631"/>
    <cellStyle name="Note 2 2 3 2 5 5" xfId="19632"/>
    <cellStyle name="Note 2 2 3 2 5 6" xfId="19633"/>
    <cellStyle name="Note 2 2 3 2 5 7" xfId="19634"/>
    <cellStyle name="Note 2 2 3 2 5 8" xfId="19635"/>
    <cellStyle name="Note 2 2 3 2 6" xfId="19636"/>
    <cellStyle name="Note 2 2 3 2 6 2" xfId="19637"/>
    <cellStyle name="Note 2 2 3 2 6 3" xfId="19638"/>
    <cellStyle name="Note 2 2 3 2 6 4" xfId="19639"/>
    <cellStyle name="Note 2 2 3 2 6 5" xfId="19640"/>
    <cellStyle name="Note 2 2 3 2 6 6" xfId="19641"/>
    <cellStyle name="Note 2 2 3 2 6 7" xfId="19642"/>
    <cellStyle name="Note 2 2 3 2 7" xfId="19643"/>
    <cellStyle name="Note 2 2 3 2 7 2" xfId="19644"/>
    <cellStyle name="Note 2 2 3 2 7 3" xfId="19645"/>
    <cellStyle name="Note 2 2 3 2 7 4" xfId="19646"/>
    <cellStyle name="Note 2 2 3 2 7 5" xfId="19647"/>
    <cellStyle name="Note 2 2 3 2 8" xfId="19648"/>
    <cellStyle name="Note 2 2 3 2 8 2" xfId="19649"/>
    <cellStyle name="Note 2 2 3 2 8 3" xfId="19650"/>
    <cellStyle name="Note 2 2 3 2 8 4" xfId="19651"/>
    <cellStyle name="Note 2 2 3 2 8 5" xfId="19652"/>
    <cellStyle name="Note 2 2 3 2 9" xfId="19653"/>
    <cellStyle name="Note 2 2 3 2 9 2" xfId="19654"/>
    <cellStyle name="Note 2 2 3 2 9 3" xfId="19655"/>
    <cellStyle name="Note 2 2 3 2 9 4" xfId="19656"/>
    <cellStyle name="Note 2 2 3 2 9 5" xfId="19657"/>
    <cellStyle name="Note 2 2 3 3" xfId="19658"/>
    <cellStyle name="Note 2 2 3 3 10" xfId="19659"/>
    <cellStyle name="Note 2 2 3 3 2" xfId="19660"/>
    <cellStyle name="Note 2 2 3 3 2 2" xfId="19661"/>
    <cellStyle name="Note 2 2 3 3 2 2 2" xfId="19662"/>
    <cellStyle name="Note 2 2 3 3 2 2 3" xfId="19663"/>
    <cellStyle name="Note 2 2 3 3 2 2 4" xfId="19664"/>
    <cellStyle name="Note 2 2 3 3 2 2 5" xfId="19665"/>
    <cellStyle name="Note 2 2 3 3 2 2 6" xfId="19666"/>
    <cellStyle name="Note 2 2 3 3 2 2 7" xfId="19667"/>
    <cellStyle name="Note 2 2 3 3 2 3" xfId="19668"/>
    <cellStyle name="Note 2 2 3 3 2 4" xfId="19669"/>
    <cellStyle name="Note 2 2 3 3 3" xfId="19670"/>
    <cellStyle name="Note 2 2 3 3 3 2" xfId="19671"/>
    <cellStyle name="Note 2 2 3 3 3 2 2" xfId="19672"/>
    <cellStyle name="Note 2 2 3 3 3 2 3" xfId="19673"/>
    <cellStyle name="Note 2 2 3 3 3 2 4" xfId="19674"/>
    <cellStyle name="Note 2 2 3 3 3 2 5" xfId="19675"/>
    <cellStyle name="Note 2 2 3 3 3 2 6" xfId="19676"/>
    <cellStyle name="Note 2 2 3 3 3 2 7" xfId="19677"/>
    <cellStyle name="Note 2 2 3 3 3 3" xfId="19678"/>
    <cellStyle name="Note 2 2 3 3 3 4" xfId="19679"/>
    <cellStyle name="Note 2 2 3 3 4" xfId="19680"/>
    <cellStyle name="Note 2 2 3 3 4 2" xfId="19681"/>
    <cellStyle name="Note 2 2 3 3 4 2 2" xfId="19682"/>
    <cellStyle name="Note 2 2 3 3 4 2 3" xfId="19683"/>
    <cellStyle name="Note 2 2 3 3 4 2 4" xfId="19684"/>
    <cellStyle name="Note 2 2 3 3 4 2 5" xfId="19685"/>
    <cellStyle name="Note 2 2 3 3 4 2 6" xfId="19686"/>
    <cellStyle name="Note 2 2 3 3 4 2 7" xfId="19687"/>
    <cellStyle name="Note 2 2 3 3 4 3" xfId="19688"/>
    <cellStyle name="Note 2 2 3 3 4 4" xfId="19689"/>
    <cellStyle name="Note 2 2 3 3 5" xfId="19690"/>
    <cellStyle name="Note 2 2 3 3 5 2" xfId="19691"/>
    <cellStyle name="Note 2 2 3 3 5 3" xfId="19692"/>
    <cellStyle name="Note 2 2 3 3 5 4" xfId="19693"/>
    <cellStyle name="Note 2 2 3 3 5 5" xfId="19694"/>
    <cellStyle name="Note 2 2 3 3 5 6" xfId="19695"/>
    <cellStyle name="Note 2 2 3 3 5 7" xfId="19696"/>
    <cellStyle name="Note 2 2 3 3 5 8" xfId="19697"/>
    <cellStyle name="Note 2 2 3 3 6" xfId="19698"/>
    <cellStyle name="Note 2 2 3 3 6 2" xfId="19699"/>
    <cellStyle name="Note 2 2 3 3 6 3" xfId="19700"/>
    <cellStyle name="Note 2 2 3 3 6 4" xfId="19701"/>
    <cellStyle name="Note 2 2 3 3 6 5" xfId="19702"/>
    <cellStyle name="Note 2 2 3 3 6 6" xfId="19703"/>
    <cellStyle name="Note 2 2 3 3 6 7" xfId="19704"/>
    <cellStyle name="Note 2 2 3 3 7" xfId="19705"/>
    <cellStyle name="Note 2 2 3 3 8" xfId="19706"/>
    <cellStyle name="Note 2 2 3 3 9" xfId="19707"/>
    <cellStyle name="Note 2 2 3 4" xfId="19708"/>
    <cellStyle name="Note 2 2 3 4 2" xfId="19709"/>
    <cellStyle name="Note 2 2 3 4 2 2" xfId="19710"/>
    <cellStyle name="Note 2 2 3 4 2 3" xfId="19711"/>
    <cellStyle name="Note 2 2 3 4 2 4" xfId="19712"/>
    <cellStyle name="Note 2 2 3 4 2 5" xfId="19713"/>
    <cellStyle name="Note 2 2 3 4 2 6" xfId="19714"/>
    <cellStyle name="Note 2 2 3 4 2 7" xfId="19715"/>
    <cellStyle name="Note 2 2 3 4 3" xfId="19716"/>
    <cellStyle name="Note 2 2 3 4 4" xfId="19717"/>
    <cellStyle name="Note 2 2 3 4 5" xfId="19718"/>
    <cellStyle name="Note 2 2 3 5" xfId="19719"/>
    <cellStyle name="Note 2 2 3 5 2" xfId="19720"/>
    <cellStyle name="Note 2 2 3 5 2 2" xfId="19721"/>
    <cellStyle name="Note 2 2 3 5 2 3" xfId="19722"/>
    <cellStyle name="Note 2 2 3 5 2 4" xfId="19723"/>
    <cellStyle name="Note 2 2 3 5 2 5" xfId="19724"/>
    <cellStyle name="Note 2 2 3 5 2 6" xfId="19725"/>
    <cellStyle name="Note 2 2 3 5 2 7" xfId="19726"/>
    <cellStyle name="Note 2 2 3 5 3" xfId="19727"/>
    <cellStyle name="Note 2 2 3 5 4" xfId="19728"/>
    <cellStyle name="Note 2 2 3 5 5" xfId="19729"/>
    <cellStyle name="Note 2 2 3 6" xfId="19730"/>
    <cellStyle name="Note 2 2 3 6 2" xfId="19731"/>
    <cellStyle name="Note 2 2 3 6 2 2" xfId="19732"/>
    <cellStyle name="Note 2 2 3 6 2 3" xfId="19733"/>
    <cellStyle name="Note 2 2 3 6 2 4" xfId="19734"/>
    <cellStyle name="Note 2 2 3 6 2 5" xfId="19735"/>
    <cellStyle name="Note 2 2 3 6 2 6" xfId="19736"/>
    <cellStyle name="Note 2 2 3 6 2 7" xfId="19737"/>
    <cellStyle name="Note 2 2 3 6 3" xfId="19738"/>
    <cellStyle name="Note 2 2 3 6 4" xfId="19739"/>
    <cellStyle name="Note 2 2 3 6 5" xfId="19740"/>
    <cellStyle name="Note 2 2 3 7" xfId="19741"/>
    <cellStyle name="Note 2 2 3 7 2" xfId="19742"/>
    <cellStyle name="Note 2 2 3 7 2 2" xfId="19743"/>
    <cellStyle name="Note 2 2 3 7 2 3" xfId="19744"/>
    <cellStyle name="Note 2 2 3 7 2 4" xfId="19745"/>
    <cellStyle name="Note 2 2 3 7 2 5" xfId="19746"/>
    <cellStyle name="Note 2 2 3 7 2 6" xfId="19747"/>
    <cellStyle name="Note 2 2 3 7 2 7" xfId="19748"/>
    <cellStyle name="Note 2 2 3 7 3" xfId="19749"/>
    <cellStyle name="Note 2 2 3 7 4" xfId="19750"/>
    <cellStyle name="Note 2 2 3 7 5" xfId="19751"/>
    <cellStyle name="Note 2 2 3 8" xfId="19752"/>
    <cellStyle name="Note 2 2 3 8 2" xfId="19753"/>
    <cellStyle name="Note 2 2 3 8 3" xfId="19754"/>
    <cellStyle name="Note 2 2 3 8 4" xfId="19755"/>
    <cellStyle name="Note 2 2 3 8 5" xfId="19756"/>
    <cellStyle name="Note 2 2 3 8 6" xfId="19757"/>
    <cellStyle name="Note 2 2 3 8 7" xfId="19758"/>
    <cellStyle name="Note 2 2 3 8 8" xfId="19759"/>
    <cellStyle name="Note 2 2 3 9" xfId="19760"/>
    <cellStyle name="Note 2 2 3 9 2" xfId="19761"/>
    <cellStyle name="Note 2 2 3 9 3" xfId="19762"/>
    <cellStyle name="Note 2 2 3 9 4" xfId="19763"/>
    <cellStyle name="Note 2 2 3 9 5" xfId="19764"/>
    <cellStyle name="Note 2 2 3 9 6" xfId="19765"/>
    <cellStyle name="Note 2 2 3 9 7" xfId="19766"/>
    <cellStyle name="Note 2 2 4" xfId="19767"/>
    <cellStyle name="Note 2 2 4 10" xfId="19768"/>
    <cellStyle name="Note 2 2 4 10 2" xfId="19769"/>
    <cellStyle name="Note 2 2 4 10 3" xfId="19770"/>
    <cellStyle name="Note 2 2 4 10 4" xfId="19771"/>
    <cellStyle name="Note 2 2 4 10 5" xfId="19772"/>
    <cellStyle name="Note 2 2 4 11" xfId="19773"/>
    <cellStyle name="Note 2 2 4 11 2" xfId="19774"/>
    <cellStyle name="Note 2 2 4 11 3" xfId="19775"/>
    <cellStyle name="Note 2 2 4 11 4" xfId="19776"/>
    <cellStyle name="Note 2 2 4 11 5" xfId="19777"/>
    <cellStyle name="Note 2 2 4 12" xfId="19778"/>
    <cellStyle name="Note 2 2 4 12 2" xfId="19779"/>
    <cellStyle name="Note 2 2 4 12 3" xfId="19780"/>
    <cellStyle name="Note 2 2 4 12 4" xfId="19781"/>
    <cellStyle name="Note 2 2 4 12 5" xfId="19782"/>
    <cellStyle name="Note 2 2 4 13" xfId="19783"/>
    <cellStyle name="Note 2 2 4 13 2" xfId="19784"/>
    <cellStyle name="Note 2 2 4 13 3" xfId="19785"/>
    <cellStyle name="Note 2 2 4 13 4" xfId="19786"/>
    <cellStyle name="Note 2 2 4 13 5" xfId="19787"/>
    <cellStyle name="Note 2 2 4 14" xfId="19788"/>
    <cellStyle name="Note 2 2 4 14 2" xfId="19789"/>
    <cellStyle name="Note 2 2 4 14 3" xfId="19790"/>
    <cellStyle name="Note 2 2 4 14 4" xfId="19791"/>
    <cellStyle name="Note 2 2 4 14 5" xfId="19792"/>
    <cellStyle name="Note 2 2 4 15" xfId="19793"/>
    <cellStyle name="Note 2 2 4 15 2" xfId="19794"/>
    <cellStyle name="Note 2 2 4 15 3" xfId="19795"/>
    <cellStyle name="Note 2 2 4 15 4" xfId="19796"/>
    <cellStyle name="Note 2 2 4 15 5" xfId="19797"/>
    <cellStyle name="Note 2 2 4 16" xfId="19798"/>
    <cellStyle name="Note 2 2 4 16 2" xfId="19799"/>
    <cellStyle name="Note 2 2 4 16 3" xfId="19800"/>
    <cellStyle name="Note 2 2 4 16 4" xfId="19801"/>
    <cellStyle name="Note 2 2 4 16 5" xfId="19802"/>
    <cellStyle name="Note 2 2 4 17" xfId="19803"/>
    <cellStyle name="Note 2 2 4 17 2" xfId="19804"/>
    <cellStyle name="Note 2 2 4 17 3" xfId="19805"/>
    <cellStyle name="Note 2 2 4 17 4" xfId="19806"/>
    <cellStyle name="Note 2 2 4 17 5" xfId="19807"/>
    <cellStyle name="Note 2 2 4 18" xfId="19808"/>
    <cellStyle name="Note 2 2 4 2" xfId="19809"/>
    <cellStyle name="Note 2 2 4 2 10" xfId="19810"/>
    <cellStyle name="Note 2 2 4 2 10 2" xfId="19811"/>
    <cellStyle name="Note 2 2 4 2 10 3" xfId="19812"/>
    <cellStyle name="Note 2 2 4 2 10 4" xfId="19813"/>
    <cellStyle name="Note 2 2 4 2 10 5" xfId="19814"/>
    <cellStyle name="Note 2 2 4 2 11" xfId="19815"/>
    <cellStyle name="Note 2 2 4 2 11 2" xfId="19816"/>
    <cellStyle name="Note 2 2 4 2 11 3" xfId="19817"/>
    <cellStyle name="Note 2 2 4 2 11 4" xfId="19818"/>
    <cellStyle name="Note 2 2 4 2 11 5" xfId="19819"/>
    <cellStyle name="Note 2 2 4 2 12" xfId="19820"/>
    <cellStyle name="Note 2 2 4 2 12 2" xfId="19821"/>
    <cellStyle name="Note 2 2 4 2 12 3" xfId="19822"/>
    <cellStyle name="Note 2 2 4 2 12 4" xfId="19823"/>
    <cellStyle name="Note 2 2 4 2 12 5" xfId="19824"/>
    <cellStyle name="Note 2 2 4 2 13" xfId="19825"/>
    <cellStyle name="Note 2 2 4 2 13 2" xfId="19826"/>
    <cellStyle name="Note 2 2 4 2 13 3" xfId="19827"/>
    <cellStyle name="Note 2 2 4 2 13 4" xfId="19828"/>
    <cellStyle name="Note 2 2 4 2 13 5" xfId="19829"/>
    <cellStyle name="Note 2 2 4 2 14" xfId="19830"/>
    <cellStyle name="Note 2 2 4 2 14 2" xfId="19831"/>
    <cellStyle name="Note 2 2 4 2 14 3" xfId="19832"/>
    <cellStyle name="Note 2 2 4 2 14 4" xfId="19833"/>
    <cellStyle name="Note 2 2 4 2 14 5" xfId="19834"/>
    <cellStyle name="Note 2 2 4 2 15" xfId="19835"/>
    <cellStyle name="Note 2 2 4 2 15 2" xfId="19836"/>
    <cellStyle name="Note 2 2 4 2 15 3" xfId="19837"/>
    <cellStyle name="Note 2 2 4 2 15 4" xfId="19838"/>
    <cellStyle name="Note 2 2 4 2 15 5" xfId="19839"/>
    <cellStyle name="Note 2 2 4 2 16" xfId="19840"/>
    <cellStyle name="Note 2 2 4 2 16 2" xfId="19841"/>
    <cellStyle name="Note 2 2 4 2 16 3" xfId="19842"/>
    <cellStyle name="Note 2 2 4 2 16 4" xfId="19843"/>
    <cellStyle name="Note 2 2 4 2 16 5" xfId="19844"/>
    <cellStyle name="Note 2 2 4 2 17" xfId="19845"/>
    <cellStyle name="Note 2 2 4 2 17 2" xfId="19846"/>
    <cellStyle name="Note 2 2 4 2 17 3" xfId="19847"/>
    <cellStyle name="Note 2 2 4 2 17 4" xfId="19848"/>
    <cellStyle name="Note 2 2 4 2 17 5" xfId="19849"/>
    <cellStyle name="Note 2 2 4 2 18" xfId="19850"/>
    <cellStyle name="Note 2 2 4 2 2" xfId="19851"/>
    <cellStyle name="Note 2 2 4 2 2 2" xfId="19852"/>
    <cellStyle name="Note 2 2 4 2 2 2 2" xfId="19853"/>
    <cellStyle name="Note 2 2 4 2 2 2 3" xfId="19854"/>
    <cellStyle name="Note 2 2 4 2 2 2 4" xfId="19855"/>
    <cellStyle name="Note 2 2 4 2 2 2 5" xfId="19856"/>
    <cellStyle name="Note 2 2 4 2 2 2 6" xfId="19857"/>
    <cellStyle name="Note 2 2 4 2 2 2 7" xfId="19858"/>
    <cellStyle name="Note 2 2 4 2 2 3" xfId="19859"/>
    <cellStyle name="Note 2 2 4 2 2 4" xfId="19860"/>
    <cellStyle name="Note 2 2 4 2 2 5" xfId="19861"/>
    <cellStyle name="Note 2 2 4 2 3" xfId="19862"/>
    <cellStyle name="Note 2 2 4 2 3 2" xfId="19863"/>
    <cellStyle name="Note 2 2 4 2 3 2 2" xfId="19864"/>
    <cellStyle name="Note 2 2 4 2 3 2 3" xfId="19865"/>
    <cellStyle name="Note 2 2 4 2 3 2 4" xfId="19866"/>
    <cellStyle name="Note 2 2 4 2 3 2 5" xfId="19867"/>
    <cellStyle name="Note 2 2 4 2 3 2 6" xfId="19868"/>
    <cellStyle name="Note 2 2 4 2 3 2 7" xfId="19869"/>
    <cellStyle name="Note 2 2 4 2 3 3" xfId="19870"/>
    <cellStyle name="Note 2 2 4 2 3 4" xfId="19871"/>
    <cellStyle name="Note 2 2 4 2 3 5" xfId="19872"/>
    <cellStyle name="Note 2 2 4 2 4" xfId="19873"/>
    <cellStyle name="Note 2 2 4 2 4 2" xfId="19874"/>
    <cellStyle name="Note 2 2 4 2 4 2 2" xfId="19875"/>
    <cellStyle name="Note 2 2 4 2 4 2 3" xfId="19876"/>
    <cellStyle name="Note 2 2 4 2 4 2 4" xfId="19877"/>
    <cellStyle name="Note 2 2 4 2 4 2 5" xfId="19878"/>
    <cellStyle name="Note 2 2 4 2 4 2 6" xfId="19879"/>
    <cellStyle name="Note 2 2 4 2 4 2 7" xfId="19880"/>
    <cellStyle name="Note 2 2 4 2 4 3" xfId="19881"/>
    <cellStyle name="Note 2 2 4 2 4 4" xfId="19882"/>
    <cellStyle name="Note 2 2 4 2 4 5" xfId="19883"/>
    <cellStyle name="Note 2 2 4 2 5" xfId="19884"/>
    <cellStyle name="Note 2 2 4 2 5 2" xfId="19885"/>
    <cellStyle name="Note 2 2 4 2 5 3" xfId="19886"/>
    <cellStyle name="Note 2 2 4 2 5 4" xfId="19887"/>
    <cellStyle name="Note 2 2 4 2 5 5" xfId="19888"/>
    <cellStyle name="Note 2 2 4 2 5 6" xfId="19889"/>
    <cellStyle name="Note 2 2 4 2 5 7" xfId="19890"/>
    <cellStyle name="Note 2 2 4 2 5 8" xfId="19891"/>
    <cellStyle name="Note 2 2 4 2 6" xfId="19892"/>
    <cellStyle name="Note 2 2 4 2 6 2" xfId="19893"/>
    <cellStyle name="Note 2 2 4 2 6 3" xfId="19894"/>
    <cellStyle name="Note 2 2 4 2 6 4" xfId="19895"/>
    <cellStyle name="Note 2 2 4 2 6 5" xfId="19896"/>
    <cellStyle name="Note 2 2 4 2 6 6" xfId="19897"/>
    <cellStyle name="Note 2 2 4 2 6 7" xfId="19898"/>
    <cellStyle name="Note 2 2 4 2 7" xfId="19899"/>
    <cellStyle name="Note 2 2 4 2 7 2" xfId="19900"/>
    <cellStyle name="Note 2 2 4 2 7 3" xfId="19901"/>
    <cellStyle name="Note 2 2 4 2 7 4" xfId="19902"/>
    <cellStyle name="Note 2 2 4 2 7 5" xfId="19903"/>
    <cellStyle name="Note 2 2 4 2 8" xfId="19904"/>
    <cellStyle name="Note 2 2 4 2 8 2" xfId="19905"/>
    <cellStyle name="Note 2 2 4 2 8 3" xfId="19906"/>
    <cellStyle name="Note 2 2 4 2 8 4" xfId="19907"/>
    <cellStyle name="Note 2 2 4 2 8 5" xfId="19908"/>
    <cellStyle name="Note 2 2 4 2 9" xfId="19909"/>
    <cellStyle name="Note 2 2 4 2 9 2" xfId="19910"/>
    <cellStyle name="Note 2 2 4 2 9 3" xfId="19911"/>
    <cellStyle name="Note 2 2 4 2 9 4" xfId="19912"/>
    <cellStyle name="Note 2 2 4 2 9 5" xfId="19913"/>
    <cellStyle name="Note 2 2 4 3" xfId="19914"/>
    <cellStyle name="Note 2 2 4 3 10" xfId="19915"/>
    <cellStyle name="Note 2 2 4 3 2" xfId="19916"/>
    <cellStyle name="Note 2 2 4 3 2 2" xfId="19917"/>
    <cellStyle name="Note 2 2 4 3 2 2 2" xfId="19918"/>
    <cellStyle name="Note 2 2 4 3 2 2 3" xfId="19919"/>
    <cellStyle name="Note 2 2 4 3 2 2 4" xfId="19920"/>
    <cellStyle name="Note 2 2 4 3 2 2 5" xfId="19921"/>
    <cellStyle name="Note 2 2 4 3 2 2 6" xfId="19922"/>
    <cellStyle name="Note 2 2 4 3 2 2 7" xfId="19923"/>
    <cellStyle name="Note 2 2 4 3 2 3" xfId="19924"/>
    <cellStyle name="Note 2 2 4 3 2 4" xfId="19925"/>
    <cellStyle name="Note 2 2 4 3 3" xfId="19926"/>
    <cellStyle name="Note 2 2 4 3 3 2" xfId="19927"/>
    <cellStyle name="Note 2 2 4 3 3 2 2" xfId="19928"/>
    <cellStyle name="Note 2 2 4 3 3 2 3" xfId="19929"/>
    <cellStyle name="Note 2 2 4 3 3 2 4" xfId="19930"/>
    <cellStyle name="Note 2 2 4 3 3 2 5" xfId="19931"/>
    <cellStyle name="Note 2 2 4 3 3 2 6" xfId="19932"/>
    <cellStyle name="Note 2 2 4 3 3 2 7" xfId="19933"/>
    <cellStyle name="Note 2 2 4 3 3 3" xfId="19934"/>
    <cellStyle name="Note 2 2 4 3 3 4" xfId="19935"/>
    <cellStyle name="Note 2 2 4 3 4" xfId="19936"/>
    <cellStyle name="Note 2 2 4 3 4 2" xfId="19937"/>
    <cellStyle name="Note 2 2 4 3 4 2 2" xfId="19938"/>
    <cellStyle name="Note 2 2 4 3 4 2 3" xfId="19939"/>
    <cellStyle name="Note 2 2 4 3 4 2 4" xfId="19940"/>
    <cellStyle name="Note 2 2 4 3 4 2 5" xfId="19941"/>
    <cellStyle name="Note 2 2 4 3 4 2 6" xfId="19942"/>
    <cellStyle name="Note 2 2 4 3 4 2 7" xfId="19943"/>
    <cellStyle name="Note 2 2 4 3 4 3" xfId="19944"/>
    <cellStyle name="Note 2 2 4 3 4 4" xfId="19945"/>
    <cellStyle name="Note 2 2 4 3 5" xfId="19946"/>
    <cellStyle name="Note 2 2 4 3 5 2" xfId="19947"/>
    <cellStyle name="Note 2 2 4 3 5 3" xfId="19948"/>
    <cellStyle name="Note 2 2 4 3 5 4" xfId="19949"/>
    <cellStyle name="Note 2 2 4 3 5 5" xfId="19950"/>
    <cellStyle name="Note 2 2 4 3 5 6" xfId="19951"/>
    <cellStyle name="Note 2 2 4 3 5 7" xfId="19952"/>
    <cellStyle name="Note 2 2 4 3 5 8" xfId="19953"/>
    <cellStyle name="Note 2 2 4 3 6" xfId="19954"/>
    <cellStyle name="Note 2 2 4 3 6 2" xfId="19955"/>
    <cellStyle name="Note 2 2 4 3 6 3" xfId="19956"/>
    <cellStyle name="Note 2 2 4 3 6 4" xfId="19957"/>
    <cellStyle name="Note 2 2 4 3 6 5" xfId="19958"/>
    <cellStyle name="Note 2 2 4 3 6 6" xfId="19959"/>
    <cellStyle name="Note 2 2 4 3 6 7" xfId="19960"/>
    <cellStyle name="Note 2 2 4 3 7" xfId="19961"/>
    <cellStyle name="Note 2 2 4 3 8" xfId="19962"/>
    <cellStyle name="Note 2 2 4 3 9" xfId="19963"/>
    <cellStyle name="Note 2 2 4 4" xfId="19964"/>
    <cellStyle name="Note 2 2 4 4 2" xfId="19965"/>
    <cellStyle name="Note 2 2 4 4 2 2" xfId="19966"/>
    <cellStyle name="Note 2 2 4 4 2 3" xfId="19967"/>
    <cellStyle name="Note 2 2 4 4 2 4" xfId="19968"/>
    <cellStyle name="Note 2 2 4 4 2 5" xfId="19969"/>
    <cellStyle name="Note 2 2 4 4 2 6" xfId="19970"/>
    <cellStyle name="Note 2 2 4 4 2 7" xfId="19971"/>
    <cellStyle name="Note 2 2 4 4 3" xfId="19972"/>
    <cellStyle name="Note 2 2 4 4 4" xfId="19973"/>
    <cellStyle name="Note 2 2 4 4 5" xfId="19974"/>
    <cellStyle name="Note 2 2 4 5" xfId="19975"/>
    <cellStyle name="Note 2 2 4 5 2" xfId="19976"/>
    <cellStyle name="Note 2 2 4 5 2 2" xfId="19977"/>
    <cellStyle name="Note 2 2 4 5 2 3" xfId="19978"/>
    <cellStyle name="Note 2 2 4 5 2 4" xfId="19979"/>
    <cellStyle name="Note 2 2 4 5 2 5" xfId="19980"/>
    <cellStyle name="Note 2 2 4 5 2 6" xfId="19981"/>
    <cellStyle name="Note 2 2 4 5 2 7" xfId="19982"/>
    <cellStyle name="Note 2 2 4 5 3" xfId="19983"/>
    <cellStyle name="Note 2 2 4 5 4" xfId="19984"/>
    <cellStyle name="Note 2 2 4 5 5" xfId="19985"/>
    <cellStyle name="Note 2 2 4 6" xfId="19986"/>
    <cellStyle name="Note 2 2 4 6 2" xfId="19987"/>
    <cellStyle name="Note 2 2 4 6 2 2" xfId="19988"/>
    <cellStyle name="Note 2 2 4 6 2 3" xfId="19989"/>
    <cellStyle name="Note 2 2 4 6 2 4" xfId="19990"/>
    <cellStyle name="Note 2 2 4 6 2 5" xfId="19991"/>
    <cellStyle name="Note 2 2 4 6 2 6" xfId="19992"/>
    <cellStyle name="Note 2 2 4 6 2 7" xfId="19993"/>
    <cellStyle name="Note 2 2 4 6 3" xfId="19994"/>
    <cellStyle name="Note 2 2 4 6 4" xfId="19995"/>
    <cellStyle name="Note 2 2 4 6 5" xfId="19996"/>
    <cellStyle name="Note 2 2 4 7" xfId="19997"/>
    <cellStyle name="Note 2 2 4 7 2" xfId="19998"/>
    <cellStyle name="Note 2 2 4 7 2 2" xfId="19999"/>
    <cellStyle name="Note 2 2 4 7 2 3" xfId="20000"/>
    <cellStyle name="Note 2 2 4 7 2 4" xfId="20001"/>
    <cellStyle name="Note 2 2 4 7 2 5" xfId="20002"/>
    <cellStyle name="Note 2 2 4 7 2 6" xfId="20003"/>
    <cellStyle name="Note 2 2 4 7 2 7" xfId="20004"/>
    <cellStyle name="Note 2 2 4 7 3" xfId="20005"/>
    <cellStyle name="Note 2 2 4 7 4" xfId="20006"/>
    <cellStyle name="Note 2 2 4 7 5" xfId="20007"/>
    <cellStyle name="Note 2 2 4 8" xfId="20008"/>
    <cellStyle name="Note 2 2 4 8 2" xfId="20009"/>
    <cellStyle name="Note 2 2 4 8 3" xfId="20010"/>
    <cellStyle name="Note 2 2 4 8 4" xfId="20011"/>
    <cellStyle name="Note 2 2 4 8 5" xfId="20012"/>
    <cellStyle name="Note 2 2 4 8 6" xfId="20013"/>
    <cellStyle name="Note 2 2 4 8 7" xfId="20014"/>
    <cellStyle name="Note 2 2 4 8 8" xfId="20015"/>
    <cellStyle name="Note 2 2 4 9" xfId="20016"/>
    <cellStyle name="Note 2 2 4 9 2" xfId="20017"/>
    <cellStyle name="Note 2 2 4 9 3" xfId="20018"/>
    <cellStyle name="Note 2 2 4 9 4" xfId="20019"/>
    <cellStyle name="Note 2 2 4 9 5" xfId="20020"/>
    <cellStyle name="Note 2 2 4 9 6" xfId="20021"/>
    <cellStyle name="Note 2 2 4 9 7" xfId="20022"/>
    <cellStyle name="Note 2 2 5" xfId="20023"/>
    <cellStyle name="Note 2 2 5 10" xfId="20024"/>
    <cellStyle name="Note 2 2 5 10 2" xfId="20025"/>
    <cellStyle name="Note 2 2 5 10 3" xfId="20026"/>
    <cellStyle name="Note 2 2 5 10 4" xfId="20027"/>
    <cellStyle name="Note 2 2 5 10 5" xfId="20028"/>
    <cellStyle name="Note 2 2 5 11" xfId="20029"/>
    <cellStyle name="Note 2 2 5 11 2" xfId="20030"/>
    <cellStyle name="Note 2 2 5 11 3" xfId="20031"/>
    <cellStyle name="Note 2 2 5 11 4" xfId="20032"/>
    <cellStyle name="Note 2 2 5 11 5" xfId="20033"/>
    <cellStyle name="Note 2 2 5 12" xfId="20034"/>
    <cellStyle name="Note 2 2 5 12 2" xfId="20035"/>
    <cellStyle name="Note 2 2 5 12 3" xfId="20036"/>
    <cellStyle name="Note 2 2 5 12 4" xfId="20037"/>
    <cellStyle name="Note 2 2 5 12 5" xfId="20038"/>
    <cellStyle name="Note 2 2 5 13" xfId="20039"/>
    <cellStyle name="Note 2 2 5 13 2" xfId="20040"/>
    <cellStyle name="Note 2 2 5 13 3" xfId="20041"/>
    <cellStyle name="Note 2 2 5 13 4" xfId="20042"/>
    <cellStyle name="Note 2 2 5 13 5" xfId="20043"/>
    <cellStyle name="Note 2 2 5 14" xfId="20044"/>
    <cellStyle name="Note 2 2 5 14 2" xfId="20045"/>
    <cellStyle name="Note 2 2 5 14 3" xfId="20046"/>
    <cellStyle name="Note 2 2 5 14 4" xfId="20047"/>
    <cellStyle name="Note 2 2 5 14 5" xfId="20048"/>
    <cellStyle name="Note 2 2 5 15" xfId="20049"/>
    <cellStyle name="Note 2 2 5 15 2" xfId="20050"/>
    <cellStyle name="Note 2 2 5 15 3" xfId="20051"/>
    <cellStyle name="Note 2 2 5 15 4" xfId="20052"/>
    <cellStyle name="Note 2 2 5 15 5" xfId="20053"/>
    <cellStyle name="Note 2 2 5 16" xfId="20054"/>
    <cellStyle name="Note 2 2 5 16 2" xfId="20055"/>
    <cellStyle name="Note 2 2 5 16 3" xfId="20056"/>
    <cellStyle name="Note 2 2 5 16 4" xfId="20057"/>
    <cellStyle name="Note 2 2 5 16 5" xfId="20058"/>
    <cellStyle name="Note 2 2 5 17" xfId="20059"/>
    <cellStyle name="Note 2 2 5 17 2" xfId="20060"/>
    <cellStyle name="Note 2 2 5 17 3" xfId="20061"/>
    <cellStyle name="Note 2 2 5 17 4" xfId="20062"/>
    <cellStyle name="Note 2 2 5 17 5" xfId="20063"/>
    <cellStyle name="Note 2 2 5 18" xfId="20064"/>
    <cellStyle name="Note 2 2 5 2" xfId="20065"/>
    <cellStyle name="Note 2 2 5 2 2" xfId="20066"/>
    <cellStyle name="Note 2 2 5 2 2 2" xfId="20067"/>
    <cellStyle name="Note 2 2 5 2 2 3" xfId="20068"/>
    <cellStyle name="Note 2 2 5 2 2 4" xfId="20069"/>
    <cellStyle name="Note 2 2 5 2 2 5" xfId="20070"/>
    <cellStyle name="Note 2 2 5 2 2 6" xfId="20071"/>
    <cellStyle name="Note 2 2 5 2 2 7" xfId="20072"/>
    <cellStyle name="Note 2 2 5 2 3" xfId="20073"/>
    <cellStyle name="Note 2 2 5 2 4" xfId="20074"/>
    <cellStyle name="Note 2 2 5 2 5" xfId="20075"/>
    <cellStyle name="Note 2 2 5 3" xfId="20076"/>
    <cellStyle name="Note 2 2 5 3 2" xfId="20077"/>
    <cellStyle name="Note 2 2 5 3 2 2" xfId="20078"/>
    <cellStyle name="Note 2 2 5 3 2 3" xfId="20079"/>
    <cellStyle name="Note 2 2 5 3 2 4" xfId="20080"/>
    <cellStyle name="Note 2 2 5 3 2 5" xfId="20081"/>
    <cellStyle name="Note 2 2 5 3 2 6" xfId="20082"/>
    <cellStyle name="Note 2 2 5 3 2 7" xfId="20083"/>
    <cellStyle name="Note 2 2 5 3 3" xfId="20084"/>
    <cellStyle name="Note 2 2 5 3 4" xfId="20085"/>
    <cellStyle name="Note 2 2 5 3 5" xfId="20086"/>
    <cellStyle name="Note 2 2 5 4" xfId="20087"/>
    <cellStyle name="Note 2 2 5 4 2" xfId="20088"/>
    <cellStyle name="Note 2 2 5 4 2 2" xfId="20089"/>
    <cellStyle name="Note 2 2 5 4 2 3" xfId="20090"/>
    <cellStyle name="Note 2 2 5 4 2 4" xfId="20091"/>
    <cellStyle name="Note 2 2 5 4 2 5" xfId="20092"/>
    <cellStyle name="Note 2 2 5 4 2 6" xfId="20093"/>
    <cellStyle name="Note 2 2 5 4 2 7" xfId="20094"/>
    <cellStyle name="Note 2 2 5 4 3" xfId="20095"/>
    <cellStyle name="Note 2 2 5 4 4" xfId="20096"/>
    <cellStyle name="Note 2 2 5 4 5" xfId="20097"/>
    <cellStyle name="Note 2 2 5 5" xfId="20098"/>
    <cellStyle name="Note 2 2 5 5 2" xfId="20099"/>
    <cellStyle name="Note 2 2 5 5 3" xfId="20100"/>
    <cellStyle name="Note 2 2 5 5 4" xfId="20101"/>
    <cellStyle name="Note 2 2 5 5 5" xfId="20102"/>
    <cellStyle name="Note 2 2 5 5 6" xfId="20103"/>
    <cellStyle name="Note 2 2 5 5 7" xfId="20104"/>
    <cellStyle name="Note 2 2 5 5 8" xfId="20105"/>
    <cellStyle name="Note 2 2 5 6" xfId="20106"/>
    <cellStyle name="Note 2 2 5 6 2" xfId="20107"/>
    <cellStyle name="Note 2 2 5 6 3" xfId="20108"/>
    <cellStyle name="Note 2 2 5 6 4" xfId="20109"/>
    <cellStyle name="Note 2 2 5 6 5" xfId="20110"/>
    <cellStyle name="Note 2 2 5 6 6" xfId="20111"/>
    <cellStyle name="Note 2 2 5 6 7" xfId="20112"/>
    <cellStyle name="Note 2 2 5 7" xfId="20113"/>
    <cellStyle name="Note 2 2 5 7 2" xfId="20114"/>
    <cellStyle name="Note 2 2 5 7 3" xfId="20115"/>
    <cellStyle name="Note 2 2 5 7 4" xfId="20116"/>
    <cellStyle name="Note 2 2 5 7 5" xfId="20117"/>
    <cellStyle name="Note 2 2 5 8" xfId="20118"/>
    <cellStyle name="Note 2 2 5 8 2" xfId="20119"/>
    <cellStyle name="Note 2 2 5 8 3" xfId="20120"/>
    <cellStyle name="Note 2 2 5 8 4" xfId="20121"/>
    <cellStyle name="Note 2 2 5 8 5" xfId="20122"/>
    <cellStyle name="Note 2 2 5 9" xfId="20123"/>
    <cellStyle name="Note 2 2 5 9 2" xfId="20124"/>
    <cellStyle name="Note 2 2 5 9 3" xfId="20125"/>
    <cellStyle name="Note 2 2 5 9 4" xfId="20126"/>
    <cellStyle name="Note 2 2 5 9 5" xfId="20127"/>
    <cellStyle name="Note 2 2 6" xfId="20128"/>
    <cellStyle name="Note 2 2 6 10" xfId="20129"/>
    <cellStyle name="Note 2 2 6 2" xfId="20130"/>
    <cellStyle name="Note 2 2 6 2 2" xfId="20131"/>
    <cellStyle name="Note 2 2 6 2 2 2" xfId="20132"/>
    <cellStyle name="Note 2 2 6 2 2 3" xfId="20133"/>
    <cellStyle name="Note 2 2 6 2 2 4" xfId="20134"/>
    <cellStyle name="Note 2 2 6 2 2 5" xfId="20135"/>
    <cellStyle name="Note 2 2 6 2 2 6" xfId="20136"/>
    <cellStyle name="Note 2 2 6 2 2 7" xfId="20137"/>
    <cellStyle name="Note 2 2 6 2 3" xfId="20138"/>
    <cellStyle name="Note 2 2 6 2 4" xfId="20139"/>
    <cellStyle name="Note 2 2 6 3" xfId="20140"/>
    <cellStyle name="Note 2 2 6 3 2" xfId="20141"/>
    <cellStyle name="Note 2 2 6 3 2 2" xfId="20142"/>
    <cellStyle name="Note 2 2 6 3 2 3" xfId="20143"/>
    <cellStyle name="Note 2 2 6 3 2 4" xfId="20144"/>
    <cellStyle name="Note 2 2 6 3 2 5" xfId="20145"/>
    <cellStyle name="Note 2 2 6 3 2 6" xfId="20146"/>
    <cellStyle name="Note 2 2 6 3 2 7" xfId="20147"/>
    <cellStyle name="Note 2 2 6 3 3" xfId="20148"/>
    <cellStyle name="Note 2 2 6 3 4" xfId="20149"/>
    <cellStyle name="Note 2 2 6 4" xfId="20150"/>
    <cellStyle name="Note 2 2 6 4 2" xfId="20151"/>
    <cellStyle name="Note 2 2 6 4 2 2" xfId="20152"/>
    <cellStyle name="Note 2 2 6 4 2 3" xfId="20153"/>
    <cellStyle name="Note 2 2 6 4 2 4" xfId="20154"/>
    <cellStyle name="Note 2 2 6 4 2 5" xfId="20155"/>
    <cellStyle name="Note 2 2 6 4 2 6" xfId="20156"/>
    <cellStyle name="Note 2 2 6 4 2 7" xfId="20157"/>
    <cellStyle name="Note 2 2 6 4 3" xfId="20158"/>
    <cellStyle name="Note 2 2 6 4 4" xfId="20159"/>
    <cellStyle name="Note 2 2 6 5" xfId="20160"/>
    <cellStyle name="Note 2 2 6 5 2" xfId="20161"/>
    <cellStyle name="Note 2 2 6 5 3" xfId="20162"/>
    <cellStyle name="Note 2 2 6 5 4" xfId="20163"/>
    <cellStyle name="Note 2 2 6 5 5" xfId="20164"/>
    <cellStyle name="Note 2 2 6 5 6" xfId="20165"/>
    <cellStyle name="Note 2 2 6 5 7" xfId="20166"/>
    <cellStyle name="Note 2 2 6 5 8" xfId="20167"/>
    <cellStyle name="Note 2 2 6 6" xfId="20168"/>
    <cellStyle name="Note 2 2 6 6 2" xfId="20169"/>
    <cellStyle name="Note 2 2 6 6 3" xfId="20170"/>
    <cellStyle name="Note 2 2 6 6 4" xfId="20171"/>
    <cellStyle name="Note 2 2 6 6 5" xfId="20172"/>
    <cellStyle name="Note 2 2 6 6 6" xfId="20173"/>
    <cellStyle name="Note 2 2 6 6 7" xfId="20174"/>
    <cellStyle name="Note 2 2 6 7" xfId="20175"/>
    <cellStyle name="Note 2 2 6 8" xfId="20176"/>
    <cellStyle name="Note 2 2 6 9" xfId="20177"/>
    <cellStyle name="Note 2 2 7" xfId="20178"/>
    <cellStyle name="Note 2 2 7 2" xfId="20179"/>
    <cellStyle name="Note 2 2 7 2 2" xfId="20180"/>
    <cellStyle name="Note 2 2 7 2 3" xfId="20181"/>
    <cellStyle name="Note 2 2 7 2 4" xfId="20182"/>
    <cellStyle name="Note 2 2 7 2 5" xfId="20183"/>
    <cellStyle name="Note 2 2 7 2 6" xfId="20184"/>
    <cellStyle name="Note 2 2 7 2 7" xfId="20185"/>
    <cellStyle name="Note 2 2 7 3" xfId="20186"/>
    <cellStyle name="Note 2 2 7 4" xfId="20187"/>
    <cellStyle name="Note 2 2 7 5" xfId="20188"/>
    <cellStyle name="Note 2 2 8" xfId="20189"/>
    <cellStyle name="Note 2 2 8 2" xfId="20190"/>
    <cellStyle name="Note 2 2 8 2 2" xfId="20191"/>
    <cellStyle name="Note 2 2 8 2 3" xfId="20192"/>
    <cellStyle name="Note 2 2 8 2 4" xfId="20193"/>
    <cellStyle name="Note 2 2 8 2 5" xfId="20194"/>
    <cellStyle name="Note 2 2 8 2 6" xfId="20195"/>
    <cellStyle name="Note 2 2 8 2 7" xfId="20196"/>
    <cellStyle name="Note 2 2 8 3" xfId="20197"/>
    <cellStyle name="Note 2 2 8 4" xfId="20198"/>
    <cellStyle name="Note 2 2 8 5" xfId="20199"/>
    <cellStyle name="Note 2 2 9" xfId="20200"/>
    <cellStyle name="Note 2 2 9 2" xfId="20201"/>
    <cellStyle name="Note 2 2 9 2 2" xfId="20202"/>
    <cellStyle name="Note 2 2 9 2 3" xfId="20203"/>
    <cellStyle name="Note 2 2 9 2 4" xfId="20204"/>
    <cellStyle name="Note 2 2 9 2 5" xfId="20205"/>
    <cellStyle name="Note 2 2 9 2 6" xfId="20206"/>
    <cellStyle name="Note 2 2 9 2 7" xfId="20207"/>
    <cellStyle name="Note 2 2 9 3" xfId="20208"/>
    <cellStyle name="Note 2 2 9 4" xfId="20209"/>
    <cellStyle name="Note 2 2 9 5" xfId="20210"/>
    <cellStyle name="Note 2 20" xfId="20211"/>
    <cellStyle name="Note 2 20 2" xfId="20212"/>
    <cellStyle name="Note 2 20 3" xfId="20213"/>
    <cellStyle name="Note 2 20 4" xfId="20214"/>
    <cellStyle name="Note 2 20 5" xfId="20215"/>
    <cellStyle name="Note 2 21" xfId="20216"/>
    <cellStyle name="Note 2 22" xfId="20217"/>
    <cellStyle name="Note 2 23" xfId="20218"/>
    <cellStyle name="Note 2 24" xfId="20219"/>
    <cellStyle name="Note 2 25" xfId="20220"/>
    <cellStyle name="Note 2 3" xfId="20221"/>
    <cellStyle name="Note 2 3 10" xfId="20222"/>
    <cellStyle name="Note 2 3 10 2" xfId="20223"/>
    <cellStyle name="Note 2 3 10 2 2" xfId="20224"/>
    <cellStyle name="Note 2 3 10 2 3" xfId="20225"/>
    <cellStyle name="Note 2 3 10 2 4" xfId="20226"/>
    <cellStyle name="Note 2 3 10 2 5" xfId="20227"/>
    <cellStyle name="Note 2 3 10 2 6" xfId="20228"/>
    <cellStyle name="Note 2 3 10 2 7" xfId="20229"/>
    <cellStyle name="Note 2 3 10 3" xfId="20230"/>
    <cellStyle name="Note 2 3 10 4" xfId="20231"/>
    <cellStyle name="Note 2 3 10 5" xfId="20232"/>
    <cellStyle name="Note 2 3 11" xfId="20233"/>
    <cellStyle name="Note 2 3 11 2" xfId="20234"/>
    <cellStyle name="Note 2 3 11 3" xfId="20235"/>
    <cellStyle name="Note 2 3 11 4" xfId="20236"/>
    <cellStyle name="Note 2 3 11 5" xfId="20237"/>
    <cellStyle name="Note 2 3 11 6" xfId="20238"/>
    <cellStyle name="Note 2 3 11 7" xfId="20239"/>
    <cellStyle name="Note 2 3 11 8" xfId="20240"/>
    <cellStyle name="Note 2 3 12" xfId="20241"/>
    <cellStyle name="Note 2 3 12 2" xfId="20242"/>
    <cellStyle name="Note 2 3 12 3" xfId="20243"/>
    <cellStyle name="Note 2 3 12 4" xfId="20244"/>
    <cellStyle name="Note 2 3 12 5" xfId="20245"/>
    <cellStyle name="Note 2 3 12 6" xfId="20246"/>
    <cellStyle name="Note 2 3 12 7" xfId="20247"/>
    <cellStyle name="Note 2 3 13" xfId="20248"/>
    <cellStyle name="Note 2 3 13 2" xfId="20249"/>
    <cellStyle name="Note 2 3 13 3" xfId="20250"/>
    <cellStyle name="Note 2 3 13 4" xfId="20251"/>
    <cellStyle name="Note 2 3 13 5" xfId="20252"/>
    <cellStyle name="Note 2 3 14" xfId="20253"/>
    <cellStyle name="Note 2 3 14 2" xfId="20254"/>
    <cellStyle name="Note 2 3 14 3" xfId="20255"/>
    <cellStyle name="Note 2 3 14 4" xfId="20256"/>
    <cellStyle name="Note 2 3 14 5" xfId="20257"/>
    <cellStyle name="Note 2 3 15" xfId="20258"/>
    <cellStyle name="Note 2 3 15 2" xfId="20259"/>
    <cellStyle name="Note 2 3 15 3" xfId="20260"/>
    <cellStyle name="Note 2 3 15 4" xfId="20261"/>
    <cellStyle name="Note 2 3 15 5" xfId="20262"/>
    <cellStyle name="Note 2 3 16" xfId="20263"/>
    <cellStyle name="Note 2 3 16 2" xfId="20264"/>
    <cellStyle name="Note 2 3 16 3" xfId="20265"/>
    <cellStyle name="Note 2 3 16 4" xfId="20266"/>
    <cellStyle name="Note 2 3 16 5" xfId="20267"/>
    <cellStyle name="Note 2 3 17" xfId="20268"/>
    <cellStyle name="Note 2 3 17 2" xfId="20269"/>
    <cellStyle name="Note 2 3 17 3" xfId="20270"/>
    <cellStyle name="Note 2 3 17 4" xfId="20271"/>
    <cellStyle name="Note 2 3 17 5" xfId="20272"/>
    <cellStyle name="Note 2 3 18" xfId="20273"/>
    <cellStyle name="Note 2 3 2" xfId="20274"/>
    <cellStyle name="Note 2 3 2 10" xfId="20275"/>
    <cellStyle name="Note 2 3 2 10 2" xfId="20276"/>
    <cellStyle name="Note 2 3 2 10 3" xfId="20277"/>
    <cellStyle name="Note 2 3 2 10 4" xfId="20278"/>
    <cellStyle name="Note 2 3 2 10 5" xfId="20279"/>
    <cellStyle name="Note 2 3 2 10 6" xfId="20280"/>
    <cellStyle name="Note 2 3 2 10 7" xfId="20281"/>
    <cellStyle name="Note 2 3 2 10 8" xfId="20282"/>
    <cellStyle name="Note 2 3 2 11" xfId="20283"/>
    <cellStyle name="Note 2 3 2 11 2" xfId="20284"/>
    <cellStyle name="Note 2 3 2 11 3" xfId="20285"/>
    <cellStyle name="Note 2 3 2 11 4" xfId="20286"/>
    <cellStyle name="Note 2 3 2 11 5" xfId="20287"/>
    <cellStyle name="Note 2 3 2 11 6" xfId="20288"/>
    <cellStyle name="Note 2 3 2 11 7" xfId="20289"/>
    <cellStyle name="Note 2 3 2 12" xfId="20290"/>
    <cellStyle name="Note 2 3 2 12 2" xfId="20291"/>
    <cellStyle name="Note 2 3 2 12 3" xfId="20292"/>
    <cellStyle name="Note 2 3 2 12 4" xfId="20293"/>
    <cellStyle name="Note 2 3 2 12 5" xfId="20294"/>
    <cellStyle name="Note 2 3 2 13" xfId="20295"/>
    <cellStyle name="Note 2 3 2 13 2" xfId="20296"/>
    <cellStyle name="Note 2 3 2 13 3" xfId="20297"/>
    <cellStyle name="Note 2 3 2 13 4" xfId="20298"/>
    <cellStyle name="Note 2 3 2 13 5" xfId="20299"/>
    <cellStyle name="Note 2 3 2 14" xfId="20300"/>
    <cellStyle name="Note 2 3 2 14 2" xfId="20301"/>
    <cellStyle name="Note 2 3 2 14 3" xfId="20302"/>
    <cellStyle name="Note 2 3 2 14 4" xfId="20303"/>
    <cellStyle name="Note 2 3 2 14 5" xfId="20304"/>
    <cellStyle name="Note 2 3 2 15" xfId="20305"/>
    <cellStyle name="Note 2 3 2 15 2" xfId="20306"/>
    <cellStyle name="Note 2 3 2 15 3" xfId="20307"/>
    <cellStyle name="Note 2 3 2 15 4" xfId="20308"/>
    <cellStyle name="Note 2 3 2 15 5" xfId="20309"/>
    <cellStyle name="Note 2 3 2 16" xfId="20310"/>
    <cellStyle name="Note 2 3 2 16 2" xfId="20311"/>
    <cellStyle name="Note 2 3 2 16 3" xfId="20312"/>
    <cellStyle name="Note 2 3 2 16 4" xfId="20313"/>
    <cellStyle name="Note 2 3 2 16 5" xfId="20314"/>
    <cellStyle name="Note 2 3 2 17" xfId="20315"/>
    <cellStyle name="Note 2 3 2 2" xfId="20316"/>
    <cellStyle name="Note 2 3 2 2 10" xfId="20317"/>
    <cellStyle name="Note 2 3 2 2 10 2" xfId="20318"/>
    <cellStyle name="Note 2 3 2 2 10 3" xfId="20319"/>
    <cellStyle name="Note 2 3 2 2 10 4" xfId="20320"/>
    <cellStyle name="Note 2 3 2 2 10 5" xfId="20321"/>
    <cellStyle name="Note 2 3 2 2 11" xfId="20322"/>
    <cellStyle name="Note 2 3 2 2 11 2" xfId="20323"/>
    <cellStyle name="Note 2 3 2 2 11 3" xfId="20324"/>
    <cellStyle name="Note 2 3 2 2 11 4" xfId="20325"/>
    <cellStyle name="Note 2 3 2 2 11 5" xfId="20326"/>
    <cellStyle name="Note 2 3 2 2 12" xfId="20327"/>
    <cellStyle name="Note 2 3 2 2 12 2" xfId="20328"/>
    <cellStyle name="Note 2 3 2 2 12 3" xfId="20329"/>
    <cellStyle name="Note 2 3 2 2 12 4" xfId="20330"/>
    <cellStyle name="Note 2 3 2 2 12 5" xfId="20331"/>
    <cellStyle name="Note 2 3 2 2 13" xfId="20332"/>
    <cellStyle name="Note 2 3 2 2 13 2" xfId="20333"/>
    <cellStyle name="Note 2 3 2 2 13 3" xfId="20334"/>
    <cellStyle name="Note 2 3 2 2 13 4" xfId="20335"/>
    <cellStyle name="Note 2 3 2 2 13 5" xfId="20336"/>
    <cellStyle name="Note 2 3 2 2 14" xfId="20337"/>
    <cellStyle name="Note 2 3 2 2 14 2" xfId="20338"/>
    <cellStyle name="Note 2 3 2 2 14 3" xfId="20339"/>
    <cellStyle name="Note 2 3 2 2 14 4" xfId="20340"/>
    <cellStyle name="Note 2 3 2 2 14 5" xfId="20341"/>
    <cellStyle name="Note 2 3 2 2 15" xfId="20342"/>
    <cellStyle name="Note 2 3 2 2 15 2" xfId="20343"/>
    <cellStyle name="Note 2 3 2 2 15 3" xfId="20344"/>
    <cellStyle name="Note 2 3 2 2 15 4" xfId="20345"/>
    <cellStyle name="Note 2 3 2 2 15 5" xfId="20346"/>
    <cellStyle name="Note 2 3 2 2 16" xfId="20347"/>
    <cellStyle name="Note 2 3 2 2 16 2" xfId="20348"/>
    <cellStyle name="Note 2 3 2 2 16 3" xfId="20349"/>
    <cellStyle name="Note 2 3 2 2 16 4" xfId="20350"/>
    <cellStyle name="Note 2 3 2 2 16 5" xfId="20351"/>
    <cellStyle name="Note 2 3 2 2 17" xfId="20352"/>
    <cellStyle name="Note 2 3 2 2 17 2" xfId="20353"/>
    <cellStyle name="Note 2 3 2 2 17 3" xfId="20354"/>
    <cellStyle name="Note 2 3 2 2 17 4" xfId="20355"/>
    <cellStyle name="Note 2 3 2 2 17 5" xfId="20356"/>
    <cellStyle name="Note 2 3 2 2 18" xfId="20357"/>
    <cellStyle name="Note 2 3 2 2 2" xfId="20358"/>
    <cellStyle name="Note 2 3 2 2 2 10" xfId="20359"/>
    <cellStyle name="Note 2 3 2 2 2 10 2" xfId="20360"/>
    <cellStyle name="Note 2 3 2 2 2 10 3" xfId="20361"/>
    <cellStyle name="Note 2 3 2 2 2 10 4" xfId="20362"/>
    <cellStyle name="Note 2 3 2 2 2 10 5" xfId="20363"/>
    <cellStyle name="Note 2 3 2 2 2 11" xfId="20364"/>
    <cellStyle name="Note 2 3 2 2 2 11 2" xfId="20365"/>
    <cellStyle name="Note 2 3 2 2 2 11 3" xfId="20366"/>
    <cellStyle name="Note 2 3 2 2 2 11 4" xfId="20367"/>
    <cellStyle name="Note 2 3 2 2 2 11 5" xfId="20368"/>
    <cellStyle name="Note 2 3 2 2 2 12" xfId="20369"/>
    <cellStyle name="Note 2 3 2 2 2 12 2" xfId="20370"/>
    <cellStyle name="Note 2 3 2 2 2 12 3" xfId="20371"/>
    <cellStyle name="Note 2 3 2 2 2 12 4" xfId="20372"/>
    <cellStyle name="Note 2 3 2 2 2 12 5" xfId="20373"/>
    <cellStyle name="Note 2 3 2 2 2 13" xfId="20374"/>
    <cellStyle name="Note 2 3 2 2 2 13 2" xfId="20375"/>
    <cellStyle name="Note 2 3 2 2 2 13 3" xfId="20376"/>
    <cellStyle name="Note 2 3 2 2 2 13 4" xfId="20377"/>
    <cellStyle name="Note 2 3 2 2 2 13 5" xfId="20378"/>
    <cellStyle name="Note 2 3 2 2 2 14" xfId="20379"/>
    <cellStyle name="Note 2 3 2 2 2 14 2" xfId="20380"/>
    <cellStyle name="Note 2 3 2 2 2 14 3" xfId="20381"/>
    <cellStyle name="Note 2 3 2 2 2 14 4" xfId="20382"/>
    <cellStyle name="Note 2 3 2 2 2 14 5" xfId="20383"/>
    <cellStyle name="Note 2 3 2 2 2 15" xfId="20384"/>
    <cellStyle name="Note 2 3 2 2 2 15 2" xfId="20385"/>
    <cellStyle name="Note 2 3 2 2 2 15 3" xfId="20386"/>
    <cellStyle name="Note 2 3 2 2 2 15 4" xfId="20387"/>
    <cellStyle name="Note 2 3 2 2 2 15 5" xfId="20388"/>
    <cellStyle name="Note 2 3 2 2 2 16" xfId="20389"/>
    <cellStyle name="Note 2 3 2 2 2 16 2" xfId="20390"/>
    <cellStyle name="Note 2 3 2 2 2 16 3" xfId="20391"/>
    <cellStyle name="Note 2 3 2 2 2 16 4" xfId="20392"/>
    <cellStyle name="Note 2 3 2 2 2 16 5" xfId="20393"/>
    <cellStyle name="Note 2 3 2 2 2 17" xfId="20394"/>
    <cellStyle name="Note 2 3 2 2 2 17 2" xfId="20395"/>
    <cellStyle name="Note 2 3 2 2 2 17 3" xfId="20396"/>
    <cellStyle name="Note 2 3 2 2 2 17 4" xfId="20397"/>
    <cellStyle name="Note 2 3 2 2 2 17 5" xfId="20398"/>
    <cellStyle name="Note 2 3 2 2 2 18" xfId="20399"/>
    <cellStyle name="Note 2 3 2 2 2 2" xfId="20400"/>
    <cellStyle name="Note 2 3 2 2 2 2 2" xfId="20401"/>
    <cellStyle name="Note 2 3 2 2 2 2 2 2" xfId="20402"/>
    <cellStyle name="Note 2 3 2 2 2 2 2 3" xfId="20403"/>
    <cellStyle name="Note 2 3 2 2 2 2 2 4" xfId="20404"/>
    <cellStyle name="Note 2 3 2 2 2 2 2 5" xfId="20405"/>
    <cellStyle name="Note 2 3 2 2 2 2 2 6" xfId="20406"/>
    <cellStyle name="Note 2 3 2 2 2 2 2 7" xfId="20407"/>
    <cellStyle name="Note 2 3 2 2 2 2 3" xfId="20408"/>
    <cellStyle name="Note 2 3 2 2 2 2 4" xfId="20409"/>
    <cellStyle name="Note 2 3 2 2 2 2 5" xfId="20410"/>
    <cellStyle name="Note 2 3 2 2 2 3" xfId="20411"/>
    <cellStyle name="Note 2 3 2 2 2 3 2" xfId="20412"/>
    <cellStyle name="Note 2 3 2 2 2 3 2 2" xfId="20413"/>
    <cellStyle name="Note 2 3 2 2 2 3 2 3" xfId="20414"/>
    <cellStyle name="Note 2 3 2 2 2 3 2 4" xfId="20415"/>
    <cellStyle name="Note 2 3 2 2 2 3 2 5" xfId="20416"/>
    <cellStyle name="Note 2 3 2 2 2 3 2 6" xfId="20417"/>
    <cellStyle name="Note 2 3 2 2 2 3 2 7" xfId="20418"/>
    <cellStyle name="Note 2 3 2 2 2 3 3" xfId="20419"/>
    <cellStyle name="Note 2 3 2 2 2 3 4" xfId="20420"/>
    <cellStyle name="Note 2 3 2 2 2 3 5" xfId="20421"/>
    <cellStyle name="Note 2 3 2 2 2 4" xfId="20422"/>
    <cellStyle name="Note 2 3 2 2 2 4 2" xfId="20423"/>
    <cellStyle name="Note 2 3 2 2 2 4 2 2" xfId="20424"/>
    <cellStyle name="Note 2 3 2 2 2 4 2 3" xfId="20425"/>
    <cellStyle name="Note 2 3 2 2 2 4 2 4" xfId="20426"/>
    <cellStyle name="Note 2 3 2 2 2 4 2 5" xfId="20427"/>
    <cellStyle name="Note 2 3 2 2 2 4 2 6" xfId="20428"/>
    <cellStyle name="Note 2 3 2 2 2 4 2 7" xfId="20429"/>
    <cellStyle name="Note 2 3 2 2 2 4 3" xfId="20430"/>
    <cellStyle name="Note 2 3 2 2 2 4 4" xfId="20431"/>
    <cellStyle name="Note 2 3 2 2 2 4 5" xfId="20432"/>
    <cellStyle name="Note 2 3 2 2 2 5" xfId="20433"/>
    <cellStyle name="Note 2 3 2 2 2 5 2" xfId="20434"/>
    <cellStyle name="Note 2 3 2 2 2 5 3" xfId="20435"/>
    <cellStyle name="Note 2 3 2 2 2 5 4" xfId="20436"/>
    <cellStyle name="Note 2 3 2 2 2 5 5" xfId="20437"/>
    <cellStyle name="Note 2 3 2 2 2 5 6" xfId="20438"/>
    <cellStyle name="Note 2 3 2 2 2 5 7" xfId="20439"/>
    <cellStyle name="Note 2 3 2 2 2 5 8" xfId="20440"/>
    <cellStyle name="Note 2 3 2 2 2 6" xfId="20441"/>
    <cellStyle name="Note 2 3 2 2 2 6 2" xfId="20442"/>
    <cellStyle name="Note 2 3 2 2 2 6 3" xfId="20443"/>
    <cellStyle name="Note 2 3 2 2 2 6 4" xfId="20444"/>
    <cellStyle name="Note 2 3 2 2 2 6 5" xfId="20445"/>
    <cellStyle name="Note 2 3 2 2 2 6 6" xfId="20446"/>
    <cellStyle name="Note 2 3 2 2 2 6 7" xfId="20447"/>
    <cellStyle name="Note 2 3 2 2 2 7" xfId="20448"/>
    <cellStyle name="Note 2 3 2 2 2 7 2" xfId="20449"/>
    <cellStyle name="Note 2 3 2 2 2 7 3" xfId="20450"/>
    <cellStyle name="Note 2 3 2 2 2 7 4" xfId="20451"/>
    <cellStyle name="Note 2 3 2 2 2 7 5" xfId="20452"/>
    <cellStyle name="Note 2 3 2 2 2 8" xfId="20453"/>
    <cellStyle name="Note 2 3 2 2 2 8 2" xfId="20454"/>
    <cellStyle name="Note 2 3 2 2 2 8 3" xfId="20455"/>
    <cellStyle name="Note 2 3 2 2 2 8 4" xfId="20456"/>
    <cellStyle name="Note 2 3 2 2 2 8 5" xfId="20457"/>
    <cellStyle name="Note 2 3 2 2 2 9" xfId="20458"/>
    <cellStyle name="Note 2 3 2 2 2 9 2" xfId="20459"/>
    <cellStyle name="Note 2 3 2 2 2 9 3" xfId="20460"/>
    <cellStyle name="Note 2 3 2 2 2 9 4" xfId="20461"/>
    <cellStyle name="Note 2 3 2 2 2 9 5" xfId="20462"/>
    <cellStyle name="Note 2 3 2 2 3" xfId="20463"/>
    <cellStyle name="Note 2 3 2 2 3 10" xfId="20464"/>
    <cellStyle name="Note 2 3 2 2 3 2" xfId="20465"/>
    <cellStyle name="Note 2 3 2 2 3 2 2" xfId="20466"/>
    <cellStyle name="Note 2 3 2 2 3 2 2 2" xfId="20467"/>
    <cellStyle name="Note 2 3 2 2 3 2 2 3" xfId="20468"/>
    <cellStyle name="Note 2 3 2 2 3 2 2 4" xfId="20469"/>
    <cellStyle name="Note 2 3 2 2 3 2 2 5" xfId="20470"/>
    <cellStyle name="Note 2 3 2 2 3 2 2 6" xfId="20471"/>
    <cellStyle name="Note 2 3 2 2 3 2 2 7" xfId="20472"/>
    <cellStyle name="Note 2 3 2 2 3 2 3" xfId="20473"/>
    <cellStyle name="Note 2 3 2 2 3 2 4" xfId="20474"/>
    <cellStyle name="Note 2 3 2 2 3 3" xfId="20475"/>
    <cellStyle name="Note 2 3 2 2 3 3 2" xfId="20476"/>
    <cellStyle name="Note 2 3 2 2 3 3 2 2" xfId="20477"/>
    <cellStyle name="Note 2 3 2 2 3 3 2 3" xfId="20478"/>
    <cellStyle name="Note 2 3 2 2 3 3 2 4" xfId="20479"/>
    <cellStyle name="Note 2 3 2 2 3 3 2 5" xfId="20480"/>
    <cellStyle name="Note 2 3 2 2 3 3 2 6" xfId="20481"/>
    <cellStyle name="Note 2 3 2 2 3 3 2 7" xfId="20482"/>
    <cellStyle name="Note 2 3 2 2 3 3 3" xfId="20483"/>
    <cellStyle name="Note 2 3 2 2 3 3 4" xfId="20484"/>
    <cellStyle name="Note 2 3 2 2 3 4" xfId="20485"/>
    <cellStyle name="Note 2 3 2 2 3 4 2" xfId="20486"/>
    <cellStyle name="Note 2 3 2 2 3 4 2 2" xfId="20487"/>
    <cellStyle name="Note 2 3 2 2 3 4 2 3" xfId="20488"/>
    <cellStyle name="Note 2 3 2 2 3 4 2 4" xfId="20489"/>
    <cellStyle name="Note 2 3 2 2 3 4 2 5" xfId="20490"/>
    <cellStyle name="Note 2 3 2 2 3 4 2 6" xfId="20491"/>
    <cellStyle name="Note 2 3 2 2 3 4 2 7" xfId="20492"/>
    <cellStyle name="Note 2 3 2 2 3 4 3" xfId="20493"/>
    <cellStyle name="Note 2 3 2 2 3 4 4" xfId="20494"/>
    <cellStyle name="Note 2 3 2 2 3 5" xfId="20495"/>
    <cellStyle name="Note 2 3 2 2 3 5 2" xfId="20496"/>
    <cellStyle name="Note 2 3 2 2 3 5 3" xfId="20497"/>
    <cellStyle name="Note 2 3 2 2 3 5 4" xfId="20498"/>
    <cellStyle name="Note 2 3 2 2 3 5 5" xfId="20499"/>
    <cellStyle name="Note 2 3 2 2 3 5 6" xfId="20500"/>
    <cellStyle name="Note 2 3 2 2 3 5 7" xfId="20501"/>
    <cellStyle name="Note 2 3 2 2 3 5 8" xfId="20502"/>
    <cellStyle name="Note 2 3 2 2 3 6" xfId="20503"/>
    <cellStyle name="Note 2 3 2 2 3 6 2" xfId="20504"/>
    <cellStyle name="Note 2 3 2 2 3 6 3" xfId="20505"/>
    <cellStyle name="Note 2 3 2 2 3 6 4" xfId="20506"/>
    <cellStyle name="Note 2 3 2 2 3 6 5" xfId="20507"/>
    <cellStyle name="Note 2 3 2 2 3 6 6" xfId="20508"/>
    <cellStyle name="Note 2 3 2 2 3 6 7" xfId="20509"/>
    <cellStyle name="Note 2 3 2 2 3 7" xfId="20510"/>
    <cellStyle name="Note 2 3 2 2 3 8" xfId="20511"/>
    <cellStyle name="Note 2 3 2 2 3 9" xfId="20512"/>
    <cellStyle name="Note 2 3 2 2 4" xfId="20513"/>
    <cellStyle name="Note 2 3 2 2 4 2" xfId="20514"/>
    <cellStyle name="Note 2 3 2 2 4 2 2" xfId="20515"/>
    <cellStyle name="Note 2 3 2 2 4 2 3" xfId="20516"/>
    <cellStyle name="Note 2 3 2 2 4 2 4" xfId="20517"/>
    <cellStyle name="Note 2 3 2 2 4 2 5" xfId="20518"/>
    <cellStyle name="Note 2 3 2 2 4 2 6" xfId="20519"/>
    <cellStyle name="Note 2 3 2 2 4 2 7" xfId="20520"/>
    <cellStyle name="Note 2 3 2 2 4 3" xfId="20521"/>
    <cellStyle name="Note 2 3 2 2 4 4" xfId="20522"/>
    <cellStyle name="Note 2 3 2 2 4 5" xfId="20523"/>
    <cellStyle name="Note 2 3 2 2 5" xfId="20524"/>
    <cellStyle name="Note 2 3 2 2 5 2" xfId="20525"/>
    <cellStyle name="Note 2 3 2 2 5 2 2" xfId="20526"/>
    <cellStyle name="Note 2 3 2 2 5 2 3" xfId="20527"/>
    <cellStyle name="Note 2 3 2 2 5 2 4" xfId="20528"/>
    <cellStyle name="Note 2 3 2 2 5 2 5" xfId="20529"/>
    <cellStyle name="Note 2 3 2 2 5 2 6" xfId="20530"/>
    <cellStyle name="Note 2 3 2 2 5 2 7" xfId="20531"/>
    <cellStyle name="Note 2 3 2 2 5 3" xfId="20532"/>
    <cellStyle name="Note 2 3 2 2 5 4" xfId="20533"/>
    <cellStyle name="Note 2 3 2 2 5 5" xfId="20534"/>
    <cellStyle name="Note 2 3 2 2 6" xfId="20535"/>
    <cellStyle name="Note 2 3 2 2 6 2" xfId="20536"/>
    <cellStyle name="Note 2 3 2 2 6 2 2" xfId="20537"/>
    <cellStyle name="Note 2 3 2 2 6 2 3" xfId="20538"/>
    <cellStyle name="Note 2 3 2 2 6 2 4" xfId="20539"/>
    <cellStyle name="Note 2 3 2 2 6 2 5" xfId="20540"/>
    <cellStyle name="Note 2 3 2 2 6 2 6" xfId="20541"/>
    <cellStyle name="Note 2 3 2 2 6 2 7" xfId="20542"/>
    <cellStyle name="Note 2 3 2 2 6 3" xfId="20543"/>
    <cellStyle name="Note 2 3 2 2 6 4" xfId="20544"/>
    <cellStyle name="Note 2 3 2 2 6 5" xfId="20545"/>
    <cellStyle name="Note 2 3 2 2 7" xfId="20546"/>
    <cellStyle name="Note 2 3 2 2 7 2" xfId="20547"/>
    <cellStyle name="Note 2 3 2 2 7 2 2" xfId="20548"/>
    <cellStyle name="Note 2 3 2 2 7 2 3" xfId="20549"/>
    <cellStyle name="Note 2 3 2 2 7 2 4" xfId="20550"/>
    <cellStyle name="Note 2 3 2 2 7 2 5" xfId="20551"/>
    <cellStyle name="Note 2 3 2 2 7 2 6" xfId="20552"/>
    <cellStyle name="Note 2 3 2 2 7 2 7" xfId="20553"/>
    <cellStyle name="Note 2 3 2 2 7 3" xfId="20554"/>
    <cellStyle name="Note 2 3 2 2 7 4" xfId="20555"/>
    <cellStyle name="Note 2 3 2 2 7 5" xfId="20556"/>
    <cellStyle name="Note 2 3 2 2 8" xfId="20557"/>
    <cellStyle name="Note 2 3 2 2 8 2" xfId="20558"/>
    <cellStyle name="Note 2 3 2 2 8 3" xfId="20559"/>
    <cellStyle name="Note 2 3 2 2 8 4" xfId="20560"/>
    <cellStyle name="Note 2 3 2 2 8 5" xfId="20561"/>
    <cellStyle name="Note 2 3 2 2 8 6" xfId="20562"/>
    <cellStyle name="Note 2 3 2 2 8 7" xfId="20563"/>
    <cellStyle name="Note 2 3 2 2 8 8" xfId="20564"/>
    <cellStyle name="Note 2 3 2 2 9" xfId="20565"/>
    <cellStyle name="Note 2 3 2 2 9 2" xfId="20566"/>
    <cellStyle name="Note 2 3 2 2 9 3" xfId="20567"/>
    <cellStyle name="Note 2 3 2 2 9 4" xfId="20568"/>
    <cellStyle name="Note 2 3 2 2 9 5" xfId="20569"/>
    <cellStyle name="Note 2 3 2 2 9 6" xfId="20570"/>
    <cellStyle name="Note 2 3 2 2 9 7" xfId="20571"/>
    <cellStyle name="Note 2 3 2 3" xfId="20572"/>
    <cellStyle name="Note 2 3 2 3 10" xfId="20573"/>
    <cellStyle name="Note 2 3 2 3 10 2" xfId="20574"/>
    <cellStyle name="Note 2 3 2 3 10 3" xfId="20575"/>
    <cellStyle name="Note 2 3 2 3 10 4" xfId="20576"/>
    <cellStyle name="Note 2 3 2 3 10 5" xfId="20577"/>
    <cellStyle name="Note 2 3 2 3 11" xfId="20578"/>
    <cellStyle name="Note 2 3 2 3 11 2" xfId="20579"/>
    <cellStyle name="Note 2 3 2 3 11 3" xfId="20580"/>
    <cellStyle name="Note 2 3 2 3 11 4" xfId="20581"/>
    <cellStyle name="Note 2 3 2 3 11 5" xfId="20582"/>
    <cellStyle name="Note 2 3 2 3 12" xfId="20583"/>
    <cellStyle name="Note 2 3 2 3 12 2" xfId="20584"/>
    <cellStyle name="Note 2 3 2 3 12 3" xfId="20585"/>
    <cellStyle name="Note 2 3 2 3 12 4" xfId="20586"/>
    <cellStyle name="Note 2 3 2 3 12 5" xfId="20587"/>
    <cellStyle name="Note 2 3 2 3 13" xfId="20588"/>
    <cellStyle name="Note 2 3 2 3 13 2" xfId="20589"/>
    <cellStyle name="Note 2 3 2 3 13 3" xfId="20590"/>
    <cellStyle name="Note 2 3 2 3 13 4" xfId="20591"/>
    <cellStyle name="Note 2 3 2 3 13 5" xfId="20592"/>
    <cellStyle name="Note 2 3 2 3 14" xfId="20593"/>
    <cellStyle name="Note 2 3 2 3 14 2" xfId="20594"/>
    <cellStyle name="Note 2 3 2 3 14 3" xfId="20595"/>
    <cellStyle name="Note 2 3 2 3 14 4" xfId="20596"/>
    <cellStyle name="Note 2 3 2 3 14 5" xfId="20597"/>
    <cellStyle name="Note 2 3 2 3 15" xfId="20598"/>
    <cellStyle name="Note 2 3 2 3 15 2" xfId="20599"/>
    <cellStyle name="Note 2 3 2 3 15 3" xfId="20600"/>
    <cellStyle name="Note 2 3 2 3 15 4" xfId="20601"/>
    <cellStyle name="Note 2 3 2 3 15 5" xfId="20602"/>
    <cellStyle name="Note 2 3 2 3 16" xfId="20603"/>
    <cellStyle name="Note 2 3 2 3 16 2" xfId="20604"/>
    <cellStyle name="Note 2 3 2 3 16 3" xfId="20605"/>
    <cellStyle name="Note 2 3 2 3 16 4" xfId="20606"/>
    <cellStyle name="Note 2 3 2 3 16 5" xfId="20607"/>
    <cellStyle name="Note 2 3 2 3 17" xfId="20608"/>
    <cellStyle name="Note 2 3 2 3 17 2" xfId="20609"/>
    <cellStyle name="Note 2 3 2 3 17 3" xfId="20610"/>
    <cellStyle name="Note 2 3 2 3 17 4" xfId="20611"/>
    <cellStyle name="Note 2 3 2 3 17 5" xfId="20612"/>
    <cellStyle name="Note 2 3 2 3 18" xfId="20613"/>
    <cellStyle name="Note 2 3 2 3 2" xfId="20614"/>
    <cellStyle name="Note 2 3 2 3 2 10" xfId="20615"/>
    <cellStyle name="Note 2 3 2 3 2 10 2" xfId="20616"/>
    <cellStyle name="Note 2 3 2 3 2 10 3" xfId="20617"/>
    <cellStyle name="Note 2 3 2 3 2 10 4" xfId="20618"/>
    <cellStyle name="Note 2 3 2 3 2 10 5" xfId="20619"/>
    <cellStyle name="Note 2 3 2 3 2 11" xfId="20620"/>
    <cellStyle name="Note 2 3 2 3 2 11 2" xfId="20621"/>
    <cellStyle name="Note 2 3 2 3 2 11 3" xfId="20622"/>
    <cellStyle name="Note 2 3 2 3 2 11 4" xfId="20623"/>
    <cellStyle name="Note 2 3 2 3 2 11 5" xfId="20624"/>
    <cellStyle name="Note 2 3 2 3 2 12" xfId="20625"/>
    <cellStyle name="Note 2 3 2 3 2 12 2" xfId="20626"/>
    <cellStyle name="Note 2 3 2 3 2 12 3" xfId="20627"/>
    <cellStyle name="Note 2 3 2 3 2 12 4" xfId="20628"/>
    <cellStyle name="Note 2 3 2 3 2 12 5" xfId="20629"/>
    <cellStyle name="Note 2 3 2 3 2 13" xfId="20630"/>
    <cellStyle name="Note 2 3 2 3 2 13 2" xfId="20631"/>
    <cellStyle name="Note 2 3 2 3 2 13 3" xfId="20632"/>
    <cellStyle name="Note 2 3 2 3 2 13 4" xfId="20633"/>
    <cellStyle name="Note 2 3 2 3 2 13 5" xfId="20634"/>
    <cellStyle name="Note 2 3 2 3 2 14" xfId="20635"/>
    <cellStyle name="Note 2 3 2 3 2 14 2" xfId="20636"/>
    <cellStyle name="Note 2 3 2 3 2 14 3" xfId="20637"/>
    <cellStyle name="Note 2 3 2 3 2 14 4" xfId="20638"/>
    <cellStyle name="Note 2 3 2 3 2 14 5" xfId="20639"/>
    <cellStyle name="Note 2 3 2 3 2 15" xfId="20640"/>
    <cellStyle name="Note 2 3 2 3 2 15 2" xfId="20641"/>
    <cellStyle name="Note 2 3 2 3 2 15 3" xfId="20642"/>
    <cellStyle name="Note 2 3 2 3 2 15 4" xfId="20643"/>
    <cellStyle name="Note 2 3 2 3 2 15 5" xfId="20644"/>
    <cellStyle name="Note 2 3 2 3 2 16" xfId="20645"/>
    <cellStyle name="Note 2 3 2 3 2 16 2" xfId="20646"/>
    <cellStyle name="Note 2 3 2 3 2 16 3" xfId="20647"/>
    <cellStyle name="Note 2 3 2 3 2 16 4" xfId="20648"/>
    <cellStyle name="Note 2 3 2 3 2 16 5" xfId="20649"/>
    <cellStyle name="Note 2 3 2 3 2 17" xfId="20650"/>
    <cellStyle name="Note 2 3 2 3 2 17 2" xfId="20651"/>
    <cellStyle name="Note 2 3 2 3 2 17 3" xfId="20652"/>
    <cellStyle name="Note 2 3 2 3 2 17 4" xfId="20653"/>
    <cellStyle name="Note 2 3 2 3 2 17 5" xfId="20654"/>
    <cellStyle name="Note 2 3 2 3 2 18" xfId="20655"/>
    <cellStyle name="Note 2 3 2 3 2 2" xfId="20656"/>
    <cellStyle name="Note 2 3 2 3 2 2 2" xfId="20657"/>
    <cellStyle name="Note 2 3 2 3 2 2 2 2" xfId="20658"/>
    <cellStyle name="Note 2 3 2 3 2 2 2 3" xfId="20659"/>
    <cellStyle name="Note 2 3 2 3 2 2 2 4" xfId="20660"/>
    <cellStyle name="Note 2 3 2 3 2 2 2 5" xfId="20661"/>
    <cellStyle name="Note 2 3 2 3 2 2 2 6" xfId="20662"/>
    <cellStyle name="Note 2 3 2 3 2 2 2 7" xfId="20663"/>
    <cellStyle name="Note 2 3 2 3 2 2 3" xfId="20664"/>
    <cellStyle name="Note 2 3 2 3 2 2 4" xfId="20665"/>
    <cellStyle name="Note 2 3 2 3 2 2 5" xfId="20666"/>
    <cellStyle name="Note 2 3 2 3 2 3" xfId="20667"/>
    <cellStyle name="Note 2 3 2 3 2 3 2" xfId="20668"/>
    <cellStyle name="Note 2 3 2 3 2 3 2 2" xfId="20669"/>
    <cellStyle name="Note 2 3 2 3 2 3 2 3" xfId="20670"/>
    <cellStyle name="Note 2 3 2 3 2 3 2 4" xfId="20671"/>
    <cellStyle name="Note 2 3 2 3 2 3 2 5" xfId="20672"/>
    <cellStyle name="Note 2 3 2 3 2 3 2 6" xfId="20673"/>
    <cellStyle name="Note 2 3 2 3 2 3 2 7" xfId="20674"/>
    <cellStyle name="Note 2 3 2 3 2 3 3" xfId="20675"/>
    <cellStyle name="Note 2 3 2 3 2 3 4" xfId="20676"/>
    <cellStyle name="Note 2 3 2 3 2 3 5" xfId="20677"/>
    <cellStyle name="Note 2 3 2 3 2 4" xfId="20678"/>
    <cellStyle name="Note 2 3 2 3 2 4 2" xfId="20679"/>
    <cellStyle name="Note 2 3 2 3 2 4 2 2" xfId="20680"/>
    <cellStyle name="Note 2 3 2 3 2 4 2 3" xfId="20681"/>
    <cellStyle name="Note 2 3 2 3 2 4 2 4" xfId="20682"/>
    <cellStyle name="Note 2 3 2 3 2 4 2 5" xfId="20683"/>
    <cellStyle name="Note 2 3 2 3 2 4 2 6" xfId="20684"/>
    <cellStyle name="Note 2 3 2 3 2 4 2 7" xfId="20685"/>
    <cellStyle name="Note 2 3 2 3 2 4 3" xfId="20686"/>
    <cellStyle name="Note 2 3 2 3 2 4 4" xfId="20687"/>
    <cellStyle name="Note 2 3 2 3 2 4 5" xfId="20688"/>
    <cellStyle name="Note 2 3 2 3 2 5" xfId="20689"/>
    <cellStyle name="Note 2 3 2 3 2 5 2" xfId="20690"/>
    <cellStyle name="Note 2 3 2 3 2 5 3" xfId="20691"/>
    <cellStyle name="Note 2 3 2 3 2 5 4" xfId="20692"/>
    <cellStyle name="Note 2 3 2 3 2 5 5" xfId="20693"/>
    <cellStyle name="Note 2 3 2 3 2 5 6" xfId="20694"/>
    <cellStyle name="Note 2 3 2 3 2 5 7" xfId="20695"/>
    <cellStyle name="Note 2 3 2 3 2 5 8" xfId="20696"/>
    <cellStyle name="Note 2 3 2 3 2 6" xfId="20697"/>
    <cellStyle name="Note 2 3 2 3 2 6 2" xfId="20698"/>
    <cellStyle name="Note 2 3 2 3 2 6 3" xfId="20699"/>
    <cellStyle name="Note 2 3 2 3 2 6 4" xfId="20700"/>
    <cellStyle name="Note 2 3 2 3 2 6 5" xfId="20701"/>
    <cellStyle name="Note 2 3 2 3 2 6 6" xfId="20702"/>
    <cellStyle name="Note 2 3 2 3 2 6 7" xfId="20703"/>
    <cellStyle name="Note 2 3 2 3 2 7" xfId="20704"/>
    <cellStyle name="Note 2 3 2 3 2 7 2" xfId="20705"/>
    <cellStyle name="Note 2 3 2 3 2 7 3" xfId="20706"/>
    <cellStyle name="Note 2 3 2 3 2 7 4" xfId="20707"/>
    <cellStyle name="Note 2 3 2 3 2 7 5" xfId="20708"/>
    <cellStyle name="Note 2 3 2 3 2 8" xfId="20709"/>
    <cellStyle name="Note 2 3 2 3 2 8 2" xfId="20710"/>
    <cellStyle name="Note 2 3 2 3 2 8 3" xfId="20711"/>
    <cellStyle name="Note 2 3 2 3 2 8 4" xfId="20712"/>
    <cellStyle name="Note 2 3 2 3 2 8 5" xfId="20713"/>
    <cellStyle name="Note 2 3 2 3 2 9" xfId="20714"/>
    <cellStyle name="Note 2 3 2 3 2 9 2" xfId="20715"/>
    <cellStyle name="Note 2 3 2 3 2 9 3" xfId="20716"/>
    <cellStyle name="Note 2 3 2 3 2 9 4" xfId="20717"/>
    <cellStyle name="Note 2 3 2 3 2 9 5" xfId="20718"/>
    <cellStyle name="Note 2 3 2 3 3" xfId="20719"/>
    <cellStyle name="Note 2 3 2 3 3 10" xfId="20720"/>
    <cellStyle name="Note 2 3 2 3 3 2" xfId="20721"/>
    <cellStyle name="Note 2 3 2 3 3 2 2" xfId="20722"/>
    <cellStyle name="Note 2 3 2 3 3 2 2 2" xfId="20723"/>
    <cellStyle name="Note 2 3 2 3 3 2 2 3" xfId="20724"/>
    <cellStyle name="Note 2 3 2 3 3 2 2 4" xfId="20725"/>
    <cellStyle name="Note 2 3 2 3 3 2 2 5" xfId="20726"/>
    <cellStyle name="Note 2 3 2 3 3 2 2 6" xfId="20727"/>
    <cellStyle name="Note 2 3 2 3 3 2 2 7" xfId="20728"/>
    <cellStyle name="Note 2 3 2 3 3 2 3" xfId="20729"/>
    <cellStyle name="Note 2 3 2 3 3 2 4" xfId="20730"/>
    <cellStyle name="Note 2 3 2 3 3 3" xfId="20731"/>
    <cellStyle name="Note 2 3 2 3 3 3 2" xfId="20732"/>
    <cellStyle name="Note 2 3 2 3 3 3 2 2" xfId="20733"/>
    <cellStyle name="Note 2 3 2 3 3 3 2 3" xfId="20734"/>
    <cellStyle name="Note 2 3 2 3 3 3 2 4" xfId="20735"/>
    <cellStyle name="Note 2 3 2 3 3 3 2 5" xfId="20736"/>
    <cellStyle name="Note 2 3 2 3 3 3 2 6" xfId="20737"/>
    <cellStyle name="Note 2 3 2 3 3 3 2 7" xfId="20738"/>
    <cellStyle name="Note 2 3 2 3 3 3 3" xfId="20739"/>
    <cellStyle name="Note 2 3 2 3 3 3 4" xfId="20740"/>
    <cellStyle name="Note 2 3 2 3 3 4" xfId="20741"/>
    <cellStyle name="Note 2 3 2 3 3 4 2" xfId="20742"/>
    <cellStyle name="Note 2 3 2 3 3 4 2 2" xfId="20743"/>
    <cellStyle name="Note 2 3 2 3 3 4 2 3" xfId="20744"/>
    <cellStyle name="Note 2 3 2 3 3 4 2 4" xfId="20745"/>
    <cellStyle name="Note 2 3 2 3 3 4 2 5" xfId="20746"/>
    <cellStyle name="Note 2 3 2 3 3 4 2 6" xfId="20747"/>
    <cellStyle name="Note 2 3 2 3 3 4 2 7" xfId="20748"/>
    <cellStyle name="Note 2 3 2 3 3 4 3" xfId="20749"/>
    <cellStyle name="Note 2 3 2 3 3 4 4" xfId="20750"/>
    <cellStyle name="Note 2 3 2 3 3 5" xfId="20751"/>
    <cellStyle name="Note 2 3 2 3 3 5 2" xfId="20752"/>
    <cellStyle name="Note 2 3 2 3 3 5 3" xfId="20753"/>
    <cellStyle name="Note 2 3 2 3 3 5 4" xfId="20754"/>
    <cellStyle name="Note 2 3 2 3 3 5 5" xfId="20755"/>
    <cellStyle name="Note 2 3 2 3 3 5 6" xfId="20756"/>
    <cellStyle name="Note 2 3 2 3 3 5 7" xfId="20757"/>
    <cellStyle name="Note 2 3 2 3 3 5 8" xfId="20758"/>
    <cellStyle name="Note 2 3 2 3 3 6" xfId="20759"/>
    <cellStyle name="Note 2 3 2 3 3 6 2" xfId="20760"/>
    <cellStyle name="Note 2 3 2 3 3 6 3" xfId="20761"/>
    <cellStyle name="Note 2 3 2 3 3 6 4" xfId="20762"/>
    <cellStyle name="Note 2 3 2 3 3 6 5" xfId="20763"/>
    <cellStyle name="Note 2 3 2 3 3 6 6" xfId="20764"/>
    <cellStyle name="Note 2 3 2 3 3 6 7" xfId="20765"/>
    <cellStyle name="Note 2 3 2 3 3 7" xfId="20766"/>
    <cellStyle name="Note 2 3 2 3 3 8" xfId="20767"/>
    <cellStyle name="Note 2 3 2 3 3 9" xfId="20768"/>
    <cellStyle name="Note 2 3 2 3 4" xfId="20769"/>
    <cellStyle name="Note 2 3 2 3 4 2" xfId="20770"/>
    <cellStyle name="Note 2 3 2 3 4 2 2" xfId="20771"/>
    <cellStyle name="Note 2 3 2 3 4 2 3" xfId="20772"/>
    <cellStyle name="Note 2 3 2 3 4 2 4" xfId="20773"/>
    <cellStyle name="Note 2 3 2 3 4 2 5" xfId="20774"/>
    <cellStyle name="Note 2 3 2 3 4 2 6" xfId="20775"/>
    <cellStyle name="Note 2 3 2 3 4 2 7" xfId="20776"/>
    <cellStyle name="Note 2 3 2 3 4 3" xfId="20777"/>
    <cellStyle name="Note 2 3 2 3 4 4" xfId="20778"/>
    <cellStyle name="Note 2 3 2 3 4 5" xfId="20779"/>
    <cellStyle name="Note 2 3 2 3 5" xfId="20780"/>
    <cellStyle name="Note 2 3 2 3 5 2" xfId="20781"/>
    <cellStyle name="Note 2 3 2 3 5 2 2" xfId="20782"/>
    <cellStyle name="Note 2 3 2 3 5 2 3" xfId="20783"/>
    <cellStyle name="Note 2 3 2 3 5 2 4" xfId="20784"/>
    <cellStyle name="Note 2 3 2 3 5 2 5" xfId="20785"/>
    <cellStyle name="Note 2 3 2 3 5 2 6" xfId="20786"/>
    <cellStyle name="Note 2 3 2 3 5 2 7" xfId="20787"/>
    <cellStyle name="Note 2 3 2 3 5 3" xfId="20788"/>
    <cellStyle name="Note 2 3 2 3 5 4" xfId="20789"/>
    <cellStyle name="Note 2 3 2 3 5 5" xfId="20790"/>
    <cellStyle name="Note 2 3 2 3 6" xfId="20791"/>
    <cellStyle name="Note 2 3 2 3 6 2" xfId="20792"/>
    <cellStyle name="Note 2 3 2 3 6 2 2" xfId="20793"/>
    <cellStyle name="Note 2 3 2 3 6 2 3" xfId="20794"/>
    <cellStyle name="Note 2 3 2 3 6 2 4" xfId="20795"/>
    <cellStyle name="Note 2 3 2 3 6 2 5" xfId="20796"/>
    <cellStyle name="Note 2 3 2 3 6 2 6" xfId="20797"/>
    <cellStyle name="Note 2 3 2 3 6 2 7" xfId="20798"/>
    <cellStyle name="Note 2 3 2 3 6 3" xfId="20799"/>
    <cellStyle name="Note 2 3 2 3 6 4" xfId="20800"/>
    <cellStyle name="Note 2 3 2 3 6 5" xfId="20801"/>
    <cellStyle name="Note 2 3 2 3 7" xfId="20802"/>
    <cellStyle name="Note 2 3 2 3 7 2" xfId="20803"/>
    <cellStyle name="Note 2 3 2 3 7 2 2" xfId="20804"/>
    <cellStyle name="Note 2 3 2 3 7 2 3" xfId="20805"/>
    <cellStyle name="Note 2 3 2 3 7 2 4" xfId="20806"/>
    <cellStyle name="Note 2 3 2 3 7 2 5" xfId="20807"/>
    <cellStyle name="Note 2 3 2 3 7 2 6" xfId="20808"/>
    <cellStyle name="Note 2 3 2 3 7 2 7" xfId="20809"/>
    <cellStyle name="Note 2 3 2 3 7 3" xfId="20810"/>
    <cellStyle name="Note 2 3 2 3 7 4" xfId="20811"/>
    <cellStyle name="Note 2 3 2 3 7 5" xfId="20812"/>
    <cellStyle name="Note 2 3 2 3 8" xfId="20813"/>
    <cellStyle name="Note 2 3 2 3 8 2" xfId="20814"/>
    <cellStyle name="Note 2 3 2 3 8 3" xfId="20815"/>
    <cellStyle name="Note 2 3 2 3 8 4" xfId="20816"/>
    <cellStyle name="Note 2 3 2 3 8 5" xfId="20817"/>
    <cellStyle name="Note 2 3 2 3 8 6" xfId="20818"/>
    <cellStyle name="Note 2 3 2 3 8 7" xfId="20819"/>
    <cellStyle name="Note 2 3 2 3 8 8" xfId="20820"/>
    <cellStyle name="Note 2 3 2 3 9" xfId="20821"/>
    <cellStyle name="Note 2 3 2 3 9 2" xfId="20822"/>
    <cellStyle name="Note 2 3 2 3 9 3" xfId="20823"/>
    <cellStyle name="Note 2 3 2 3 9 4" xfId="20824"/>
    <cellStyle name="Note 2 3 2 3 9 5" xfId="20825"/>
    <cellStyle name="Note 2 3 2 3 9 6" xfId="20826"/>
    <cellStyle name="Note 2 3 2 3 9 7" xfId="20827"/>
    <cellStyle name="Note 2 3 2 4" xfId="20828"/>
    <cellStyle name="Note 2 3 2 4 10" xfId="20829"/>
    <cellStyle name="Note 2 3 2 4 10 2" xfId="20830"/>
    <cellStyle name="Note 2 3 2 4 10 3" xfId="20831"/>
    <cellStyle name="Note 2 3 2 4 10 4" xfId="20832"/>
    <cellStyle name="Note 2 3 2 4 10 5" xfId="20833"/>
    <cellStyle name="Note 2 3 2 4 11" xfId="20834"/>
    <cellStyle name="Note 2 3 2 4 11 2" xfId="20835"/>
    <cellStyle name="Note 2 3 2 4 11 3" xfId="20836"/>
    <cellStyle name="Note 2 3 2 4 11 4" xfId="20837"/>
    <cellStyle name="Note 2 3 2 4 11 5" xfId="20838"/>
    <cellStyle name="Note 2 3 2 4 12" xfId="20839"/>
    <cellStyle name="Note 2 3 2 4 12 2" xfId="20840"/>
    <cellStyle name="Note 2 3 2 4 12 3" xfId="20841"/>
    <cellStyle name="Note 2 3 2 4 12 4" xfId="20842"/>
    <cellStyle name="Note 2 3 2 4 12 5" xfId="20843"/>
    <cellStyle name="Note 2 3 2 4 13" xfId="20844"/>
    <cellStyle name="Note 2 3 2 4 13 2" xfId="20845"/>
    <cellStyle name="Note 2 3 2 4 13 3" xfId="20846"/>
    <cellStyle name="Note 2 3 2 4 13 4" xfId="20847"/>
    <cellStyle name="Note 2 3 2 4 13 5" xfId="20848"/>
    <cellStyle name="Note 2 3 2 4 14" xfId="20849"/>
    <cellStyle name="Note 2 3 2 4 14 2" xfId="20850"/>
    <cellStyle name="Note 2 3 2 4 14 3" xfId="20851"/>
    <cellStyle name="Note 2 3 2 4 14 4" xfId="20852"/>
    <cellStyle name="Note 2 3 2 4 14 5" xfId="20853"/>
    <cellStyle name="Note 2 3 2 4 15" xfId="20854"/>
    <cellStyle name="Note 2 3 2 4 15 2" xfId="20855"/>
    <cellStyle name="Note 2 3 2 4 15 3" xfId="20856"/>
    <cellStyle name="Note 2 3 2 4 15 4" xfId="20857"/>
    <cellStyle name="Note 2 3 2 4 15 5" xfId="20858"/>
    <cellStyle name="Note 2 3 2 4 16" xfId="20859"/>
    <cellStyle name="Note 2 3 2 4 16 2" xfId="20860"/>
    <cellStyle name="Note 2 3 2 4 16 3" xfId="20861"/>
    <cellStyle name="Note 2 3 2 4 16 4" xfId="20862"/>
    <cellStyle name="Note 2 3 2 4 16 5" xfId="20863"/>
    <cellStyle name="Note 2 3 2 4 17" xfId="20864"/>
    <cellStyle name="Note 2 3 2 4 17 2" xfId="20865"/>
    <cellStyle name="Note 2 3 2 4 17 3" xfId="20866"/>
    <cellStyle name="Note 2 3 2 4 17 4" xfId="20867"/>
    <cellStyle name="Note 2 3 2 4 17 5" xfId="20868"/>
    <cellStyle name="Note 2 3 2 4 18" xfId="20869"/>
    <cellStyle name="Note 2 3 2 4 2" xfId="20870"/>
    <cellStyle name="Note 2 3 2 4 2 2" xfId="20871"/>
    <cellStyle name="Note 2 3 2 4 2 2 2" xfId="20872"/>
    <cellStyle name="Note 2 3 2 4 2 2 3" xfId="20873"/>
    <cellStyle name="Note 2 3 2 4 2 2 4" xfId="20874"/>
    <cellStyle name="Note 2 3 2 4 2 2 5" xfId="20875"/>
    <cellStyle name="Note 2 3 2 4 2 2 6" xfId="20876"/>
    <cellStyle name="Note 2 3 2 4 2 2 7" xfId="20877"/>
    <cellStyle name="Note 2 3 2 4 2 3" xfId="20878"/>
    <cellStyle name="Note 2 3 2 4 2 4" xfId="20879"/>
    <cellStyle name="Note 2 3 2 4 2 5" xfId="20880"/>
    <cellStyle name="Note 2 3 2 4 3" xfId="20881"/>
    <cellStyle name="Note 2 3 2 4 3 2" xfId="20882"/>
    <cellStyle name="Note 2 3 2 4 3 2 2" xfId="20883"/>
    <cellStyle name="Note 2 3 2 4 3 2 3" xfId="20884"/>
    <cellStyle name="Note 2 3 2 4 3 2 4" xfId="20885"/>
    <cellStyle name="Note 2 3 2 4 3 2 5" xfId="20886"/>
    <cellStyle name="Note 2 3 2 4 3 2 6" xfId="20887"/>
    <cellStyle name="Note 2 3 2 4 3 2 7" xfId="20888"/>
    <cellStyle name="Note 2 3 2 4 3 3" xfId="20889"/>
    <cellStyle name="Note 2 3 2 4 3 4" xfId="20890"/>
    <cellStyle name="Note 2 3 2 4 3 5" xfId="20891"/>
    <cellStyle name="Note 2 3 2 4 4" xfId="20892"/>
    <cellStyle name="Note 2 3 2 4 4 2" xfId="20893"/>
    <cellStyle name="Note 2 3 2 4 4 2 2" xfId="20894"/>
    <cellStyle name="Note 2 3 2 4 4 2 3" xfId="20895"/>
    <cellStyle name="Note 2 3 2 4 4 2 4" xfId="20896"/>
    <cellStyle name="Note 2 3 2 4 4 2 5" xfId="20897"/>
    <cellStyle name="Note 2 3 2 4 4 2 6" xfId="20898"/>
    <cellStyle name="Note 2 3 2 4 4 2 7" xfId="20899"/>
    <cellStyle name="Note 2 3 2 4 4 3" xfId="20900"/>
    <cellStyle name="Note 2 3 2 4 4 4" xfId="20901"/>
    <cellStyle name="Note 2 3 2 4 4 5" xfId="20902"/>
    <cellStyle name="Note 2 3 2 4 5" xfId="20903"/>
    <cellStyle name="Note 2 3 2 4 5 2" xfId="20904"/>
    <cellStyle name="Note 2 3 2 4 5 3" xfId="20905"/>
    <cellStyle name="Note 2 3 2 4 5 4" xfId="20906"/>
    <cellStyle name="Note 2 3 2 4 5 5" xfId="20907"/>
    <cellStyle name="Note 2 3 2 4 5 6" xfId="20908"/>
    <cellStyle name="Note 2 3 2 4 5 7" xfId="20909"/>
    <cellStyle name="Note 2 3 2 4 5 8" xfId="20910"/>
    <cellStyle name="Note 2 3 2 4 6" xfId="20911"/>
    <cellStyle name="Note 2 3 2 4 6 2" xfId="20912"/>
    <cellStyle name="Note 2 3 2 4 6 3" xfId="20913"/>
    <cellStyle name="Note 2 3 2 4 6 4" xfId="20914"/>
    <cellStyle name="Note 2 3 2 4 6 5" xfId="20915"/>
    <cellStyle name="Note 2 3 2 4 6 6" xfId="20916"/>
    <cellStyle name="Note 2 3 2 4 6 7" xfId="20917"/>
    <cellStyle name="Note 2 3 2 4 7" xfId="20918"/>
    <cellStyle name="Note 2 3 2 4 7 2" xfId="20919"/>
    <cellStyle name="Note 2 3 2 4 7 3" xfId="20920"/>
    <cellStyle name="Note 2 3 2 4 7 4" xfId="20921"/>
    <cellStyle name="Note 2 3 2 4 7 5" xfId="20922"/>
    <cellStyle name="Note 2 3 2 4 8" xfId="20923"/>
    <cellStyle name="Note 2 3 2 4 8 2" xfId="20924"/>
    <cellStyle name="Note 2 3 2 4 8 3" xfId="20925"/>
    <cellStyle name="Note 2 3 2 4 8 4" xfId="20926"/>
    <cellStyle name="Note 2 3 2 4 8 5" xfId="20927"/>
    <cellStyle name="Note 2 3 2 4 9" xfId="20928"/>
    <cellStyle name="Note 2 3 2 4 9 2" xfId="20929"/>
    <cellStyle name="Note 2 3 2 4 9 3" xfId="20930"/>
    <cellStyle name="Note 2 3 2 4 9 4" xfId="20931"/>
    <cellStyle name="Note 2 3 2 4 9 5" xfId="20932"/>
    <cellStyle name="Note 2 3 2 5" xfId="20933"/>
    <cellStyle name="Note 2 3 2 5 10" xfId="20934"/>
    <cellStyle name="Note 2 3 2 5 2" xfId="20935"/>
    <cellStyle name="Note 2 3 2 5 2 2" xfId="20936"/>
    <cellStyle name="Note 2 3 2 5 2 2 2" xfId="20937"/>
    <cellStyle name="Note 2 3 2 5 2 2 3" xfId="20938"/>
    <cellStyle name="Note 2 3 2 5 2 2 4" xfId="20939"/>
    <cellStyle name="Note 2 3 2 5 2 2 5" xfId="20940"/>
    <cellStyle name="Note 2 3 2 5 2 2 6" xfId="20941"/>
    <cellStyle name="Note 2 3 2 5 2 2 7" xfId="20942"/>
    <cellStyle name="Note 2 3 2 5 2 3" xfId="20943"/>
    <cellStyle name="Note 2 3 2 5 2 4" xfId="20944"/>
    <cellStyle name="Note 2 3 2 5 3" xfId="20945"/>
    <cellStyle name="Note 2 3 2 5 3 2" xfId="20946"/>
    <cellStyle name="Note 2 3 2 5 3 2 2" xfId="20947"/>
    <cellStyle name="Note 2 3 2 5 3 2 3" xfId="20948"/>
    <cellStyle name="Note 2 3 2 5 3 2 4" xfId="20949"/>
    <cellStyle name="Note 2 3 2 5 3 2 5" xfId="20950"/>
    <cellStyle name="Note 2 3 2 5 3 2 6" xfId="20951"/>
    <cellStyle name="Note 2 3 2 5 3 2 7" xfId="20952"/>
    <cellStyle name="Note 2 3 2 5 3 3" xfId="20953"/>
    <cellStyle name="Note 2 3 2 5 3 4" xfId="20954"/>
    <cellStyle name="Note 2 3 2 5 4" xfId="20955"/>
    <cellStyle name="Note 2 3 2 5 4 2" xfId="20956"/>
    <cellStyle name="Note 2 3 2 5 4 2 2" xfId="20957"/>
    <cellStyle name="Note 2 3 2 5 4 2 3" xfId="20958"/>
    <cellStyle name="Note 2 3 2 5 4 2 4" xfId="20959"/>
    <cellStyle name="Note 2 3 2 5 4 2 5" xfId="20960"/>
    <cellStyle name="Note 2 3 2 5 4 2 6" xfId="20961"/>
    <cellStyle name="Note 2 3 2 5 4 2 7" xfId="20962"/>
    <cellStyle name="Note 2 3 2 5 4 3" xfId="20963"/>
    <cellStyle name="Note 2 3 2 5 4 4" xfId="20964"/>
    <cellStyle name="Note 2 3 2 5 5" xfId="20965"/>
    <cellStyle name="Note 2 3 2 5 5 2" xfId="20966"/>
    <cellStyle name="Note 2 3 2 5 5 3" xfId="20967"/>
    <cellStyle name="Note 2 3 2 5 5 4" xfId="20968"/>
    <cellStyle name="Note 2 3 2 5 5 5" xfId="20969"/>
    <cellStyle name="Note 2 3 2 5 5 6" xfId="20970"/>
    <cellStyle name="Note 2 3 2 5 5 7" xfId="20971"/>
    <cellStyle name="Note 2 3 2 5 5 8" xfId="20972"/>
    <cellStyle name="Note 2 3 2 5 6" xfId="20973"/>
    <cellStyle name="Note 2 3 2 5 6 2" xfId="20974"/>
    <cellStyle name="Note 2 3 2 5 6 3" xfId="20975"/>
    <cellStyle name="Note 2 3 2 5 6 4" xfId="20976"/>
    <cellStyle name="Note 2 3 2 5 6 5" xfId="20977"/>
    <cellStyle name="Note 2 3 2 5 6 6" xfId="20978"/>
    <cellStyle name="Note 2 3 2 5 6 7" xfId="20979"/>
    <cellStyle name="Note 2 3 2 5 7" xfId="20980"/>
    <cellStyle name="Note 2 3 2 5 8" xfId="20981"/>
    <cellStyle name="Note 2 3 2 5 9" xfId="20982"/>
    <cellStyle name="Note 2 3 2 6" xfId="20983"/>
    <cellStyle name="Note 2 3 2 6 2" xfId="20984"/>
    <cellStyle name="Note 2 3 2 6 2 2" xfId="20985"/>
    <cellStyle name="Note 2 3 2 6 2 3" xfId="20986"/>
    <cellStyle name="Note 2 3 2 6 2 4" xfId="20987"/>
    <cellStyle name="Note 2 3 2 6 2 5" xfId="20988"/>
    <cellStyle name="Note 2 3 2 6 2 6" xfId="20989"/>
    <cellStyle name="Note 2 3 2 6 2 7" xfId="20990"/>
    <cellStyle name="Note 2 3 2 6 3" xfId="20991"/>
    <cellStyle name="Note 2 3 2 6 4" xfId="20992"/>
    <cellStyle name="Note 2 3 2 6 5" xfId="20993"/>
    <cellStyle name="Note 2 3 2 7" xfId="20994"/>
    <cellStyle name="Note 2 3 2 7 2" xfId="20995"/>
    <cellStyle name="Note 2 3 2 7 2 2" xfId="20996"/>
    <cellStyle name="Note 2 3 2 7 2 3" xfId="20997"/>
    <cellStyle name="Note 2 3 2 7 2 4" xfId="20998"/>
    <cellStyle name="Note 2 3 2 7 2 5" xfId="20999"/>
    <cellStyle name="Note 2 3 2 7 2 6" xfId="21000"/>
    <cellStyle name="Note 2 3 2 7 2 7" xfId="21001"/>
    <cellStyle name="Note 2 3 2 7 3" xfId="21002"/>
    <cellStyle name="Note 2 3 2 7 4" xfId="21003"/>
    <cellStyle name="Note 2 3 2 7 5" xfId="21004"/>
    <cellStyle name="Note 2 3 2 8" xfId="21005"/>
    <cellStyle name="Note 2 3 2 8 2" xfId="21006"/>
    <cellStyle name="Note 2 3 2 8 2 2" xfId="21007"/>
    <cellStyle name="Note 2 3 2 8 2 3" xfId="21008"/>
    <cellStyle name="Note 2 3 2 8 2 4" xfId="21009"/>
    <cellStyle name="Note 2 3 2 8 2 5" xfId="21010"/>
    <cellStyle name="Note 2 3 2 8 2 6" xfId="21011"/>
    <cellStyle name="Note 2 3 2 8 2 7" xfId="21012"/>
    <cellStyle name="Note 2 3 2 8 3" xfId="21013"/>
    <cellStyle name="Note 2 3 2 8 4" xfId="21014"/>
    <cellStyle name="Note 2 3 2 8 5" xfId="21015"/>
    <cellStyle name="Note 2 3 2 9" xfId="21016"/>
    <cellStyle name="Note 2 3 2 9 2" xfId="21017"/>
    <cellStyle name="Note 2 3 2 9 2 2" xfId="21018"/>
    <cellStyle name="Note 2 3 2 9 2 3" xfId="21019"/>
    <cellStyle name="Note 2 3 2 9 2 4" xfId="21020"/>
    <cellStyle name="Note 2 3 2 9 2 5" xfId="21021"/>
    <cellStyle name="Note 2 3 2 9 2 6" xfId="21022"/>
    <cellStyle name="Note 2 3 2 9 2 7" xfId="21023"/>
    <cellStyle name="Note 2 3 2 9 3" xfId="21024"/>
    <cellStyle name="Note 2 3 2 9 4" xfId="21025"/>
    <cellStyle name="Note 2 3 2 9 5" xfId="21026"/>
    <cellStyle name="Note 2 3 3" xfId="21027"/>
    <cellStyle name="Note 2 3 3 10" xfId="21028"/>
    <cellStyle name="Note 2 3 3 10 2" xfId="21029"/>
    <cellStyle name="Note 2 3 3 10 3" xfId="21030"/>
    <cellStyle name="Note 2 3 3 10 4" xfId="21031"/>
    <cellStyle name="Note 2 3 3 10 5" xfId="21032"/>
    <cellStyle name="Note 2 3 3 11" xfId="21033"/>
    <cellStyle name="Note 2 3 3 11 2" xfId="21034"/>
    <cellStyle name="Note 2 3 3 11 3" xfId="21035"/>
    <cellStyle name="Note 2 3 3 11 4" xfId="21036"/>
    <cellStyle name="Note 2 3 3 11 5" xfId="21037"/>
    <cellStyle name="Note 2 3 3 12" xfId="21038"/>
    <cellStyle name="Note 2 3 3 12 2" xfId="21039"/>
    <cellStyle name="Note 2 3 3 12 3" xfId="21040"/>
    <cellStyle name="Note 2 3 3 12 4" xfId="21041"/>
    <cellStyle name="Note 2 3 3 12 5" xfId="21042"/>
    <cellStyle name="Note 2 3 3 13" xfId="21043"/>
    <cellStyle name="Note 2 3 3 13 2" xfId="21044"/>
    <cellStyle name="Note 2 3 3 13 3" xfId="21045"/>
    <cellStyle name="Note 2 3 3 13 4" xfId="21046"/>
    <cellStyle name="Note 2 3 3 13 5" xfId="21047"/>
    <cellStyle name="Note 2 3 3 14" xfId="21048"/>
    <cellStyle name="Note 2 3 3 14 2" xfId="21049"/>
    <cellStyle name="Note 2 3 3 14 3" xfId="21050"/>
    <cellStyle name="Note 2 3 3 14 4" xfId="21051"/>
    <cellStyle name="Note 2 3 3 14 5" xfId="21052"/>
    <cellStyle name="Note 2 3 3 15" xfId="21053"/>
    <cellStyle name="Note 2 3 3 15 2" xfId="21054"/>
    <cellStyle name="Note 2 3 3 15 3" xfId="21055"/>
    <cellStyle name="Note 2 3 3 15 4" xfId="21056"/>
    <cellStyle name="Note 2 3 3 15 5" xfId="21057"/>
    <cellStyle name="Note 2 3 3 16" xfId="21058"/>
    <cellStyle name="Note 2 3 3 16 2" xfId="21059"/>
    <cellStyle name="Note 2 3 3 16 3" xfId="21060"/>
    <cellStyle name="Note 2 3 3 16 4" xfId="21061"/>
    <cellStyle name="Note 2 3 3 16 5" xfId="21062"/>
    <cellStyle name="Note 2 3 3 17" xfId="21063"/>
    <cellStyle name="Note 2 3 3 17 2" xfId="21064"/>
    <cellStyle name="Note 2 3 3 17 3" xfId="21065"/>
    <cellStyle name="Note 2 3 3 17 4" xfId="21066"/>
    <cellStyle name="Note 2 3 3 17 5" xfId="21067"/>
    <cellStyle name="Note 2 3 3 18" xfId="21068"/>
    <cellStyle name="Note 2 3 3 2" xfId="21069"/>
    <cellStyle name="Note 2 3 3 2 10" xfId="21070"/>
    <cellStyle name="Note 2 3 3 2 10 2" xfId="21071"/>
    <cellStyle name="Note 2 3 3 2 10 3" xfId="21072"/>
    <cellStyle name="Note 2 3 3 2 10 4" xfId="21073"/>
    <cellStyle name="Note 2 3 3 2 10 5" xfId="21074"/>
    <cellStyle name="Note 2 3 3 2 11" xfId="21075"/>
    <cellStyle name="Note 2 3 3 2 11 2" xfId="21076"/>
    <cellStyle name="Note 2 3 3 2 11 3" xfId="21077"/>
    <cellStyle name="Note 2 3 3 2 11 4" xfId="21078"/>
    <cellStyle name="Note 2 3 3 2 11 5" xfId="21079"/>
    <cellStyle name="Note 2 3 3 2 12" xfId="21080"/>
    <cellStyle name="Note 2 3 3 2 12 2" xfId="21081"/>
    <cellStyle name="Note 2 3 3 2 12 3" xfId="21082"/>
    <cellStyle name="Note 2 3 3 2 12 4" xfId="21083"/>
    <cellStyle name="Note 2 3 3 2 12 5" xfId="21084"/>
    <cellStyle name="Note 2 3 3 2 13" xfId="21085"/>
    <cellStyle name="Note 2 3 3 2 13 2" xfId="21086"/>
    <cellStyle name="Note 2 3 3 2 13 3" xfId="21087"/>
    <cellStyle name="Note 2 3 3 2 13 4" xfId="21088"/>
    <cellStyle name="Note 2 3 3 2 13 5" xfId="21089"/>
    <cellStyle name="Note 2 3 3 2 14" xfId="21090"/>
    <cellStyle name="Note 2 3 3 2 14 2" xfId="21091"/>
    <cellStyle name="Note 2 3 3 2 14 3" xfId="21092"/>
    <cellStyle name="Note 2 3 3 2 14 4" xfId="21093"/>
    <cellStyle name="Note 2 3 3 2 14 5" xfId="21094"/>
    <cellStyle name="Note 2 3 3 2 15" xfId="21095"/>
    <cellStyle name="Note 2 3 3 2 15 2" xfId="21096"/>
    <cellStyle name="Note 2 3 3 2 15 3" xfId="21097"/>
    <cellStyle name="Note 2 3 3 2 15 4" xfId="21098"/>
    <cellStyle name="Note 2 3 3 2 15 5" xfId="21099"/>
    <cellStyle name="Note 2 3 3 2 16" xfId="21100"/>
    <cellStyle name="Note 2 3 3 2 16 2" xfId="21101"/>
    <cellStyle name="Note 2 3 3 2 16 3" xfId="21102"/>
    <cellStyle name="Note 2 3 3 2 16 4" xfId="21103"/>
    <cellStyle name="Note 2 3 3 2 16 5" xfId="21104"/>
    <cellStyle name="Note 2 3 3 2 17" xfId="21105"/>
    <cellStyle name="Note 2 3 3 2 17 2" xfId="21106"/>
    <cellStyle name="Note 2 3 3 2 17 3" xfId="21107"/>
    <cellStyle name="Note 2 3 3 2 17 4" xfId="21108"/>
    <cellStyle name="Note 2 3 3 2 17 5" xfId="21109"/>
    <cellStyle name="Note 2 3 3 2 18" xfId="21110"/>
    <cellStyle name="Note 2 3 3 2 2" xfId="21111"/>
    <cellStyle name="Note 2 3 3 2 2 2" xfId="21112"/>
    <cellStyle name="Note 2 3 3 2 2 2 2" xfId="21113"/>
    <cellStyle name="Note 2 3 3 2 2 2 3" xfId="21114"/>
    <cellStyle name="Note 2 3 3 2 2 2 4" xfId="21115"/>
    <cellStyle name="Note 2 3 3 2 2 2 5" xfId="21116"/>
    <cellStyle name="Note 2 3 3 2 2 2 6" xfId="21117"/>
    <cellStyle name="Note 2 3 3 2 2 2 7" xfId="21118"/>
    <cellStyle name="Note 2 3 3 2 2 3" xfId="21119"/>
    <cellStyle name="Note 2 3 3 2 2 4" xfId="21120"/>
    <cellStyle name="Note 2 3 3 2 2 5" xfId="21121"/>
    <cellStyle name="Note 2 3 3 2 3" xfId="21122"/>
    <cellStyle name="Note 2 3 3 2 3 2" xfId="21123"/>
    <cellStyle name="Note 2 3 3 2 3 2 2" xfId="21124"/>
    <cellStyle name="Note 2 3 3 2 3 2 3" xfId="21125"/>
    <cellStyle name="Note 2 3 3 2 3 2 4" xfId="21126"/>
    <cellStyle name="Note 2 3 3 2 3 2 5" xfId="21127"/>
    <cellStyle name="Note 2 3 3 2 3 2 6" xfId="21128"/>
    <cellStyle name="Note 2 3 3 2 3 2 7" xfId="21129"/>
    <cellStyle name="Note 2 3 3 2 3 3" xfId="21130"/>
    <cellStyle name="Note 2 3 3 2 3 4" xfId="21131"/>
    <cellStyle name="Note 2 3 3 2 3 5" xfId="21132"/>
    <cellStyle name="Note 2 3 3 2 4" xfId="21133"/>
    <cellStyle name="Note 2 3 3 2 4 2" xfId="21134"/>
    <cellStyle name="Note 2 3 3 2 4 2 2" xfId="21135"/>
    <cellStyle name="Note 2 3 3 2 4 2 3" xfId="21136"/>
    <cellStyle name="Note 2 3 3 2 4 2 4" xfId="21137"/>
    <cellStyle name="Note 2 3 3 2 4 2 5" xfId="21138"/>
    <cellStyle name="Note 2 3 3 2 4 2 6" xfId="21139"/>
    <cellStyle name="Note 2 3 3 2 4 2 7" xfId="21140"/>
    <cellStyle name="Note 2 3 3 2 4 3" xfId="21141"/>
    <cellStyle name="Note 2 3 3 2 4 4" xfId="21142"/>
    <cellStyle name="Note 2 3 3 2 4 5" xfId="21143"/>
    <cellStyle name="Note 2 3 3 2 5" xfId="21144"/>
    <cellStyle name="Note 2 3 3 2 5 2" xfId="21145"/>
    <cellStyle name="Note 2 3 3 2 5 3" xfId="21146"/>
    <cellStyle name="Note 2 3 3 2 5 4" xfId="21147"/>
    <cellStyle name="Note 2 3 3 2 5 5" xfId="21148"/>
    <cellStyle name="Note 2 3 3 2 5 6" xfId="21149"/>
    <cellStyle name="Note 2 3 3 2 5 7" xfId="21150"/>
    <cellStyle name="Note 2 3 3 2 5 8" xfId="21151"/>
    <cellStyle name="Note 2 3 3 2 6" xfId="21152"/>
    <cellStyle name="Note 2 3 3 2 6 2" xfId="21153"/>
    <cellStyle name="Note 2 3 3 2 6 3" xfId="21154"/>
    <cellStyle name="Note 2 3 3 2 6 4" xfId="21155"/>
    <cellStyle name="Note 2 3 3 2 6 5" xfId="21156"/>
    <cellStyle name="Note 2 3 3 2 6 6" xfId="21157"/>
    <cellStyle name="Note 2 3 3 2 6 7" xfId="21158"/>
    <cellStyle name="Note 2 3 3 2 7" xfId="21159"/>
    <cellStyle name="Note 2 3 3 2 7 2" xfId="21160"/>
    <cellStyle name="Note 2 3 3 2 7 3" xfId="21161"/>
    <cellStyle name="Note 2 3 3 2 7 4" xfId="21162"/>
    <cellStyle name="Note 2 3 3 2 7 5" xfId="21163"/>
    <cellStyle name="Note 2 3 3 2 8" xfId="21164"/>
    <cellStyle name="Note 2 3 3 2 8 2" xfId="21165"/>
    <cellStyle name="Note 2 3 3 2 8 3" xfId="21166"/>
    <cellStyle name="Note 2 3 3 2 8 4" xfId="21167"/>
    <cellStyle name="Note 2 3 3 2 8 5" xfId="21168"/>
    <cellStyle name="Note 2 3 3 2 9" xfId="21169"/>
    <cellStyle name="Note 2 3 3 2 9 2" xfId="21170"/>
    <cellStyle name="Note 2 3 3 2 9 3" xfId="21171"/>
    <cellStyle name="Note 2 3 3 2 9 4" xfId="21172"/>
    <cellStyle name="Note 2 3 3 2 9 5" xfId="21173"/>
    <cellStyle name="Note 2 3 3 3" xfId="21174"/>
    <cellStyle name="Note 2 3 3 3 10" xfId="21175"/>
    <cellStyle name="Note 2 3 3 3 2" xfId="21176"/>
    <cellStyle name="Note 2 3 3 3 2 2" xfId="21177"/>
    <cellStyle name="Note 2 3 3 3 2 2 2" xfId="21178"/>
    <cellStyle name="Note 2 3 3 3 2 2 3" xfId="21179"/>
    <cellStyle name="Note 2 3 3 3 2 2 4" xfId="21180"/>
    <cellStyle name="Note 2 3 3 3 2 2 5" xfId="21181"/>
    <cellStyle name="Note 2 3 3 3 2 2 6" xfId="21182"/>
    <cellStyle name="Note 2 3 3 3 2 2 7" xfId="21183"/>
    <cellStyle name="Note 2 3 3 3 2 3" xfId="21184"/>
    <cellStyle name="Note 2 3 3 3 2 4" xfId="21185"/>
    <cellStyle name="Note 2 3 3 3 3" xfId="21186"/>
    <cellStyle name="Note 2 3 3 3 3 2" xfId="21187"/>
    <cellStyle name="Note 2 3 3 3 3 2 2" xfId="21188"/>
    <cellStyle name="Note 2 3 3 3 3 2 3" xfId="21189"/>
    <cellStyle name="Note 2 3 3 3 3 2 4" xfId="21190"/>
    <cellStyle name="Note 2 3 3 3 3 2 5" xfId="21191"/>
    <cellStyle name="Note 2 3 3 3 3 2 6" xfId="21192"/>
    <cellStyle name="Note 2 3 3 3 3 2 7" xfId="21193"/>
    <cellStyle name="Note 2 3 3 3 3 3" xfId="21194"/>
    <cellStyle name="Note 2 3 3 3 3 4" xfId="21195"/>
    <cellStyle name="Note 2 3 3 3 4" xfId="21196"/>
    <cellStyle name="Note 2 3 3 3 4 2" xfId="21197"/>
    <cellStyle name="Note 2 3 3 3 4 2 2" xfId="21198"/>
    <cellStyle name="Note 2 3 3 3 4 2 3" xfId="21199"/>
    <cellStyle name="Note 2 3 3 3 4 2 4" xfId="21200"/>
    <cellStyle name="Note 2 3 3 3 4 2 5" xfId="21201"/>
    <cellStyle name="Note 2 3 3 3 4 2 6" xfId="21202"/>
    <cellStyle name="Note 2 3 3 3 4 2 7" xfId="21203"/>
    <cellStyle name="Note 2 3 3 3 4 3" xfId="21204"/>
    <cellStyle name="Note 2 3 3 3 4 4" xfId="21205"/>
    <cellStyle name="Note 2 3 3 3 5" xfId="21206"/>
    <cellStyle name="Note 2 3 3 3 5 2" xfId="21207"/>
    <cellStyle name="Note 2 3 3 3 5 3" xfId="21208"/>
    <cellStyle name="Note 2 3 3 3 5 4" xfId="21209"/>
    <cellStyle name="Note 2 3 3 3 5 5" xfId="21210"/>
    <cellStyle name="Note 2 3 3 3 5 6" xfId="21211"/>
    <cellStyle name="Note 2 3 3 3 5 7" xfId="21212"/>
    <cellStyle name="Note 2 3 3 3 5 8" xfId="21213"/>
    <cellStyle name="Note 2 3 3 3 6" xfId="21214"/>
    <cellStyle name="Note 2 3 3 3 6 2" xfId="21215"/>
    <cellStyle name="Note 2 3 3 3 6 3" xfId="21216"/>
    <cellStyle name="Note 2 3 3 3 6 4" xfId="21217"/>
    <cellStyle name="Note 2 3 3 3 6 5" xfId="21218"/>
    <cellStyle name="Note 2 3 3 3 6 6" xfId="21219"/>
    <cellStyle name="Note 2 3 3 3 6 7" xfId="21220"/>
    <cellStyle name="Note 2 3 3 3 7" xfId="21221"/>
    <cellStyle name="Note 2 3 3 3 8" xfId="21222"/>
    <cellStyle name="Note 2 3 3 3 9" xfId="21223"/>
    <cellStyle name="Note 2 3 3 4" xfId="21224"/>
    <cellStyle name="Note 2 3 3 4 2" xfId="21225"/>
    <cellStyle name="Note 2 3 3 4 2 2" xfId="21226"/>
    <cellStyle name="Note 2 3 3 4 2 3" xfId="21227"/>
    <cellStyle name="Note 2 3 3 4 2 4" xfId="21228"/>
    <cellStyle name="Note 2 3 3 4 2 5" xfId="21229"/>
    <cellStyle name="Note 2 3 3 4 2 6" xfId="21230"/>
    <cellStyle name="Note 2 3 3 4 2 7" xfId="21231"/>
    <cellStyle name="Note 2 3 3 4 3" xfId="21232"/>
    <cellStyle name="Note 2 3 3 4 4" xfId="21233"/>
    <cellStyle name="Note 2 3 3 4 5" xfId="21234"/>
    <cellStyle name="Note 2 3 3 5" xfId="21235"/>
    <cellStyle name="Note 2 3 3 5 2" xfId="21236"/>
    <cellStyle name="Note 2 3 3 5 2 2" xfId="21237"/>
    <cellStyle name="Note 2 3 3 5 2 3" xfId="21238"/>
    <cellStyle name="Note 2 3 3 5 2 4" xfId="21239"/>
    <cellStyle name="Note 2 3 3 5 2 5" xfId="21240"/>
    <cellStyle name="Note 2 3 3 5 2 6" xfId="21241"/>
    <cellStyle name="Note 2 3 3 5 2 7" xfId="21242"/>
    <cellStyle name="Note 2 3 3 5 3" xfId="21243"/>
    <cellStyle name="Note 2 3 3 5 4" xfId="21244"/>
    <cellStyle name="Note 2 3 3 5 5" xfId="21245"/>
    <cellStyle name="Note 2 3 3 6" xfId="21246"/>
    <cellStyle name="Note 2 3 3 6 2" xfId="21247"/>
    <cellStyle name="Note 2 3 3 6 2 2" xfId="21248"/>
    <cellStyle name="Note 2 3 3 6 2 3" xfId="21249"/>
    <cellStyle name="Note 2 3 3 6 2 4" xfId="21250"/>
    <cellStyle name="Note 2 3 3 6 2 5" xfId="21251"/>
    <cellStyle name="Note 2 3 3 6 2 6" xfId="21252"/>
    <cellStyle name="Note 2 3 3 6 2 7" xfId="21253"/>
    <cellStyle name="Note 2 3 3 6 3" xfId="21254"/>
    <cellStyle name="Note 2 3 3 6 4" xfId="21255"/>
    <cellStyle name="Note 2 3 3 6 5" xfId="21256"/>
    <cellStyle name="Note 2 3 3 7" xfId="21257"/>
    <cellStyle name="Note 2 3 3 7 2" xfId="21258"/>
    <cellStyle name="Note 2 3 3 7 2 2" xfId="21259"/>
    <cellStyle name="Note 2 3 3 7 2 3" xfId="21260"/>
    <cellStyle name="Note 2 3 3 7 2 4" xfId="21261"/>
    <cellStyle name="Note 2 3 3 7 2 5" xfId="21262"/>
    <cellStyle name="Note 2 3 3 7 2 6" xfId="21263"/>
    <cellStyle name="Note 2 3 3 7 2 7" xfId="21264"/>
    <cellStyle name="Note 2 3 3 7 3" xfId="21265"/>
    <cellStyle name="Note 2 3 3 7 4" xfId="21266"/>
    <cellStyle name="Note 2 3 3 7 5" xfId="21267"/>
    <cellStyle name="Note 2 3 3 8" xfId="21268"/>
    <cellStyle name="Note 2 3 3 8 2" xfId="21269"/>
    <cellStyle name="Note 2 3 3 8 3" xfId="21270"/>
    <cellStyle name="Note 2 3 3 8 4" xfId="21271"/>
    <cellStyle name="Note 2 3 3 8 5" xfId="21272"/>
    <cellStyle name="Note 2 3 3 8 6" xfId="21273"/>
    <cellStyle name="Note 2 3 3 8 7" xfId="21274"/>
    <cellStyle name="Note 2 3 3 8 8" xfId="21275"/>
    <cellStyle name="Note 2 3 3 9" xfId="21276"/>
    <cellStyle name="Note 2 3 3 9 2" xfId="21277"/>
    <cellStyle name="Note 2 3 3 9 3" xfId="21278"/>
    <cellStyle name="Note 2 3 3 9 4" xfId="21279"/>
    <cellStyle name="Note 2 3 3 9 5" xfId="21280"/>
    <cellStyle name="Note 2 3 3 9 6" xfId="21281"/>
    <cellStyle name="Note 2 3 3 9 7" xfId="21282"/>
    <cellStyle name="Note 2 3 4" xfId="21283"/>
    <cellStyle name="Note 2 3 4 10" xfId="21284"/>
    <cellStyle name="Note 2 3 4 10 2" xfId="21285"/>
    <cellStyle name="Note 2 3 4 10 3" xfId="21286"/>
    <cellStyle name="Note 2 3 4 10 4" xfId="21287"/>
    <cellStyle name="Note 2 3 4 10 5" xfId="21288"/>
    <cellStyle name="Note 2 3 4 11" xfId="21289"/>
    <cellStyle name="Note 2 3 4 11 2" xfId="21290"/>
    <cellStyle name="Note 2 3 4 11 3" xfId="21291"/>
    <cellStyle name="Note 2 3 4 11 4" xfId="21292"/>
    <cellStyle name="Note 2 3 4 11 5" xfId="21293"/>
    <cellStyle name="Note 2 3 4 12" xfId="21294"/>
    <cellStyle name="Note 2 3 4 12 2" xfId="21295"/>
    <cellStyle name="Note 2 3 4 12 3" xfId="21296"/>
    <cellStyle name="Note 2 3 4 12 4" xfId="21297"/>
    <cellStyle name="Note 2 3 4 12 5" xfId="21298"/>
    <cellStyle name="Note 2 3 4 13" xfId="21299"/>
    <cellStyle name="Note 2 3 4 13 2" xfId="21300"/>
    <cellStyle name="Note 2 3 4 13 3" xfId="21301"/>
    <cellStyle name="Note 2 3 4 13 4" xfId="21302"/>
    <cellStyle name="Note 2 3 4 13 5" xfId="21303"/>
    <cellStyle name="Note 2 3 4 14" xfId="21304"/>
    <cellStyle name="Note 2 3 4 14 2" xfId="21305"/>
    <cellStyle name="Note 2 3 4 14 3" xfId="21306"/>
    <cellStyle name="Note 2 3 4 14 4" xfId="21307"/>
    <cellStyle name="Note 2 3 4 14 5" xfId="21308"/>
    <cellStyle name="Note 2 3 4 15" xfId="21309"/>
    <cellStyle name="Note 2 3 4 15 2" xfId="21310"/>
    <cellStyle name="Note 2 3 4 15 3" xfId="21311"/>
    <cellStyle name="Note 2 3 4 15 4" xfId="21312"/>
    <cellStyle name="Note 2 3 4 15 5" xfId="21313"/>
    <cellStyle name="Note 2 3 4 16" xfId="21314"/>
    <cellStyle name="Note 2 3 4 16 2" xfId="21315"/>
    <cellStyle name="Note 2 3 4 16 3" xfId="21316"/>
    <cellStyle name="Note 2 3 4 16 4" xfId="21317"/>
    <cellStyle name="Note 2 3 4 16 5" xfId="21318"/>
    <cellStyle name="Note 2 3 4 17" xfId="21319"/>
    <cellStyle name="Note 2 3 4 17 2" xfId="21320"/>
    <cellStyle name="Note 2 3 4 17 3" xfId="21321"/>
    <cellStyle name="Note 2 3 4 17 4" xfId="21322"/>
    <cellStyle name="Note 2 3 4 17 5" xfId="21323"/>
    <cellStyle name="Note 2 3 4 18" xfId="21324"/>
    <cellStyle name="Note 2 3 4 2" xfId="21325"/>
    <cellStyle name="Note 2 3 4 2 10" xfId="21326"/>
    <cellStyle name="Note 2 3 4 2 10 2" xfId="21327"/>
    <cellStyle name="Note 2 3 4 2 10 3" xfId="21328"/>
    <cellStyle name="Note 2 3 4 2 10 4" xfId="21329"/>
    <cellStyle name="Note 2 3 4 2 10 5" xfId="21330"/>
    <cellStyle name="Note 2 3 4 2 11" xfId="21331"/>
    <cellStyle name="Note 2 3 4 2 11 2" xfId="21332"/>
    <cellStyle name="Note 2 3 4 2 11 3" xfId="21333"/>
    <cellStyle name="Note 2 3 4 2 11 4" xfId="21334"/>
    <cellStyle name="Note 2 3 4 2 11 5" xfId="21335"/>
    <cellStyle name="Note 2 3 4 2 12" xfId="21336"/>
    <cellStyle name="Note 2 3 4 2 12 2" xfId="21337"/>
    <cellStyle name="Note 2 3 4 2 12 3" xfId="21338"/>
    <cellStyle name="Note 2 3 4 2 12 4" xfId="21339"/>
    <cellStyle name="Note 2 3 4 2 12 5" xfId="21340"/>
    <cellStyle name="Note 2 3 4 2 13" xfId="21341"/>
    <cellStyle name="Note 2 3 4 2 13 2" xfId="21342"/>
    <cellStyle name="Note 2 3 4 2 13 3" xfId="21343"/>
    <cellStyle name="Note 2 3 4 2 13 4" xfId="21344"/>
    <cellStyle name="Note 2 3 4 2 13 5" xfId="21345"/>
    <cellStyle name="Note 2 3 4 2 14" xfId="21346"/>
    <cellStyle name="Note 2 3 4 2 14 2" xfId="21347"/>
    <cellStyle name="Note 2 3 4 2 14 3" xfId="21348"/>
    <cellStyle name="Note 2 3 4 2 14 4" xfId="21349"/>
    <cellStyle name="Note 2 3 4 2 14 5" xfId="21350"/>
    <cellStyle name="Note 2 3 4 2 15" xfId="21351"/>
    <cellStyle name="Note 2 3 4 2 15 2" xfId="21352"/>
    <cellStyle name="Note 2 3 4 2 15 3" xfId="21353"/>
    <cellStyle name="Note 2 3 4 2 15 4" xfId="21354"/>
    <cellStyle name="Note 2 3 4 2 15 5" xfId="21355"/>
    <cellStyle name="Note 2 3 4 2 16" xfId="21356"/>
    <cellStyle name="Note 2 3 4 2 16 2" xfId="21357"/>
    <cellStyle name="Note 2 3 4 2 16 3" xfId="21358"/>
    <cellStyle name="Note 2 3 4 2 16 4" xfId="21359"/>
    <cellStyle name="Note 2 3 4 2 16 5" xfId="21360"/>
    <cellStyle name="Note 2 3 4 2 17" xfId="21361"/>
    <cellStyle name="Note 2 3 4 2 17 2" xfId="21362"/>
    <cellStyle name="Note 2 3 4 2 17 3" xfId="21363"/>
    <cellStyle name="Note 2 3 4 2 17 4" xfId="21364"/>
    <cellStyle name="Note 2 3 4 2 17 5" xfId="21365"/>
    <cellStyle name="Note 2 3 4 2 18" xfId="21366"/>
    <cellStyle name="Note 2 3 4 2 2" xfId="21367"/>
    <cellStyle name="Note 2 3 4 2 2 2" xfId="21368"/>
    <cellStyle name="Note 2 3 4 2 2 2 2" xfId="21369"/>
    <cellStyle name="Note 2 3 4 2 2 2 3" xfId="21370"/>
    <cellStyle name="Note 2 3 4 2 2 2 4" xfId="21371"/>
    <cellStyle name="Note 2 3 4 2 2 2 5" xfId="21372"/>
    <cellStyle name="Note 2 3 4 2 2 2 6" xfId="21373"/>
    <cellStyle name="Note 2 3 4 2 2 2 7" xfId="21374"/>
    <cellStyle name="Note 2 3 4 2 2 3" xfId="21375"/>
    <cellStyle name="Note 2 3 4 2 2 4" xfId="21376"/>
    <cellStyle name="Note 2 3 4 2 2 5" xfId="21377"/>
    <cellStyle name="Note 2 3 4 2 3" xfId="21378"/>
    <cellStyle name="Note 2 3 4 2 3 2" xfId="21379"/>
    <cellStyle name="Note 2 3 4 2 3 2 2" xfId="21380"/>
    <cellStyle name="Note 2 3 4 2 3 2 3" xfId="21381"/>
    <cellStyle name="Note 2 3 4 2 3 2 4" xfId="21382"/>
    <cellStyle name="Note 2 3 4 2 3 2 5" xfId="21383"/>
    <cellStyle name="Note 2 3 4 2 3 2 6" xfId="21384"/>
    <cellStyle name="Note 2 3 4 2 3 2 7" xfId="21385"/>
    <cellStyle name="Note 2 3 4 2 3 3" xfId="21386"/>
    <cellStyle name="Note 2 3 4 2 3 4" xfId="21387"/>
    <cellStyle name="Note 2 3 4 2 3 5" xfId="21388"/>
    <cellStyle name="Note 2 3 4 2 4" xfId="21389"/>
    <cellStyle name="Note 2 3 4 2 4 2" xfId="21390"/>
    <cellStyle name="Note 2 3 4 2 4 2 2" xfId="21391"/>
    <cellStyle name="Note 2 3 4 2 4 2 3" xfId="21392"/>
    <cellStyle name="Note 2 3 4 2 4 2 4" xfId="21393"/>
    <cellStyle name="Note 2 3 4 2 4 2 5" xfId="21394"/>
    <cellStyle name="Note 2 3 4 2 4 2 6" xfId="21395"/>
    <cellStyle name="Note 2 3 4 2 4 2 7" xfId="21396"/>
    <cellStyle name="Note 2 3 4 2 4 3" xfId="21397"/>
    <cellStyle name="Note 2 3 4 2 4 4" xfId="21398"/>
    <cellStyle name="Note 2 3 4 2 4 5" xfId="21399"/>
    <cellStyle name="Note 2 3 4 2 5" xfId="21400"/>
    <cellStyle name="Note 2 3 4 2 5 2" xfId="21401"/>
    <cellStyle name="Note 2 3 4 2 5 3" xfId="21402"/>
    <cellStyle name="Note 2 3 4 2 5 4" xfId="21403"/>
    <cellStyle name="Note 2 3 4 2 5 5" xfId="21404"/>
    <cellStyle name="Note 2 3 4 2 5 6" xfId="21405"/>
    <cellStyle name="Note 2 3 4 2 5 7" xfId="21406"/>
    <cellStyle name="Note 2 3 4 2 5 8" xfId="21407"/>
    <cellStyle name="Note 2 3 4 2 6" xfId="21408"/>
    <cellStyle name="Note 2 3 4 2 6 2" xfId="21409"/>
    <cellStyle name="Note 2 3 4 2 6 3" xfId="21410"/>
    <cellStyle name="Note 2 3 4 2 6 4" xfId="21411"/>
    <cellStyle name="Note 2 3 4 2 6 5" xfId="21412"/>
    <cellStyle name="Note 2 3 4 2 6 6" xfId="21413"/>
    <cellStyle name="Note 2 3 4 2 6 7" xfId="21414"/>
    <cellStyle name="Note 2 3 4 2 7" xfId="21415"/>
    <cellStyle name="Note 2 3 4 2 7 2" xfId="21416"/>
    <cellStyle name="Note 2 3 4 2 7 3" xfId="21417"/>
    <cellStyle name="Note 2 3 4 2 7 4" xfId="21418"/>
    <cellStyle name="Note 2 3 4 2 7 5" xfId="21419"/>
    <cellStyle name="Note 2 3 4 2 8" xfId="21420"/>
    <cellStyle name="Note 2 3 4 2 8 2" xfId="21421"/>
    <cellStyle name="Note 2 3 4 2 8 3" xfId="21422"/>
    <cellStyle name="Note 2 3 4 2 8 4" xfId="21423"/>
    <cellStyle name="Note 2 3 4 2 8 5" xfId="21424"/>
    <cellStyle name="Note 2 3 4 2 9" xfId="21425"/>
    <cellStyle name="Note 2 3 4 2 9 2" xfId="21426"/>
    <cellStyle name="Note 2 3 4 2 9 3" xfId="21427"/>
    <cellStyle name="Note 2 3 4 2 9 4" xfId="21428"/>
    <cellStyle name="Note 2 3 4 2 9 5" xfId="21429"/>
    <cellStyle name="Note 2 3 4 3" xfId="21430"/>
    <cellStyle name="Note 2 3 4 3 10" xfId="21431"/>
    <cellStyle name="Note 2 3 4 3 2" xfId="21432"/>
    <cellStyle name="Note 2 3 4 3 2 2" xfId="21433"/>
    <cellStyle name="Note 2 3 4 3 2 2 2" xfId="21434"/>
    <cellStyle name="Note 2 3 4 3 2 2 3" xfId="21435"/>
    <cellStyle name="Note 2 3 4 3 2 2 4" xfId="21436"/>
    <cellStyle name="Note 2 3 4 3 2 2 5" xfId="21437"/>
    <cellStyle name="Note 2 3 4 3 2 2 6" xfId="21438"/>
    <cellStyle name="Note 2 3 4 3 2 2 7" xfId="21439"/>
    <cellStyle name="Note 2 3 4 3 2 3" xfId="21440"/>
    <cellStyle name="Note 2 3 4 3 2 4" xfId="21441"/>
    <cellStyle name="Note 2 3 4 3 3" xfId="21442"/>
    <cellStyle name="Note 2 3 4 3 3 2" xfId="21443"/>
    <cellStyle name="Note 2 3 4 3 3 2 2" xfId="21444"/>
    <cellStyle name="Note 2 3 4 3 3 2 3" xfId="21445"/>
    <cellStyle name="Note 2 3 4 3 3 2 4" xfId="21446"/>
    <cellStyle name="Note 2 3 4 3 3 2 5" xfId="21447"/>
    <cellStyle name="Note 2 3 4 3 3 2 6" xfId="21448"/>
    <cellStyle name="Note 2 3 4 3 3 2 7" xfId="21449"/>
    <cellStyle name="Note 2 3 4 3 3 3" xfId="21450"/>
    <cellStyle name="Note 2 3 4 3 3 4" xfId="21451"/>
    <cellStyle name="Note 2 3 4 3 4" xfId="21452"/>
    <cellStyle name="Note 2 3 4 3 4 2" xfId="21453"/>
    <cellStyle name="Note 2 3 4 3 4 2 2" xfId="21454"/>
    <cellStyle name="Note 2 3 4 3 4 2 3" xfId="21455"/>
    <cellStyle name="Note 2 3 4 3 4 2 4" xfId="21456"/>
    <cellStyle name="Note 2 3 4 3 4 2 5" xfId="21457"/>
    <cellStyle name="Note 2 3 4 3 4 2 6" xfId="21458"/>
    <cellStyle name="Note 2 3 4 3 4 2 7" xfId="21459"/>
    <cellStyle name="Note 2 3 4 3 4 3" xfId="21460"/>
    <cellStyle name="Note 2 3 4 3 4 4" xfId="21461"/>
    <cellStyle name="Note 2 3 4 3 5" xfId="21462"/>
    <cellStyle name="Note 2 3 4 3 5 2" xfId="21463"/>
    <cellStyle name="Note 2 3 4 3 5 3" xfId="21464"/>
    <cellStyle name="Note 2 3 4 3 5 4" xfId="21465"/>
    <cellStyle name="Note 2 3 4 3 5 5" xfId="21466"/>
    <cellStyle name="Note 2 3 4 3 5 6" xfId="21467"/>
    <cellStyle name="Note 2 3 4 3 5 7" xfId="21468"/>
    <cellStyle name="Note 2 3 4 3 5 8" xfId="21469"/>
    <cellStyle name="Note 2 3 4 3 6" xfId="21470"/>
    <cellStyle name="Note 2 3 4 3 6 2" xfId="21471"/>
    <cellStyle name="Note 2 3 4 3 6 3" xfId="21472"/>
    <cellStyle name="Note 2 3 4 3 6 4" xfId="21473"/>
    <cellStyle name="Note 2 3 4 3 6 5" xfId="21474"/>
    <cellStyle name="Note 2 3 4 3 6 6" xfId="21475"/>
    <cellStyle name="Note 2 3 4 3 6 7" xfId="21476"/>
    <cellStyle name="Note 2 3 4 3 7" xfId="21477"/>
    <cellStyle name="Note 2 3 4 3 8" xfId="21478"/>
    <cellStyle name="Note 2 3 4 3 9" xfId="21479"/>
    <cellStyle name="Note 2 3 4 4" xfId="21480"/>
    <cellStyle name="Note 2 3 4 4 2" xfId="21481"/>
    <cellStyle name="Note 2 3 4 4 2 2" xfId="21482"/>
    <cellStyle name="Note 2 3 4 4 2 3" xfId="21483"/>
    <cellStyle name="Note 2 3 4 4 2 4" xfId="21484"/>
    <cellStyle name="Note 2 3 4 4 2 5" xfId="21485"/>
    <cellStyle name="Note 2 3 4 4 2 6" xfId="21486"/>
    <cellStyle name="Note 2 3 4 4 2 7" xfId="21487"/>
    <cellStyle name="Note 2 3 4 4 3" xfId="21488"/>
    <cellStyle name="Note 2 3 4 4 4" xfId="21489"/>
    <cellStyle name="Note 2 3 4 4 5" xfId="21490"/>
    <cellStyle name="Note 2 3 4 5" xfId="21491"/>
    <cellStyle name="Note 2 3 4 5 2" xfId="21492"/>
    <cellStyle name="Note 2 3 4 5 2 2" xfId="21493"/>
    <cellStyle name="Note 2 3 4 5 2 3" xfId="21494"/>
    <cellStyle name="Note 2 3 4 5 2 4" xfId="21495"/>
    <cellStyle name="Note 2 3 4 5 2 5" xfId="21496"/>
    <cellStyle name="Note 2 3 4 5 2 6" xfId="21497"/>
    <cellStyle name="Note 2 3 4 5 2 7" xfId="21498"/>
    <cellStyle name="Note 2 3 4 5 3" xfId="21499"/>
    <cellStyle name="Note 2 3 4 5 4" xfId="21500"/>
    <cellStyle name="Note 2 3 4 5 5" xfId="21501"/>
    <cellStyle name="Note 2 3 4 6" xfId="21502"/>
    <cellStyle name="Note 2 3 4 6 2" xfId="21503"/>
    <cellStyle name="Note 2 3 4 6 2 2" xfId="21504"/>
    <cellStyle name="Note 2 3 4 6 2 3" xfId="21505"/>
    <cellStyle name="Note 2 3 4 6 2 4" xfId="21506"/>
    <cellStyle name="Note 2 3 4 6 2 5" xfId="21507"/>
    <cellStyle name="Note 2 3 4 6 2 6" xfId="21508"/>
    <cellStyle name="Note 2 3 4 6 2 7" xfId="21509"/>
    <cellStyle name="Note 2 3 4 6 3" xfId="21510"/>
    <cellStyle name="Note 2 3 4 6 4" xfId="21511"/>
    <cellStyle name="Note 2 3 4 6 5" xfId="21512"/>
    <cellStyle name="Note 2 3 4 7" xfId="21513"/>
    <cellStyle name="Note 2 3 4 7 2" xfId="21514"/>
    <cellStyle name="Note 2 3 4 7 2 2" xfId="21515"/>
    <cellStyle name="Note 2 3 4 7 2 3" xfId="21516"/>
    <cellStyle name="Note 2 3 4 7 2 4" xfId="21517"/>
    <cellStyle name="Note 2 3 4 7 2 5" xfId="21518"/>
    <cellStyle name="Note 2 3 4 7 2 6" xfId="21519"/>
    <cellStyle name="Note 2 3 4 7 2 7" xfId="21520"/>
    <cellStyle name="Note 2 3 4 7 3" xfId="21521"/>
    <cellStyle name="Note 2 3 4 7 4" xfId="21522"/>
    <cellStyle name="Note 2 3 4 7 5" xfId="21523"/>
    <cellStyle name="Note 2 3 4 8" xfId="21524"/>
    <cellStyle name="Note 2 3 4 8 2" xfId="21525"/>
    <cellStyle name="Note 2 3 4 8 3" xfId="21526"/>
    <cellStyle name="Note 2 3 4 8 4" xfId="21527"/>
    <cellStyle name="Note 2 3 4 8 5" xfId="21528"/>
    <cellStyle name="Note 2 3 4 8 6" xfId="21529"/>
    <cellStyle name="Note 2 3 4 8 7" xfId="21530"/>
    <cellStyle name="Note 2 3 4 8 8" xfId="21531"/>
    <cellStyle name="Note 2 3 4 9" xfId="21532"/>
    <cellStyle name="Note 2 3 4 9 2" xfId="21533"/>
    <cellStyle name="Note 2 3 4 9 3" xfId="21534"/>
    <cellStyle name="Note 2 3 4 9 4" xfId="21535"/>
    <cellStyle name="Note 2 3 4 9 5" xfId="21536"/>
    <cellStyle name="Note 2 3 4 9 6" xfId="21537"/>
    <cellStyle name="Note 2 3 4 9 7" xfId="21538"/>
    <cellStyle name="Note 2 3 5" xfId="21539"/>
    <cellStyle name="Note 2 3 5 10" xfId="21540"/>
    <cellStyle name="Note 2 3 5 10 2" xfId="21541"/>
    <cellStyle name="Note 2 3 5 10 3" xfId="21542"/>
    <cellStyle name="Note 2 3 5 10 4" xfId="21543"/>
    <cellStyle name="Note 2 3 5 10 5" xfId="21544"/>
    <cellStyle name="Note 2 3 5 11" xfId="21545"/>
    <cellStyle name="Note 2 3 5 11 2" xfId="21546"/>
    <cellStyle name="Note 2 3 5 11 3" xfId="21547"/>
    <cellStyle name="Note 2 3 5 11 4" xfId="21548"/>
    <cellStyle name="Note 2 3 5 11 5" xfId="21549"/>
    <cellStyle name="Note 2 3 5 12" xfId="21550"/>
    <cellStyle name="Note 2 3 5 12 2" xfId="21551"/>
    <cellStyle name="Note 2 3 5 12 3" xfId="21552"/>
    <cellStyle name="Note 2 3 5 12 4" xfId="21553"/>
    <cellStyle name="Note 2 3 5 12 5" xfId="21554"/>
    <cellStyle name="Note 2 3 5 13" xfId="21555"/>
    <cellStyle name="Note 2 3 5 13 2" xfId="21556"/>
    <cellStyle name="Note 2 3 5 13 3" xfId="21557"/>
    <cellStyle name="Note 2 3 5 13 4" xfId="21558"/>
    <cellStyle name="Note 2 3 5 13 5" xfId="21559"/>
    <cellStyle name="Note 2 3 5 14" xfId="21560"/>
    <cellStyle name="Note 2 3 5 14 2" xfId="21561"/>
    <cellStyle name="Note 2 3 5 14 3" xfId="21562"/>
    <cellStyle name="Note 2 3 5 14 4" xfId="21563"/>
    <cellStyle name="Note 2 3 5 14 5" xfId="21564"/>
    <cellStyle name="Note 2 3 5 15" xfId="21565"/>
    <cellStyle name="Note 2 3 5 15 2" xfId="21566"/>
    <cellStyle name="Note 2 3 5 15 3" xfId="21567"/>
    <cellStyle name="Note 2 3 5 15 4" xfId="21568"/>
    <cellStyle name="Note 2 3 5 15 5" xfId="21569"/>
    <cellStyle name="Note 2 3 5 16" xfId="21570"/>
    <cellStyle name="Note 2 3 5 16 2" xfId="21571"/>
    <cellStyle name="Note 2 3 5 16 3" xfId="21572"/>
    <cellStyle name="Note 2 3 5 16 4" xfId="21573"/>
    <cellStyle name="Note 2 3 5 16 5" xfId="21574"/>
    <cellStyle name="Note 2 3 5 17" xfId="21575"/>
    <cellStyle name="Note 2 3 5 17 2" xfId="21576"/>
    <cellStyle name="Note 2 3 5 17 3" xfId="21577"/>
    <cellStyle name="Note 2 3 5 17 4" xfId="21578"/>
    <cellStyle name="Note 2 3 5 17 5" xfId="21579"/>
    <cellStyle name="Note 2 3 5 18" xfId="21580"/>
    <cellStyle name="Note 2 3 5 2" xfId="21581"/>
    <cellStyle name="Note 2 3 5 2 2" xfId="21582"/>
    <cellStyle name="Note 2 3 5 2 2 2" xfId="21583"/>
    <cellStyle name="Note 2 3 5 2 2 3" xfId="21584"/>
    <cellStyle name="Note 2 3 5 2 2 4" xfId="21585"/>
    <cellStyle name="Note 2 3 5 2 2 5" xfId="21586"/>
    <cellStyle name="Note 2 3 5 2 2 6" xfId="21587"/>
    <cellStyle name="Note 2 3 5 2 2 7" xfId="21588"/>
    <cellStyle name="Note 2 3 5 2 3" xfId="21589"/>
    <cellStyle name="Note 2 3 5 2 4" xfId="21590"/>
    <cellStyle name="Note 2 3 5 2 5" xfId="21591"/>
    <cellStyle name="Note 2 3 5 3" xfId="21592"/>
    <cellStyle name="Note 2 3 5 3 2" xfId="21593"/>
    <cellStyle name="Note 2 3 5 3 2 2" xfId="21594"/>
    <cellStyle name="Note 2 3 5 3 2 3" xfId="21595"/>
    <cellStyle name="Note 2 3 5 3 2 4" xfId="21596"/>
    <cellStyle name="Note 2 3 5 3 2 5" xfId="21597"/>
    <cellStyle name="Note 2 3 5 3 2 6" xfId="21598"/>
    <cellStyle name="Note 2 3 5 3 2 7" xfId="21599"/>
    <cellStyle name="Note 2 3 5 3 3" xfId="21600"/>
    <cellStyle name="Note 2 3 5 3 4" xfId="21601"/>
    <cellStyle name="Note 2 3 5 3 5" xfId="21602"/>
    <cellStyle name="Note 2 3 5 4" xfId="21603"/>
    <cellStyle name="Note 2 3 5 4 2" xfId="21604"/>
    <cellStyle name="Note 2 3 5 4 2 2" xfId="21605"/>
    <cellStyle name="Note 2 3 5 4 2 3" xfId="21606"/>
    <cellStyle name="Note 2 3 5 4 2 4" xfId="21607"/>
    <cellStyle name="Note 2 3 5 4 2 5" xfId="21608"/>
    <cellStyle name="Note 2 3 5 4 2 6" xfId="21609"/>
    <cellStyle name="Note 2 3 5 4 2 7" xfId="21610"/>
    <cellStyle name="Note 2 3 5 4 3" xfId="21611"/>
    <cellStyle name="Note 2 3 5 4 4" xfId="21612"/>
    <cellStyle name="Note 2 3 5 4 5" xfId="21613"/>
    <cellStyle name="Note 2 3 5 5" xfId="21614"/>
    <cellStyle name="Note 2 3 5 5 2" xfId="21615"/>
    <cellStyle name="Note 2 3 5 5 3" xfId="21616"/>
    <cellStyle name="Note 2 3 5 5 4" xfId="21617"/>
    <cellStyle name="Note 2 3 5 5 5" xfId="21618"/>
    <cellStyle name="Note 2 3 5 5 6" xfId="21619"/>
    <cellStyle name="Note 2 3 5 5 7" xfId="21620"/>
    <cellStyle name="Note 2 3 5 5 8" xfId="21621"/>
    <cellStyle name="Note 2 3 5 6" xfId="21622"/>
    <cellStyle name="Note 2 3 5 6 2" xfId="21623"/>
    <cellStyle name="Note 2 3 5 6 3" xfId="21624"/>
    <cellStyle name="Note 2 3 5 6 4" xfId="21625"/>
    <cellStyle name="Note 2 3 5 6 5" xfId="21626"/>
    <cellStyle name="Note 2 3 5 6 6" xfId="21627"/>
    <cellStyle name="Note 2 3 5 6 7" xfId="21628"/>
    <cellStyle name="Note 2 3 5 7" xfId="21629"/>
    <cellStyle name="Note 2 3 5 7 2" xfId="21630"/>
    <cellStyle name="Note 2 3 5 7 3" xfId="21631"/>
    <cellStyle name="Note 2 3 5 7 4" xfId="21632"/>
    <cellStyle name="Note 2 3 5 7 5" xfId="21633"/>
    <cellStyle name="Note 2 3 5 8" xfId="21634"/>
    <cellStyle name="Note 2 3 5 8 2" xfId="21635"/>
    <cellStyle name="Note 2 3 5 8 3" xfId="21636"/>
    <cellStyle name="Note 2 3 5 8 4" xfId="21637"/>
    <cellStyle name="Note 2 3 5 8 5" xfId="21638"/>
    <cellStyle name="Note 2 3 5 9" xfId="21639"/>
    <cellStyle name="Note 2 3 5 9 2" xfId="21640"/>
    <cellStyle name="Note 2 3 5 9 3" xfId="21641"/>
    <cellStyle name="Note 2 3 5 9 4" xfId="21642"/>
    <cellStyle name="Note 2 3 5 9 5" xfId="21643"/>
    <cellStyle name="Note 2 3 6" xfId="21644"/>
    <cellStyle name="Note 2 3 6 10" xfId="21645"/>
    <cellStyle name="Note 2 3 6 2" xfId="21646"/>
    <cellStyle name="Note 2 3 6 2 2" xfId="21647"/>
    <cellStyle name="Note 2 3 6 2 2 2" xfId="21648"/>
    <cellStyle name="Note 2 3 6 2 2 3" xfId="21649"/>
    <cellStyle name="Note 2 3 6 2 2 4" xfId="21650"/>
    <cellStyle name="Note 2 3 6 2 2 5" xfId="21651"/>
    <cellStyle name="Note 2 3 6 2 2 6" xfId="21652"/>
    <cellStyle name="Note 2 3 6 2 2 7" xfId="21653"/>
    <cellStyle name="Note 2 3 6 2 3" xfId="21654"/>
    <cellStyle name="Note 2 3 6 2 4" xfId="21655"/>
    <cellStyle name="Note 2 3 6 3" xfId="21656"/>
    <cellStyle name="Note 2 3 6 3 2" xfId="21657"/>
    <cellStyle name="Note 2 3 6 3 2 2" xfId="21658"/>
    <cellStyle name="Note 2 3 6 3 2 3" xfId="21659"/>
    <cellStyle name="Note 2 3 6 3 2 4" xfId="21660"/>
    <cellStyle name="Note 2 3 6 3 2 5" xfId="21661"/>
    <cellStyle name="Note 2 3 6 3 2 6" xfId="21662"/>
    <cellStyle name="Note 2 3 6 3 2 7" xfId="21663"/>
    <cellStyle name="Note 2 3 6 3 3" xfId="21664"/>
    <cellStyle name="Note 2 3 6 3 4" xfId="21665"/>
    <cellStyle name="Note 2 3 6 4" xfId="21666"/>
    <cellStyle name="Note 2 3 6 4 2" xfId="21667"/>
    <cellStyle name="Note 2 3 6 4 2 2" xfId="21668"/>
    <cellStyle name="Note 2 3 6 4 2 3" xfId="21669"/>
    <cellStyle name="Note 2 3 6 4 2 4" xfId="21670"/>
    <cellStyle name="Note 2 3 6 4 2 5" xfId="21671"/>
    <cellStyle name="Note 2 3 6 4 2 6" xfId="21672"/>
    <cellStyle name="Note 2 3 6 4 2 7" xfId="21673"/>
    <cellStyle name="Note 2 3 6 4 3" xfId="21674"/>
    <cellStyle name="Note 2 3 6 4 4" xfId="21675"/>
    <cellStyle name="Note 2 3 6 5" xfId="21676"/>
    <cellStyle name="Note 2 3 6 5 2" xfId="21677"/>
    <cellStyle name="Note 2 3 6 5 3" xfId="21678"/>
    <cellStyle name="Note 2 3 6 5 4" xfId="21679"/>
    <cellStyle name="Note 2 3 6 5 5" xfId="21680"/>
    <cellStyle name="Note 2 3 6 5 6" xfId="21681"/>
    <cellStyle name="Note 2 3 6 5 7" xfId="21682"/>
    <cellStyle name="Note 2 3 6 5 8" xfId="21683"/>
    <cellStyle name="Note 2 3 6 6" xfId="21684"/>
    <cellStyle name="Note 2 3 6 6 2" xfId="21685"/>
    <cellStyle name="Note 2 3 6 6 3" xfId="21686"/>
    <cellStyle name="Note 2 3 6 6 4" xfId="21687"/>
    <cellStyle name="Note 2 3 6 6 5" xfId="21688"/>
    <cellStyle name="Note 2 3 6 6 6" xfId="21689"/>
    <cellStyle name="Note 2 3 6 6 7" xfId="21690"/>
    <cellStyle name="Note 2 3 6 7" xfId="21691"/>
    <cellStyle name="Note 2 3 6 8" xfId="21692"/>
    <cellStyle name="Note 2 3 6 9" xfId="21693"/>
    <cellStyle name="Note 2 3 7" xfId="21694"/>
    <cellStyle name="Note 2 3 7 2" xfId="21695"/>
    <cellStyle name="Note 2 3 7 2 2" xfId="21696"/>
    <cellStyle name="Note 2 3 7 2 3" xfId="21697"/>
    <cellStyle name="Note 2 3 7 2 4" xfId="21698"/>
    <cellStyle name="Note 2 3 7 2 5" xfId="21699"/>
    <cellStyle name="Note 2 3 7 2 6" xfId="21700"/>
    <cellStyle name="Note 2 3 7 2 7" xfId="21701"/>
    <cellStyle name="Note 2 3 7 3" xfId="21702"/>
    <cellStyle name="Note 2 3 7 4" xfId="21703"/>
    <cellStyle name="Note 2 3 7 5" xfId="21704"/>
    <cellStyle name="Note 2 3 8" xfId="21705"/>
    <cellStyle name="Note 2 3 8 2" xfId="21706"/>
    <cellStyle name="Note 2 3 8 2 2" xfId="21707"/>
    <cellStyle name="Note 2 3 8 2 3" xfId="21708"/>
    <cellStyle name="Note 2 3 8 2 4" xfId="21709"/>
    <cellStyle name="Note 2 3 8 2 5" xfId="21710"/>
    <cellStyle name="Note 2 3 8 2 6" xfId="21711"/>
    <cellStyle name="Note 2 3 8 2 7" xfId="21712"/>
    <cellStyle name="Note 2 3 8 3" xfId="21713"/>
    <cellStyle name="Note 2 3 8 4" xfId="21714"/>
    <cellStyle name="Note 2 3 8 5" xfId="21715"/>
    <cellStyle name="Note 2 3 9" xfId="21716"/>
    <cellStyle name="Note 2 3 9 2" xfId="21717"/>
    <cellStyle name="Note 2 3 9 2 2" xfId="21718"/>
    <cellStyle name="Note 2 3 9 2 3" xfId="21719"/>
    <cellStyle name="Note 2 3 9 2 4" xfId="21720"/>
    <cellStyle name="Note 2 3 9 2 5" xfId="21721"/>
    <cellStyle name="Note 2 3 9 2 6" xfId="21722"/>
    <cellStyle name="Note 2 3 9 2 7" xfId="21723"/>
    <cellStyle name="Note 2 3 9 3" xfId="21724"/>
    <cellStyle name="Note 2 3 9 4" xfId="21725"/>
    <cellStyle name="Note 2 3 9 5" xfId="21726"/>
    <cellStyle name="Note 2 4" xfId="21727"/>
    <cellStyle name="Note 2 4 10" xfId="21728"/>
    <cellStyle name="Note 2 4 10 2" xfId="21729"/>
    <cellStyle name="Note 2 4 10 2 2" xfId="21730"/>
    <cellStyle name="Note 2 4 10 2 3" xfId="21731"/>
    <cellStyle name="Note 2 4 10 2 4" xfId="21732"/>
    <cellStyle name="Note 2 4 10 2 5" xfId="21733"/>
    <cellStyle name="Note 2 4 10 2 6" xfId="21734"/>
    <cellStyle name="Note 2 4 10 2 7" xfId="21735"/>
    <cellStyle name="Note 2 4 10 3" xfId="21736"/>
    <cellStyle name="Note 2 4 10 4" xfId="21737"/>
    <cellStyle name="Note 2 4 10 5" xfId="21738"/>
    <cellStyle name="Note 2 4 11" xfId="21739"/>
    <cellStyle name="Note 2 4 11 2" xfId="21740"/>
    <cellStyle name="Note 2 4 11 3" xfId="21741"/>
    <cellStyle name="Note 2 4 11 4" xfId="21742"/>
    <cellStyle name="Note 2 4 11 5" xfId="21743"/>
    <cellStyle name="Note 2 4 11 6" xfId="21744"/>
    <cellStyle name="Note 2 4 11 7" xfId="21745"/>
    <cellStyle name="Note 2 4 11 8" xfId="21746"/>
    <cellStyle name="Note 2 4 12" xfId="21747"/>
    <cellStyle name="Note 2 4 12 2" xfId="21748"/>
    <cellStyle name="Note 2 4 12 3" xfId="21749"/>
    <cellStyle name="Note 2 4 12 4" xfId="21750"/>
    <cellStyle name="Note 2 4 12 5" xfId="21751"/>
    <cellStyle name="Note 2 4 12 6" xfId="21752"/>
    <cellStyle name="Note 2 4 12 7" xfId="21753"/>
    <cellStyle name="Note 2 4 13" xfId="21754"/>
    <cellStyle name="Note 2 4 13 2" xfId="21755"/>
    <cellStyle name="Note 2 4 13 3" xfId="21756"/>
    <cellStyle name="Note 2 4 13 4" xfId="21757"/>
    <cellStyle name="Note 2 4 13 5" xfId="21758"/>
    <cellStyle name="Note 2 4 14" xfId="21759"/>
    <cellStyle name="Note 2 4 14 2" xfId="21760"/>
    <cellStyle name="Note 2 4 14 3" xfId="21761"/>
    <cellStyle name="Note 2 4 14 4" xfId="21762"/>
    <cellStyle name="Note 2 4 14 5" xfId="21763"/>
    <cellStyle name="Note 2 4 15" xfId="21764"/>
    <cellStyle name="Note 2 4 15 2" xfId="21765"/>
    <cellStyle name="Note 2 4 15 3" xfId="21766"/>
    <cellStyle name="Note 2 4 15 4" xfId="21767"/>
    <cellStyle name="Note 2 4 15 5" xfId="21768"/>
    <cellStyle name="Note 2 4 16" xfId="21769"/>
    <cellStyle name="Note 2 4 16 2" xfId="21770"/>
    <cellStyle name="Note 2 4 16 3" xfId="21771"/>
    <cellStyle name="Note 2 4 16 4" xfId="21772"/>
    <cellStyle name="Note 2 4 16 5" xfId="21773"/>
    <cellStyle name="Note 2 4 17" xfId="21774"/>
    <cellStyle name="Note 2 4 17 2" xfId="21775"/>
    <cellStyle name="Note 2 4 17 3" xfId="21776"/>
    <cellStyle name="Note 2 4 17 4" xfId="21777"/>
    <cellStyle name="Note 2 4 17 5" xfId="21778"/>
    <cellStyle name="Note 2 4 18" xfId="21779"/>
    <cellStyle name="Note 2 4 2" xfId="21780"/>
    <cellStyle name="Note 2 4 2 10" xfId="21781"/>
    <cellStyle name="Note 2 4 2 10 2" xfId="21782"/>
    <cellStyle name="Note 2 4 2 10 3" xfId="21783"/>
    <cellStyle name="Note 2 4 2 10 4" xfId="21784"/>
    <cellStyle name="Note 2 4 2 10 5" xfId="21785"/>
    <cellStyle name="Note 2 4 2 10 6" xfId="21786"/>
    <cellStyle name="Note 2 4 2 10 7" xfId="21787"/>
    <cellStyle name="Note 2 4 2 10 8" xfId="21788"/>
    <cellStyle name="Note 2 4 2 11" xfId="21789"/>
    <cellStyle name="Note 2 4 2 11 2" xfId="21790"/>
    <cellStyle name="Note 2 4 2 11 3" xfId="21791"/>
    <cellStyle name="Note 2 4 2 11 4" xfId="21792"/>
    <cellStyle name="Note 2 4 2 11 5" xfId="21793"/>
    <cellStyle name="Note 2 4 2 11 6" xfId="21794"/>
    <cellStyle name="Note 2 4 2 11 7" xfId="21795"/>
    <cellStyle name="Note 2 4 2 12" xfId="21796"/>
    <cellStyle name="Note 2 4 2 12 2" xfId="21797"/>
    <cellStyle name="Note 2 4 2 12 3" xfId="21798"/>
    <cellStyle name="Note 2 4 2 12 4" xfId="21799"/>
    <cellStyle name="Note 2 4 2 12 5" xfId="21800"/>
    <cellStyle name="Note 2 4 2 13" xfId="21801"/>
    <cellStyle name="Note 2 4 2 13 2" xfId="21802"/>
    <cellStyle name="Note 2 4 2 13 3" xfId="21803"/>
    <cellStyle name="Note 2 4 2 13 4" xfId="21804"/>
    <cellStyle name="Note 2 4 2 13 5" xfId="21805"/>
    <cellStyle name="Note 2 4 2 14" xfId="21806"/>
    <cellStyle name="Note 2 4 2 14 2" xfId="21807"/>
    <cellStyle name="Note 2 4 2 14 3" xfId="21808"/>
    <cellStyle name="Note 2 4 2 14 4" xfId="21809"/>
    <cellStyle name="Note 2 4 2 14 5" xfId="21810"/>
    <cellStyle name="Note 2 4 2 15" xfId="21811"/>
    <cellStyle name="Note 2 4 2 15 2" xfId="21812"/>
    <cellStyle name="Note 2 4 2 15 3" xfId="21813"/>
    <cellStyle name="Note 2 4 2 15 4" xfId="21814"/>
    <cellStyle name="Note 2 4 2 15 5" xfId="21815"/>
    <cellStyle name="Note 2 4 2 16" xfId="21816"/>
    <cellStyle name="Note 2 4 2 16 2" xfId="21817"/>
    <cellStyle name="Note 2 4 2 16 3" xfId="21818"/>
    <cellStyle name="Note 2 4 2 16 4" xfId="21819"/>
    <cellStyle name="Note 2 4 2 16 5" xfId="21820"/>
    <cellStyle name="Note 2 4 2 17" xfId="21821"/>
    <cellStyle name="Note 2 4 2 2" xfId="21822"/>
    <cellStyle name="Note 2 4 2 2 10" xfId="21823"/>
    <cellStyle name="Note 2 4 2 2 10 2" xfId="21824"/>
    <cellStyle name="Note 2 4 2 2 10 3" xfId="21825"/>
    <cellStyle name="Note 2 4 2 2 10 4" xfId="21826"/>
    <cellStyle name="Note 2 4 2 2 10 5" xfId="21827"/>
    <cellStyle name="Note 2 4 2 2 11" xfId="21828"/>
    <cellStyle name="Note 2 4 2 2 11 2" xfId="21829"/>
    <cellStyle name="Note 2 4 2 2 11 3" xfId="21830"/>
    <cellStyle name="Note 2 4 2 2 11 4" xfId="21831"/>
    <cellStyle name="Note 2 4 2 2 11 5" xfId="21832"/>
    <cellStyle name="Note 2 4 2 2 12" xfId="21833"/>
    <cellStyle name="Note 2 4 2 2 12 2" xfId="21834"/>
    <cellStyle name="Note 2 4 2 2 12 3" xfId="21835"/>
    <cellStyle name="Note 2 4 2 2 12 4" xfId="21836"/>
    <cellStyle name="Note 2 4 2 2 12 5" xfId="21837"/>
    <cellStyle name="Note 2 4 2 2 13" xfId="21838"/>
    <cellStyle name="Note 2 4 2 2 13 2" xfId="21839"/>
    <cellStyle name="Note 2 4 2 2 13 3" xfId="21840"/>
    <cellStyle name="Note 2 4 2 2 13 4" xfId="21841"/>
    <cellStyle name="Note 2 4 2 2 13 5" xfId="21842"/>
    <cellStyle name="Note 2 4 2 2 14" xfId="21843"/>
    <cellStyle name="Note 2 4 2 2 14 2" xfId="21844"/>
    <cellStyle name="Note 2 4 2 2 14 3" xfId="21845"/>
    <cellStyle name="Note 2 4 2 2 14 4" xfId="21846"/>
    <cellStyle name="Note 2 4 2 2 14 5" xfId="21847"/>
    <cellStyle name="Note 2 4 2 2 15" xfId="21848"/>
    <cellStyle name="Note 2 4 2 2 15 2" xfId="21849"/>
    <cellStyle name="Note 2 4 2 2 15 3" xfId="21850"/>
    <cellStyle name="Note 2 4 2 2 15 4" xfId="21851"/>
    <cellStyle name="Note 2 4 2 2 15 5" xfId="21852"/>
    <cellStyle name="Note 2 4 2 2 16" xfId="21853"/>
    <cellStyle name="Note 2 4 2 2 16 2" xfId="21854"/>
    <cellStyle name="Note 2 4 2 2 16 3" xfId="21855"/>
    <cellStyle name="Note 2 4 2 2 16 4" xfId="21856"/>
    <cellStyle name="Note 2 4 2 2 16 5" xfId="21857"/>
    <cellStyle name="Note 2 4 2 2 17" xfId="21858"/>
    <cellStyle name="Note 2 4 2 2 17 2" xfId="21859"/>
    <cellStyle name="Note 2 4 2 2 17 3" xfId="21860"/>
    <cellStyle name="Note 2 4 2 2 17 4" xfId="21861"/>
    <cellStyle name="Note 2 4 2 2 17 5" xfId="21862"/>
    <cellStyle name="Note 2 4 2 2 18" xfId="21863"/>
    <cellStyle name="Note 2 4 2 2 2" xfId="21864"/>
    <cellStyle name="Note 2 4 2 2 2 10" xfId="21865"/>
    <cellStyle name="Note 2 4 2 2 2 10 2" xfId="21866"/>
    <cellStyle name="Note 2 4 2 2 2 10 3" xfId="21867"/>
    <cellStyle name="Note 2 4 2 2 2 10 4" xfId="21868"/>
    <cellStyle name="Note 2 4 2 2 2 10 5" xfId="21869"/>
    <cellStyle name="Note 2 4 2 2 2 11" xfId="21870"/>
    <cellStyle name="Note 2 4 2 2 2 11 2" xfId="21871"/>
    <cellStyle name="Note 2 4 2 2 2 11 3" xfId="21872"/>
    <cellStyle name="Note 2 4 2 2 2 11 4" xfId="21873"/>
    <cellStyle name="Note 2 4 2 2 2 11 5" xfId="21874"/>
    <cellStyle name="Note 2 4 2 2 2 12" xfId="21875"/>
    <cellStyle name="Note 2 4 2 2 2 12 2" xfId="21876"/>
    <cellStyle name="Note 2 4 2 2 2 12 3" xfId="21877"/>
    <cellStyle name="Note 2 4 2 2 2 12 4" xfId="21878"/>
    <cellStyle name="Note 2 4 2 2 2 12 5" xfId="21879"/>
    <cellStyle name="Note 2 4 2 2 2 13" xfId="21880"/>
    <cellStyle name="Note 2 4 2 2 2 13 2" xfId="21881"/>
    <cellStyle name="Note 2 4 2 2 2 13 3" xfId="21882"/>
    <cellStyle name="Note 2 4 2 2 2 13 4" xfId="21883"/>
    <cellStyle name="Note 2 4 2 2 2 13 5" xfId="21884"/>
    <cellStyle name="Note 2 4 2 2 2 14" xfId="21885"/>
    <cellStyle name="Note 2 4 2 2 2 14 2" xfId="21886"/>
    <cellStyle name="Note 2 4 2 2 2 14 3" xfId="21887"/>
    <cellStyle name="Note 2 4 2 2 2 14 4" xfId="21888"/>
    <cellStyle name="Note 2 4 2 2 2 14 5" xfId="21889"/>
    <cellStyle name="Note 2 4 2 2 2 15" xfId="21890"/>
    <cellStyle name="Note 2 4 2 2 2 15 2" xfId="21891"/>
    <cellStyle name="Note 2 4 2 2 2 15 3" xfId="21892"/>
    <cellStyle name="Note 2 4 2 2 2 15 4" xfId="21893"/>
    <cellStyle name="Note 2 4 2 2 2 15 5" xfId="21894"/>
    <cellStyle name="Note 2 4 2 2 2 16" xfId="21895"/>
    <cellStyle name="Note 2 4 2 2 2 16 2" xfId="21896"/>
    <cellStyle name="Note 2 4 2 2 2 16 3" xfId="21897"/>
    <cellStyle name="Note 2 4 2 2 2 16 4" xfId="21898"/>
    <cellStyle name="Note 2 4 2 2 2 16 5" xfId="21899"/>
    <cellStyle name="Note 2 4 2 2 2 17" xfId="21900"/>
    <cellStyle name="Note 2 4 2 2 2 17 2" xfId="21901"/>
    <cellStyle name="Note 2 4 2 2 2 17 3" xfId="21902"/>
    <cellStyle name="Note 2 4 2 2 2 17 4" xfId="21903"/>
    <cellStyle name="Note 2 4 2 2 2 17 5" xfId="21904"/>
    <cellStyle name="Note 2 4 2 2 2 18" xfId="21905"/>
    <cellStyle name="Note 2 4 2 2 2 2" xfId="21906"/>
    <cellStyle name="Note 2 4 2 2 2 2 2" xfId="21907"/>
    <cellStyle name="Note 2 4 2 2 2 2 2 2" xfId="21908"/>
    <cellStyle name="Note 2 4 2 2 2 2 2 3" xfId="21909"/>
    <cellStyle name="Note 2 4 2 2 2 2 2 4" xfId="21910"/>
    <cellStyle name="Note 2 4 2 2 2 2 2 5" xfId="21911"/>
    <cellStyle name="Note 2 4 2 2 2 2 2 6" xfId="21912"/>
    <cellStyle name="Note 2 4 2 2 2 2 2 7" xfId="21913"/>
    <cellStyle name="Note 2 4 2 2 2 2 3" xfId="21914"/>
    <cellStyle name="Note 2 4 2 2 2 2 4" xfId="21915"/>
    <cellStyle name="Note 2 4 2 2 2 2 5" xfId="21916"/>
    <cellStyle name="Note 2 4 2 2 2 3" xfId="21917"/>
    <cellStyle name="Note 2 4 2 2 2 3 2" xfId="21918"/>
    <cellStyle name="Note 2 4 2 2 2 3 2 2" xfId="21919"/>
    <cellStyle name="Note 2 4 2 2 2 3 2 3" xfId="21920"/>
    <cellStyle name="Note 2 4 2 2 2 3 2 4" xfId="21921"/>
    <cellStyle name="Note 2 4 2 2 2 3 2 5" xfId="21922"/>
    <cellStyle name="Note 2 4 2 2 2 3 2 6" xfId="21923"/>
    <cellStyle name="Note 2 4 2 2 2 3 2 7" xfId="21924"/>
    <cellStyle name="Note 2 4 2 2 2 3 3" xfId="21925"/>
    <cellStyle name="Note 2 4 2 2 2 3 4" xfId="21926"/>
    <cellStyle name="Note 2 4 2 2 2 3 5" xfId="21927"/>
    <cellStyle name="Note 2 4 2 2 2 4" xfId="21928"/>
    <cellStyle name="Note 2 4 2 2 2 4 2" xfId="21929"/>
    <cellStyle name="Note 2 4 2 2 2 4 2 2" xfId="21930"/>
    <cellStyle name="Note 2 4 2 2 2 4 2 3" xfId="21931"/>
    <cellStyle name="Note 2 4 2 2 2 4 2 4" xfId="21932"/>
    <cellStyle name="Note 2 4 2 2 2 4 2 5" xfId="21933"/>
    <cellStyle name="Note 2 4 2 2 2 4 2 6" xfId="21934"/>
    <cellStyle name="Note 2 4 2 2 2 4 2 7" xfId="21935"/>
    <cellStyle name="Note 2 4 2 2 2 4 3" xfId="21936"/>
    <cellStyle name="Note 2 4 2 2 2 4 4" xfId="21937"/>
    <cellStyle name="Note 2 4 2 2 2 4 5" xfId="21938"/>
    <cellStyle name="Note 2 4 2 2 2 5" xfId="21939"/>
    <cellStyle name="Note 2 4 2 2 2 5 2" xfId="21940"/>
    <cellStyle name="Note 2 4 2 2 2 5 3" xfId="21941"/>
    <cellStyle name="Note 2 4 2 2 2 5 4" xfId="21942"/>
    <cellStyle name="Note 2 4 2 2 2 5 5" xfId="21943"/>
    <cellStyle name="Note 2 4 2 2 2 5 6" xfId="21944"/>
    <cellStyle name="Note 2 4 2 2 2 5 7" xfId="21945"/>
    <cellStyle name="Note 2 4 2 2 2 5 8" xfId="21946"/>
    <cellStyle name="Note 2 4 2 2 2 6" xfId="21947"/>
    <cellStyle name="Note 2 4 2 2 2 6 2" xfId="21948"/>
    <cellStyle name="Note 2 4 2 2 2 6 3" xfId="21949"/>
    <cellStyle name="Note 2 4 2 2 2 6 4" xfId="21950"/>
    <cellStyle name="Note 2 4 2 2 2 6 5" xfId="21951"/>
    <cellStyle name="Note 2 4 2 2 2 6 6" xfId="21952"/>
    <cellStyle name="Note 2 4 2 2 2 6 7" xfId="21953"/>
    <cellStyle name="Note 2 4 2 2 2 7" xfId="21954"/>
    <cellStyle name="Note 2 4 2 2 2 7 2" xfId="21955"/>
    <cellStyle name="Note 2 4 2 2 2 7 3" xfId="21956"/>
    <cellStyle name="Note 2 4 2 2 2 7 4" xfId="21957"/>
    <cellStyle name="Note 2 4 2 2 2 7 5" xfId="21958"/>
    <cellStyle name="Note 2 4 2 2 2 8" xfId="21959"/>
    <cellStyle name="Note 2 4 2 2 2 8 2" xfId="21960"/>
    <cellStyle name="Note 2 4 2 2 2 8 3" xfId="21961"/>
    <cellStyle name="Note 2 4 2 2 2 8 4" xfId="21962"/>
    <cellStyle name="Note 2 4 2 2 2 8 5" xfId="21963"/>
    <cellStyle name="Note 2 4 2 2 2 9" xfId="21964"/>
    <cellStyle name="Note 2 4 2 2 2 9 2" xfId="21965"/>
    <cellStyle name="Note 2 4 2 2 2 9 3" xfId="21966"/>
    <cellStyle name="Note 2 4 2 2 2 9 4" xfId="21967"/>
    <cellStyle name="Note 2 4 2 2 2 9 5" xfId="21968"/>
    <cellStyle name="Note 2 4 2 2 3" xfId="21969"/>
    <cellStyle name="Note 2 4 2 2 3 10" xfId="21970"/>
    <cellStyle name="Note 2 4 2 2 3 2" xfId="21971"/>
    <cellStyle name="Note 2 4 2 2 3 2 2" xfId="21972"/>
    <cellStyle name="Note 2 4 2 2 3 2 2 2" xfId="21973"/>
    <cellStyle name="Note 2 4 2 2 3 2 2 3" xfId="21974"/>
    <cellStyle name="Note 2 4 2 2 3 2 2 4" xfId="21975"/>
    <cellStyle name="Note 2 4 2 2 3 2 2 5" xfId="21976"/>
    <cellStyle name="Note 2 4 2 2 3 2 2 6" xfId="21977"/>
    <cellStyle name="Note 2 4 2 2 3 2 2 7" xfId="21978"/>
    <cellStyle name="Note 2 4 2 2 3 2 3" xfId="21979"/>
    <cellStyle name="Note 2 4 2 2 3 2 4" xfId="21980"/>
    <cellStyle name="Note 2 4 2 2 3 3" xfId="21981"/>
    <cellStyle name="Note 2 4 2 2 3 3 2" xfId="21982"/>
    <cellStyle name="Note 2 4 2 2 3 3 2 2" xfId="21983"/>
    <cellStyle name="Note 2 4 2 2 3 3 2 3" xfId="21984"/>
    <cellStyle name="Note 2 4 2 2 3 3 2 4" xfId="21985"/>
    <cellStyle name="Note 2 4 2 2 3 3 2 5" xfId="21986"/>
    <cellStyle name="Note 2 4 2 2 3 3 2 6" xfId="21987"/>
    <cellStyle name="Note 2 4 2 2 3 3 2 7" xfId="21988"/>
    <cellStyle name="Note 2 4 2 2 3 3 3" xfId="21989"/>
    <cellStyle name="Note 2 4 2 2 3 3 4" xfId="21990"/>
    <cellStyle name="Note 2 4 2 2 3 4" xfId="21991"/>
    <cellStyle name="Note 2 4 2 2 3 4 2" xfId="21992"/>
    <cellStyle name="Note 2 4 2 2 3 4 2 2" xfId="21993"/>
    <cellStyle name="Note 2 4 2 2 3 4 2 3" xfId="21994"/>
    <cellStyle name="Note 2 4 2 2 3 4 2 4" xfId="21995"/>
    <cellStyle name="Note 2 4 2 2 3 4 2 5" xfId="21996"/>
    <cellStyle name="Note 2 4 2 2 3 4 2 6" xfId="21997"/>
    <cellStyle name="Note 2 4 2 2 3 4 2 7" xfId="21998"/>
    <cellStyle name="Note 2 4 2 2 3 4 3" xfId="21999"/>
    <cellStyle name="Note 2 4 2 2 3 4 4" xfId="22000"/>
    <cellStyle name="Note 2 4 2 2 3 5" xfId="22001"/>
    <cellStyle name="Note 2 4 2 2 3 5 2" xfId="22002"/>
    <cellStyle name="Note 2 4 2 2 3 5 3" xfId="22003"/>
    <cellStyle name="Note 2 4 2 2 3 5 4" xfId="22004"/>
    <cellStyle name="Note 2 4 2 2 3 5 5" xfId="22005"/>
    <cellStyle name="Note 2 4 2 2 3 5 6" xfId="22006"/>
    <cellStyle name="Note 2 4 2 2 3 5 7" xfId="22007"/>
    <cellStyle name="Note 2 4 2 2 3 5 8" xfId="22008"/>
    <cellStyle name="Note 2 4 2 2 3 6" xfId="22009"/>
    <cellStyle name="Note 2 4 2 2 3 6 2" xfId="22010"/>
    <cellStyle name="Note 2 4 2 2 3 6 3" xfId="22011"/>
    <cellStyle name="Note 2 4 2 2 3 6 4" xfId="22012"/>
    <cellStyle name="Note 2 4 2 2 3 6 5" xfId="22013"/>
    <cellStyle name="Note 2 4 2 2 3 6 6" xfId="22014"/>
    <cellStyle name="Note 2 4 2 2 3 6 7" xfId="22015"/>
    <cellStyle name="Note 2 4 2 2 3 7" xfId="22016"/>
    <cellStyle name="Note 2 4 2 2 3 8" xfId="22017"/>
    <cellStyle name="Note 2 4 2 2 3 9" xfId="22018"/>
    <cellStyle name="Note 2 4 2 2 4" xfId="22019"/>
    <cellStyle name="Note 2 4 2 2 4 2" xfId="22020"/>
    <cellStyle name="Note 2 4 2 2 4 2 2" xfId="22021"/>
    <cellStyle name="Note 2 4 2 2 4 2 3" xfId="22022"/>
    <cellStyle name="Note 2 4 2 2 4 2 4" xfId="22023"/>
    <cellStyle name="Note 2 4 2 2 4 2 5" xfId="22024"/>
    <cellStyle name="Note 2 4 2 2 4 2 6" xfId="22025"/>
    <cellStyle name="Note 2 4 2 2 4 2 7" xfId="22026"/>
    <cellStyle name="Note 2 4 2 2 4 3" xfId="22027"/>
    <cellStyle name="Note 2 4 2 2 4 4" xfId="22028"/>
    <cellStyle name="Note 2 4 2 2 4 5" xfId="22029"/>
    <cellStyle name="Note 2 4 2 2 5" xfId="22030"/>
    <cellStyle name="Note 2 4 2 2 5 2" xfId="22031"/>
    <cellStyle name="Note 2 4 2 2 5 2 2" xfId="22032"/>
    <cellStyle name="Note 2 4 2 2 5 2 3" xfId="22033"/>
    <cellStyle name="Note 2 4 2 2 5 2 4" xfId="22034"/>
    <cellStyle name="Note 2 4 2 2 5 2 5" xfId="22035"/>
    <cellStyle name="Note 2 4 2 2 5 2 6" xfId="22036"/>
    <cellStyle name="Note 2 4 2 2 5 2 7" xfId="22037"/>
    <cellStyle name="Note 2 4 2 2 5 3" xfId="22038"/>
    <cellStyle name="Note 2 4 2 2 5 4" xfId="22039"/>
    <cellStyle name="Note 2 4 2 2 5 5" xfId="22040"/>
    <cellStyle name="Note 2 4 2 2 6" xfId="22041"/>
    <cellStyle name="Note 2 4 2 2 6 2" xfId="22042"/>
    <cellStyle name="Note 2 4 2 2 6 2 2" xfId="22043"/>
    <cellStyle name="Note 2 4 2 2 6 2 3" xfId="22044"/>
    <cellStyle name="Note 2 4 2 2 6 2 4" xfId="22045"/>
    <cellStyle name="Note 2 4 2 2 6 2 5" xfId="22046"/>
    <cellStyle name="Note 2 4 2 2 6 2 6" xfId="22047"/>
    <cellStyle name="Note 2 4 2 2 6 2 7" xfId="22048"/>
    <cellStyle name="Note 2 4 2 2 6 3" xfId="22049"/>
    <cellStyle name="Note 2 4 2 2 6 4" xfId="22050"/>
    <cellStyle name="Note 2 4 2 2 6 5" xfId="22051"/>
    <cellStyle name="Note 2 4 2 2 7" xfId="22052"/>
    <cellStyle name="Note 2 4 2 2 7 2" xfId="22053"/>
    <cellStyle name="Note 2 4 2 2 7 2 2" xfId="22054"/>
    <cellStyle name="Note 2 4 2 2 7 2 3" xfId="22055"/>
    <cellStyle name="Note 2 4 2 2 7 2 4" xfId="22056"/>
    <cellStyle name="Note 2 4 2 2 7 2 5" xfId="22057"/>
    <cellStyle name="Note 2 4 2 2 7 2 6" xfId="22058"/>
    <cellStyle name="Note 2 4 2 2 7 2 7" xfId="22059"/>
    <cellStyle name="Note 2 4 2 2 7 3" xfId="22060"/>
    <cellStyle name="Note 2 4 2 2 7 4" xfId="22061"/>
    <cellStyle name="Note 2 4 2 2 7 5" xfId="22062"/>
    <cellStyle name="Note 2 4 2 2 8" xfId="22063"/>
    <cellStyle name="Note 2 4 2 2 8 2" xfId="22064"/>
    <cellStyle name="Note 2 4 2 2 8 3" xfId="22065"/>
    <cellStyle name="Note 2 4 2 2 8 4" xfId="22066"/>
    <cellStyle name="Note 2 4 2 2 8 5" xfId="22067"/>
    <cellStyle name="Note 2 4 2 2 8 6" xfId="22068"/>
    <cellStyle name="Note 2 4 2 2 8 7" xfId="22069"/>
    <cellStyle name="Note 2 4 2 2 8 8" xfId="22070"/>
    <cellStyle name="Note 2 4 2 2 9" xfId="22071"/>
    <cellStyle name="Note 2 4 2 2 9 2" xfId="22072"/>
    <cellStyle name="Note 2 4 2 2 9 3" xfId="22073"/>
    <cellStyle name="Note 2 4 2 2 9 4" xfId="22074"/>
    <cellStyle name="Note 2 4 2 2 9 5" xfId="22075"/>
    <cellStyle name="Note 2 4 2 2 9 6" xfId="22076"/>
    <cellStyle name="Note 2 4 2 2 9 7" xfId="22077"/>
    <cellStyle name="Note 2 4 2 3" xfId="22078"/>
    <cellStyle name="Note 2 4 2 3 10" xfId="22079"/>
    <cellStyle name="Note 2 4 2 3 10 2" xfId="22080"/>
    <cellStyle name="Note 2 4 2 3 10 3" xfId="22081"/>
    <cellStyle name="Note 2 4 2 3 10 4" xfId="22082"/>
    <cellStyle name="Note 2 4 2 3 10 5" xfId="22083"/>
    <cellStyle name="Note 2 4 2 3 11" xfId="22084"/>
    <cellStyle name="Note 2 4 2 3 11 2" xfId="22085"/>
    <cellStyle name="Note 2 4 2 3 11 3" xfId="22086"/>
    <cellStyle name="Note 2 4 2 3 11 4" xfId="22087"/>
    <cellStyle name="Note 2 4 2 3 11 5" xfId="22088"/>
    <cellStyle name="Note 2 4 2 3 12" xfId="22089"/>
    <cellStyle name="Note 2 4 2 3 12 2" xfId="22090"/>
    <cellStyle name="Note 2 4 2 3 12 3" xfId="22091"/>
    <cellStyle name="Note 2 4 2 3 12 4" xfId="22092"/>
    <cellStyle name="Note 2 4 2 3 12 5" xfId="22093"/>
    <cellStyle name="Note 2 4 2 3 13" xfId="22094"/>
    <cellStyle name="Note 2 4 2 3 13 2" xfId="22095"/>
    <cellStyle name="Note 2 4 2 3 13 3" xfId="22096"/>
    <cellStyle name="Note 2 4 2 3 13 4" xfId="22097"/>
    <cellStyle name="Note 2 4 2 3 13 5" xfId="22098"/>
    <cellStyle name="Note 2 4 2 3 14" xfId="22099"/>
    <cellStyle name="Note 2 4 2 3 14 2" xfId="22100"/>
    <cellStyle name="Note 2 4 2 3 14 3" xfId="22101"/>
    <cellStyle name="Note 2 4 2 3 14 4" xfId="22102"/>
    <cellStyle name="Note 2 4 2 3 14 5" xfId="22103"/>
    <cellStyle name="Note 2 4 2 3 15" xfId="22104"/>
    <cellStyle name="Note 2 4 2 3 15 2" xfId="22105"/>
    <cellStyle name="Note 2 4 2 3 15 3" xfId="22106"/>
    <cellStyle name="Note 2 4 2 3 15 4" xfId="22107"/>
    <cellStyle name="Note 2 4 2 3 15 5" xfId="22108"/>
    <cellStyle name="Note 2 4 2 3 16" xfId="22109"/>
    <cellStyle name="Note 2 4 2 3 16 2" xfId="22110"/>
    <cellStyle name="Note 2 4 2 3 16 3" xfId="22111"/>
    <cellStyle name="Note 2 4 2 3 16 4" xfId="22112"/>
    <cellStyle name="Note 2 4 2 3 16 5" xfId="22113"/>
    <cellStyle name="Note 2 4 2 3 17" xfId="22114"/>
    <cellStyle name="Note 2 4 2 3 17 2" xfId="22115"/>
    <cellStyle name="Note 2 4 2 3 17 3" xfId="22116"/>
    <cellStyle name="Note 2 4 2 3 17 4" xfId="22117"/>
    <cellStyle name="Note 2 4 2 3 17 5" xfId="22118"/>
    <cellStyle name="Note 2 4 2 3 18" xfId="22119"/>
    <cellStyle name="Note 2 4 2 3 2" xfId="22120"/>
    <cellStyle name="Note 2 4 2 3 2 10" xfId="22121"/>
    <cellStyle name="Note 2 4 2 3 2 10 2" xfId="22122"/>
    <cellStyle name="Note 2 4 2 3 2 10 3" xfId="22123"/>
    <cellStyle name="Note 2 4 2 3 2 10 4" xfId="22124"/>
    <cellStyle name="Note 2 4 2 3 2 10 5" xfId="22125"/>
    <cellStyle name="Note 2 4 2 3 2 11" xfId="22126"/>
    <cellStyle name="Note 2 4 2 3 2 11 2" xfId="22127"/>
    <cellStyle name="Note 2 4 2 3 2 11 3" xfId="22128"/>
    <cellStyle name="Note 2 4 2 3 2 11 4" xfId="22129"/>
    <cellStyle name="Note 2 4 2 3 2 11 5" xfId="22130"/>
    <cellStyle name="Note 2 4 2 3 2 12" xfId="22131"/>
    <cellStyle name="Note 2 4 2 3 2 12 2" xfId="22132"/>
    <cellStyle name="Note 2 4 2 3 2 12 3" xfId="22133"/>
    <cellStyle name="Note 2 4 2 3 2 12 4" xfId="22134"/>
    <cellStyle name="Note 2 4 2 3 2 12 5" xfId="22135"/>
    <cellStyle name="Note 2 4 2 3 2 13" xfId="22136"/>
    <cellStyle name="Note 2 4 2 3 2 13 2" xfId="22137"/>
    <cellStyle name="Note 2 4 2 3 2 13 3" xfId="22138"/>
    <cellStyle name="Note 2 4 2 3 2 13 4" xfId="22139"/>
    <cellStyle name="Note 2 4 2 3 2 13 5" xfId="22140"/>
    <cellStyle name="Note 2 4 2 3 2 14" xfId="22141"/>
    <cellStyle name="Note 2 4 2 3 2 14 2" xfId="22142"/>
    <cellStyle name="Note 2 4 2 3 2 14 3" xfId="22143"/>
    <cellStyle name="Note 2 4 2 3 2 14 4" xfId="22144"/>
    <cellStyle name="Note 2 4 2 3 2 14 5" xfId="22145"/>
    <cellStyle name="Note 2 4 2 3 2 15" xfId="22146"/>
    <cellStyle name="Note 2 4 2 3 2 15 2" xfId="22147"/>
    <cellStyle name="Note 2 4 2 3 2 15 3" xfId="22148"/>
    <cellStyle name="Note 2 4 2 3 2 15 4" xfId="22149"/>
    <cellStyle name="Note 2 4 2 3 2 15 5" xfId="22150"/>
    <cellStyle name="Note 2 4 2 3 2 16" xfId="22151"/>
    <cellStyle name="Note 2 4 2 3 2 16 2" xfId="22152"/>
    <cellStyle name="Note 2 4 2 3 2 16 3" xfId="22153"/>
    <cellStyle name="Note 2 4 2 3 2 16 4" xfId="22154"/>
    <cellStyle name="Note 2 4 2 3 2 16 5" xfId="22155"/>
    <cellStyle name="Note 2 4 2 3 2 17" xfId="22156"/>
    <cellStyle name="Note 2 4 2 3 2 17 2" xfId="22157"/>
    <cellStyle name="Note 2 4 2 3 2 17 3" xfId="22158"/>
    <cellStyle name="Note 2 4 2 3 2 17 4" xfId="22159"/>
    <cellStyle name="Note 2 4 2 3 2 17 5" xfId="22160"/>
    <cellStyle name="Note 2 4 2 3 2 18" xfId="22161"/>
    <cellStyle name="Note 2 4 2 3 2 2" xfId="22162"/>
    <cellStyle name="Note 2 4 2 3 2 2 2" xfId="22163"/>
    <cellStyle name="Note 2 4 2 3 2 2 2 2" xfId="22164"/>
    <cellStyle name="Note 2 4 2 3 2 2 2 3" xfId="22165"/>
    <cellStyle name="Note 2 4 2 3 2 2 2 4" xfId="22166"/>
    <cellStyle name="Note 2 4 2 3 2 2 2 5" xfId="22167"/>
    <cellStyle name="Note 2 4 2 3 2 2 2 6" xfId="22168"/>
    <cellStyle name="Note 2 4 2 3 2 2 2 7" xfId="22169"/>
    <cellStyle name="Note 2 4 2 3 2 2 3" xfId="22170"/>
    <cellStyle name="Note 2 4 2 3 2 2 4" xfId="22171"/>
    <cellStyle name="Note 2 4 2 3 2 2 5" xfId="22172"/>
    <cellStyle name="Note 2 4 2 3 2 3" xfId="22173"/>
    <cellStyle name="Note 2 4 2 3 2 3 2" xfId="22174"/>
    <cellStyle name="Note 2 4 2 3 2 3 2 2" xfId="22175"/>
    <cellStyle name="Note 2 4 2 3 2 3 2 3" xfId="22176"/>
    <cellStyle name="Note 2 4 2 3 2 3 2 4" xfId="22177"/>
    <cellStyle name="Note 2 4 2 3 2 3 2 5" xfId="22178"/>
    <cellStyle name="Note 2 4 2 3 2 3 2 6" xfId="22179"/>
    <cellStyle name="Note 2 4 2 3 2 3 2 7" xfId="22180"/>
    <cellStyle name="Note 2 4 2 3 2 3 3" xfId="22181"/>
    <cellStyle name="Note 2 4 2 3 2 3 4" xfId="22182"/>
    <cellStyle name="Note 2 4 2 3 2 3 5" xfId="22183"/>
    <cellStyle name="Note 2 4 2 3 2 4" xfId="22184"/>
    <cellStyle name="Note 2 4 2 3 2 4 2" xfId="22185"/>
    <cellStyle name="Note 2 4 2 3 2 4 2 2" xfId="22186"/>
    <cellStyle name="Note 2 4 2 3 2 4 2 3" xfId="22187"/>
    <cellStyle name="Note 2 4 2 3 2 4 2 4" xfId="22188"/>
    <cellStyle name="Note 2 4 2 3 2 4 2 5" xfId="22189"/>
    <cellStyle name="Note 2 4 2 3 2 4 2 6" xfId="22190"/>
    <cellStyle name="Note 2 4 2 3 2 4 2 7" xfId="22191"/>
    <cellStyle name="Note 2 4 2 3 2 4 3" xfId="22192"/>
    <cellStyle name="Note 2 4 2 3 2 4 4" xfId="22193"/>
    <cellStyle name="Note 2 4 2 3 2 4 5" xfId="22194"/>
    <cellStyle name="Note 2 4 2 3 2 5" xfId="22195"/>
    <cellStyle name="Note 2 4 2 3 2 5 2" xfId="22196"/>
    <cellStyle name="Note 2 4 2 3 2 5 3" xfId="22197"/>
    <cellStyle name="Note 2 4 2 3 2 5 4" xfId="22198"/>
    <cellStyle name="Note 2 4 2 3 2 5 5" xfId="22199"/>
    <cellStyle name="Note 2 4 2 3 2 5 6" xfId="22200"/>
    <cellStyle name="Note 2 4 2 3 2 5 7" xfId="22201"/>
    <cellStyle name="Note 2 4 2 3 2 5 8" xfId="22202"/>
    <cellStyle name="Note 2 4 2 3 2 6" xfId="22203"/>
    <cellStyle name="Note 2 4 2 3 2 6 2" xfId="22204"/>
    <cellStyle name="Note 2 4 2 3 2 6 3" xfId="22205"/>
    <cellStyle name="Note 2 4 2 3 2 6 4" xfId="22206"/>
    <cellStyle name="Note 2 4 2 3 2 6 5" xfId="22207"/>
    <cellStyle name="Note 2 4 2 3 2 6 6" xfId="22208"/>
    <cellStyle name="Note 2 4 2 3 2 6 7" xfId="22209"/>
    <cellStyle name="Note 2 4 2 3 2 7" xfId="22210"/>
    <cellStyle name="Note 2 4 2 3 2 7 2" xfId="22211"/>
    <cellStyle name="Note 2 4 2 3 2 7 3" xfId="22212"/>
    <cellStyle name="Note 2 4 2 3 2 7 4" xfId="22213"/>
    <cellStyle name="Note 2 4 2 3 2 7 5" xfId="22214"/>
    <cellStyle name="Note 2 4 2 3 2 8" xfId="22215"/>
    <cellStyle name="Note 2 4 2 3 2 8 2" xfId="22216"/>
    <cellStyle name="Note 2 4 2 3 2 8 3" xfId="22217"/>
    <cellStyle name="Note 2 4 2 3 2 8 4" xfId="22218"/>
    <cellStyle name="Note 2 4 2 3 2 8 5" xfId="22219"/>
    <cellStyle name="Note 2 4 2 3 2 9" xfId="22220"/>
    <cellStyle name="Note 2 4 2 3 2 9 2" xfId="22221"/>
    <cellStyle name="Note 2 4 2 3 2 9 3" xfId="22222"/>
    <cellStyle name="Note 2 4 2 3 2 9 4" xfId="22223"/>
    <cellStyle name="Note 2 4 2 3 2 9 5" xfId="22224"/>
    <cellStyle name="Note 2 4 2 3 3" xfId="22225"/>
    <cellStyle name="Note 2 4 2 3 3 10" xfId="22226"/>
    <cellStyle name="Note 2 4 2 3 3 2" xfId="22227"/>
    <cellStyle name="Note 2 4 2 3 3 2 2" xfId="22228"/>
    <cellStyle name="Note 2 4 2 3 3 2 2 2" xfId="22229"/>
    <cellStyle name="Note 2 4 2 3 3 2 2 3" xfId="22230"/>
    <cellStyle name="Note 2 4 2 3 3 2 2 4" xfId="22231"/>
    <cellStyle name="Note 2 4 2 3 3 2 2 5" xfId="22232"/>
    <cellStyle name="Note 2 4 2 3 3 2 2 6" xfId="22233"/>
    <cellStyle name="Note 2 4 2 3 3 2 2 7" xfId="22234"/>
    <cellStyle name="Note 2 4 2 3 3 2 3" xfId="22235"/>
    <cellStyle name="Note 2 4 2 3 3 2 4" xfId="22236"/>
    <cellStyle name="Note 2 4 2 3 3 3" xfId="22237"/>
    <cellStyle name="Note 2 4 2 3 3 3 2" xfId="22238"/>
    <cellStyle name="Note 2 4 2 3 3 3 2 2" xfId="22239"/>
    <cellStyle name="Note 2 4 2 3 3 3 2 3" xfId="22240"/>
    <cellStyle name="Note 2 4 2 3 3 3 2 4" xfId="22241"/>
    <cellStyle name="Note 2 4 2 3 3 3 2 5" xfId="22242"/>
    <cellStyle name="Note 2 4 2 3 3 3 2 6" xfId="22243"/>
    <cellStyle name="Note 2 4 2 3 3 3 2 7" xfId="22244"/>
    <cellStyle name="Note 2 4 2 3 3 3 3" xfId="22245"/>
    <cellStyle name="Note 2 4 2 3 3 3 4" xfId="22246"/>
    <cellStyle name="Note 2 4 2 3 3 4" xfId="22247"/>
    <cellStyle name="Note 2 4 2 3 3 4 2" xfId="22248"/>
    <cellStyle name="Note 2 4 2 3 3 4 2 2" xfId="22249"/>
    <cellStyle name="Note 2 4 2 3 3 4 2 3" xfId="22250"/>
    <cellStyle name="Note 2 4 2 3 3 4 2 4" xfId="22251"/>
    <cellStyle name="Note 2 4 2 3 3 4 2 5" xfId="22252"/>
    <cellStyle name="Note 2 4 2 3 3 4 2 6" xfId="22253"/>
    <cellStyle name="Note 2 4 2 3 3 4 2 7" xfId="22254"/>
    <cellStyle name="Note 2 4 2 3 3 4 3" xfId="22255"/>
    <cellStyle name="Note 2 4 2 3 3 4 4" xfId="22256"/>
    <cellStyle name="Note 2 4 2 3 3 5" xfId="22257"/>
    <cellStyle name="Note 2 4 2 3 3 5 2" xfId="22258"/>
    <cellStyle name="Note 2 4 2 3 3 5 3" xfId="22259"/>
    <cellStyle name="Note 2 4 2 3 3 5 4" xfId="22260"/>
    <cellStyle name="Note 2 4 2 3 3 5 5" xfId="22261"/>
    <cellStyle name="Note 2 4 2 3 3 5 6" xfId="22262"/>
    <cellStyle name="Note 2 4 2 3 3 5 7" xfId="22263"/>
    <cellStyle name="Note 2 4 2 3 3 5 8" xfId="22264"/>
    <cellStyle name="Note 2 4 2 3 3 6" xfId="22265"/>
    <cellStyle name="Note 2 4 2 3 3 6 2" xfId="22266"/>
    <cellStyle name="Note 2 4 2 3 3 6 3" xfId="22267"/>
    <cellStyle name="Note 2 4 2 3 3 6 4" xfId="22268"/>
    <cellStyle name="Note 2 4 2 3 3 6 5" xfId="22269"/>
    <cellStyle name="Note 2 4 2 3 3 6 6" xfId="22270"/>
    <cellStyle name="Note 2 4 2 3 3 6 7" xfId="22271"/>
    <cellStyle name="Note 2 4 2 3 3 7" xfId="22272"/>
    <cellStyle name="Note 2 4 2 3 3 8" xfId="22273"/>
    <cellStyle name="Note 2 4 2 3 3 9" xfId="22274"/>
    <cellStyle name="Note 2 4 2 3 4" xfId="22275"/>
    <cellStyle name="Note 2 4 2 3 4 2" xfId="22276"/>
    <cellStyle name="Note 2 4 2 3 4 2 2" xfId="22277"/>
    <cellStyle name="Note 2 4 2 3 4 2 3" xfId="22278"/>
    <cellStyle name="Note 2 4 2 3 4 2 4" xfId="22279"/>
    <cellStyle name="Note 2 4 2 3 4 2 5" xfId="22280"/>
    <cellStyle name="Note 2 4 2 3 4 2 6" xfId="22281"/>
    <cellStyle name="Note 2 4 2 3 4 2 7" xfId="22282"/>
    <cellStyle name="Note 2 4 2 3 4 3" xfId="22283"/>
    <cellStyle name="Note 2 4 2 3 4 4" xfId="22284"/>
    <cellStyle name="Note 2 4 2 3 4 5" xfId="22285"/>
    <cellStyle name="Note 2 4 2 3 5" xfId="22286"/>
    <cellStyle name="Note 2 4 2 3 5 2" xfId="22287"/>
    <cellStyle name="Note 2 4 2 3 5 2 2" xfId="22288"/>
    <cellStyle name="Note 2 4 2 3 5 2 3" xfId="22289"/>
    <cellStyle name="Note 2 4 2 3 5 2 4" xfId="22290"/>
    <cellStyle name="Note 2 4 2 3 5 2 5" xfId="22291"/>
    <cellStyle name="Note 2 4 2 3 5 2 6" xfId="22292"/>
    <cellStyle name="Note 2 4 2 3 5 2 7" xfId="22293"/>
    <cellStyle name="Note 2 4 2 3 5 3" xfId="22294"/>
    <cellStyle name="Note 2 4 2 3 5 4" xfId="22295"/>
    <cellStyle name="Note 2 4 2 3 5 5" xfId="22296"/>
    <cellStyle name="Note 2 4 2 3 6" xfId="22297"/>
    <cellStyle name="Note 2 4 2 3 6 2" xfId="22298"/>
    <cellStyle name="Note 2 4 2 3 6 2 2" xfId="22299"/>
    <cellStyle name="Note 2 4 2 3 6 2 3" xfId="22300"/>
    <cellStyle name="Note 2 4 2 3 6 2 4" xfId="22301"/>
    <cellStyle name="Note 2 4 2 3 6 2 5" xfId="22302"/>
    <cellStyle name="Note 2 4 2 3 6 2 6" xfId="22303"/>
    <cellStyle name="Note 2 4 2 3 6 2 7" xfId="22304"/>
    <cellStyle name="Note 2 4 2 3 6 3" xfId="22305"/>
    <cellStyle name="Note 2 4 2 3 6 4" xfId="22306"/>
    <cellStyle name="Note 2 4 2 3 6 5" xfId="22307"/>
    <cellStyle name="Note 2 4 2 3 7" xfId="22308"/>
    <cellStyle name="Note 2 4 2 3 7 2" xfId="22309"/>
    <cellStyle name="Note 2 4 2 3 7 2 2" xfId="22310"/>
    <cellStyle name="Note 2 4 2 3 7 2 3" xfId="22311"/>
    <cellStyle name="Note 2 4 2 3 7 2 4" xfId="22312"/>
    <cellStyle name="Note 2 4 2 3 7 2 5" xfId="22313"/>
    <cellStyle name="Note 2 4 2 3 7 2 6" xfId="22314"/>
    <cellStyle name="Note 2 4 2 3 7 2 7" xfId="22315"/>
    <cellStyle name="Note 2 4 2 3 7 3" xfId="22316"/>
    <cellStyle name="Note 2 4 2 3 7 4" xfId="22317"/>
    <cellStyle name="Note 2 4 2 3 7 5" xfId="22318"/>
    <cellStyle name="Note 2 4 2 3 8" xfId="22319"/>
    <cellStyle name="Note 2 4 2 3 8 2" xfId="22320"/>
    <cellStyle name="Note 2 4 2 3 8 3" xfId="22321"/>
    <cellStyle name="Note 2 4 2 3 8 4" xfId="22322"/>
    <cellStyle name="Note 2 4 2 3 8 5" xfId="22323"/>
    <cellStyle name="Note 2 4 2 3 8 6" xfId="22324"/>
    <cellStyle name="Note 2 4 2 3 8 7" xfId="22325"/>
    <cellStyle name="Note 2 4 2 3 8 8" xfId="22326"/>
    <cellStyle name="Note 2 4 2 3 9" xfId="22327"/>
    <cellStyle name="Note 2 4 2 3 9 2" xfId="22328"/>
    <cellStyle name="Note 2 4 2 3 9 3" xfId="22329"/>
    <cellStyle name="Note 2 4 2 3 9 4" xfId="22330"/>
    <cellStyle name="Note 2 4 2 3 9 5" xfId="22331"/>
    <cellStyle name="Note 2 4 2 3 9 6" xfId="22332"/>
    <cellStyle name="Note 2 4 2 3 9 7" xfId="22333"/>
    <cellStyle name="Note 2 4 2 4" xfId="22334"/>
    <cellStyle name="Note 2 4 2 4 10" xfId="22335"/>
    <cellStyle name="Note 2 4 2 4 10 2" xfId="22336"/>
    <cellStyle name="Note 2 4 2 4 10 3" xfId="22337"/>
    <cellStyle name="Note 2 4 2 4 10 4" xfId="22338"/>
    <cellStyle name="Note 2 4 2 4 10 5" xfId="22339"/>
    <cellStyle name="Note 2 4 2 4 11" xfId="22340"/>
    <cellStyle name="Note 2 4 2 4 11 2" xfId="22341"/>
    <cellStyle name="Note 2 4 2 4 11 3" xfId="22342"/>
    <cellStyle name="Note 2 4 2 4 11 4" xfId="22343"/>
    <cellStyle name="Note 2 4 2 4 11 5" xfId="22344"/>
    <cellStyle name="Note 2 4 2 4 12" xfId="22345"/>
    <cellStyle name="Note 2 4 2 4 12 2" xfId="22346"/>
    <cellStyle name="Note 2 4 2 4 12 3" xfId="22347"/>
    <cellStyle name="Note 2 4 2 4 12 4" xfId="22348"/>
    <cellStyle name="Note 2 4 2 4 12 5" xfId="22349"/>
    <cellStyle name="Note 2 4 2 4 13" xfId="22350"/>
    <cellStyle name="Note 2 4 2 4 13 2" xfId="22351"/>
    <cellStyle name="Note 2 4 2 4 13 3" xfId="22352"/>
    <cellStyle name="Note 2 4 2 4 13 4" xfId="22353"/>
    <cellStyle name="Note 2 4 2 4 13 5" xfId="22354"/>
    <cellStyle name="Note 2 4 2 4 14" xfId="22355"/>
    <cellStyle name="Note 2 4 2 4 14 2" xfId="22356"/>
    <cellStyle name="Note 2 4 2 4 14 3" xfId="22357"/>
    <cellStyle name="Note 2 4 2 4 14 4" xfId="22358"/>
    <cellStyle name="Note 2 4 2 4 14 5" xfId="22359"/>
    <cellStyle name="Note 2 4 2 4 15" xfId="22360"/>
    <cellStyle name="Note 2 4 2 4 15 2" xfId="22361"/>
    <cellStyle name="Note 2 4 2 4 15 3" xfId="22362"/>
    <cellStyle name="Note 2 4 2 4 15 4" xfId="22363"/>
    <cellStyle name="Note 2 4 2 4 15 5" xfId="22364"/>
    <cellStyle name="Note 2 4 2 4 16" xfId="22365"/>
    <cellStyle name="Note 2 4 2 4 16 2" xfId="22366"/>
    <cellStyle name="Note 2 4 2 4 16 3" xfId="22367"/>
    <cellStyle name="Note 2 4 2 4 16 4" xfId="22368"/>
    <cellStyle name="Note 2 4 2 4 16 5" xfId="22369"/>
    <cellStyle name="Note 2 4 2 4 17" xfId="22370"/>
    <cellStyle name="Note 2 4 2 4 17 2" xfId="22371"/>
    <cellStyle name="Note 2 4 2 4 17 3" xfId="22372"/>
    <cellStyle name="Note 2 4 2 4 17 4" xfId="22373"/>
    <cellStyle name="Note 2 4 2 4 17 5" xfId="22374"/>
    <cellStyle name="Note 2 4 2 4 18" xfId="22375"/>
    <cellStyle name="Note 2 4 2 4 2" xfId="22376"/>
    <cellStyle name="Note 2 4 2 4 2 2" xfId="22377"/>
    <cellStyle name="Note 2 4 2 4 2 2 2" xfId="22378"/>
    <cellStyle name="Note 2 4 2 4 2 2 3" xfId="22379"/>
    <cellStyle name="Note 2 4 2 4 2 2 4" xfId="22380"/>
    <cellStyle name="Note 2 4 2 4 2 2 5" xfId="22381"/>
    <cellStyle name="Note 2 4 2 4 2 2 6" xfId="22382"/>
    <cellStyle name="Note 2 4 2 4 2 2 7" xfId="22383"/>
    <cellStyle name="Note 2 4 2 4 2 3" xfId="22384"/>
    <cellStyle name="Note 2 4 2 4 2 4" xfId="22385"/>
    <cellStyle name="Note 2 4 2 4 2 5" xfId="22386"/>
    <cellStyle name="Note 2 4 2 4 3" xfId="22387"/>
    <cellStyle name="Note 2 4 2 4 3 2" xfId="22388"/>
    <cellStyle name="Note 2 4 2 4 3 2 2" xfId="22389"/>
    <cellStyle name="Note 2 4 2 4 3 2 3" xfId="22390"/>
    <cellStyle name="Note 2 4 2 4 3 2 4" xfId="22391"/>
    <cellStyle name="Note 2 4 2 4 3 2 5" xfId="22392"/>
    <cellStyle name="Note 2 4 2 4 3 2 6" xfId="22393"/>
    <cellStyle name="Note 2 4 2 4 3 2 7" xfId="22394"/>
    <cellStyle name="Note 2 4 2 4 3 3" xfId="22395"/>
    <cellStyle name="Note 2 4 2 4 3 4" xfId="22396"/>
    <cellStyle name="Note 2 4 2 4 3 5" xfId="22397"/>
    <cellStyle name="Note 2 4 2 4 4" xfId="22398"/>
    <cellStyle name="Note 2 4 2 4 4 2" xfId="22399"/>
    <cellStyle name="Note 2 4 2 4 4 2 2" xfId="22400"/>
    <cellStyle name="Note 2 4 2 4 4 2 3" xfId="22401"/>
    <cellStyle name="Note 2 4 2 4 4 2 4" xfId="22402"/>
    <cellStyle name="Note 2 4 2 4 4 2 5" xfId="22403"/>
    <cellStyle name="Note 2 4 2 4 4 2 6" xfId="22404"/>
    <cellStyle name="Note 2 4 2 4 4 2 7" xfId="22405"/>
    <cellStyle name="Note 2 4 2 4 4 3" xfId="22406"/>
    <cellStyle name="Note 2 4 2 4 4 4" xfId="22407"/>
    <cellStyle name="Note 2 4 2 4 4 5" xfId="22408"/>
    <cellStyle name="Note 2 4 2 4 5" xfId="22409"/>
    <cellStyle name="Note 2 4 2 4 5 2" xfId="22410"/>
    <cellStyle name="Note 2 4 2 4 5 3" xfId="22411"/>
    <cellStyle name="Note 2 4 2 4 5 4" xfId="22412"/>
    <cellStyle name="Note 2 4 2 4 5 5" xfId="22413"/>
    <cellStyle name="Note 2 4 2 4 5 6" xfId="22414"/>
    <cellStyle name="Note 2 4 2 4 5 7" xfId="22415"/>
    <cellStyle name="Note 2 4 2 4 5 8" xfId="22416"/>
    <cellStyle name="Note 2 4 2 4 6" xfId="22417"/>
    <cellStyle name="Note 2 4 2 4 6 2" xfId="22418"/>
    <cellStyle name="Note 2 4 2 4 6 3" xfId="22419"/>
    <cellStyle name="Note 2 4 2 4 6 4" xfId="22420"/>
    <cellStyle name="Note 2 4 2 4 6 5" xfId="22421"/>
    <cellStyle name="Note 2 4 2 4 6 6" xfId="22422"/>
    <cellStyle name="Note 2 4 2 4 6 7" xfId="22423"/>
    <cellStyle name="Note 2 4 2 4 7" xfId="22424"/>
    <cellStyle name="Note 2 4 2 4 7 2" xfId="22425"/>
    <cellStyle name="Note 2 4 2 4 7 3" xfId="22426"/>
    <cellStyle name="Note 2 4 2 4 7 4" xfId="22427"/>
    <cellStyle name="Note 2 4 2 4 7 5" xfId="22428"/>
    <cellStyle name="Note 2 4 2 4 8" xfId="22429"/>
    <cellStyle name="Note 2 4 2 4 8 2" xfId="22430"/>
    <cellStyle name="Note 2 4 2 4 8 3" xfId="22431"/>
    <cellStyle name="Note 2 4 2 4 8 4" xfId="22432"/>
    <cellStyle name="Note 2 4 2 4 8 5" xfId="22433"/>
    <cellStyle name="Note 2 4 2 4 9" xfId="22434"/>
    <cellStyle name="Note 2 4 2 4 9 2" xfId="22435"/>
    <cellStyle name="Note 2 4 2 4 9 3" xfId="22436"/>
    <cellStyle name="Note 2 4 2 4 9 4" xfId="22437"/>
    <cellStyle name="Note 2 4 2 4 9 5" xfId="22438"/>
    <cellStyle name="Note 2 4 2 5" xfId="22439"/>
    <cellStyle name="Note 2 4 2 5 10" xfId="22440"/>
    <cellStyle name="Note 2 4 2 5 2" xfId="22441"/>
    <cellStyle name="Note 2 4 2 5 2 2" xfId="22442"/>
    <cellStyle name="Note 2 4 2 5 2 2 2" xfId="22443"/>
    <cellStyle name="Note 2 4 2 5 2 2 3" xfId="22444"/>
    <cellStyle name="Note 2 4 2 5 2 2 4" xfId="22445"/>
    <cellStyle name="Note 2 4 2 5 2 2 5" xfId="22446"/>
    <cellStyle name="Note 2 4 2 5 2 2 6" xfId="22447"/>
    <cellStyle name="Note 2 4 2 5 2 2 7" xfId="22448"/>
    <cellStyle name="Note 2 4 2 5 2 3" xfId="22449"/>
    <cellStyle name="Note 2 4 2 5 2 4" xfId="22450"/>
    <cellStyle name="Note 2 4 2 5 3" xfId="22451"/>
    <cellStyle name="Note 2 4 2 5 3 2" xfId="22452"/>
    <cellStyle name="Note 2 4 2 5 3 2 2" xfId="22453"/>
    <cellStyle name="Note 2 4 2 5 3 2 3" xfId="22454"/>
    <cellStyle name="Note 2 4 2 5 3 2 4" xfId="22455"/>
    <cellStyle name="Note 2 4 2 5 3 2 5" xfId="22456"/>
    <cellStyle name="Note 2 4 2 5 3 2 6" xfId="22457"/>
    <cellStyle name="Note 2 4 2 5 3 2 7" xfId="22458"/>
    <cellStyle name="Note 2 4 2 5 3 3" xfId="22459"/>
    <cellStyle name="Note 2 4 2 5 3 4" xfId="22460"/>
    <cellStyle name="Note 2 4 2 5 4" xfId="22461"/>
    <cellStyle name="Note 2 4 2 5 4 2" xfId="22462"/>
    <cellStyle name="Note 2 4 2 5 4 2 2" xfId="22463"/>
    <cellStyle name="Note 2 4 2 5 4 2 3" xfId="22464"/>
    <cellStyle name="Note 2 4 2 5 4 2 4" xfId="22465"/>
    <cellStyle name="Note 2 4 2 5 4 2 5" xfId="22466"/>
    <cellStyle name="Note 2 4 2 5 4 2 6" xfId="22467"/>
    <cellStyle name="Note 2 4 2 5 4 2 7" xfId="22468"/>
    <cellStyle name="Note 2 4 2 5 4 3" xfId="22469"/>
    <cellStyle name="Note 2 4 2 5 4 4" xfId="22470"/>
    <cellStyle name="Note 2 4 2 5 5" xfId="22471"/>
    <cellStyle name="Note 2 4 2 5 5 2" xfId="22472"/>
    <cellStyle name="Note 2 4 2 5 5 3" xfId="22473"/>
    <cellStyle name="Note 2 4 2 5 5 4" xfId="22474"/>
    <cellStyle name="Note 2 4 2 5 5 5" xfId="22475"/>
    <cellStyle name="Note 2 4 2 5 5 6" xfId="22476"/>
    <cellStyle name="Note 2 4 2 5 5 7" xfId="22477"/>
    <cellStyle name="Note 2 4 2 5 5 8" xfId="22478"/>
    <cellStyle name="Note 2 4 2 5 6" xfId="22479"/>
    <cellStyle name="Note 2 4 2 5 6 2" xfId="22480"/>
    <cellStyle name="Note 2 4 2 5 6 3" xfId="22481"/>
    <cellStyle name="Note 2 4 2 5 6 4" xfId="22482"/>
    <cellStyle name="Note 2 4 2 5 6 5" xfId="22483"/>
    <cellStyle name="Note 2 4 2 5 6 6" xfId="22484"/>
    <cellStyle name="Note 2 4 2 5 6 7" xfId="22485"/>
    <cellStyle name="Note 2 4 2 5 7" xfId="22486"/>
    <cellStyle name="Note 2 4 2 5 8" xfId="22487"/>
    <cellStyle name="Note 2 4 2 5 9" xfId="22488"/>
    <cellStyle name="Note 2 4 2 6" xfId="22489"/>
    <cellStyle name="Note 2 4 2 6 2" xfId="22490"/>
    <cellStyle name="Note 2 4 2 6 2 2" xfId="22491"/>
    <cellStyle name="Note 2 4 2 6 2 3" xfId="22492"/>
    <cellStyle name="Note 2 4 2 6 2 4" xfId="22493"/>
    <cellStyle name="Note 2 4 2 6 2 5" xfId="22494"/>
    <cellStyle name="Note 2 4 2 6 2 6" xfId="22495"/>
    <cellStyle name="Note 2 4 2 6 2 7" xfId="22496"/>
    <cellStyle name="Note 2 4 2 6 3" xfId="22497"/>
    <cellStyle name="Note 2 4 2 6 4" xfId="22498"/>
    <cellStyle name="Note 2 4 2 6 5" xfId="22499"/>
    <cellStyle name="Note 2 4 2 7" xfId="22500"/>
    <cellStyle name="Note 2 4 2 7 2" xfId="22501"/>
    <cellStyle name="Note 2 4 2 7 2 2" xfId="22502"/>
    <cellStyle name="Note 2 4 2 7 2 3" xfId="22503"/>
    <cellStyle name="Note 2 4 2 7 2 4" xfId="22504"/>
    <cellStyle name="Note 2 4 2 7 2 5" xfId="22505"/>
    <cellStyle name="Note 2 4 2 7 2 6" xfId="22506"/>
    <cellStyle name="Note 2 4 2 7 2 7" xfId="22507"/>
    <cellStyle name="Note 2 4 2 7 3" xfId="22508"/>
    <cellStyle name="Note 2 4 2 7 4" xfId="22509"/>
    <cellStyle name="Note 2 4 2 7 5" xfId="22510"/>
    <cellStyle name="Note 2 4 2 8" xfId="22511"/>
    <cellStyle name="Note 2 4 2 8 2" xfId="22512"/>
    <cellStyle name="Note 2 4 2 8 2 2" xfId="22513"/>
    <cellStyle name="Note 2 4 2 8 2 3" xfId="22514"/>
    <cellStyle name="Note 2 4 2 8 2 4" xfId="22515"/>
    <cellStyle name="Note 2 4 2 8 2 5" xfId="22516"/>
    <cellStyle name="Note 2 4 2 8 2 6" xfId="22517"/>
    <cellStyle name="Note 2 4 2 8 2 7" xfId="22518"/>
    <cellStyle name="Note 2 4 2 8 3" xfId="22519"/>
    <cellStyle name="Note 2 4 2 8 4" xfId="22520"/>
    <cellStyle name="Note 2 4 2 8 5" xfId="22521"/>
    <cellStyle name="Note 2 4 2 9" xfId="22522"/>
    <cellStyle name="Note 2 4 2 9 2" xfId="22523"/>
    <cellStyle name="Note 2 4 2 9 2 2" xfId="22524"/>
    <cellStyle name="Note 2 4 2 9 2 3" xfId="22525"/>
    <cellStyle name="Note 2 4 2 9 2 4" xfId="22526"/>
    <cellStyle name="Note 2 4 2 9 2 5" xfId="22527"/>
    <cellStyle name="Note 2 4 2 9 2 6" xfId="22528"/>
    <cellStyle name="Note 2 4 2 9 2 7" xfId="22529"/>
    <cellStyle name="Note 2 4 2 9 3" xfId="22530"/>
    <cellStyle name="Note 2 4 2 9 4" xfId="22531"/>
    <cellStyle name="Note 2 4 2 9 5" xfId="22532"/>
    <cellStyle name="Note 2 4 3" xfId="22533"/>
    <cellStyle name="Note 2 4 3 10" xfId="22534"/>
    <cellStyle name="Note 2 4 3 10 2" xfId="22535"/>
    <cellStyle name="Note 2 4 3 10 3" xfId="22536"/>
    <cellStyle name="Note 2 4 3 10 4" xfId="22537"/>
    <cellStyle name="Note 2 4 3 10 5" xfId="22538"/>
    <cellStyle name="Note 2 4 3 11" xfId="22539"/>
    <cellStyle name="Note 2 4 3 11 2" xfId="22540"/>
    <cellStyle name="Note 2 4 3 11 3" xfId="22541"/>
    <cellStyle name="Note 2 4 3 11 4" xfId="22542"/>
    <cellStyle name="Note 2 4 3 11 5" xfId="22543"/>
    <cellStyle name="Note 2 4 3 12" xfId="22544"/>
    <cellStyle name="Note 2 4 3 12 2" xfId="22545"/>
    <cellStyle name="Note 2 4 3 12 3" xfId="22546"/>
    <cellStyle name="Note 2 4 3 12 4" xfId="22547"/>
    <cellStyle name="Note 2 4 3 12 5" xfId="22548"/>
    <cellStyle name="Note 2 4 3 13" xfId="22549"/>
    <cellStyle name="Note 2 4 3 13 2" xfId="22550"/>
    <cellStyle name="Note 2 4 3 13 3" xfId="22551"/>
    <cellStyle name="Note 2 4 3 13 4" xfId="22552"/>
    <cellStyle name="Note 2 4 3 13 5" xfId="22553"/>
    <cellStyle name="Note 2 4 3 14" xfId="22554"/>
    <cellStyle name="Note 2 4 3 14 2" xfId="22555"/>
    <cellStyle name="Note 2 4 3 14 3" xfId="22556"/>
    <cellStyle name="Note 2 4 3 14 4" xfId="22557"/>
    <cellStyle name="Note 2 4 3 14 5" xfId="22558"/>
    <cellStyle name="Note 2 4 3 15" xfId="22559"/>
    <cellStyle name="Note 2 4 3 15 2" xfId="22560"/>
    <cellStyle name="Note 2 4 3 15 3" xfId="22561"/>
    <cellStyle name="Note 2 4 3 15 4" xfId="22562"/>
    <cellStyle name="Note 2 4 3 15 5" xfId="22563"/>
    <cellStyle name="Note 2 4 3 16" xfId="22564"/>
    <cellStyle name="Note 2 4 3 16 2" xfId="22565"/>
    <cellStyle name="Note 2 4 3 16 3" xfId="22566"/>
    <cellStyle name="Note 2 4 3 16 4" xfId="22567"/>
    <cellStyle name="Note 2 4 3 16 5" xfId="22568"/>
    <cellStyle name="Note 2 4 3 17" xfId="22569"/>
    <cellStyle name="Note 2 4 3 17 2" xfId="22570"/>
    <cellStyle name="Note 2 4 3 17 3" xfId="22571"/>
    <cellStyle name="Note 2 4 3 17 4" xfId="22572"/>
    <cellStyle name="Note 2 4 3 17 5" xfId="22573"/>
    <cellStyle name="Note 2 4 3 18" xfId="22574"/>
    <cellStyle name="Note 2 4 3 2" xfId="22575"/>
    <cellStyle name="Note 2 4 3 2 10" xfId="22576"/>
    <cellStyle name="Note 2 4 3 2 10 2" xfId="22577"/>
    <cellStyle name="Note 2 4 3 2 10 3" xfId="22578"/>
    <cellStyle name="Note 2 4 3 2 10 4" xfId="22579"/>
    <cellStyle name="Note 2 4 3 2 10 5" xfId="22580"/>
    <cellStyle name="Note 2 4 3 2 11" xfId="22581"/>
    <cellStyle name="Note 2 4 3 2 11 2" xfId="22582"/>
    <cellStyle name="Note 2 4 3 2 11 3" xfId="22583"/>
    <cellStyle name="Note 2 4 3 2 11 4" xfId="22584"/>
    <cellStyle name="Note 2 4 3 2 11 5" xfId="22585"/>
    <cellStyle name="Note 2 4 3 2 12" xfId="22586"/>
    <cellStyle name="Note 2 4 3 2 12 2" xfId="22587"/>
    <cellStyle name="Note 2 4 3 2 12 3" xfId="22588"/>
    <cellStyle name="Note 2 4 3 2 12 4" xfId="22589"/>
    <cellStyle name="Note 2 4 3 2 12 5" xfId="22590"/>
    <cellStyle name="Note 2 4 3 2 13" xfId="22591"/>
    <cellStyle name="Note 2 4 3 2 13 2" xfId="22592"/>
    <cellStyle name="Note 2 4 3 2 13 3" xfId="22593"/>
    <cellStyle name="Note 2 4 3 2 13 4" xfId="22594"/>
    <cellStyle name="Note 2 4 3 2 13 5" xfId="22595"/>
    <cellStyle name="Note 2 4 3 2 14" xfId="22596"/>
    <cellStyle name="Note 2 4 3 2 14 2" xfId="22597"/>
    <cellStyle name="Note 2 4 3 2 14 3" xfId="22598"/>
    <cellStyle name="Note 2 4 3 2 14 4" xfId="22599"/>
    <cellStyle name="Note 2 4 3 2 14 5" xfId="22600"/>
    <cellStyle name="Note 2 4 3 2 15" xfId="22601"/>
    <cellStyle name="Note 2 4 3 2 15 2" xfId="22602"/>
    <cellStyle name="Note 2 4 3 2 15 3" xfId="22603"/>
    <cellStyle name="Note 2 4 3 2 15 4" xfId="22604"/>
    <cellStyle name="Note 2 4 3 2 15 5" xfId="22605"/>
    <cellStyle name="Note 2 4 3 2 16" xfId="22606"/>
    <cellStyle name="Note 2 4 3 2 16 2" xfId="22607"/>
    <cellStyle name="Note 2 4 3 2 16 3" xfId="22608"/>
    <cellStyle name="Note 2 4 3 2 16 4" xfId="22609"/>
    <cellStyle name="Note 2 4 3 2 16 5" xfId="22610"/>
    <cellStyle name="Note 2 4 3 2 17" xfId="22611"/>
    <cellStyle name="Note 2 4 3 2 17 2" xfId="22612"/>
    <cellStyle name="Note 2 4 3 2 17 3" xfId="22613"/>
    <cellStyle name="Note 2 4 3 2 17 4" xfId="22614"/>
    <cellStyle name="Note 2 4 3 2 17 5" xfId="22615"/>
    <cellStyle name="Note 2 4 3 2 18" xfId="22616"/>
    <cellStyle name="Note 2 4 3 2 2" xfId="22617"/>
    <cellStyle name="Note 2 4 3 2 2 2" xfId="22618"/>
    <cellStyle name="Note 2 4 3 2 2 2 2" xfId="22619"/>
    <cellStyle name="Note 2 4 3 2 2 2 3" xfId="22620"/>
    <cellStyle name="Note 2 4 3 2 2 2 4" xfId="22621"/>
    <cellStyle name="Note 2 4 3 2 2 2 5" xfId="22622"/>
    <cellStyle name="Note 2 4 3 2 2 2 6" xfId="22623"/>
    <cellStyle name="Note 2 4 3 2 2 2 7" xfId="22624"/>
    <cellStyle name="Note 2 4 3 2 2 3" xfId="22625"/>
    <cellStyle name="Note 2 4 3 2 2 4" xfId="22626"/>
    <cellStyle name="Note 2 4 3 2 2 5" xfId="22627"/>
    <cellStyle name="Note 2 4 3 2 3" xfId="22628"/>
    <cellStyle name="Note 2 4 3 2 3 2" xfId="22629"/>
    <cellStyle name="Note 2 4 3 2 3 2 2" xfId="22630"/>
    <cellStyle name="Note 2 4 3 2 3 2 3" xfId="22631"/>
    <cellStyle name="Note 2 4 3 2 3 2 4" xfId="22632"/>
    <cellStyle name="Note 2 4 3 2 3 2 5" xfId="22633"/>
    <cellStyle name="Note 2 4 3 2 3 2 6" xfId="22634"/>
    <cellStyle name="Note 2 4 3 2 3 2 7" xfId="22635"/>
    <cellStyle name="Note 2 4 3 2 3 3" xfId="22636"/>
    <cellStyle name="Note 2 4 3 2 3 4" xfId="22637"/>
    <cellStyle name="Note 2 4 3 2 3 5" xfId="22638"/>
    <cellStyle name="Note 2 4 3 2 4" xfId="22639"/>
    <cellStyle name="Note 2 4 3 2 4 2" xfId="22640"/>
    <cellStyle name="Note 2 4 3 2 4 2 2" xfId="22641"/>
    <cellStyle name="Note 2 4 3 2 4 2 3" xfId="22642"/>
    <cellStyle name="Note 2 4 3 2 4 2 4" xfId="22643"/>
    <cellStyle name="Note 2 4 3 2 4 2 5" xfId="22644"/>
    <cellStyle name="Note 2 4 3 2 4 2 6" xfId="22645"/>
    <cellStyle name="Note 2 4 3 2 4 2 7" xfId="22646"/>
    <cellStyle name="Note 2 4 3 2 4 3" xfId="22647"/>
    <cellStyle name="Note 2 4 3 2 4 4" xfId="22648"/>
    <cellStyle name="Note 2 4 3 2 4 5" xfId="22649"/>
    <cellStyle name="Note 2 4 3 2 5" xfId="22650"/>
    <cellStyle name="Note 2 4 3 2 5 2" xfId="22651"/>
    <cellStyle name="Note 2 4 3 2 5 3" xfId="22652"/>
    <cellStyle name="Note 2 4 3 2 5 4" xfId="22653"/>
    <cellStyle name="Note 2 4 3 2 5 5" xfId="22654"/>
    <cellStyle name="Note 2 4 3 2 5 6" xfId="22655"/>
    <cellStyle name="Note 2 4 3 2 5 7" xfId="22656"/>
    <cellStyle name="Note 2 4 3 2 5 8" xfId="22657"/>
    <cellStyle name="Note 2 4 3 2 6" xfId="22658"/>
    <cellStyle name="Note 2 4 3 2 6 2" xfId="22659"/>
    <cellStyle name="Note 2 4 3 2 6 3" xfId="22660"/>
    <cellStyle name="Note 2 4 3 2 6 4" xfId="22661"/>
    <cellStyle name="Note 2 4 3 2 6 5" xfId="22662"/>
    <cellStyle name="Note 2 4 3 2 6 6" xfId="22663"/>
    <cellStyle name="Note 2 4 3 2 6 7" xfId="22664"/>
    <cellStyle name="Note 2 4 3 2 7" xfId="22665"/>
    <cellStyle name="Note 2 4 3 2 7 2" xfId="22666"/>
    <cellStyle name="Note 2 4 3 2 7 3" xfId="22667"/>
    <cellStyle name="Note 2 4 3 2 7 4" xfId="22668"/>
    <cellStyle name="Note 2 4 3 2 7 5" xfId="22669"/>
    <cellStyle name="Note 2 4 3 2 8" xfId="22670"/>
    <cellStyle name="Note 2 4 3 2 8 2" xfId="22671"/>
    <cellStyle name="Note 2 4 3 2 8 3" xfId="22672"/>
    <cellStyle name="Note 2 4 3 2 8 4" xfId="22673"/>
    <cellStyle name="Note 2 4 3 2 8 5" xfId="22674"/>
    <cellStyle name="Note 2 4 3 2 9" xfId="22675"/>
    <cellStyle name="Note 2 4 3 2 9 2" xfId="22676"/>
    <cellStyle name="Note 2 4 3 2 9 3" xfId="22677"/>
    <cellStyle name="Note 2 4 3 2 9 4" xfId="22678"/>
    <cellStyle name="Note 2 4 3 2 9 5" xfId="22679"/>
    <cellStyle name="Note 2 4 3 3" xfId="22680"/>
    <cellStyle name="Note 2 4 3 3 10" xfId="22681"/>
    <cellStyle name="Note 2 4 3 3 2" xfId="22682"/>
    <cellStyle name="Note 2 4 3 3 2 2" xfId="22683"/>
    <cellStyle name="Note 2 4 3 3 2 2 2" xfId="22684"/>
    <cellStyle name="Note 2 4 3 3 2 2 3" xfId="22685"/>
    <cellStyle name="Note 2 4 3 3 2 2 4" xfId="22686"/>
    <cellStyle name="Note 2 4 3 3 2 2 5" xfId="22687"/>
    <cellStyle name="Note 2 4 3 3 2 2 6" xfId="22688"/>
    <cellStyle name="Note 2 4 3 3 2 2 7" xfId="22689"/>
    <cellStyle name="Note 2 4 3 3 2 3" xfId="22690"/>
    <cellStyle name="Note 2 4 3 3 2 4" xfId="22691"/>
    <cellStyle name="Note 2 4 3 3 3" xfId="22692"/>
    <cellStyle name="Note 2 4 3 3 3 2" xfId="22693"/>
    <cellStyle name="Note 2 4 3 3 3 2 2" xfId="22694"/>
    <cellStyle name="Note 2 4 3 3 3 2 3" xfId="22695"/>
    <cellStyle name="Note 2 4 3 3 3 2 4" xfId="22696"/>
    <cellStyle name="Note 2 4 3 3 3 2 5" xfId="22697"/>
    <cellStyle name="Note 2 4 3 3 3 2 6" xfId="22698"/>
    <cellStyle name="Note 2 4 3 3 3 2 7" xfId="22699"/>
    <cellStyle name="Note 2 4 3 3 3 3" xfId="22700"/>
    <cellStyle name="Note 2 4 3 3 3 4" xfId="22701"/>
    <cellStyle name="Note 2 4 3 3 4" xfId="22702"/>
    <cellStyle name="Note 2 4 3 3 4 2" xfId="22703"/>
    <cellStyle name="Note 2 4 3 3 4 2 2" xfId="22704"/>
    <cellStyle name="Note 2 4 3 3 4 2 3" xfId="22705"/>
    <cellStyle name="Note 2 4 3 3 4 2 4" xfId="22706"/>
    <cellStyle name="Note 2 4 3 3 4 2 5" xfId="22707"/>
    <cellStyle name="Note 2 4 3 3 4 2 6" xfId="22708"/>
    <cellStyle name="Note 2 4 3 3 4 2 7" xfId="22709"/>
    <cellStyle name="Note 2 4 3 3 4 3" xfId="22710"/>
    <cellStyle name="Note 2 4 3 3 4 4" xfId="22711"/>
    <cellStyle name="Note 2 4 3 3 5" xfId="22712"/>
    <cellStyle name="Note 2 4 3 3 5 2" xfId="22713"/>
    <cellStyle name="Note 2 4 3 3 5 3" xfId="22714"/>
    <cellStyle name="Note 2 4 3 3 5 4" xfId="22715"/>
    <cellStyle name="Note 2 4 3 3 5 5" xfId="22716"/>
    <cellStyle name="Note 2 4 3 3 5 6" xfId="22717"/>
    <cellStyle name="Note 2 4 3 3 5 7" xfId="22718"/>
    <cellStyle name="Note 2 4 3 3 5 8" xfId="22719"/>
    <cellStyle name="Note 2 4 3 3 6" xfId="22720"/>
    <cellStyle name="Note 2 4 3 3 6 2" xfId="22721"/>
    <cellStyle name="Note 2 4 3 3 6 3" xfId="22722"/>
    <cellStyle name="Note 2 4 3 3 6 4" xfId="22723"/>
    <cellStyle name="Note 2 4 3 3 6 5" xfId="22724"/>
    <cellStyle name="Note 2 4 3 3 6 6" xfId="22725"/>
    <cellStyle name="Note 2 4 3 3 6 7" xfId="22726"/>
    <cellStyle name="Note 2 4 3 3 7" xfId="22727"/>
    <cellStyle name="Note 2 4 3 3 8" xfId="22728"/>
    <cellStyle name="Note 2 4 3 3 9" xfId="22729"/>
    <cellStyle name="Note 2 4 3 4" xfId="22730"/>
    <cellStyle name="Note 2 4 3 4 2" xfId="22731"/>
    <cellStyle name="Note 2 4 3 4 2 2" xfId="22732"/>
    <cellStyle name="Note 2 4 3 4 2 3" xfId="22733"/>
    <cellStyle name="Note 2 4 3 4 2 4" xfId="22734"/>
    <cellStyle name="Note 2 4 3 4 2 5" xfId="22735"/>
    <cellStyle name="Note 2 4 3 4 2 6" xfId="22736"/>
    <cellStyle name="Note 2 4 3 4 2 7" xfId="22737"/>
    <cellStyle name="Note 2 4 3 4 3" xfId="22738"/>
    <cellStyle name="Note 2 4 3 4 4" xfId="22739"/>
    <cellStyle name="Note 2 4 3 4 5" xfId="22740"/>
    <cellStyle name="Note 2 4 3 5" xfId="22741"/>
    <cellStyle name="Note 2 4 3 5 2" xfId="22742"/>
    <cellStyle name="Note 2 4 3 5 2 2" xfId="22743"/>
    <cellStyle name="Note 2 4 3 5 2 3" xfId="22744"/>
    <cellStyle name="Note 2 4 3 5 2 4" xfId="22745"/>
    <cellStyle name="Note 2 4 3 5 2 5" xfId="22746"/>
    <cellStyle name="Note 2 4 3 5 2 6" xfId="22747"/>
    <cellStyle name="Note 2 4 3 5 2 7" xfId="22748"/>
    <cellStyle name="Note 2 4 3 5 3" xfId="22749"/>
    <cellStyle name="Note 2 4 3 5 4" xfId="22750"/>
    <cellStyle name="Note 2 4 3 5 5" xfId="22751"/>
    <cellStyle name="Note 2 4 3 6" xfId="22752"/>
    <cellStyle name="Note 2 4 3 6 2" xfId="22753"/>
    <cellStyle name="Note 2 4 3 6 2 2" xfId="22754"/>
    <cellStyle name="Note 2 4 3 6 2 3" xfId="22755"/>
    <cellStyle name="Note 2 4 3 6 2 4" xfId="22756"/>
    <cellStyle name="Note 2 4 3 6 2 5" xfId="22757"/>
    <cellStyle name="Note 2 4 3 6 2 6" xfId="22758"/>
    <cellStyle name="Note 2 4 3 6 2 7" xfId="22759"/>
    <cellStyle name="Note 2 4 3 6 3" xfId="22760"/>
    <cellStyle name="Note 2 4 3 6 4" xfId="22761"/>
    <cellStyle name="Note 2 4 3 6 5" xfId="22762"/>
    <cellStyle name="Note 2 4 3 7" xfId="22763"/>
    <cellStyle name="Note 2 4 3 7 2" xfId="22764"/>
    <cellStyle name="Note 2 4 3 7 2 2" xfId="22765"/>
    <cellStyle name="Note 2 4 3 7 2 3" xfId="22766"/>
    <cellStyle name="Note 2 4 3 7 2 4" xfId="22767"/>
    <cellStyle name="Note 2 4 3 7 2 5" xfId="22768"/>
    <cellStyle name="Note 2 4 3 7 2 6" xfId="22769"/>
    <cellStyle name="Note 2 4 3 7 2 7" xfId="22770"/>
    <cellStyle name="Note 2 4 3 7 3" xfId="22771"/>
    <cellStyle name="Note 2 4 3 7 4" xfId="22772"/>
    <cellStyle name="Note 2 4 3 7 5" xfId="22773"/>
    <cellStyle name="Note 2 4 3 8" xfId="22774"/>
    <cellStyle name="Note 2 4 3 8 2" xfId="22775"/>
    <cellStyle name="Note 2 4 3 8 3" xfId="22776"/>
    <cellStyle name="Note 2 4 3 8 4" xfId="22777"/>
    <cellStyle name="Note 2 4 3 8 5" xfId="22778"/>
    <cellStyle name="Note 2 4 3 8 6" xfId="22779"/>
    <cellStyle name="Note 2 4 3 8 7" xfId="22780"/>
    <cellStyle name="Note 2 4 3 8 8" xfId="22781"/>
    <cellStyle name="Note 2 4 3 9" xfId="22782"/>
    <cellStyle name="Note 2 4 3 9 2" xfId="22783"/>
    <cellStyle name="Note 2 4 3 9 3" xfId="22784"/>
    <cellStyle name="Note 2 4 3 9 4" xfId="22785"/>
    <cellStyle name="Note 2 4 3 9 5" xfId="22786"/>
    <cellStyle name="Note 2 4 3 9 6" xfId="22787"/>
    <cellStyle name="Note 2 4 3 9 7" xfId="22788"/>
    <cellStyle name="Note 2 4 4" xfId="22789"/>
    <cellStyle name="Note 2 4 4 10" xfId="22790"/>
    <cellStyle name="Note 2 4 4 10 2" xfId="22791"/>
    <cellStyle name="Note 2 4 4 10 3" xfId="22792"/>
    <cellStyle name="Note 2 4 4 10 4" xfId="22793"/>
    <cellStyle name="Note 2 4 4 10 5" xfId="22794"/>
    <cellStyle name="Note 2 4 4 11" xfId="22795"/>
    <cellStyle name="Note 2 4 4 11 2" xfId="22796"/>
    <cellStyle name="Note 2 4 4 11 3" xfId="22797"/>
    <cellStyle name="Note 2 4 4 11 4" xfId="22798"/>
    <cellStyle name="Note 2 4 4 11 5" xfId="22799"/>
    <cellStyle name="Note 2 4 4 12" xfId="22800"/>
    <cellStyle name="Note 2 4 4 12 2" xfId="22801"/>
    <cellStyle name="Note 2 4 4 12 3" xfId="22802"/>
    <cellStyle name="Note 2 4 4 12 4" xfId="22803"/>
    <cellStyle name="Note 2 4 4 12 5" xfId="22804"/>
    <cellStyle name="Note 2 4 4 13" xfId="22805"/>
    <cellStyle name="Note 2 4 4 13 2" xfId="22806"/>
    <cellStyle name="Note 2 4 4 13 3" xfId="22807"/>
    <cellStyle name="Note 2 4 4 13 4" xfId="22808"/>
    <cellStyle name="Note 2 4 4 13 5" xfId="22809"/>
    <cellStyle name="Note 2 4 4 14" xfId="22810"/>
    <cellStyle name="Note 2 4 4 14 2" xfId="22811"/>
    <cellStyle name="Note 2 4 4 14 3" xfId="22812"/>
    <cellStyle name="Note 2 4 4 14 4" xfId="22813"/>
    <cellStyle name="Note 2 4 4 14 5" xfId="22814"/>
    <cellStyle name="Note 2 4 4 15" xfId="22815"/>
    <cellStyle name="Note 2 4 4 15 2" xfId="22816"/>
    <cellStyle name="Note 2 4 4 15 3" xfId="22817"/>
    <cellStyle name="Note 2 4 4 15 4" xfId="22818"/>
    <cellStyle name="Note 2 4 4 15 5" xfId="22819"/>
    <cellStyle name="Note 2 4 4 16" xfId="22820"/>
    <cellStyle name="Note 2 4 4 16 2" xfId="22821"/>
    <cellStyle name="Note 2 4 4 16 3" xfId="22822"/>
    <cellStyle name="Note 2 4 4 16 4" xfId="22823"/>
    <cellStyle name="Note 2 4 4 16 5" xfId="22824"/>
    <cellStyle name="Note 2 4 4 17" xfId="22825"/>
    <cellStyle name="Note 2 4 4 17 2" xfId="22826"/>
    <cellStyle name="Note 2 4 4 17 3" xfId="22827"/>
    <cellStyle name="Note 2 4 4 17 4" xfId="22828"/>
    <cellStyle name="Note 2 4 4 17 5" xfId="22829"/>
    <cellStyle name="Note 2 4 4 18" xfId="22830"/>
    <cellStyle name="Note 2 4 4 2" xfId="22831"/>
    <cellStyle name="Note 2 4 4 2 10" xfId="22832"/>
    <cellStyle name="Note 2 4 4 2 10 2" xfId="22833"/>
    <cellStyle name="Note 2 4 4 2 10 3" xfId="22834"/>
    <cellStyle name="Note 2 4 4 2 10 4" xfId="22835"/>
    <cellStyle name="Note 2 4 4 2 10 5" xfId="22836"/>
    <cellStyle name="Note 2 4 4 2 11" xfId="22837"/>
    <cellStyle name="Note 2 4 4 2 11 2" xfId="22838"/>
    <cellStyle name="Note 2 4 4 2 11 3" xfId="22839"/>
    <cellStyle name="Note 2 4 4 2 11 4" xfId="22840"/>
    <cellStyle name="Note 2 4 4 2 11 5" xfId="22841"/>
    <cellStyle name="Note 2 4 4 2 12" xfId="22842"/>
    <cellStyle name="Note 2 4 4 2 12 2" xfId="22843"/>
    <cellStyle name="Note 2 4 4 2 12 3" xfId="22844"/>
    <cellStyle name="Note 2 4 4 2 12 4" xfId="22845"/>
    <cellStyle name="Note 2 4 4 2 12 5" xfId="22846"/>
    <cellStyle name="Note 2 4 4 2 13" xfId="22847"/>
    <cellStyle name="Note 2 4 4 2 13 2" xfId="22848"/>
    <cellStyle name="Note 2 4 4 2 13 3" xfId="22849"/>
    <cellStyle name="Note 2 4 4 2 13 4" xfId="22850"/>
    <cellStyle name="Note 2 4 4 2 13 5" xfId="22851"/>
    <cellStyle name="Note 2 4 4 2 14" xfId="22852"/>
    <cellStyle name="Note 2 4 4 2 14 2" xfId="22853"/>
    <cellStyle name="Note 2 4 4 2 14 3" xfId="22854"/>
    <cellStyle name="Note 2 4 4 2 14 4" xfId="22855"/>
    <cellStyle name="Note 2 4 4 2 14 5" xfId="22856"/>
    <cellStyle name="Note 2 4 4 2 15" xfId="22857"/>
    <cellStyle name="Note 2 4 4 2 15 2" xfId="22858"/>
    <cellStyle name="Note 2 4 4 2 15 3" xfId="22859"/>
    <cellStyle name="Note 2 4 4 2 15 4" xfId="22860"/>
    <cellStyle name="Note 2 4 4 2 15 5" xfId="22861"/>
    <cellStyle name="Note 2 4 4 2 16" xfId="22862"/>
    <cellStyle name="Note 2 4 4 2 16 2" xfId="22863"/>
    <cellStyle name="Note 2 4 4 2 16 3" xfId="22864"/>
    <cellStyle name="Note 2 4 4 2 16 4" xfId="22865"/>
    <cellStyle name="Note 2 4 4 2 16 5" xfId="22866"/>
    <cellStyle name="Note 2 4 4 2 17" xfId="22867"/>
    <cellStyle name="Note 2 4 4 2 17 2" xfId="22868"/>
    <cellStyle name="Note 2 4 4 2 17 3" xfId="22869"/>
    <cellStyle name="Note 2 4 4 2 17 4" xfId="22870"/>
    <cellStyle name="Note 2 4 4 2 17 5" xfId="22871"/>
    <cellStyle name="Note 2 4 4 2 18" xfId="22872"/>
    <cellStyle name="Note 2 4 4 2 2" xfId="22873"/>
    <cellStyle name="Note 2 4 4 2 2 2" xfId="22874"/>
    <cellStyle name="Note 2 4 4 2 2 2 2" xfId="22875"/>
    <cellStyle name="Note 2 4 4 2 2 2 3" xfId="22876"/>
    <cellStyle name="Note 2 4 4 2 2 2 4" xfId="22877"/>
    <cellStyle name="Note 2 4 4 2 2 2 5" xfId="22878"/>
    <cellStyle name="Note 2 4 4 2 2 2 6" xfId="22879"/>
    <cellStyle name="Note 2 4 4 2 2 2 7" xfId="22880"/>
    <cellStyle name="Note 2 4 4 2 2 3" xfId="22881"/>
    <cellStyle name="Note 2 4 4 2 2 4" xfId="22882"/>
    <cellStyle name="Note 2 4 4 2 2 5" xfId="22883"/>
    <cellStyle name="Note 2 4 4 2 3" xfId="22884"/>
    <cellStyle name="Note 2 4 4 2 3 2" xfId="22885"/>
    <cellStyle name="Note 2 4 4 2 3 2 2" xfId="22886"/>
    <cellStyle name="Note 2 4 4 2 3 2 3" xfId="22887"/>
    <cellStyle name="Note 2 4 4 2 3 2 4" xfId="22888"/>
    <cellStyle name="Note 2 4 4 2 3 2 5" xfId="22889"/>
    <cellStyle name="Note 2 4 4 2 3 2 6" xfId="22890"/>
    <cellStyle name="Note 2 4 4 2 3 2 7" xfId="22891"/>
    <cellStyle name="Note 2 4 4 2 3 3" xfId="22892"/>
    <cellStyle name="Note 2 4 4 2 3 4" xfId="22893"/>
    <cellStyle name="Note 2 4 4 2 3 5" xfId="22894"/>
    <cellStyle name="Note 2 4 4 2 4" xfId="22895"/>
    <cellStyle name="Note 2 4 4 2 4 2" xfId="22896"/>
    <cellStyle name="Note 2 4 4 2 4 2 2" xfId="22897"/>
    <cellStyle name="Note 2 4 4 2 4 2 3" xfId="22898"/>
    <cellStyle name="Note 2 4 4 2 4 2 4" xfId="22899"/>
    <cellStyle name="Note 2 4 4 2 4 2 5" xfId="22900"/>
    <cellStyle name="Note 2 4 4 2 4 2 6" xfId="22901"/>
    <cellStyle name="Note 2 4 4 2 4 2 7" xfId="22902"/>
    <cellStyle name="Note 2 4 4 2 4 3" xfId="22903"/>
    <cellStyle name="Note 2 4 4 2 4 4" xfId="22904"/>
    <cellStyle name="Note 2 4 4 2 4 5" xfId="22905"/>
    <cellStyle name="Note 2 4 4 2 5" xfId="22906"/>
    <cellStyle name="Note 2 4 4 2 5 2" xfId="22907"/>
    <cellStyle name="Note 2 4 4 2 5 3" xfId="22908"/>
    <cellStyle name="Note 2 4 4 2 5 4" xfId="22909"/>
    <cellStyle name="Note 2 4 4 2 5 5" xfId="22910"/>
    <cellStyle name="Note 2 4 4 2 5 6" xfId="22911"/>
    <cellStyle name="Note 2 4 4 2 5 7" xfId="22912"/>
    <cellStyle name="Note 2 4 4 2 5 8" xfId="22913"/>
    <cellStyle name="Note 2 4 4 2 6" xfId="22914"/>
    <cellStyle name="Note 2 4 4 2 6 2" xfId="22915"/>
    <cellStyle name="Note 2 4 4 2 6 3" xfId="22916"/>
    <cellStyle name="Note 2 4 4 2 6 4" xfId="22917"/>
    <cellStyle name="Note 2 4 4 2 6 5" xfId="22918"/>
    <cellStyle name="Note 2 4 4 2 6 6" xfId="22919"/>
    <cellStyle name="Note 2 4 4 2 6 7" xfId="22920"/>
    <cellStyle name="Note 2 4 4 2 7" xfId="22921"/>
    <cellStyle name="Note 2 4 4 2 7 2" xfId="22922"/>
    <cellStyle name="Note 2 4 4 2 7 3" xfId="22923"/>
    <cellStyle name="Note 2 4 4 2 7 4" xfId="22924"/>
    <cellStyle name="Note 2 4 4 2 7 5" xfId="22925"/>
    <cellStyle name="Note 2 4 4 2 8" xfId="22926"/>
    <cellStyle name="Note 2 4 4 2 8 2" xfId="22927"/>
    <cellStyle name="Note 2 4 4 2 8 3" xfId="22928"/>
    <cellStyle name="Note 2 4 4 2 8 4" xfId="22929"/>
    <cellStyle name="Note 2 4 4 2 8 5" xfId="22930"/>
    <cellStyle name="Note 2 4 4 2 9" xfId="22931"/>
    <cellStyle name="Note 2 4 4 2 9 2" xfId="22932"/>
    <cellStyle name="Note 2 4 4 2 9 3" xfId="22933"/>
    <cellStyle name="Note 2 4 4 2 9 4" xfId="22934"/>
    <cellStyle name="Note 2 4 4 2 9 5" xfId="22935"/>
    <cellStyle name="Note 2 4 4 3" xfId="22936"/>
    <cellStyle name="Note 2 4 4 3 10" xfId="22937"/>
    <cellStyle name="Note 2 4 4 3 2" xfId="22938"/>
    <cellStyle name="Note 2 4 4 3 2 2" xfId="22939"/>
    <cellStyle name="Note 2 4 4 3 2 2 2" xfId="22940"/>
    <cellStyle name="Note 2 4 4 3 2 2 3" xfId="22941"/>
    <cellStyle name="Note 2 4 4 3 2 2 4" xfId="22942"/>
    <cellStyle name="Note 2 4 4 3 2 2 5" xfId="22943"/>
    <cellStyle name="Note 2 4 4 3 2 2 6" xfId="22944"/>
    <cellStyle name="Note 2 4 4 3 2 2 7" xfId="22945"/>
    <cellStyle name="Note 2 4 4 3 2 3" xfId="22946"/>
    <cellStyle name="Note 2 4 4 3 2 4" xfId="22947"/>
    <cellStyle name="Note 2 4 4 3 3" xfId="22948"/>
    <cellStyle name="Note 2 4 4 3 3 2" xfId="22949"/>
    <cellStyle name="Note 2 4 4 3 3 2 2" xfId="22950"/>
    <cellStyle name="Note 2 4 4 3 3 2 3" xfId="22951"/>
    <cellStyle name="Note 2 4 4 3 3 2 4" xfId="22952"/>
    <cellStyle name="Note 2 4 4 3 3 2 5" xfId="22953"/>
    <cellStyle name="Note 2 4 4 3 3 2 6" xfId="22954"/>
    <cellStyle name="Note 2 4 4 3 3 2 7" xfId="22955"/>
    <cellStyle name="Note 2 4 4 3 3 3" xfId="22956"/>
    <cellStyle name="Note 2 4 4 3 3 4" xfId="22957"/>
    <cellStyle name="Note 2 4 4 3 4" xfId="22958"/>
    <cellStyle name="Note 2 4 4 3 4 2" xfId="22959"/>
    <cellStyle name="Note 2 4 4 3 4 2 2" xfId="22960"/>
    <cellStyle name="Note 2 4 4 3 4 2 3" xfId="22961"/>
    <cellStyle name="Note 2 4 4 3 4 2 4" xfId="22962"/>
    <cellStyle name="Note 2 4 4 3 4 2 5" xfId="22963"/>
    <cellStyle name="Note 2 4 4 3 4 2 6" xfId="22964"/>
    <cellStyle name="Note 2 4 4 3 4 2 7" xfId="22965"/>
    <cellStyle name="Note 2 4 4 3 4 3" xfId="22966"/>
    <cellStyle name="Note 2 4 4 3 4 4" xfId="22967"/>
    <cellStyle name="Note 2 4 4 3 5" xfId="22968"/>
    <cellStyle name="Note 2 4 4 3 5 2" xfId="22969"/>
    <cellStyle name="Note 2 4 4 3 5 3" xfId="22970"/>
    <cellStyle name="Note 2 4 4 3 5 4" xfId="22971"/>
    <cellStyle name="Note 2 4 4 3 5 5" xfId="22972"/>
    <cellStyle name="Note 2 4 4 3 5 6" xfId="22973"/>
    <cellStyle name="Note 2 4 4 3 5 7" xfId="22974"/>
    <cellStyle name="Note 2 4 4 3 5 8" xfId="22975"/>
    <cellStyle name="Note 2 4 4 3 6" xfId="22976"/>
    <cellStyle name="Note 2 4 4 3 6 2" xfId="22977"/>
    <cellStyle name="Note 2 4 4 3 6 3" xfId="22978"/>
    <cellStyle name="Note 2 4 4 3 6 4" xfId="22979"/>
    <cellStyle name="Note 2 4 4 3 6 5" xfId="22980"/>
    <cellStyle name="Note 2 4 4 3 6 6" xfId="22981"/>
    <cellStyle name="Note 2 4 4 3 6 7" xfId="22982"/>
    <cellStyle name="Note 2 4 4 3 7" xfId="22983"/>
    <cellStyle name="Note 2 4 4 3 8" xfId="22984"/>
    <cellStyle name="Note 2 4 4 3 9" xfId="22985"/>
    <cellStyle name="Note 2 4 4 4" xfId="22986"/>
    <cellStyle name="Note 2 4 4 4 2" xfId="22987"/>
    <cellStyle name="Note 2 4 4 4 2 2" xfId="22988"/>
    <cellStyle name="Note 2 4 4 4 2 3" xfId="22989"/>
    <cellStyle name="Note 2 4 4 4 2 4" xfId="22990"/>
    <cellStyle name="Note 2 4 4 4 2 5" xfId="22991"/>
    <cellStyle name="Note 2 4 4 4 2 6" xfId="22992"/>
    <cellStyle name="Note 2 4 4 4 2 7" xfId="22993"/>
    <cellStyle name="Note 2 4 4 4 3" xfId="22994"/>
    <cellStyle name="Note 2 4 4 4 4" xfId="22995"/>
    <cellStyle name="Note 2 4 4 4 5" xfId="22996"/>
    <cellStyle name="Note 2 4 4 5" xfId="22997"/>
    <cellStyle name="Note 2 4 4 5 2" xfId="22998"/>
    <cellStyle name="Note 2 4 4 5 2 2" xfId="22999"/>
    <cellStyle name="Note 2 4 4 5 2 3" xfId="23000"/>
    <cellStyle name="Note 2 4 4 5 2 4" xfId="23001"/>
    <cellStyle name="Note 2 4 4 5 2 5" xfId="23002"/>
    <cellStyle name="Note 2 4 4 5 2 6" xfId="23003"/>
    <cellStyle name="Note 2 4 4 5 2 7" xfId="23004"/>
    <cellStyle name="Note 2 4 4 5 3" xfId="23005"/>
    <cellStyle name="Note 2 4 4 5 4" xfId="23006"/>
    <cellStyle name="Note 2 4 4 5 5" xfId="23007"/>
    <cellStyle name="Note 2 4 4 6" xfId="23008"/>
    <cellStyle name="Note 2 4 4 6 2" xfId="23009"/>
    <cellStyle name="Note 2 4 4 6 2 2" xfId="23010"/>
    <cellStyle name="Note 2 4 4 6 2 3" xfId="23011"/>
    <cellStyle name="Note 2 4 4 6 2 4" xfId="23012"/>
    <cellStyle name="Note 2 4 4 6 2 5" xfId="23013"/>
    <cellStyle name="Note 2 4 4 6 2 6" xfId="23014"/>
    <cellStyle name="Note 2 4 4 6 2 7" xfId="23015"/>
    <cellStyle name="Note 2 4 4 6 3" xfId="23016"/>
    <cellStyle name="Note 2 4 4 6 4" xfId="23017"/>
    <cellStyle name="Note 2 4 4 6 5" xfId="23018"/>
    <cellStyle name="Note 2 4 4 7" xfId="23019"/>
    <cellStyle name="Note 2 4 4 7 2" xfId="23020"/>
    <cellStyle name="Note 2 4 4 7 2 2" xfId="23021"/>
    <cellStyle name="Note 2 4 4 7 2 3" xfId="23022"/>
    <cellStyle name="Note 2 4 4 7 2 4" xfId="23023"/>
    <cellStyle name="Note 2 4 4 7 2 5" xfId="23024"/>
    <cellStyle name="Note 2 4 4 7 2 6" xfId="23025"/>
    <cellStyle name="Note 2 4 4 7 2 7" xfId="23026"/>
    <cellStyle name="Note 2 4 4 7 3" xfId="23027"/>
    <cellStyle name="Note 2 4 4 7 4" xfId="23028"/>
    <cellStyle name="Note 2 4 4 7 5" xfId="23029"/>
    <cellStyle name="Note 2 4 4 8" xfId="23030"/>
    <cellStyle name="Note 2 4 4 8 2" xfId="23031"/>
    <cellStyle name="Note 2 4 4 8 3" xfId="23032"/>
    <cellStyle name="Note 2 4 4 8 4" xfId="23033"/>
    <cellStyle name="Note 2 4 4 8 5" xfId="23034"/>
    <cellStyle name="Note 2 4 4 8 6" xfId="23035"/>
    <cellStyle name="Note 2 4 4 8 7" xfId="23036"/>
    <cellStyle name="Note 2 4 4 8 8" xfId="23037"/>
    <cellStyle name="Note 2 4 4 9" xfId="23038"/>
    <cellStyle name="Note 2 4 4 9 2" xfId="23039"/>
    <cellStyle name="Note 2 4 4 9 3" xfId="23040"/>
    <cellStyle name="Note 2 4 4 9 4" xfId="23041"/>
    <cellStyle name="Note 2 4 4 9 5" xfId="23042"/>
    <cellStyle name="Note 2 4 4 9 6" xfId="23043"/>
    <cellStyle name="Note 2 4 4 9 7" xfId="23044"/>
    <cellStyle name="Note 2 4 5" xfId="23045"/>
    <cellStyle name="Note 2 4 5 10" xfId="23046"/>
    <cellStyle name="Note 2 4 5 10 2" xfId="23047"/>
    <cellStyle name="Note 2 4 5 10 3" xfId="23048"/>
    <cellStyle name="Note 2 4 5 10 4" xfId="23049"/>
    <cellStyle name="Note 2 4 5 10 5" xfId="23050"/>
    <cellStyle name="Note 2 4 5 11" xfId="23051"/>
    <cellStyle name="Note 2 4 5 11 2" xfId="23052"/>
    <cellStyle name="Note 2 4 5 11 3" xfId="23053"/>
    <cellStyle name="Note 2 4 5 11 4" xfId="23054"/>
    <cellStyle name="Note 2 4 5 11 5" xfId="23055"/>
    <cellStyle name="Note 2 4 5 12" xfId="23056"/>
    <cellStyle name="Note 2 4 5 12 2" xfId="23057"/>
    <cellStyle name="Note 2 4 5 12 3" xfId="23058"/>
    <cellStyle name="Note 2 4 5 12 4" xfId="23059"/>
    <cellStyle name="Note 2 4 5 12 5" xfId="23060"/>
    <cellStyle name="Note 2 4 5 13" xfId="23061"/>
    <cellStyle name="Note 2 4 5 13 2" xfId="23062"/>
    <cellStyle name="Note 2 4 5 13 3" xfId="23063"/>
    <cellStyle name="Note 2 4 5 13 4" xfId="23064"/>
    <cellStyle name="Note 2 4 5 13 5" xfId="23065"/>
    <cellStyle name="Note 2 4 5 14" xfId="23066"/>
    <cellStyle name="Note 2 4 5 14 2" xfId="23067"/>
    <cellStyle name="Note 2 4 5 14 3" xfId="23068"/>
    <cellStyle name="Note 2 4 5 14 4" xfId="23069"/>
    <cellStyle name="Note 2 4 5 14 5" xfId="23070"/>
    <cellStyle name="Note 2 4 5 15" xfId="23071"/>
    <cellStyle name="Note 2 4 5 15 2" xfId="23072"/>
    <cellStyle name="Note 2 4 5 15 3" xfId="23073"/>
    <cellStyle name="Note 2 4 5 15 4" xfId="23074"/>
    <cellStyle name="Note 2 4 5 15 5" xfId="23075"/>
    <cellStyle name="Note 2 4 5 16" xfId="23076"/>
    <cellStyle name="Note 2 4 5 16 2" xfId="23077"/>
    <cellStyle name="Note 2 4 5 16 3" xfId="23078"/>
    <cellStyle name="Note 2 4 5 16 4" xfId="23079"/>
    <cellStyle name="Note 2 4 5 16 5" xfId="23080"/>
    <cellStyle name="Note 2 4 5 17" xfId="23081"/>
    <cellStyle name="Note 2 4 5 17 2" xfId="23082"/>
    <cellStyle name="Note 2 4 5 17 3" xfId="23083"/>
    <cellStyle name="Note 2 4 5 17 4" xfId="23084"/>
    <cellStyle name="Note 2 4 5 17 5" xfId="23085"/>
    <cellStyle name="Note 2 4 5 18" xfId="23086"/>
    <cellStyle name="Note 2 4 5 2" xfId="23087"/>
    <cellStyle name="Note 2 4 5 2 2" xfId="23088"/>
    <cellStyle name="Note 2 4 5 2 2 2" xfId="23089"/>
    <cellStyle name="Note 2 4 5 2 2 3" xfId="23090"/>
    <cellStyle name="Note 2 4 5 2 2 4" xfId="23091"/>
    <cellStyle name="Note 2 4 5 2 2 5" xfId="23092"/>
    <cellStyle name="Note 2 4 5 2 2 6" xfId="23093"/>
    <cellStyle name="Note 2 4 5 2 2 7" xfId="23094"/>
    <cellStyle name="Note 2 4 5 2 3" xfId="23095"/>
    <cellStyle name="Note 2 4 5 2 4" xfId="23096"/>
    <cellStyle name="Note 2 4 5 2 5" xfId="23097"/>
    <cellStyle name="Note 2 4 5 3" xfId="23098"/>
    <cellStyle name="Note 2 4 5 3 2" xfId="23099"/>
    <cellStyle name="Note 2 4 5 3 2 2" xfId="23100"/>
    <cellStyle name="Note 2 4 5 3 2 3" xfId="23101"/>
    <cellStyle name="Note 2 4 5 3 2 4" xfId="23102"/>
    <cellStyle name="Note 2 4 5 3 2 5" xfId="23103"/>
    <cellStyle name="Note 2 4 5 3 2 6" xfId="23104"/>
    <cellStyle name="Note 2 4 5 3 2 7" xfId="23105"/>
    <cellStyle name="Note 2 4 5 3 3" xfId="23106"/>
    <cellStyle name="Note 2 4 5 3 4" xfId="23107"/>
    <cellStyle name="Note 2 4 5 3 5" xfId="23108"/>
    <cellStyle name="Note 2 4 5 4" xfId="23109"/>
    <cellStyle name="Note 2 4 5 4 2" xfId="23110"/>
    <cellStyle name="Note 2 4 5 4 2 2" xfId="23111"/>
    <cellStyle name="Note 2 4 5 4 2 3" xfId="23112"/>
    <cellStyle name="Note 2 4 5 4 2 4" xfId="23113"/>
    <cellStyle name="Note 2 4 5 4 2 5" xfId="23114"/>
    <cellStyle name="Note 2 4 5 4 2 6" xfId="23115"/>
    <cellStyle name="Note 2 4 5 4 2 7" xfId="23116"/>
    <cellStyle name="Note 2 4 5 4 3" xfId="23117"/>
    <cellStyle name="Note 2 4 5 4 4" xfId="23118"/>
    <cellStyle name="Note 2 4 5 4 5" xfId="23119"/>
    <cellStyle name="Note 2 4 5 5" xfId="23120"/>
    <cellStyle name="Note 2 4 5 5 2" xfId="23121"/>
    <cellStyle name="Note 2 4 5 5 3" xfId="23122"/>
    <cellStyle name="Note 2 4 5 5 4" xfId="23123"/>
    <cellStyle name="Note 2 4 5 5 5" xfId="23124"/>
    <cellStyle name="Note 2 4 5 5 6" xfId="23125"/>
    <cellStyle name="Note 2 4 5 5 7" xfId="23126"/>
    <cellStyle name="Note 2 4 5 5 8" xfId="23127"/>
    <cellStyle name="Note 2 4 5 6" xfId="23128"/>
    <cellStyle name="Note 2 4 5 6 2" xfId="23129"/>
    <cellStyle name="Note 2 4 5 6 3" xfId="23130"/>
    <cellStyle name="Note 2 4 5 6 4" xfId="23131"/>
    <cellStyle name="Note 2 4 5 6 5" xfId="23132"/>
    <cellStyle name="Note 2 4 5 6 6" xfId="23133"/>
    <cellStyle name="Note 2 4 5 6 7" xfId="23134"/>
    <cellStyle name="Note 2 4 5 7" xfId="23135"/>
    <cellStyle name="Note 2 4 5 7 2" xfId="23136"/>
    <cellStyle name="Note 2 4 5 7 3" xfId="23137"/>
    <cellStyle name="Note 2 4 5 7 4" xfId="23138"/>
    <cellStyle name="Note 2 4 5 7 5" xfId="23139"/>
    <cellStyle name="Note 2 4 5 8" xfId="23140"/>
    <cellStyle name="Note 2 4 5 8 2" xfId="23141"/>
    <cellStyle name="Note 2 4 5 8 3" xfId="23142"/>
    <cellStyle name="Note 2 4 5 8 4" xfId="23143"/>
    <cellStyle name="Note 2 4 5 8 5" xfId="23144"/>
    <cellStyle name="Note 2 4 5 9" xfId="23145"/>
    <cellStyle name="Note 2 4 5 9 2" xfId="23146"/>
    <cellStyle name="Note 2 4 5 9 3" xfId="23147"/>
    <cellStyle name="Note 2 4 5 9 4" xfId="23148"/>
    <cellStyle name="Note 2 4 5 9 5" xfId="23149"/>
    <cellStyle name="Note 2 4 6" xfId="23150"/>
    <cellStyle name="Note 2 4 6 10" xfId="23151"/>
    <cellStyle name="Note 2 4 6 2" xfId="23152"/>
    <cellStyle name="Note 2 4 6 2 2" xfId="23153"/>
    <cellStyle name="Note 2 4 6 2 2 2" xfId="23154"/>
    <cellStyle name="Note 2 4 6 2 2 3" xfId="23155"/>
    <cellStyle name="Note 2 4 6 2 2 4" xfId="23156"/>
    <cellStyle name="Note 2 4 6 2 2 5" xfId="23157"/>
    <cellStyle name="Note 2 4 6 2 2 6" xfId="23158"/>
    <cellStyle name="Note 2 4 6 2 2 7" xfId="23159"/>
    <cellStyle name="Note 2 4 6 2 3" xfId="23160"/>
    <cellStyle name="Note 2 4 6 2 4" xfId="23161"/>
    <cellStyle name="Note 2 4 6 3" xfId="23162"/>
    <cellStyle name="Note 2 4 6 3 2" xfId="23163"/>
    <cellStyle name="Note 2 4 6 3 2 2" xfId="23164"/>
    <cellStyle name="Note 2 4 6 3 2 3" xfId="23165"/>
    <cellStyle name="Note 2 4 6 3 2 4" xfId="23166"/>
    <cellStyle name="Note 2 4 6 3 2 5" xfId="23167"/>
    <cellStyle name="Note 2 4 6 3 2 6" xfId="23168"/>
    <cellStyle name="Note 2 4 6 3 2 7" xfId="23169"/>
    <cellStyle name="Note 2 4 6 3 3" xfId="23170"/>
    <cellStyle name="Note 2 4 6 3 4" xfId="23171"/>
    <cellStyle name="Note 2 4 6 4" xfId="23172"/>
    <cellStyle name="Note 2 4 6 4 2" xfId="23173"/>
    <cellStyle name="Note 2 4 6 4 2 2" xfId="23174"/>
    <cellStyle name="Note 2 4 6 4 2 3" xfId="23175"/>
    <cellStyle name="Note 2 4 6 4 2 4" xfId="23176"/>
    <cellStyle name="Note 2 4 6 4 2 5" xfId="23177"/>
    <cellStyle name="Note 2 4 6 4 2 6" xfId="23178"/>
    <cellStyle name="Note 2 4 6 4 2 7" xfId="23179"/>
    <cellStyle name="Note 2 4 6 4 3" xfId="23180"/>
    <cellStyle name="Note 2 4 6 4 4" xfId="23181"/>
    <cellStyle name="Note 2 4 6 5" xfId="23182"/>
    <cellStyle name="Note 2 4 6 5 2" xfId="23183"/>
    <cellStyle name="Note 2 4 6 5 3" xfId="23184"/>
    <cellStyle name="Note 2 4 6 5 4" xfId="23185"/>
    <cellStyle name="Note 2 4 6 5 5" xfId="23186"/>
    <cellStyle name="Note 2 4 6 5 6" xfId="23187"/>
    <cellStyle name="Note 2 4 6 5 7" xfId="23188"/>
    <cellStyle name="Note 2 4 6 5 8" xfId="23189"/>
    <cellStyle name="Note 2 4 6 6" xfId="23190"/>
    <cellStyle name="Note 2 4 6 6 2" xfId="23191"/>
    <cellStyle name="Note 2 4 6 6 3" xfId="23192"/>
    <cellStyle name="Note 2 4 6 6 4" xfId="23193"/>
    <cellStyle name="Note 2 4 6 6 5" xfId="23194"/>
    <cellStyle name="Note 2 4 6 6 6" xfId="23195"/>
    <cellStyle name="Note 2 4 6 6 7" xfId="23196"/>
    <cellStyle name="Note 2 4 6 7" xfId="23197"/>
    <cellStyle name="Note 2 4 6 8" xfId="23198"/>
    <cellStyle name="Note 2 4 6 9" xfId="23199"/>
    <cellStyle name="Note 2 4 7" xfId="23200"/>
    <cellStyle name="Note 2 4 7 2" xfId="23201"/>
    <cellStyle name="Note 2 4 7 2 2" xfId="23202"/>
    <cellStyle name="Note 2 4 7 2 3" xfId="23203"/>
    <cellStyle name="Note 2 4 7 2 4" xfId="23204"/>
    <cellStyle name="Note 2 4 7 2 5" xfId="23205"/>
    <cellStyle name="Note 2 4 7 2 6" xfId="23206"/>
    <cellStyle name="Note 2 4 7 2 7" xfId="23207"/>
    <cellStyle name="Note 2 4 7 3" xfId="23208"/>
    <cellStyle name="Note 2 4 7 4" xfId="23209"/>
    <cellStyle name="Note 2 4 7 5" xfId="23210"/>
    <cellStyle name="Note 2 4 8" xfId="23211"/>
    <cellStyle name="Note 2 4 8 2" xfId="23212"/>
    <cellStyle name="Note 2 4 8 2 2" xfId="23213"/>
    <cellStyle name="Note 2 4 8 2 3" xfId="23214"/>
    <cellStyle name="Note 2 4 8 2 4" xfId="23215"/>
    <cellStyle name="Note 2 4 8 2 5" xfId="23216"/>
    <cellStyle name="Note 2 4 8 2 6" xfId="23217"/>
    <cellStyle name="Note 2 4 8 2 7" xfId="23218"/>
    <cellStyle name="Note 2 4 8 3" xfId="23219"/>
    <cellStyle name="Note 2 4 8 4" xfId="23220"/>
    <cellStyle name="Note 2 4 8 5" xfId="23221"/>
    <cellStyle name="Note 2 4 9" xfId="23222"/>
    <cellStyle name="Note 2 4 9 2" xfId="23223"/>
    <cellStyle name="Note 2 4 9 2 2" xfId="23224"/>
    <cellStyle name="Note 2 4 9 2 3" xfId="23225"/>
    <cellStyle name="Note 2 4 9 2 4" xfId="23226"/>
    <cellStyle name="Note 2 4 9 2 5" xfId="23227"/>
    <cellStyle name="Note 2 4 9 2 6" xfId="23228"/>
    <cellStyle name="Note 2 4 9 2 7" xfId="23229"/>
    <cellStyle name="Note 2 4 9 3" xfId="23230"/>
    <cellStyle name="Note 2 4 9 4" xfId="23231"/>
    <cellStyle name="Note 2 4 9 5" xfId="23232"/>
    <cellStyle name="Note 2 5" xfId="23233"/>
    <cellStyle name="Note 2 5 10" xfId="23234"/>
    <cellStyle name="Note 2 5 10 2" xfId="23235"/>
    <cellStyle name="Note 2 5 10 2 2" xfId="23236"/>
    <cellStyle name="Note 2 5 10 2 3" xfId="23237"/>
    <cellStyle name="Note 2 5 10 2 4" xfId="23238"/>
    <cellStyle name="Note 2 5 10 2 5" xfId="23239"/>
    <cellStyle name="Note 2 5 10 2 6" xfId="23240"/>
    <cellStyle name="Note 2 5 10 2 7" xfId="23241"/>
    <cellStyle name="Note 2 5 10 3" xfId="23242"/>
    <cellStyle name="Note 2 5 10 4" xfId="23243"/>
    <cellStyle name="Note 2 5 10 5" xfId="23244"/>
    <cellStyle name="Note 2 5 11" xfId="23245"/>
    <cellStyle name="Note 2 5 11 2" xfId="23246"/>
    <cellStyle name="Note 2 5 11 3" xfId="23247"/>
    <cellStyle name="Note 2 5 11 4" xfId="23248"/>
    <cellStyle name="Note 2 5 11 5" xfId="23249"/>
    <cellStyle name="Note 2 5 11 6" xfId="23250"/>
    <cellStyle name="Note 2 5 11 7" xfId="23251"/>
    <cellStyle name="Note 2 5 11 8" xfId="23252"/>
    <cellStyle name="Note 2 5 12" xfId="23253"/>
    <cellStyle name="Note 2 5 12 2" xfId="23254"/>
    <cellStyle name="Note 2 5 12 3" xfId="23255"/>
    <cellStyle name="Note 2 5 12 4" xfId="23256"/>
    <cellStyle name="Note 2 5 12 5" xfId="23257"/>
    <cellStyle name="Note 2 5 12 6" xfId="23258"/>
    <cellStyle name="Note 2 5 12 7" xfId="23259"/>
    <cellStyle name="Note 2 5 13" xfId="23260"/>
    <cellStyle name="Note 2 5 13 2" xfId="23261"/>
    <cellStyle name="Note 2 5 13 3" xfId="23262"/>
    <cellStyle name="Note 2 5 13 4" xfId="23263"/>
    <cellStyle name="Note 2 5 13 5" xfId="23264"/>
    <cellStyle name="Note 2 5 14" xfId="23265"/>
    <cellStyle name="Note 2 5 14 2" xfId="23266"/>
    <cellStyle name="Note 2 5 14 3" xfId="23267"/>
    <cellStyle name="Note 2 5 14 4" xfId="23268"/>
    <cellStyle name="Note 2 5 14 5" xfId="23269"/>
    <cellStyle name="Note 2 5 15" xfId="23270"/>
    <cellStyle name="Note 2 5 15 2" xfId="23271"/>
    <cellStyle name="Note 2 5 15 3" xfId="23272"/>
    <cellStyle name="Note 2 5 15 4" xfId="23273"/>
    <cellStyle name="Note 2 5 15 5" xfId="23274"/>
    <cellStyle name="Note 2 5 16" xfId="23275"/>
    <cellStyle name="Note 2 5 16 2" xfId="23276"/>
    <cellStyle name="Note 2 5 16 3" xfId="23277"/>
    <cellStyle name="Note 2 5 16 4" xfId="23278"/>
    <cellStyle name="Note 2 5 16 5" xfId="23279"/>
    <cellStyle name="Note 2 5 17" xfId="23280"/>
    <cellStyle name="Note 2 5 17 2" xfId="23281"/>
    <cellStyle name="Note 2 5 17 3" xfId="23282"/>
    <cellStyle name="Note 2 5 17 4" xfId="23283"/>
    <cellStyle name="Note 2 5 17 5" xfId="23284"/>
    <cellStyle name="Note 2 5 18" xfId="23285"/>
    <cellStyle name="Note 2 5 2" xfId="23286"/>
    <cellStyle name="Note 2 5 2 10" xfId="23287"/>
    <cellStyle name="Note 2 5 2 10 2" xfId="23288"/>
    <cellStyle name="Note 2 5 2 10 3" xfId="23289"/>
    <cellStyle name="Note 2 5 2 10 4" xfId="23290"/>
    <cellStyle name="Note 2 5 2 10 5" xfId="23291"/>
    <cellStyle name="Note 2 5 2 10 6" xfId="23292"/>
    <cellStyle name="Note 2 5 2 10 7" xfId="23293"/>
    <cellStyle name="Note 2 5 2 10 8" xfId="23294"/>
    <cellStyle name="Note 2 5 2 11" xfId="23295"/>
    <cellStyle name="Note 2 5 2 11 2" xfId="23296"/>
    <cellStyle name="Note 2 5 2 11 3" xfId="23297"/>
    <cellStyle name="Note 2 5 2 11 4" xfId="23298"/>
    <cellStyle name="Note 2 5 2 11 5" xfId="23299"/>
    <cellStyle name="Note 2 5 2 11 6" xfId="23300"/>
    <cellStyle name="Note 2 5 2 11 7" xfId="23301"/>
    <cellStyle name="Note 2 5 2 12" xfId="23302"/>
    <cellStyle name="Note 2 5 2 12 2" xfId="23303"/>
    <cellStyle name="Note 2 5 2 12 3" xfId="23304"/>
    <cellStyle name="Note 2 5 2 12 4" xfId="23305"/>
    <cellStyle name="Note 2 5 2 12 5" xfId="23306"/>
    <cellStyle name="Note 2 5 2 13" xfId="23307"/>
    <cellStyle name="Note 2 5 2 13 2" xfId="23308"/>
    <cellStyle name="Note 2 5 2 13 3" xfId="23309"/>
    <cellStyle name="Note 2 5 2 13 4" xfId="23310"/>
    <cellStyle name="Note 2 5 2 13 5" xfId="23311"/>
    <cellStyle name="Note 2 5 2 14" xfId="23312"/>
    <cellStyle name="Note 2 5 2 14 2" xfId="23313"/>
    <cellStyle name="Note 2 5 2 14 3" xfId="23314"/>
    <cellStyle name="Note 2 5 2 14 4" xfId="23315"/>
    <cellStyle name="Note 2 5 2 14 5" xfId="23316"/>
    <cellStyle name="Note 2 5 2 15" xfId="23317"/>
    <cellStyle name="Note 2 5 2 15 2" xfId="23318"/>
    <cellStyle name="Note 2 5 2 15 3" xfId="23319"/>
    <cellStyle name="Note 2 5 2 15 4" xfId="23320"/>
    <cellStyle name="Note 2 5 2 15 5" xfId="23321"/>
    <cellStyle name="Note 2 5 2 16" xfId="23322"/>
    <cellStyle name="Note 2 5 2 16 2" xfId="23323"/>
    <cellStyle name="Note 2 5 2 16 3" xfId="23324"/>
    <cellStyle name="Note 2 5 2 16 4" xfId="23325"/>
    <cellStyle name="Note 2 5 2 16 5" xfId="23326"/>
    <cellStyle name="Note 2 5 2 17" xfId="23327"/>
    <cellStyle name="Note 2 5 2 2" xfId="23328"/>
    <cellStyle name="Note 2 5 2 2 10" xfId="23329"/>
    <cellStyle name="Note 2 5 2 2 10 2" xfId="23330"/>
    <cellStyle name="Note 2 5 2 2 10 3" xfId="23331"/>
    <cellStyle name="Note 2 5 2 2 10 4" xfId="23332"/>
    <cellStyle name="Note 2 5 2 2 10 5" xfId="23333"/>
    <cellStyle name="Note 2 5 2 2 11" xfId="23334"/>
    <cellStyle name="Note 2 5 2 2 11 2" xfId="23335"/>
    <cellStyle name="Note 2 5 2 2 11 3" xfId="23336"/>
    <cellStyle name="Note 2 5 2 2 11 4" xfId="23337"/>
    <cellStyle name="Note 2 5 2 2 11 5" xfId="23338"/>
    <cellStyle name="Note 2 5 2 2 12" xfId="23339"/>
    <cellStyle name="Note 2 5 2 2 12 2" xfId="23340"/>
    <cellStyle name="Note 2 5 2 2 12 3" xfId="23341"/>
    <cellStyle name="Note 2 5 2 2 12 4" xfId="23342"/>
    <cellStyle name="Note 2 5 2 2 12 5" xfId="23343"/>
    <cellStyle name="Note 2 5 2 2 13" xfId="23344"/>
    <cellStyle name="Note 2 5 2 2 13 2" xfId="23345"/>
    <cellStyle name="Note 2 5 2 2 13 3" xfId="23346"/>
    <cellStyle name="Note 2 5 2 2 13 4" xfId="23347"/>
    <cellStyle name="Note 2 5 2 2 13 5" xfId="23348"/>
    <cellStyle name="Note 2 5 2 2 14" xfId="23349"/>
    <cellStyle name="Note 2 5 2 2 14 2" xfId="23350"/>
    <cellStyle name="Note 2 5 2 2 14 3" xfId="23351"/>
    <cellStyle name="Note 2 5 2 2 14 4" xfId="23352"/>
    <cellStyle name="Note 2 5 2 2 14 5" xfId="23353"/>
    <cellStyle name="Note 2 5 2 2 15" xfId="23354"/>
    <cellStyle name="Note 2 5 2 2 15 2" xfId="23355"/>
    <cellStyle name="Note 2 5 2 2 15 3" xfId="23356"/>
    <cellStyle name="Note 2 5 2 2 15 4" xfId="23357"/>
    <cellStyle name="Note 2 5 2 2 15 5" xfId="23358"/>
    <cellStyle name="Note 2 5 2 2 16" xfId="23359"/>
    <cellStyle name="Note 2 5 2 2 16 2" xfId="23360"/>
    <cellStyle name="Note 2 5 2 2 16 3" xfId="23361"/>
    <cellStyle name="Note 2 5 2 2 16 4" xfId="23362"/>
    <cellStyle name="Note 2 5 2 2 16 5" xfId="23363"/>
    <cellStyle name="Note 2 5 2 2 17" xfId="23364"/>
    <cellStyle name="Note 2 5 2 2 17 2" xfId="23365"/>
    <cellStyle name="Note 2 5 2 2 17 3" xfId="23366"/>
    <cellStyle name="Note 2 5 2 2 17 4" xfId="23367"/>
    <cellStyle name="Note 2 5 2 2 17 5" xfId="23368"/>
    <cellStyle name="Note 2 5 2 2 18" xfId="23369"/>
    <cellStyle name="Note 2 5 2 2 2" xfId="23370"/>
    <cellStyle name="Note 2 5 2 2 2 10" xfId="23371"/>
    <cellStyle name="Note 2 5 2 2 2 10 2" xfId="23372"/>
    <cellStyle name="Note 2 5 2 2 2 10 3" xfId="23373"/>
    <cellStyle name="Note 2 5 2 2 2 10 4" xfId="23374"/>
    <cellStyle name="Note 2 5 2 2 2 10 5" xfId="23375"/>
    <cellStyle name="Note 2 5 2 2 2 11" xfId="23376"/>
    <cellStyle name="Note 2 5 2 2 2 11 2" xfId="23377"/>
    <cellStyle name="Note 2 5 2 2 2 11 3" xfId="23378"/>
    <cellStyle name="Note 2 5 2 2 2 11 4" xfId="23379"/>
    <cellStyle name="Note 2 5 2 2 2 11 5" xfId="23380"/>
    <cellStyle name="Note 2 5 2 2 2 12" xfId="23381"/>
    <cellStyle name="Note 2 5 2 2 2 12 2" xfId="23382"/>
    <cellStyle name="Note 2 5 2 2 2 12 3" xfId="23383"/>
    <cellStyle name="Note 2 5 2 2 2 12 4" xfId="23384"/>
    <cellStyle name="Note 2 5 2 2 2 12 5" xfId="23385"/>
    <cellStyle name="Note 2 5 2 2 2 13" xfId="23386"/>
    <cellStyle name="Note 2 5 2 2 2 13 2" xfId="23387"/>
    <cellStyle name="Note 2 5 2 2 2 13 3" xfId="23388"/>
    <cellStyle name="Note 2 5 2 2 2 13 4" xfId="23389"/>
    <cellStyle name="Note 2 5 2 2 2 13 5" xfId="23390"/>
    <cellStyle name="Note 2 5 2 2 2 14" xfId="23391"/>
    <cellStyle name="Note 2 5 2 2 2 14 2" xfId="23392"/>
    <cellStyle name="Note 2 5 2 2 2 14 3" xfId="23393"/>
    <cellStyle name="Note 2 5 2 2 2 14 4" xfId="23394"/>
    <cellStyle name="Note 2 5 2 2 2 14 5" xfId="23395"/>
    <cellStyle name="Note 2 5 2 2 2 15" xfId="23396"/>
    <cellStyle name="Note 2 5 2 2 2 15 2" xfId="23397"/>
    <cellStyle name="Note 2 5 2 2 2 15 3" xfId="23398"/>
    <cellStyle name="Note 2 5 2 2 2 15 4" xfId="23399"/>
    <cellStyle name="Note 2 5 2 2 2 15 5" xfId="23400"/>
    <cellStyle name="Note 2 5 2 2 2 16" xfId="23401"/>
    <cellStyle name="Note 2 5 2 2 2 16 2" xfId="23402"/>
    <cellStyle name="Note 2 5 2 2 2 16 3" xfId="23403"/>
    <cellStyle name="Note 2 5 2 2 2 16 4" xfId="23404"/>
    <cellStyle name="Note 2 5 2 2 2 16 5" xfId="23405"/>
    <cellStyle name="Note 2 5 2 2 2 17" xfId="23406"/>
    <cellStyle name="Note 2 5 2 2 2 17 2" xfId="23407"/>
    <cellStyle name="Note 2 5 2 2 2 17 3" xfId="23408"/>
    <cellStyle name="Note 2 5 2 2 2 17 4" xfId="23409"/>
    <cellStyle name="Note 2 5 2 2 2 17 5" xfId="23410"/>
    <cellStyle name="Note 2 5 2 2 2 18" xfId="23411"/>
    <cellStyle name="Note 2 5 2 2 2 2" xfId="23412"/>
    <cellStyle name="Note 2 5 2 2 2 2 2" xfId="23413"/>
    <cellStyle name="Note 2 5 2 2 2 2 2 2" xfId="23414"/>
    <cellStyle name="Note 2 5 2 2 2 2 2 3" xfId="23415"/>
    <cellStyle name="Note 2 5 2 2 2 2 2 4" xfId="23416"/>
    <cellStyle name="Note 2 5 2 2 2 2 2 5" xfId="23417"/>
    <cellStyle name="Note 2 5 2 2 2 2 2 6" xfId="23418"/>
    <cellStyle name="Note 2 5 2 2 2 2 2 7" xfId="23419"/>
    <cellStyle name="Note 2 5 2 2 2 2 3" xfId="23420"/>
    <cellStyle name="Note 2 5 2 2 2 2 4" xfId="23421"/>
    <cellStyle name="Note 2 5 2 2 2 2 5" xfId="23422"/>
    <cellStyle name="Note 2 5 2 2 2 3" xfId="23423"/>
    <cellStyle name="Note 2 5 2 2 2 3 2" xfId="23424"/>
    <cellStyle name="Note 2 5 2 2 2 3 2 2" xfId="23425"/>
    <cellStyle name="Note 2 5 2 2 2 3 2 3" xfId="23426"/>
    <cellStyle name="Note 2 5 2 2 2 3 2 4" xfId="23427"/>
    <cellStyle name="Note 2 5 2 2 2 3 2 5" xfId="23428"/>
    <cellStyle name="Note 2 5 2 2 2 3 2 6" xfId="23429"/>
    <cellStyle name="Note 2 5 2 2 2 3 2 7" xfId="23430"/>
    <cellStyle name="Note 2 5 2 2 2 3 3" xfId="23431"/>
    <cellStyle name="Note 2 5 2 2 2 3 4" xfId="23432"/>
    <cellStyle name="Note 2 5 2 2 2 3 5" xfId="23433"/>
    <cellStyle name="Note 2 5 2 2 2 4" xfId="23434"/>
    <cellStyle name="Note 2 5 2 2 2 4 2" xfId="23435"/>
    <cellStyle name="Note 2 5 2 2 2 4 2 2" xfId="23436"/>
    <cellStyle name="Note 2 5 2 2 2 4 2 3" xfId="23437"/>
    <cellStyle name="Note 2 5 2 2 2 4 2 4" xfId="23438"/>
    <cellStyle name="Note 2 5 2 2 2 4 2 5" xfId="23439"/>
    <cellStyle name="Note 2 5 2 2 2 4 2 6" xfId="23440"/>
    <cellStyle name="Note 2 5 2 2 2 4 2 7" xfId="23441"/>
    <cellStyle name="Note 2 5 2 2 2 4 3" xfId="23442"/>
    <cellStyle name="Note 2 5 2 2 2 4 4" xfId="23443"/>
    <cellStyle name="Note 2 5 2 2 2 4 5" xfId="23444"/>
    <cellStyle name="Note 2 5 2 2 2 5" xfId="23445"/>
    <cellStyle name="Note 2 5 2 2 2 5 2" xfId="23446"/>
    <cellStyle name="Note 2 5 2 2 2 5 3" xfId="23447"/>
    <cellStyle name="Note 2 5 2 2 2 5 4" xfId="23448"/>
    <cellStyle name="Note 2 5 2 2 2 5 5" xfId="23449"/>
    <cellStyle name="Note 2 5 2 2 2 5 6" xfId="23450"/>
    <cellStyle name="Note 2 5 2 2 2 5 7" xfId="23451"/>
    <cellStyle name="Note 2 5 2 2 2 5 8" xfId="23452"/>
    <cellStyle name="Note 2 5 2 2 2 6" xfId="23453"/>
    <cellStyle name="Note 2 5 2 2 2 6 2" xfId="23454"/>
    <cellStyle name="Note 2 5 2 2 2 6 3" xfId="23455"/>
    <cellStyle name="Note 2 5 2 2 2 6 4" xfId="23456"/>
    <cellStyle name="Note 2 5 2 2 2 6 5" xfId="23457"/>
    <cellStyle name="Note 2 5 2 2 2 6 6" xfId="23458"/>
    <cellStyle name="Note 2 5 2 2 2 6 7" xfId="23459"/>
    <cellStyle name="Note 2 5 2 2 2 7" xfId="23460"/>
    <cellStyle name="Note 2 5 2 2 2 7 2" xfId="23461"/>
    <cellStyle name="Note 2 5 2 2 2 7 3" xfId="23462"/>
    <cellStyle name="Note 2 5 2 2 2 7 4" xfId="23463"/>
    <cellStyle name="Note 2 5 2 2 2 7 5" xfId="23464"/>
    <cellStyle name="Note 2 5 2 2 2 8" xfId="23465"/>
    <cellStyle name="Note 2 5 2 2 2 8 2" xfId="23466"/>
    <cellStyle name="Note 2 5 2 2 2 8 3" xfId="23467"/>
    <cellStyle name="Note 2 5 2 2 2 8 4" xfId="23468"/>
    <cellStyle name="Note 2 5 2 2 2 8 5" xfId="23469"/>
    <cellStyle name="Note 2 5 2 2 2 9" xfId="23470"/>
    <cellStyle name="Note 2 5 2 2 2 9 2" xfId="23471"/>
    <cellStyle name="Note 2 5 2 2 2 9 3" xfId="23472"/>
    <cellStyle name="Note 2 5 2 2 2 9 4" xfId="23473"/>
    <cellStyle name="Note 2 5 2 2 2 9 5" xfId="23474"/>
    <cellStyle name="Note 2 5 2 2 3" xfId="23475"/>
    <cellStyle name="Note 2 5 2 2 3 10" xfId="23476"/>
    <cellStyle name="Note 2 5 2 2 3 2" xfId="23477"/>
    <cellStyle name="Note 2 5 2 2 3 2 2" xfId="23478"/>
    <cellStyle name="Note 2 5 2 2 3 2 2 2" xfId="23479"/>
    <cellStyle name="Note 2 5 2 2 3 2 2 3" xfId="23480"/>
    <cellStyle name="Note 2 5 2 2 3 2 2 4" xfId="23481"/>
    <cellStyle name="Note 2 5 2 2 3 2 2 5" xfId="23482"/>
    <cellStyle name="Note 2 5 2 2 3 2 2 6" xfId="23483"/>
    <cellStyle name="Note 2 5 2 2 3 2 2 7" xfId="23484"/>
    <cellStyle name="Note 2 5 2 2 3 2 3" xfId="23485"/>
    <cellStyle name="Note 2 5 2 2 3 2 4" xfId="23486"/>
    <cellStyle name="Note 2 5 2 2 3 3" xfId="23487"/>
    <cellStyle name="Note 2 5 2 2 3 3 2" xfId="23488"/>
    <cellStyle name="Note 2 5 2 2 3 3 2 2" xfId="23489"/>
    <cellStyle name="Note 2 5 2 2 3 3 2 3" xfId="23490"/>
    <cellStyle name="Note 2 5 2 2 3 3 2 4" xfId="23491"/>
    <cellStyle name="Note 2 5 2 2 3 3 2 5" xfId="23492"/>
    <cellStyle name="Note 2 5 2 2 3 3 2 6" xfId="23493"/>
    <cellStyle name="Note 2 5 2 2 3 3 2 7" xfId="23494"/>
    <cellStyle name="Note 2 5 2 2 3 3 3" xfId="23495"/>
    <cellStyle name="Note 2 5 2 2 3 3 4" xfId="23496"/>
    <cellStyle name="Note 2 5 2 2 3 4" xfId="23497"/>
    <cellStyle name="Note 2 5 2 2 3 4 2" xfId="23498"/>
    <cellStyle name="Note 2 5 2 2 3 4 2 2" xfId="23499"/>
    <cellStyle name="Note 2 5 2 2 3 4 2 3" xfId="23500"/>
    <cellStyle name="Note 2 5 2 2 3 4 2 4" xfId="23501"/>
    <cellStyle name="Note 2 5 2 2 3 4 2 5" xfId="23502"/>
    <cellStyle name="Note 2 5 2 2 3 4 2 6" xfId="23503"/>
    <cellStyle name="Note 2 5 2 2 3 4 2 7" xfId="23504"/>
    <cellStyle name="Note 2 5 2 2 3 4 3" xfId="23505"/>
    <cellStyle name="Note 2 5 2 2 3 4 4" xfId="23506"/>
    <cellStyle name="Note 2 5 2 2 3 5" xfId="23507"/>
    <cellStyle name="Note 2 5 2 2 3 5 2" xfId="23508"/>
    <cellStyle name="Note 2 5 2 2 3 5 3" xfId="23509"/>
    <cellStyle name="Note 2 5 2 2 3 5 4" xfId="23510"/>
    <cellStyle name="Note 2 5 2 2 3 5 5" xfId="23511"/>
    <cellStyle name="Note 2 5 2 2 3 5 6" xfId="23512"/>
    <cellStyle name="Note 2 5 2 2 3 5 7" xfId="23513"/>
    <cellStyle name="Note 2 5 2 2 3 5 8" xfId="23514"/>
    <cellStyle name="Note 2 5 2 2 3 6" xfId="23515"/>
    <cellStyle name="Note 2 5 2 2 3 6 2" xfId="23516"/>
    <cellStyle name="Note 2 5 2 2 3 6 3" xfId="23517"/>
    <cellStyle name="Note 2 5 2 2 3 6 4" xfId="23518"/>
    <cellStyle name="Note 2 5 2 2 3 6 5" xfId="23519"/>
    <cellStyle name="Note 2 5 2 2 3 6 6" xfId="23520"/>
    <cellStyle name="Note 2 5 2 2 3 6 7" xfId="23521"/>
    <cellStyle name="Note 2 5 2 2 3 7" xfId="23522"/>
    <cellStyle name="Note 2 5 2 2 3 8" xfId="23523"/>
    <cellStyle name="Note 2 5 2 2 3 9" xfId="23524"/>
    <cellStyle name="Note 2 5 2 2 4" xfId="23525"/>
    <cellStyle name="Note 2 5 2 2 4 2" xfId="23526"/>
    <cellStyle name="Note 2 5 2 2 4 2 2" xfId="23527"/>
    <cellStyle name="Note 2 5 2 2 4 2 3" xfId="23528"/>
    <cellStyle name="Note 2 5 2 2 4 2 4" xfId="23529"/>
    <cellStyle name="Note 2 5 2 2 4 2 5" xfId="23530"/>
    <cellStyle name="Note 2 5 2 2 4 2 6" xfId="23531"/>
    <cellStyle name="Note 2 5 2 2 4 2 7" xfId="23532"/>
    <cellStyle name="Note 2 5 2 2 4 3" xfId="23533"/>
    <cellStyle name="Note 2 5 2 2 4 4" xfId="23534"/>
    <cellStyle name="Note 2 5 2 2 4 5" xfId="23535"/>
    <cellStyle name="Note 2 5 2 2 5" xfId="23536"/>
    <cellStyle name="Note 2 5 2 2 5 2" xfId="23537"/>
    <cellStyle name="Note 2 5 2 2 5 2 2" xfId="23538"/>
    <cellStyle name="Note 2 5 2 2 5 2 3" xfId="23539"/>
    <cellStyle name="Note 2 5 2 2 5 2 4" xfId="23540"/>
    <cellStyle name="Note 2 5 2 2 5 2 5" xfId="23541"/>
    <cellStyle name="Note 2 5 2 2 5 2 6" xfId="23542"/>
    <cellStyle name="Note 2 5 2 2 5 2 7" xfId="23543"/>
    <cellStyle name="Note 2 5 2 2 5 3" xfId="23544"/>
    <cellStyle name="Note 2 5 2 2 5 4" xfId="23545"/>
    <cellStyle name="Note 2 5 2 2 5 5" xfId="23546"/>
    <cellStyle name="Note 2 5 2 2 6" xfId="23547"/>
    <cellStyle name="Note 2 5 2 2 6 2" xfId="23548"/>
    <cellStyle name="Note 2 5 2 2 6 2 2" xfId="23549"/>
    <cellStyle name="Note 2 5 2 2 6 2 3" xfId="23550"/>
    <cellStyle name="Note 2 5 2 2 6 2 4" xfId="23551"/>
    <cellStyle name="Note 2 5 2 2 6 2 5" xfId="23552"/>
    <cellStyle name="Note 2 5 2 2 6 2 6" xfId="23553"/>
    <cellStyle name="Note 2 5 2 2 6 2 7" xfId="23554"/>
    <cellStyle name="Note 2 5 2 2 6 3" xfId="23555"/>
    <cellStyle name="Note 2 5 2 2 6 4" xfId="23556"/>
    <cellStyle name="Note 2 5 2 2 6 5" xfId="23557"/>
    <cellStyle name="Note 2 5 2 2 7" xfId="23558"/>
    <cellStyle name="Note 2 5 2 2 7 2" xfId="23559"/>
    <cellStyle name="Note 2 5 2 2 7 2 2" xfId="23560"/>
    <cellStyle name="Note 2 5 2 2 7 2 3" xfId="23561"/>
    <cellStyle name="Note 2 5 2 2 7 2 4" xfId="23562"/>
    <cellStyle name="Note 2 5 2 2 7 2 5" xfId="23563"/>
    <cellStyle name="Note 2 5 2 2 7 2 6" xfId="23564"/>
    <cellStyle name="Note 2 5 2 2 7 2 7" xfId="23565"/>
    <cellStyle name="Note 2 5 2 2 7 3" xfId="23566"/>
    <cellStyle name="Note 2 5 2 2 7 4" xfId="23567"/>
    <cellStyle name="Note 2 5 2 2 7 5" xfId="23568"/>
    <cellStyle name="Note 2 5 2 2 8" xfId="23569"/>
    <cellStyle name="Note 2 5 2 2 8 2" xfId="23570"/>
    <cellStyle name="Note 2 5 2 2 8 3" xfId="23571"/>
    <cellStyle name="Note 2 5 2 2 8 4" xfId="23572"/>
    <cellStyle name="Note 2 5 2 2 8 5" xfId="23573"/>
    <cellStyle name="Note 2 5 2 2 8 6" xfId="23574"/>
    <cellStyle name="Note 2 5 2 2 8 7" xfId="23575"/>
    <cellStyle name="Note 2 5 2 2 8 8" xfId="23576"/>
    <cellStyle name="Note 2 5 2 2 9" xfId="23577"/>
    <cellStyle name="Note 2 5 2 2 9 2" xfId="23578"/>
    <cellStyle name="Note 2 5 2 2 9 3" xfId="23579"/>
    <cellStyle name="Note 2 5 2 2 9 4" xfId="23580"/>
    <cellStyle name="Note 2 5 2 2 9 5" xfId="23581"/>
    <cellStyle name="Note 2 5 2 2 9 6" xfId="23582"/>
    <cellStyle name="Note 2 5 2 2 9 7" xfId="23583"/>
    <cellStyle name="Note 2 5 2 3" xfId="23584"/>
    <cellStyle name="Note 2 5 2 3 10" xfId="23585"/>
    <cellStyle name="Note 2 5 2 3 10 2" xfId="23586"/>
    <cellStyle name="Note 2 5 2 3 10 3" xfId="23587"/>
    <cellStyle name="Note 2 5 2 3 10 4" xfId="23588"/>
    <cellStyle name="Note 2 5 2 3 10 5" xfId="23589"/>
    <cellStyle name="Note 2 5 2 3 11" xfId="23590"/>
    <cellStyle name="Note 2 5 2 3 11 2" xfId="23591"/>
    <cellStyle name="Note 2 5 2 3 11 3" xfId="23592"/>
    <cellStyle name="Note 2 5 2 3 11 4" xfId="23593"/>
    <cellStyle name="Note 2 5 2 3 11 5" xfId="23594"/>
    <cellStyle name="Note 2 5 2 3 12" xfId="23595"/>
    <cellStyle name="Note 2 5 2 3 12 2" xfId="23596"/>
    <cellStyle name="Note 2 5 2 3 12 3" xfId="23597"/>
    <cellStyle name="Note 2 5 2 3 12 4" xfId="23598"/>
    <cellStyle name="Note 2 5 2 3 12 5" xfId="23599"/>
    <cellStyle name="Note 2 5 2 3 13" xfId="23600"/>
    <cellStyle name="Note 2 5 2 3 13 2" xfId="23601"/>
    <cellStyle name="Note 2 5 2 3 13 3" xfId="23602"/>
    <cellStyle name="Note 2 5 2 3 13 4" xfId="23603"/>
    <cellStyle name="Note 2 5 2 3 13 5" xfId="23604"/>
    <cellStyle name="Note 2 5 2 3 14" xfId="23605"/>
    <cellStyle name="Note 2 5 2 3 14 2" xfId="23606"/>
    <cellStyle name="Note 2 5 2 3 14 3" xfId="23607"/>
    <cellStyle name="Note 2 5 2 3 14 4" xfId="23608"/>
    <cellStyle name="Note 2 5 2 3 14 5" xfId="23609"/>
    <cellStyle name="Note 2 5 2 3 15" xfId="23610"/>
    <cellStyle name="Note 2 5 2 3 15 2" xfId="23611"/>
    <cellStyle name="Note 2 5 2 3 15 3" xfId="23612"/>
    <cellStyle name="Note 2 5 2 3 15 4" xfId="23613"/>
    <cellStyle name="Note 2 5 2 3 15 5" xfId="23614"/>
    <cellStyle name="Note 2 5 2 3 16" xfId="23615"/>
    <cellStyle name="Note 2 5 2 3 16 2" xfId="23616"/>
    <cellStyle name="Note 2 5 2 3 16 3" xfId="23617"/>
    <cellStyle name="Note 2 5 2 3 16 4" xfId="23618"/>
    <cellStyle name="Note 2 5 2 3 16 5" xfId="23619"/>
    <cellStyle name="Note 2 5 2 3 17" xfId="23620"/>
    <cellStyle name="Note 2 5 2 3 17 2" xfId="23621"/>
    <cellStyle name="Note 2 5 2 3 17 3" xfId="23622"/>
    <cellStyle name="Note 2 5 2 3 17 4" xfId="23623"/>
    <cellStyle name="Note 2 5 2 3 17 5" xfId="23624"/>
    <cellStyle name="Note 2 5 2 3 18" xfId="23625"/>
    <cellStyle name="Note 2 5 2 3 2" xfId="23626"/>
    <cellStyle name="Note 2 5 2 3 2 10" xfId="23627"/>
    <cellStyle name="Note 2 5 2 3 2 10 2" xfId="23628"/>
    <cellStyle name="Note 2 5 2 3 2 10 3" xfId="23629"/>
    <cellStyle name="Note 2 5 2 3 2 10 4" xfId="23630"/>
    <cellStyle name="Note 2 5 2 3 2 10 5" xfId="23631"/>
    <cellStyle name="Note 2 5 2 3 2 11" xfId="23632"/>
    <cellStyle name="Note 2 5 2 3 2 11 2" xfId="23633"/>
    <cellStyle name="Note 2 5 2 3 2 11 3" xfId="23634"/>
    <cellStyle name="Note 2 5 2 3 2 11 4" xfId="23635"/>
    <cellStyle name="Note 2 5 2 3 2 11 5" xfId="23636"/>
    <cellStyle name="Note 2 5 2 3 2 12" xfId="23637"/>
    <cellStyle name="Note 2 5 2 3 2 12 2" xfId="23638"/>
    <cellStyle name="Note 2 5 2 3 2 12 3" xfId="23639"/>
    <cellStyle name="Note 2 5 2 3 2 12 4" xfId="23640"/>
    <cellStyle name="Note 2 5 2 3 2 12 5" xfId="23641"/>
    <cellStyle name="Note 2 5 2 3 2 13" xfId="23642"/>
    <cellStyle name="Note 2 5 2 3 2 13 2" xfId="23643"/>
    <cellStyle name="Note 2 5 2 3 2 13 3" xfId="23644"/>
    <cellStyle name="Note 2 5 2 3 2 13 4" xfId="23645"/>
    <cellStyle name="Note 2 5 2 3 2 13 5" xfId="23646"/>
    <cellStyle name="Note 2 5 2 3 2 14" xfId="23647"/>
    <cellStyle name="Note 2 5 2 3 2 14 2" xfId="23648"/>
    <cellStyle name="Note 2 5 2 3 2 14 3" xfId="23649"/>
    <cellStyle name="Note 2 5 2 3 2 14 4" xfId="23650"/>
    <cellStyle name="Note 2 5 2 3 2 14 5" xfId="23651"/>
    <cellStyle name="Note 2 5 2 3 2 15" xfId="23652"/>
    <cellStyle name="Note 2 5 2 3 2 15 2" xfId="23653"/>
    <cellStyle name="Note 2 5 2 3 2 15 3" xfId="23654"/>
    <cellStyle name="Note 2 5 2 3 2 15 4" xfId="23655"/>
    <cellStyle name="Note 2 5 2 3 2 15 5" xfId="23656"/>
    <cellStyle name="Note 2 5 2 3 2 16" xfId="23657"/>
    <cellStyle name="Note 2 5 2 3 2 16 2" xfId="23658"/>
    <cellStyle name="Note 2 5 2 3 2 16 3" xfId="23659"/>
    <cellStyle name="Note 2 5 2 3 2 16 4" xfId="23660"/>
    <cellStyle name="Note 2 5 2 3 2 16 5" xfId="23661"/>
    <cellStyle name="Note 2 5 2 3 2 17" xfId="23662"/>
    <cellStyle name="Note 2 5 2 3 2 17 2" xfId="23663"/>
    <cellStyle name="Note 2 5 2 3 2 17 3" xfId="23664"/>
    <cellStyle name="Note 2 5 2 3 2 17 4" xfId="23665"/>
    <cellStyle name="Note 2 5 2 3 2 17 5" xfId="23666"/>
    <cellStyle name="Note 2 5 2 3 2 18" xfId="23667"/>
    <cellStyle name="Note 2 5 2 3 2 2" xfId="23668"/>
    <cellStyle name="Note 2 5 2 3 2 2 2" xfId="23669"/>
    <cellStyle name="Note 2 5 2 3 2 2 2 2" xfId="23670"/>
    <cellStyle name="Note 2 5 2 3 2 2 2 3" xfId="23671"/>
    <cellStyle name="Note 2 5 2 3 2 2 2 4" xfId="23672"/>
    <cellStyle name="Note 2 5 2 3 2 2 2 5" xfId="23673"/>
    <cellStyle name="Note 2 5 2 3 2 2 2 6" xfId="23674"/>
    <cellStyle name="Note 2 5 2 3 2 2 2 7" xfId="23675"/>
    <cellStyle name="Note 2 5 2 3 2 2 3" xfId="23676"/>
    <cellStyle name="Note 2 5 2 3 2 2 4" xfId="23677"/>
    <cellStyle name="Note 2 5 2 3 2 2 5" xfId="23678"/>
    <cellStyle name="Note 2 5 2 3 2 3" xfId="23679"/>
    <cellStyle name="Note 2 5 2 3 2 3 2" xfId="23680"/>
    <cellStyle name="Note 2 5 2 3 2 3 2 2" xfId="23681"/>
    <cellStyle name="Note 2 5 2 3 2 3 2 3" xfId="23682"/>
    <cellStyle name="Note 2 5 2 3 2 3 2 4" xfId="23683"/>
    <cellStyle name="Note 2 5 2 3 2 3 2 5" xfId="23684"/>
    <cellStyle name="Note 2 5 2 3 2 3 2 6" xfId="23685"/>
    <cellStyle name="Note 2 5 2 3 2 3 2 7" xfId="23686"/>
    <cellStyle name="Note 2 5 2 3 2 3 3" xfId="23687"/>
    <cellStyle name="Note 2 5 2 3 2 3 4" xfId="23688"/>
    <cellStyle name="Note 2 5 2 3 2 3 5" xfId="23689"/>
    <cellStyle name="Note 2 5 2 3 2 4" xfId="23690"/>
    <cellStyle name="Note 2 5 2 3 2 4 2" xfId="23691"/>
    <cellStyle name="Note 2 5 2 3 2 4 2 2" xfId="23692"/>
    <cellStyle name="Note 2 5 2 3 2 4 2 3" xfId="23693"/>
    <cellStyle name="Note 2 5 2 3 2 4 2 4" xfId="23694"/>
    <cellStyle name="Note 2 5 2 3 2 4 2 5" xfId="23695"/>
    <cellStyle name="Note 2 5 2 3 2 4 2 6" xfId="23696"/>
    <cellStyle name="Note 2 5 2 3 2 4 2 7" xfId="23697"/>
    <cellStyle name="Note 2 5 2 3 2 4 3" xfId="23698"/>
    <cellStyle name="Note 2 5 2 3 2 4 4" xfId="23699"/>
    <cellStyle name="Note 2 5 2 3 2 4 5" xfId="23700"/>
    <cellStyle name="Note 2 5 2 3 2 5" xfId="23701"/>
    <cellStyle name="Note 2 5 2 3 2 5 2" xfId="23702"/>
    <cellStyle name="Note 2 5 2 3 2 5 3" xfId="23703"/>
    <cellStyle name="Note 2 5 2 3 2 5 4" xfId="23704"/>
    <cellStyle name="Note 2 5 2 3 2 5 5" xfId="23705"/>
    <cellStyle name="Note 2 5 2 3 2 5 6" xfId="23706"/>
    <cellStyle name="Note 2 5 2 3 2 5 7" xfId="23707"/>
    <cellStyle name="Note 2 5 2 3 2 5 8" xfId="23708"/>
    <cellStyle name="Note 2 5 2 3 2 6" xfId="23709"/>
    <cellStyle name="Note 2 5 2 3 2 6 2" xfId="23710"/>
    <cellStyle name="Note 2 5 2 3 2 6 3" xfId="23711"/>
    <cellStyle name="Note 2 5 2 3 2 6 4" xfId="23712"/>
    <cellStyle name="Note 2 5 2 3 2 6 5" xfId="23713"/>
    <cellStyle name="Note 2 5 2 3 2 6 6" xfId="23714"/>
    <cellStyle name="Note 2 5 2 3 2 6 7" xfId="23715"/>
    <cellStyle name="Note 2 5 2 3 2 7" xfId="23716"/>
    <cellStyle name="Note 2 5 2 3 2 7 2" xfId="23717"/>
    <cellStyle name="Note 2 5 2 3 2 7 3" xfId="23718"/>
    <cellStyle name="Note 2 5 2 3 2 7 4" xfId="23719"/>
    <cellStyle name="Note 2 5 2 3 2 7 5" xfId="23720"/>
    <cellStyle name="Note 2 5 2 3 2 8" xfId="23721"/>
    <cellStyle name="Note 2 5 2 3 2 8 2" xfId="23722"/>
    <cellStyle name="Note 2 5 2 3 2 8 3" xfId="23723"/>
    <cellStyle name="Note 2 5 2 3 2 8 4" xfId="23724"/>
    <cellStyle name="Note 2 5 2 3 2 8 5" xfId="23725"/>
    <cellStyle name="Note 2 5 2 3 2 9" xfId="23726"/>
    <cellStyle name="Note 2 5 2 3 2 9 2" xfId="23727"/>
    <cellStyle name="Note 2 5 2 3 2 9 3" xfId="23728"/>
    <cellStyle name="Note 2 5 2 3 2 9 4" xfId="23729"/>
    <cellStyle name="Note 2 5 2 3 2 9 5" xfId="23730"/>
    <cellStyle name="Note 2 5 2 3 3" xfId="23731"/>
    <cellStyle name="Note 2 5 2 3 3 10" xfId="23732"/>
    <cellStyle name="Note 2 5 2 3 3 2" xfId="23733"/>
    <cellStyle name="Note 2 5 2 3 3 2 2" xfId="23734"/>
    <cellStyle name="Note 2 5 2 3 3 2 2 2" xfId="23735"/>
    <cellStyle name="Note 2 5 2 3 3 2 2 3" xfId="23736"/>
    <cellStyle name="Note 2 5 2 3 3 2 2 4" xfId="23737"/>
    <cellStyle name="Note 2 5 2 3 3 2 2 5" xfId="23738"/>
    <cellStyle name="Note 2 5 2 3 3 2 2 6" xfId="23739"/>
    <cellStyle name="Note 2 5 2 3 3 2 2 7" xfId="23740"/>
    <cellStyle name="Note 2 5 2 3 3 2 3" xfId="23741"/>
    <cellStyle name="Note 2 5 2 3 3 2 4" xfId="23742"/>
    <cellStyle name="Note 2 5 2 3 3 3" xfId="23743"/>
    <cellStyle name="Note 2 5 2 3 3 3 2" xfId="23744"/>
    <cellStyle name="Note 2 5 2 3 3 3 2 2" xfId="23745"/>
    <cellStyle name="Note 2 5 2 3 3 3 2 3" xfId="23746"/>
    <cellStyle name="Note 2 5 2 3 3 3 2 4" xfId="23747"/>
    <cellStyle name="Note 2 5 2 3 3 3 2 5" xfId="23748"/>
    <cellStyle name="Note 2 5 2 3 3 3 2 6" xfId="23749"/>
    <cellStyle name="Note 2 5 2 3 3 3 2 7" xfId="23750"/>
    <cellStyle name="Note 2 5 2 3 3 3 3" xfId="23751"/>
    <cellStyle name="Note 2 5 2 3 3 3 4" xfId="23752"/>
    <cellStyle name="Note 2 5 2 3 3 4" xfId="23753"/>
    <cellStyle name="Note 2 5 2 3 3 4 2" xfId="23754"/>
    <cellStyle name="Note 2 5 2 3 3 4 2 2" xfId="23755"/>
    <cellStyle name="Note 2 5 2 3 3 4 2 3" xfId="23756"/>
    <cellStyle name="Note 2 5 2 3 3 4 2 4" xfId="23757"/>
    <cellStyle name="Note 2 5 2 3 3 4 2 5" xfId="23758"/>
    <cellStyle name="Note 2 5 2 3 3 4 2 6" xfId="23759"/>
    <cellStyle name="Note 2 5 2 3 3 4 2 7" xfId="23760"/>
    <cellStyle name="Note 2 5 2 3 3 4 3" xfId="23761"/>
    <cellStyle name="Note 2 5 2 3 3 4 4" xfId="23762"/>
    <cellStyle name="Note 2 5 2 3 3 5" xfId="23763"/>
    <cellStyle name="Note 2 5 2 3 3 5 2" xfId="23764"/>
    <cellStyle name="Note 2 5 2 3 3 5 3" xfId="23765"/>
    <cellStyle name="Note 2 5 2 3 3 5 4" xfId="23766"/>
    <cellStyle name="Note 2 5 2 3 3 5 5" xfId="23767"/>
    <cellStyle name="Note 2 5 2 3 3 5 6" xfId="23768"/>
    <cellStyle name="Note 2 5 2 3 3 5 7" xfId="23769"/>
    <cellStyle name="Note 2 5 2 3 3 5 8" xfId="23770"/>
    <cellStyle name="Note 2 5 2 3 3 6" xfId="23771"/>
    <cellStyle name="Note 2 5 2 3 3 6 2" xfId="23772"/>
    <cellStyle name="Note 2 5 2 3 3 6 3" xfId="23773"/>
    <cellStyle name="Note 2 5 2 3 3 6 4" xfId="23774"/>
    <cellStyle name="Note 2 5 2 3 3 6 5" xfId="23775"/>
    <cellStyle name="Note 2 5 2 3 3 6 6" xfId="23776"/>
    <cellStyle name="Note 2 5 2 3 3 6 7" xfId="23777"/>
    <cellStyle name="Note 2 5 2 3 3 7" xfId="23778"/>
    <cellStyle name="Note 2 5 2 3 3 8" xfId="23779"/>
    <cellStyle name="Note 2 5 2 3 3 9" xfId="23780"/>
    <cellStyle name="Note 2 5 2 3 4" xfId="23781"/>
    <cellStyle name="Note 2 5 2 3 4 2" xfId="23782"/>
    <cellStyle name="Note 2 5 2 3 4 2 2" xfId="23783"/>
    <cellStyle name="Note 2 5 2 3 4 2 3" xfId="23784"/>
    <cellStyle name="Note 2 5 2 3 4 2 4" xfId="23785"/>
    <cellStyle name="Note 2 5 2 3 4 2 5" xfId="23786"/>
    <cellStyle name="Note 2 5 2 3 4 2 6" xfId="23787"/>
    <cellStyle name="Note 2 5 2 3 4 2 7" xfId="23788"/>
    <cellStyle name="Note 2 5 2 3 4 3" xfId="23789"/>
    <cellStyle name="Note 2 5 2 3 4 4" xfId="23790"/>
    <cellStyle name="Note 2 5 2 3 4 5" xfId="23791"/>
    <cellStyle name="Note 2 5 2 3 5" xfId="23792"/>
    <cellStyle name="Note 2 5 2 3 5 2" xfId="23793"/>
    <cellStyle name="Note 2 5 2 3 5 2 2" xfId="23794"/>
    <cellStyle name="Note 2 5 2 3 5 2 3" xfId="23795"/>
    <cellStyle name="Note 2 5 2 3 5 2 4" xfId="23796"/>
    <cellStyle name="Note 2 5 2 3 5 2 5" xfId="23797"/>
    <cellStyle name="Note 2 5 2 3 5 2 6" xfId="23798"/>
    <cellStyle name="Note 2 5 2 3 5 2 7" xfId="23799"/>
    <cellStyle name="Note 2 5 2 3 5 3" xfId="23800"/>
    <cellStyle name="Note 2 5 2 3 5 4" xfId="23801"/>
    <cellStyle name="Note 2 5 2 3 5 5" xfId="23802"/>
    <cellStyle name="Note 2 5 2 3 6" xfId="23803"/>
    <cellStyle name="Note 2 5 2 3 6 2" xfId="23804"/>
    <cellStyle name="Note 2 5 2 3 6 2 2" xfId="23805"/>
    <cellStyle name="Note 2 5 2 3 6 2 3" xfId="23806"/>
    <cellStyle name="Note 2 5 2 3 6 2 4" xfId="23807"/>
    <cellStyle name="Note 2 5 2 3 6 2 5" xfId="23808"/>
    <cellStyle name="Note 2 5 2 3 6 2 6" xfId="23809"/>
    <cellStyle name="Note 2 5 2 3 6 2 7" xfId="23810"/>
    <cellStyle name="Note 2 5 2 3 6 3" xfId="23811"/>
    <cellStyle name="Note 2 5 2 3 6 4" xfId="23812"/>
    <cellStyle name="Note 2 5 2 3 6 5" xfId="23813"/>
    <cellStyle name="Note 2 5 2 3 7" xfId="23814"/>
    <cellStyle name="Note 2 5 2 3 7 2" xfId="23815"/>
    <cellStyle name="Note 2 5 2 3 7 2 2" xfId="23816"/>
    <cellStyle name="Note 2 5 2 3 7 2 3" xfId="23817"/>
    <cellStyle name="Note 2 5 2 3 7 2 4" xfId="23818"/>
    <cellStyle name="Note 2 5 2 3 7 2 5" xfId="23819"/>
    <cellStyle name="Note 2 5 2 3 7 2 6" xfId="23820"/>
    <cellStyle name="Note 2 5 2 3 7 2 7" xfId="23821"/>
    <cellStyle name="Note 2 5 2 3 7 3" xfId="23822"/>
    <cellStyle name="Note 2 5 2 3 7 4" xfId="23823"/>
    <cellStyle name="Note 2 5 2 3 7 5" xfId="23824"/>
    <cellStyle name="Note 2 5 2 3 8" xfId="23825"/>
    <cellStyle name="Note 2 5 2 3 8 2" xfId="23826"/>
    <cellStyle name="Note 2 5 2 3 8 3" xfId="23827"/>
    <cellStyle name="Note 2 5 2 3 8 4" xfId="23828"/>
    <cellStyle name="Note 2 5 2 3 8 5" xfId="23829"/>
    <cellStyle name="Note 2 5 2 3 8 6" xfId="23830"/>
    <cellStyle name="Note 2 5 2 3 8 7" xfId="23831"/>
    <cellStyle name="Note 2 5 2 3 8 8" xfId="23832"/>
    <cellStyle name="Note 2 5 2 3 9" xfId="23833"/>
    <cellStyle name="Note 2 5 2 3 9 2" xfId="23834"/>
    <cellStyle name="Note 2 5 2 3 9 3" xfId="23835"/>
    <cellStyle name="Note 2 5 2 3 9 4" xfId="23836"/>
    <cellStyle name="Note 2 5 2 3 9 5" xfId="23837"/>
    <cellStyle name="Note 2 5 2 3 9 6" xfId="23838"/>
    <cellStyle name="Note 2 5 2 3 9 7" xfId="23839"/>
    <cellStyle name="Note 2 5 2 4" xfId="23840"/>
    <cellStyle name="Note 2 5 2 4 10" xfId="23841"/>
    <cellStyle name="Note 2 5 2 4 10 2" xfId="23842"/>
    <cellStyle name="Note 2 5 2 4 10 3" xfId="23843"/>
    <cellStyle name="Note 2 5 2 4 10 4" xfId="23844"/>
    <cellStyle name="Note 2 5 2 4 10 5" xfId="23845"/>
    <cellStyle name="Note 2 5 2 4 11" xfId="23846"/>
    <cellStyle name="Note 2 5 2 4 11 2" xfId="23847"/>
    <cellStyle name="Note 2 5 2 4 11 3" xfId="23848"/>
    <cellStyle name="Note 2 5 2 4 11 4" xfId="23849"/>
    <cellStyle name="Note 2 5 2 4 11 5" xfId="23850"/>
    <cellStyle name="Note 2 5 2 4 12" xfId="23851"/>
    <cellStyle name="Note 2 5 2 4 12 2" xfId="23852"/>
    <cellStyle name="Note 2 5 2 4 12 3" xfId="23853"/>
    <cellStyle name="Note 2 5 2 4 12 4" xfId="23854"/>
    <cellStyle name="Note 2 5 2 4 12 5" xfId="23855"/>
    <cellStyle name="Note 2 5 2 4 13" xfId="23856"/>
    <cellStyle name="Note 2 5 2 4 13 2" xfId="23857"/>
    <cellStyle name="Note 2 5 2 4 13 3" xfId="23858"/>
    <cellStyle name="Note 2 5 2 4 13 4" xfId="23859"/>
    <cellStyle name="Note 2 5 2 4 13 5" xfId="23860"/>
    <cellStyle name="Note 2 5 2 4 14" xfId="23861"/>
    <cellStyle name="Note 2 5 2 4 14 2" xfId="23862"/>
    <cellStyle name="Note 2 5 2 4 14 3" xfId="23863"/>
    <cellStyle name="Note 2 5 2 4 14 4" xfId="23864"/>
    <cellStyle name="Note 2 5 2 4 14 5" xfId="23865"/>
    <cellStyle name="Note 2 5 2 4 15" xfId="23866"/>
    <cellStyle name="Note 2 5 2 4 15 2" xfId="23867"/>
    <cellStyle name="Note 2 5 2 4 15 3" xfId="23868"/>
    <cellStyle name="Note 2 5 2 4 15 4" xfId="23869"/>
    <cellStyle name="Note 2 5 2 4 15 5" xfId="23870"/>
    <cellStyle name="Note 2 5 2 4 16" xfId="23871"/>
    <cellStyle name="Note 2 5 2 4 16 2" xfId="23872"/>
    <cellStyle name="Note 2 5 2 4 16 3" xfId="23873"/>
    <cellStyle name="Note 2 5 2 4 16 4" xfId="23874"/>
    <cellStyle name="Note 2 5 2 4 16 5" xfId="23875"/>
    <cellStyle name="Note 2 5 2 4 17" xfId="23876"/>
    <cellStyle name="Note 2 5 2 4 17 2" xfId="23877"/>
    <cellStyle name="Note 2 5 2 4 17 3" xfId="23878"/>
    <cellStyle name="Note 2 5 2 4 17 4" xfId="23879"/>
    <cellStyle name="Note 2 5 2 4 17 5" xfId="23880"/>
    <cellStyle name="Note 2 5 2 4 18" xfId="23881"/>
    <cellStyle name="Note 2 5 2 4 2" xfId="23882"/>
    <cellStyle name="Note 2 5 2 4 2 2" xfId="23883"/>
    <cellStyle name="Note 2 5 2 4 2 2 2" xfId="23884"/>
    <cellStyle name="Note 2 5 2 4 2 2 3" xfId="23885"/>
    <cellStyle name="Note 2 5 2 4 2 2 4" xfId="23886"/>
    <cellStyle name="Note 2 5 2 4 2 2 5" xfId="23887"/>
    <cellStyle name="Note 2 5 2 4 2 2 6" xfId="23888"/>
    <cellStyle name="Note 2 5 2 4 2 2 7" xfId="23889"/>
    <cellStyle name="Note 2 5 2 4 2 3" xfId="23890"/>
    <cellStyle name="Note 2 5 2 4 2 4" xfId="23891"/>
    <cellStyle name="Note 2 5 2 4 2 5" xfId="23892"/>
    <cellStyle name="Note 2 5 2 4 3" xfId="23893"/>
    <cellStyle name="Note 2 5 2 4 3 2" xfId="23894"/>
    <cellStyle name="Note 2 5 2 4 3 2 2" xfId="23895"/>
    <cellStyle name="Note 2 5 2 4 3 2 3" xfId="23896"/>
    <cellStyle name="Note 2 5 2 4 3 2 4" xfId="23897"/>
    <cellStyle name="Note 2 5 2 4 3 2 5" xfId="23898"/>
    <cellStyle name="Note 2 5 2 4 3 2 6" xfId="23899"/>
    <cellStyle name="Note 2 5 2 4 3 2 7" xfId="23900"/>
    <cellStyle name="Note 2 5 2 4 3 3" xfId="23901"/>
    <cellStyle name="Note 2 5 2 4 3 4" xfId="23902"/>
    <cellStyle name="Note 2 5 2 4 3 5" xfId="23903"/>
    <cellStyle name="Note 2 5 2 4 4" xfId="23904"/>
    <cellStyle name="Note 2 5 2 4 4 2" xfId="23905"/>
    <cellStyle name="Note 2 5 2 4 4 2 2" xfId="23906"/>
    <cellStyle name="Note 2 5 2 4 4 2 3" xfId="23907"/>
    <cellStyle name="Note 2 5 2 4 4 2 4" xfId="23908"/>
    <cellStyle name="Note 2 5 2 4 4 2 5" xfId="23909"/>
    <cellStyle name="Note 2 5 2 4 4 2 6" xfId="23910"/>
    <cellStyle name="Note 2 5 2 4 4 2 7" xfId="23911"/>
    <cellStyle name="Note 2 5 2 4 4 3" xfId="23912"/>
    <cellStyle name="Note 2 5 2 4 4 4" xfId="23913"/>
    <cellStyle name="Note 2 5 2 4 4 5" xfId="23914"/>
    <cellStyle name="Note 2 5 2 4 5" xfId="23915"/>
    <cellStyle name="Note 2 5 2 4 5 2" xfId="23916"/>
    <cellStyle name="Note 2 5 2 4 5 3" xfId="23917"/>
    <cellStyle name="Note 2 5 2 4 5 4" xfId="23918"/>
    <cellStyle name="Note 2 5 2 4 5 5" xfId="23919"/>
    <cellStyle name="Note 2 5 2 4 5 6" xfId="23920"/>
    <cellStyle name="Note 2 5 2 4 5 7" xfId="23921"/>
    <cellStyle name="Note 2 5 2 4 5 8" xfId="23922"/>
    <cellStyle name="Note 2 5 2 4 6" xfId="23923"/>
    <cellStyle name="Note 2 5 2 4 6 2" xfId="23924"/>
    <cellStyle name="Note 2 5 2 4 6 3" xfId="23925"/>
    <cellStyle name="Note 2 5 2 4 6 4" xfId="23926"/>
    <cellStyle name="Note 2 5 2 4 6 5" xfId="23927"/>
    <cellStyle name="Note 2 5 2 4 6 6" xfId="23928"/>
    <cellStyle name="Note 2 5 2 4 6 7" xfId="23929"/>
    <cellStyle name="Note 2 5 2 4 7" xfId="23930"/>
    <cellStyle name="Note 2 5 2 4 7 2" xfId="23931"/>
    <cellStyle name="Note 2 5 2 4 7 3" xfId="23932"/>
    <cellStyle name="Note 2 5 2 4 7 4" xfId="23933"/>
    <cellStyle name="Note 2 5 2 4 7 5" xfId="23934"/>
    <cellStyle name="Note 2 5 2 4 8" xfId="23935"/>
    <cellStyle name="Note 2 5 2 4 8 2" xfId="23936"/>
    <cellStyle name="Note 2 5 2 4 8 3" xfId="23937"/>
    <cellStyle name="Note 2 5 2 4 8 4" xfId="23938"/>
    <cellStyle name="Note 2 5 2 4 8 5" xfId="23939"/>
    <cellStyle name="Note 2 5 2 4 9" xfId="23940"/>
    <cellStyle name="Note 2 5 2 4 9 2" xfId="23941"/>
    <cellStyle name="Note 2 5 2 4 9 3" xfId="23942"/>
    <cellStyle name="Note 2 5 2 4 9 4" xfId="23943"/>
    <cellStyle name="Note 2 5 2 4 9 5" xfId="23944"/>
    <cellStyle name="Note 2 5 2 5" xfId="23945"/>
    <cellStyle name="Note 2 5 2 5 10" xfId="23946"/>
    <cellStyle name="Note 2 5 2 5 2" xfId="23947"/>
    <cellStyle name="Note 2 5 2 5 2 2" xfId="23948"/>
    <cellStyle name="Note 2 5 2 5 2 2 2" xfId="23949"/>
    <cellStyle name="Note 2 5 2 5 2 2 3" xfId="23950"/>
    <cellStyle name="Note 2 5 2 5 2 2 4" xfId="23951"/>
    <cellStyle name="Note 2 5 2 5 2 2 5" xfId="23952"/>
    <cellStyle name="Note 2 5 2 5 2 2 6" xfId="23953"/>
    <cellStyle name="Note 2 5 2 5 2 2 7" xfId="23954"/>
    <cellStyle name="Note 2 5 2 5 2 3" xfId="23955"/>
    <cellStyle name="Note 2 5 2 5 2 4" xfId="23956"/>
    <cellStyle name="Note 2 5 2 5 3" xfId="23957"/>
    <cellStyle name="Note 2 5 2 5 3 2" xfId="23958"/>
    <cellStyle name="Note 2 5 2 5 3 2 2" xfId="23959"/>
    <cellStyle name="Note 2 5 2 5 3 2 3" xfId="23960"/>
    <cellStyle name="Note 2 5 2 5 3 2 4" xfId="23961"/>
    <cellStyle name="Note 2 5 2 5 3 2 5" xfId="23962"/>
    <cellStyle name="Note 2 5 2 5 3 2 6" xfId="23963"/>
    <cellStyle name="Note 2 5 2 5 3 2 7" xfId="23964"/>
    <cellStyle name="Note 2 5 2 5 3 3" xfId="23965"/>
    <cellStyle name="Note 2 5 2 5 3 4" xfId="23966"/>
    <cellStyle name="Note 2 5 2 5 4" xfId="23967"/>
    <cellStyle name="Note 2 5 2 5 4 2" xfId="23968"/>
    <cellStyle name="Note 2 5 2 5 4 2 2" xfId="23969"/>
    <cellStyle name="Note 2 5 2 5 4 2 3" xfId="23970"/>
    <cellStyle name="Note 2 5 2 5 4 2 4" xfId="23971"/>
    <cellStyle name="Note 2 5 2 5 4 2 5" xfId="23972"/>
    <cellStyle name="Note 2 5 2 5 4 2 6" xfId="23973"/>
    <cellStyle name="Note 2 5 2 5 4 2 7" xfId="23974"/>
    <cellStyle name="Note 2 5 2 5 4 3" xfId="23975"/>
    <cellStyle name="Note 2 5 2 5 4 4" xfId="23976"/>
    <cellStyle name="Note 2 5 2 5 5" xfId="23977"/>
    <cellStyle name="Note 2 5 2 5 5 2" xfId="23978"/>
    <cellStyle name="Note 2 5 2 5 5 3" xfId="23979"/>
    <cellStyle name="Note 2 5 2 5 5 4" xfId="23980"/>
    <cellStyle name="Note 2 5 2 5 5 5" xfId="23981"/>
    <cellStyle name="Note 2 5 2 5 5 6" xfId="23982"/>
    <cellStyle name="Note 2 5 2 5 5 7" xfId="23983"/>
    <cellStyle name="Note 2 5 2 5 5 8" xfId="23984"/>
    <cellStyle name="Note 2 5 2 5 6" xfId="23985"/>
    <cellStyle name="Note 2 5 2 5 6 2" xfId="23986"/>
    <cellStyle name="Note 2 5 2 5 6 3" xfId="23987"/>
    <cellStyle name="Note 2 5 2 5 6 4" xfId="23988"/>
    <cellStyle name="Note 2 5 2 5 6 5" xfId="23989"/>
    <cellStyle name="Note 2 5 2 5 6 6" xfId="23990"/>
    <cellStyle name="Note 2 5 2 5 6 7" xfId="23991"/>
    <cellStyle name="Note 2 5 2 5 7" xfId="23992"/>
    <cellStyle name="Note 2 5 2 5 8" xfId="23993"/>
    <cellStyle name="Note 2 5 2 5 9" xfId="23994"/>
    <cellStyle name="Note 2 5 2 6" xfId="23995"/>
    <cellStyle name="Note 2 5 2 6 2" xfId="23996"/>
    <cellStyle name="Note 2 5 2 6 2 2" xfId="23997"/>
    <cellStyle name="Note 2 5 2 6 2 3" xfId="23998"/>
    <cellStyle name="Note 2 5 2 6 2 4" xfId="23999"/>
    <cellStyle name="Note 2 5 2 6 2 5" xfId="24000"/>
    <cellStyle name="Note 2 5 2 6 2 6" xfId="24001"/>
    <cellStyle name="Note 2 5 2 6 2 7" xfId="24002"/>
    <cellStyle name="Note 2 5 2 6 3" xfId="24003"/>
    <cellStyle name="Note 2 5 2 6 4" xfId="24004"/>
    <cellStyle name="Note 2 5 2 6 5" xfId="24005"/>
    <cellStyle name="Note 2 5 2 7" xfId="24006"/>
    <cellStyle name="Note 2 5 2 7 2" xfId="24007"/>
    <cellStyle name="Note 2 5 2 7 2 2" xfId="24008"/>
    <cellStyle name="Note 2 5 2 7 2 3" xfId="24009"/>
    <cellStyle name="Note 2 5 2 7 2 4" xfId="24010"/>
    <cellStyle name="Note 2 5 2 7 2 5" xfId="24011"/>
    <cellStyle name="Note 2 5 2 7 2 6" xfId="24012"/>
    <cellStyle name="Note 2 5 2 7 2 7" xfId="24013"/>
    <cellStyle name="Note 2 5 2 7 3" xfId="24014"/>
    <cellStyle name="Note 2 5 2 7 4" xfId="24015"/>
    <cellStyle name="Note 2 5 2 7 5" xfId="24016"/>
    <cellStyle name="Note 2 5 2 8" xfId="24017"/>
    <cellStyle name="Note 2 5 2 8 2" xfId="24018"/>
    <cellStyle name="Note 2 5 2 8 2 2" xfId="24019"/>
    <cellStyle name="Note 2 5 2 8 2 3" xfId="24020"/>
    <cellStyle name="Note 2 5 2 8 2 4" xfId="24021"/>
    <cellStyle name="Note 2 5 2 8 2 5" xfId="24022"/>
    <cellStyle name="Note 2 5 2 8 2 6" xfId="24023"/>
    <cellStyle name="Note 2 5 2 8 2 7" xfId="24024"/>
    <cellStyle name="Note 2 5 2 8 3" xfId="24025"/>
    <cellStyle name="Note 2 5 2 8 4" xfId="24026"/>
    <cellStyle name="Note 2 5 2 8 5" xfId="24027"/>
    <cellStyle name="Note 2 5 2 9" xfId="24028"/>
    <cellStyle name="Note 2 5 2 9 2" xfId="24029"/>
    <cellStyle name="Note 2 5 2 9 2 2" xfId="24030"/>
    <cellStyle name="Note 2 5 2 9 2 3" xfId="24031"/>
    <cellStyle name="Note 2 5 2 9 2 4" xfId="24032"/>
    <cellStyle name="Note 2 5 2 9 2 5" xfId="24033"/>
    <cellStyle name="Note 2 5 2 9 2 6" xfId="24034"/>
    <cellStyle name="Note 2 5 2 9 2 7" xfId="24035"/>
    <cellStyle name="Note 2 5 2 9 3" xfId="24036"/>
    <cellStyle name="Note 2 5 2 9 4" xfId="24037"/>
    <cellStyle name="Note 2 5 2 9 5" xfId="24038"/>
    <cellStyle name="Note 2 5 3" xfId="24039"/>
    <cellStyle name="Note 2 5 3 10" xfId="24040"/>
    <cellStyle name="Note 2 5 3 10 2" xfId="24041"/>
    <cellStyle name="Note 2 5 3 10 3" xfId="24042"/>
    <cellStyle name="Note 2 5 3 10 4" xfId="24043"/>
    <cellStyle name="Note 2 5 3 10 5" xfId="24044"/>
    <cellStyle name="Note 2 5 3 11" xfId="24045"/>
    <cellStyle name="Note 2 5 3 11 2" xfId="24046"/>
    <cellStyle name="Note 2 5 3 11 3" xfId="24047"/>
    <cellStyle name="Note 2 5 3 11 4" xfId="24048"/>
    <cellStyle name="Note 2 5 3 11 5" xfId="24049"/>
    <cellStyle name="Note 2 5 3 12" xfId="24050"/>
    <cellStyle name="Note 2 5 3 12 2" xfId="24051"/>
    <cellStyle name="Note 2 5 3 12 3" xfId="24052"/>
    <cellStyle name="Note 2 5 3 12 4" xfId="24053"/>
    <cellStyle name="Note 2 5 3 12 5" xfId="24054"/>
    <cellStyle name="Note 2 5 3 13" xfId="24055"/>
    <cellStyle name="Note 2 5 3 13 2" xfId="24056"/>
    <cellStyle name="Note 2 5 3 13 3" xfId="24057"/>
    <cellStyle name="Note 2 5 3 13 4" xfId="24058"/>
    <cellStyle name="Note 2 5 3 13 5" xfId="24059"/>
    <cellStyle name="Note 2 5 3 14" xfId="24060"/>
    <cellStyle name="Note 2 5 3 14 2" xfId="24061"/>
    <cellStyle name="Note 2 5 3 14 3" xfId="24062"/>
    <cellStyle name="Note 2 5 3 14 4" xfId="24063"/>
    <cellStyle name="Note 2 5 3 14 5" xfId="24064"/>
    <cellStyle name="Note 2 5 3 15" xfId="24065"/>
    <cellStyle name="Note 2 5 3 15 2" xfId="24066"/>
    <cellStyle name="Note 2 5 3 15 3" xfId="24067"/>
    <cellStyle name="Note 2 5 3 15 4" xfId="24068"/>
    <cellStyle name="Note 2 5 3 15 5" xfId="24069"/>
    <cellStyle name="Note 2 5 3 16" xfId="24070"/>
    <cellStyle name="Note 2 5 3 16 2" xfId="24071"/>
    <cellStyle name="Note 2 5 3 16 3" xfId="24072"/>
    <cellStyle name="Note 2 5 3 16 4" xfId="24073"/>
    <cellStyle name="Note 2 5 3 16 5" xfId="24074"/>
    <cellStyle name="Note 2 5 3 17" xfId="24075"/>
    <cellStyle name="Note 2 5 3 17 2" xfId="24076"/>
    <cellStyle name="Note 2 5 3 17 3" xfId="24077"/>
    <cellStyle name="Note 2 5 3 17 4" xfId="24078"/>
    <cellStyle name="Note 2 5 3 17 5" xfId="24079"/>
    <cellStyle name="Note 2 5 3 18" xfId="24080"/>
    <cellStyle name="Note 2 5 3 2" xfId="24081"/>
    <cellStyle name="Note 2 5 3 2 10" xfId="24082"/>
    <cellStyle name="Note 2 5 3 2 10 2" xfId="24083"/>
    <cellStyle name="Note 2 5 3 2 10 3" xfId="24084"/>
    <cellStyle name="Note 2 5 3 2 10 4" xfId="24085"/>
    <cellStyle name="Note 2 5 3 2 10 5" xfId="24086"/>
    <cellStyle name="Note 2 5 3 2 11" xfId="24087"/>
    <cellStyle name="Note 2 5 3 2 11 2" xfId="24088"/>
    <cellStyle name="Note 2 5 3 2 11 3" xfId="24089"/>
    <cellStyle name="Note 2 5 3 2 11 4" xfId="24090"/>
    <cellStyle name="Note 2 5 3 2 11 5" xfId="24091"/>
    <cellStyle name="Note 2 5 3 2 12" xfId="24092"/>
    <cellStyle name="Note 2 5 3 2 12 2" xfId="24093"/>
    <cellStyle name="Note 2 5 3 2 12 3" xfId="24094"/>
    <cellStyle name="Note 2 5 3 2 12 4" xfId="24095"/>
    <cellStyle name="Note 2 5 3 2 12 5" xfId="24096"/>
    <cellStyle name="Note 2 5 3 2 13" xfId="24097"/>
    <cellStyle name="Note 2 5 3 2 13 2" xfId="24098"/>
    <cellStyle name="Note 2 5 3 2 13 3" xfId="24099"/>
    <cellStyle name="Note 2 5 3 2 13 4" xfId="24100"/>
    <cellStyle name="Note 2 5 3 2 13 5" xfId="24101"/>
    <cellStyle name="Note 2 5 3 2 14" xfId="24102"/>
    <cellStyle name="Note 2 5 3 2 14 2" xfId="24103"/>
    <cellStyle name="Note 2 5 3 2 14 3" xfId="24104"/>
    <cellStyle name="Note 2 5 3 2 14 4" xfId="24105"/>
    <cellStyle name="Note 2 5 3 2 14 5" xfId="24106"/>
    <cellStyle name="Note 2 5 3 2 15" xfId="24107"/>
    <cellStyle name="Note 2 5 3 2 15 2" xfId="24108"/>
    <cellStyle name="Note 2 5 3 2 15 3" xfId="24109"/>
    <cellStyle name="Note 2 5 3 2 15 4" xfId="24110"/>
    <cellStyle name="Note 2 5 3 2 15 5" xfId="24111"/>
    <cellStyle name="Note 2 5 3 2 16" xfId="24112"/>
    <cellStyle name="Note 2 5 3 2 16 2" xfId="24113"/>
    <cellStyle name="Note 2 5 3 2 16 3" xfId="24114"/>
    <cellStyle name="Note 2 5 3 2 16 4" xfId="24115"/>
    <cellStyle name="Note 2 5 3 2 16 5" xfId="24116"/>
    <cellStyle name="Note 2 5 3 2 17" xfId="24117"/>
    <cellStyle name="Note 2 5 3 2 17 2" xfId="24118"/>
    <cellStyle name="Note 2 5 3 2 17 3" xfId="24119"/>
    <cellStyle name="Note 2 5 3 2 17 4" xfId="24120"/>
    <cellStyle name="Note 2 5 3 2 17 5" xfId="24121"/>
    <cellStyle name="Note 2 5 3 2 18" xfId="24122"/>
    <cellStyle name="Note 2 5 3 2 2" xfId="24123"/>
    <cellStyle name="Note 2 5 3 2 2 2" xfId="24124"/>
    <cellStyle name="Note 2 5 3 2 2 2 2" xfId="24125"/>
    <cellStyle name="Note 2 5 3 2 2 2 3" xfId="24126"/>
    <cellStyle name="Note 2 5 3 2 2 2 4" xfId="24127"/>
    <cellStyle name="Note 2 5 3 2 2 2 5" xfId="24128"/>
    <cellStyle name="Note 2 5 3 2 2 2 6" xfId="24129"/>
    <cellStyle name="Note 2 5 3 2 2 2 7" xfId="24130"/>
    <cellStyle name="Note 2 5 3 2 2 3" xfId="24131"/>
    <cellStyle name="Note 2 5 3 2 2 4" xfId="24132"/>
    <cellStyle name="Note 2 5 3 2 2 5" xfId="24133"/>
    <cellStyle name="Note 2 5 3 2 3" xfId="24134"/>
    <cellStyle name="Note 2 5 3 2 3 2" xfId="24135"/>
    <cellStyle name="Note 2 5 3 2 3 2 2" xfId="24136"/>
    <cellStyle name="Note 2 5 3 2 3 2 3" xfId="24137"/>
    <cellStyle name="Note 2 5 3 2 3 2 4" xfId="24138"/>
    <cellStyle name="Note 2 5 3 2 3 2 5" xfId="24139"/>
    <cellStyle name="Note 2 5 3 2 3 2 6" xfId="24140"/>
    <cellStyle name="Note 2 5 3 2 3 2 7" xfId="24141"/>
    <cellStyle name="Note 2 5 3 2 3 3" xfId="24142"/>
    <cellStyle name="Note 2 5 3 2 3 4" xfId="24143"/>
    <cellStyle name="Note 2 5 3 2 3 5" xfId="24144"/>
    <cellStyle name="Note 2 5 3 2 4" xfId="24145"/>
    <cellStyle name="Note 2 5 3 2 4 2" xfId="24146"/>
    <cellStyle name="Note 2 5 3 2 4 2 2" xfId="24147"/>
    <cellStyle name="Note 2 5 3 2 4 2 3" xfId="24148"/>
    <cellStyle name="Note 2 5 3 2 4 2 4" xfId="24149"/>
    <cellStyle name="Note 2 5 3 2 4 2 5" xfId="24150"/>
    <cellStyle name="Note 2 5 3 2 4 2 6" xfId="24151"/>
    <cellStyle name="Note 2 5 3 2 4 2 7" xfId="24152"/>
    <cellStyle name="Note 2 5 3 2 4 3" xfId="24153"/>
    <cellStyle name="Note 2 5 3 2 4 4" xfId="24154"/>
    <cellStyle name="Note 2 5 3 2 4 5" xfId="24155"/>
    <cellStyle name="Note 2 5 3 2 5" xfId="24156"/>
    <cellStyle name="Note 2 5 3 2 5 2" xfId="24157"/>
    <cellStyle name="Note 2 5 3 2 5 3" xfId="24158"/>
    <cellStyle name="Note 2 5 3 2 5 4" xfId="24159"/>
    <cellStyle name="Note 2 5 3 2 5 5" xfId="24160"/>
    <cellStyle name="Note 2 5 3 2 5 6" xfId="24161"/>
    <cellStyle name="Note 2 5 3 2 5 7" xfId="24162"/>
    <cellStyle name="Note 2 5 3 2 5 8" xfId="24163"/>
    <cellStyle name="Note 2 5 3 2 6" xfId="24164"/>
    <cellStyle name="Note 2 5 3 2 6 2" xfId="24165"/>
    <cellStyle name="Note 2 5 3 2 6 3" xfId="24166"/>
    <cellStyle name="Note 2 5 3 2 6 4" xfId="24167"/>
    <cellStyle name="Note 2 5 3 2 6 5" xfId="24168"/>
    <cellStyle name="Note 2 5 3 2 6 6" xfId="24169"/>
    <cellStyle name="Note 2 5 3 2 6 7" xfId="24170"/>
    <cellStyle name="Note 2 5 3 2 7" xfId="24171"/>
    <cellStyle name="Note 2 5 3 2 7 2" xfId="24172"/>
    <cellStyle name="Note 2 5 3 2 7 3" xfId="24173"/>
    <cellStyle name="Note 2 5 3 2 7 4" xfId="24174"/>
    <cellStyle name="Note 2 5 3 2 7 5" xfId="24175"/>
    <cellStyle name="Note 2 5 3 2 8" xfId="24176"/>
    <cellStyle name="Note 2 5 3 2 8 2" xfId="24177"/>
    <cellStyle name="Note 2 5 3 2 8 3" xfId="24178"/>
    <cellStyle name="Note 2 5 3 2 8 4" xfId="24179"/>
    <cellStyle name="Note 2 5 3 2 8 5" xfId="24180"/>
    <cellStyle name="Note 2 5 3 2 9" xfId="24181"/>
    <cellStyle name="Note 2 5 3 2 9 2" xfId="24182"/>
    <cellStyle name="Note 2 5 3 2 9 3" xfId="24183"/>
    <cellStyle name="Note 2 5 3 2 9 4" xfId="24184"/>
    <cellStyle name="Note 2 5 3 2 9 5" xfId="24185"/>
    <cellStyle name="Note 2 5 3 3" xfId="24186"/>
    <cellStyle name="Note 2 5 3 3 10" xfId="24187"/>
    <cellStyle name="Note 2 5 3 3 2" xfId="24188"/>
    <cellStyle name="Note 2 5 3 3 2 2" xfId="24189"/>
    <cellStyle name="Note 2 5 3 3 2 2 2" xfId="24190"/>
    <cellStyle name="Note 2 5 3 3 2 2 3" xfId="24191"/>
    <cellStyle name="Note 2 5 3 3 2 2 4" xfId="24192"/>
    <cellStyle name="Note 2 5 3 3 2 2 5" xfId="24193"/>
    <cellStyle name="Note 2 5 3 3 2 2 6" xfId="24194"/>
    <cellStyle name="Note 2 5 3 3 2 2 7" xfId="24195"/>
    <cellStyle name="Note 2 5 3 3 2 3" xfId="24196"/>
    <cellStyle name="Note 2 5 3 3 2 4" xfId="24197"/>
    <cellStyle name="Note 2 5 3 3 3" xfId="24198"/>
    <cellStyle name="Note 2 5 3 3 3 2" xfId="24199"/>
    <cellStyle name="Note 2 5 3 3 3 2 2" xfId="24200"/>
    <cellStyle name="Note 2 5 3 3 3 2 3" xfId="24201"/>
    <cellStyle name="Note 2 5 3 3 3 2 4" xfId="24202"/>
    <cellStyle name="Note 2 5 3 3 3 2 5" xfId="24203"/>
    <cellStyle name="Note 2 5 3 3 3 2 6" xfId="24204"/>
    <cellStyle name="Note 2 5 3 3 3 2 7" xfId="24205"/>
    <cellStyle name="Note 2 5 3 3 3 3" xfId="24206"/>
    <cellStyle name="Note 2 5 3 3 3 4" xfId="24207"/>
    <cellStyle name="Note 2 5 3 3 4" xfId="24208"/>
    <cellStyle name="Note 2 5 3 3 4 2" xfId="24209"/>
    <cellStyle name="Note 2 5 3 3 4 2 2" xfId="24210"/>
    <cellStyle name="Note 2 5 3 3 4 2 3" xfId="24211"/>
    <cellStyle name="Note 2 5 3 3 4 2 4" xfId="24212"/>
    <cellStyle name="Note 2 5 3 3 4 2 5" xfId="24213"/>
    <cellStyle name="Note 2 5 3 3 4 2 6" xfId="24214"/>
    <cellStyle name="Note 2 5 3 3 4 2 7" xfId="24215"/>
    <cellStyle name="Note 2 5 3 3 4 3" xfId="24216"/>
    <cellStyle name="Note 2 5 3 3 4 4" xfId="24217"/>
    <cellStyle name="Note 2 5 3 3 5" xfId="24218"/>
    <cellStyle name="Note 2 5 3 3 5 2" xfId="24219"/>
    <cellStyle name="Note 2 5 3 3 5 3" xfId="24220"/>
    <cellStyle name="Note 2 5 3 3 5 4" xfId="24221"/>
    <cellStyle name="Note 2 5 3 3 5 5" xfId="24222"/>
    <cellStyle name="Note 2 5 3 3 5 6" xfId="24223"/>
    <cellStyle name="Note 2 5 3 3 5 7" xfId="24224"/>
    <cellStyle name="Note 2 5 3 3 5 8" xfId="24225"/>
    <cellStyle name="Note 2 5 3 3 6" xfId="24226"/>
    <cellStyle name="Note 2 5 3 3 6 2" xfId="24227"/>
    <cellStyle name="Note 2 5 3 3 6 3" xfId="24228"/>
    <cellStyle name="Note 2 5 3 3 6 4" xfId="24229"/>
    <cellStyle name="Note 2 5 3 3 6 5" xfId="24230"/>
    <cellStyle name="Note 2 5 3 3 6 6" xfId="24231"/>
    <cellStyle name="Note 2 5 3 3 6 7" xfId="24232"/>
    <cellStyle name="Note 2 5 3 3 7" xfId="24233"/>
    <cellStyle name="Note 2 5 3 3 8" xfId="24234"/>
    <cellStyle name="Note 2 5 3 3 9" xfId="24235"/>
    <cellStyle name="Note 2 5 3 4" xfId="24236"/>
    <cellStyle name="Note 2 5 3 4 2" xfId="24237"/>
    <cellStyle name="Note 2 5 3 4 2 2" xfId="24238"/>
    <cellStyle name="Note 2 5 3 4 2 3" xfId="24239"/>
    <cellStyle name="Note 2 5 3 4 2 4" xfId="24240"/>
    <cellStyle name="Note 2 5 3 4 2 5" xfId="24241"/>
    <cellStyle name="Note 2 5 3 4 2 6" xfId="24242"/>
    <cellStyle name="Note 2 5 3 4 2 7" xfId="24243"/>
    <cellStyle name="Note 2 5 3 4 3" xfId="24244"/>
    <cellStyle name="Note 2 5 3 4 4" xfId="24245"/>
    <cellStyle name="Note 2 5 3 4 5" xfId="24246"/>
    <cellStyle name="Note 2 5 3 5" xfId="24247"/>
    <cellStyle name="Note 2 5 3 5 2" xfId="24248"/>
    <cellStyle name="Note 2 5 3 5 2 2" xfId="24249"/>
    <cellStyle name="Note 2 5 3 5 2 3" xfId="24250"/>
    <cellStyle name="Note 2 5 3 5 2 4" xfId="24251"/>
    <cellStyle name="Note 2 5 3 5 2 5" xfId="24252"/>
    <cellStyle name="Note 2 5 3 5 2 6" xfId="24253"/>
    <cellStyle name="Note 2 5 3 5 2 7" xfId="24254"/>
    <cellStyle name="Note 2 5 3 5 3" xfId="24255"/>
    <cellStyle name="Note 2 5 3 5 4" xfId="24256"/>
    <cellStyle name="Note 2 5 3 5 5" xfId="24257"/>
    <cellStyle name="Note 2 5 3 6" xfId="24258"/>
    <cellStyle name="Note 2 5 3 6 2" xfId="24259"/>
    <cellStyle name="Note 2 5 3 6 2 2" xfId="24260"/>
    <cellStyle name="Note 2 5 3 6 2 3" xfId="24261"/>
    <cellStyle name="Note 2 5 3 6 2 4" xfId="24262"/>
    <cellStyle name="Note 2 5 3 6 2 5" xfId="24263"/>
    <cellStyle name="Note 2 5 3 6 2 6" xfId="24264"/>
    <cellStyle name="Note 2 5 3 6 2 7" xfId="24265"/>
    <cellStyle name="Note 2 5 3 6 3" xfId="24266"/>
    <cellStyle name="Note 2 5 3 6 4" xfId="24267"/>
    <cellStyle name="Note 2 5 3 6 5" xfId="24268"/>
    <cellStyle name="Note 2 5 3 7" xfId="24269"/>
    <cellStyle name="Note 2 5 3 7 2" xfId="24270"/>
    <cellStyle name="Note 2 5 3 7 2 2" xfId="24271"/>
    <cellStyle name="Note 2 5 3 7 2 3" xfId="24272"/>
    <cellStyle name="Note 2 5 3 7 2 4" xfId="24273"/>
    <cellStyle name="Note 2 5 3 7 2 5" xfId="24274"/>
    <cellStyle name="Note 2 5 3 7 2 6" xfId="24275"/>
    <cellStyle name="Note 2 5 3 7 2 7" xfId="24276"/>
    <cellStyle name="Note 2 5 3 7 3" xfId="24277"/>
    <cellStyle name="Note 2 5 3 7 4" xfId="24278"/>
    <cellStyle name="Note 2 5 3 7 5" xfId="24279"/>
    <cellStyle name="Note 2 5 3 8" xfId="24280"/>
    <cellStyle name="Note 2 5 3 8 2" xfId="24281"/>
    <cellStyle name="Note 2 5 3 8 3" xfId="24282"/>
    <cellStyle name="Note 2 5 3 8 4" xfId="24283"/>
    <cellStyle name="Note 2 5 3 8 5" xfId="24284"/>
    <cellStyle name="Note 2 5 3 8 6" xfId="24285"/>
    <cellStyle name="Note 2 5 3 8 7" xfId="24286"/>
    <cellStyle name="Note 2 5 3 8 8" xfId="24287"/>
    <cellStyle name="Note 2 5 3 9" xfId="24288"/>
    <cellStyle name="Note 2 5 3 9 2" xfId="24289"/>
    <cellStyle name="Note 2 5 3 9 3" xfId="24290"/>
    <cellStyle name="Note 2 5 3 9 4" xfId="24291"/>
    <cellStyle name="Note 2 5 3 9 5" xfId="24292"/>
    <cellStyle name="Note 2 5 3 9 6" xfId="24293"/>
    <cellStyle name="Note 2 5 3 9 7" xfId="24294"/>
    <cellStyle name="Note 2 5 4" xfId="24295"/>
    <cellStyle name="Note 2 5 4 10" xfId="24296"/>
    <cellStyle name="Note 2 5 4 10 2" xfId="24297"/>
    <cellStyle name="Note 2 5 4 10 3" xfId="24298"/>
    <cellStyle name="Note 2 5 4 10 4" xfId="24299"/>
    <cellStyle name="Note 2 5 4 10 5" xfId="24300"/>
    <cellStyle name="Note 2 5 4 11" xfId="24301"/>
    <cellStyle name="Note 2 5 4 11 2" xfId="24302"/>
    <cellStyle name="Note 2 5 4 11 3" xfId="24303"/>
    <cellStyle name="Note 2 5 4 11 4" xfId="24304"/>
    <cellStyle name="Note 2 5 4 11 5" xfId="24305"/>
    <cellStyle name="Note 2 5 4 12" xfId="24306"/>
    <cellStyle name="Note 2 5 4 12 2" xfId="24307"/>
    <cellStyle name="Note 2 5 4 12 3" xfId="24308"/>
    <cellStyle name="Note 2 5 4 12 4" xfId="24309"/>
    <cellStyle name="Note 2 5 4 12 5" xfId="24310"/>
    <cellStyle name="Note 2 5 4 13" xfId="24311"/>
    <cellStyle name="Note 2 5 4 13 2" xfId="24312"/>
    <cellStyle name="Note 2 5 4 13 3" xfId="24313"/>
    <cellStyle name="Note 2 5 4 13 4" xfId="24314"/>
    <cellStyle name="Note 2 5 4 13 5" xfId="24315"/>
    <cellStyle name="Note 2 5 4 14" xfId="24316"/>
    <cellStyle name="Note 2 5 4 14 2" xfId="24317"/>
    <cellStyle name="Note 2 5 4 14 3" xfId="24318"/>
    <cellStyle name="Note 2 5 4 14 4" xfId="24319"/>
    <cellStyle name="Note 2 5 4 14 5" xfId="24320"/>
    <cellStyle name="Note 2 5 4 15" xfId="24321"/>
    <cellStyle name="Note 2 5 4 15 2" xfId="24322"/>
    <cellStyle name="Note 2 5 4 15 3" xfId="24323"/>
    <cellStyle name="Note 2 5 4 15 4" xfId="24324"/>
    <cellStyle name="Note 2 5 4 15 5" xfId="24325"/>
    <cellStyle name="Note 2 5 4 16" xfId="24326"/>
    <cellStyle name="Note 2 5 4 16 2" xfId="24327"/>
    <cellStyle name="Note 2 5 4 16 3" xfId="24328"/>
    <cellStyle name="Note 2 5 4 16 4" xfId="24329"/>
    <cellStyle name="Note 2 5 4 16 5" xfId="24330"/>
    <cellStyle name="Note 2 5 4 17" xfId="24331"/>
    <cellStyle name="Note 2 5 4 17 2" xfId="24332"/>
    <cellStyle name="Note 2 5 4 17 3" xfId="24333"/>
    <cellStyle name="Note 2 5 4 17 4" xfId="24334"/>
    <cellStyle name="Note 2 5 4 17 5" xfId="24335"/>
    <cellStyle name="Note 2 5 4 18" xfId="24336"/>
    <cellStyle name="Note 2 5 4 2" xfId="24337"/>
    <cellStyle name="Note 2 5 4 2 10" xfId="24338"/>
    <cellStyle name="Note 2 5 4 2 10 2" xfId="24339"/>
    <cellStyle name="Note 2 5 4 2 10 3" xfId="24340"/>
    <cellStyle name="Note 2 5 4 2 10 4" xfId="24341"/>
    <cellStyle name="Note 2 5 4 2 10 5" xfId="24342"/>
    <cellStyle name="Note 2 5 4 2 11" xfId="24343"/>
    <cellStyle name="Note 2 5 4 2 11 2" xfId="24344"/>
    <cellStyle name="Note 2 5 4 2 11 3" xfId="24345"/>
    <cellStyle name="Note 2 5 4 2 11 4" xfId="24346"/>
    <cellStyle name="Note 2 5 4 2 11 5" xfId="24347"/>
    <cellStyle name="Note 2 5 4 2 12" xfId="24348"/>
    <cellStyle name="Note 2 5 4 2 12 2" xfId="24349"/>
    <cellStyle name="Note 2 5 4 2 12 3" xfId="24350"/>
    <cellStyle name="Note 2 5 4 2 12 4" xfId="24351"/>
    <cellStyle name="Note 2 5 4 2 12 5" xfId="24352"/>
    <cellStyle name="Note 2 5 4 2 13" xfId="24353"/>
    <cellStyle name="Note 2 5 4 2 13 2" xfId="24354"/>
    <cellStyle name="Note 2 5 4 2 13 3" xfId="24355"/>
    <cellStyle name="Note 2 5 4 2 13 4" xfId="24356"/>
    <cellStyle name="Note 2 5 4 2 13 5" xfId="24357"/>
    <cellStyle name="Note 2 5 4 2 14" xfId="24358"/>
    <cellStyle name="Note 2 5 4 2 14 2" xfId="24359"/>
    <cellStyle name="Note 2 5 4 2 14 3" xfId="24360"/>
    <cellStyle name="Note 2 5 4 2 14 4" xfId="24361"/>
    <cellStyle name="Note 2 5 4 2 14 5" xfId="24362"/>
    <cellStyle name="Note 2 5 4 2 15" xfId="24363"/>
    <cellStyle name="Note 2 5 4 2 15 2" xfId="24364"/>
    <cellStyle name="Note 2 5 4 2 15 3" xfId="24365"/>
    <cellStyle name="Note 2 5 4 2 15 4" xfId="24366"/>
    <cellStyle name="Note 2 5 4 2 15 5" xfId="24367"/>
    <cellStyle name="Note 2 5 4 2 16" xfId="24368"/>
    <cellStyle name="Note 2 5 4 2 16 2" xfId="24369"/>
    <cellStyle name="Note 2 5 4 2 16 3" xfId="24370"/>
    <cellStyle name="Note 2 5 4 2 16 4" xfId="24371"/>
    <cellStyle name="Note 2 5 4 2 16 5" xfId="24372"/>
    <cellStyle name="Note 2 5 4 2 17" xfId="24373"/>
    <cellStyle name="Note 2 5 4 2 17 2" xfId="24374"/>
    <cellStyle name="Note 2 5 4 2 17 3" xfId="24375"/>
    <cellStyle name="Note 2 5 4 2 17 4" xfId="24376"/>
    <cellStyle name="Note 2 5 4 2 17 5" xfId="24377"/>
    <cellStyle name="Note 2 5 4 2 18" xfId="24378"/>
    <cellStyle name="Note 2 5 4 2 2" xfId="24379"/>
    <cellStyle name="Note 2 5 4 2 2 2" xfId="24380"/>
    <cellStyle name="Note 2 5 4 2 2 2 2" xfId="24381"/>
    <cellStyle name="Note 2 5 4 2 2 2 3" xfId="24382"/>
    <cellStyle name="Note 2 5 4 2 2 2 4" xfId="24383"/>
    <cellStyle name="Note 2 5 4 2 2 2 5" xfId="24384"/>
    <cellStyle name="Note 2 5 4 2 2 2 6" xfId="24385"/>
    <cellStyle name="Note 2 5 4 2 2 2 7" xfId="24386"/>
    <cellStyle name="Note 2 5 4 2 2 3" xfId="24387"/>
    <cellStyle name="Note 2 5 4 2 2 4" xfId="24388"/>
    <cellStyle name="Note 2 5 4 2 2 5" xfId="24389"/>
    <cellStyle name="Note 2 5 4 2 3" xfId="24390"/>
    <cellStyle name="Note 2 5 4 2 3 2" xfId="24391"/>
    <cellStyle name="Note 2 5 4 2 3 2 2" xfId="24392"/>
    <cellStyle name="Note 2 5 4 2 3 2 3" xfId="24393"/>
    <cellStyle name="Note 2 5 4 2 3 2 4" xfId="24394"/>
    <cellStyle name="Note 2 5 4 2 3 2 5" xfId="24395"/>
    <cellStyle name="Note 2 5 4 2 3 2 6" xfId="24396"/>
    <cellStyle name="Note 2 5 4 2 3 2 7" xfId="24397"/>
    <cellStyle name="Note 2 5 4 2 3 3" xfId="24398"/>
    <cellStyle name="Note 2 5 4 2 3 4" xfId="24399"/>
    <cellStyle name="Note 2 5 4 2 3 5" xfId="24400"/>
    <cellStyle name="Note 2 5 4 2 4" xfId="24401"/>
    <cellStyle name="Note 2 5 4 2 4 2" xfId="24402"/>
    <cellStyle name="Note 2 5 4 2 4 2 2" xfId="24403"/>
    <cellStyle name="Note 2 5 4 2 4 2 3" xfId="24404"/>
    <cellStyle name="Note 2 5 4 2 4 2 4" xfId="24405"/>
    <cellStyle name="Note 2 5 4 2 4 2 5" xfId="24406"/>
    <cellStyle name="Note 2 5 4 2 4 2 6" xfId="24407"/>
    <cellStyle name="Note 2 5 4 2 4 2 7" xfId="24408"/>
    <cellStyle name="Note 2 5 4 2 4 3" xfId="24409"/>
    <cellStyle name="Note 2 5 4 2 4 4" xfId="24410"/>
    <cellStyle name="Note 2 5 4 2 4 5" xfId="24411"/>
    <cellStyle name="Note 2 5 4 2 5" xfId="24412"/>
    <cellStyle name="Note 2 5 4 2 5 2" xfId="24413"/>
    <cellStyle name="Note 2 5 4 2 5 3" xfId="24414"/>
    <cellStyle name="Note 2 5 4 2 5 4" xfId="24415"/>
    <cellStyle name="Note 2 5 4 2 5 5" xfId="24416"/>
    <cellStyle name="Note 2 5 4 2 5 6" xfId="24417"/>
    <cellStyle name="Note 2 5 4 2 5 7" xfId="24418"/>
    <cellStyle name="Note 2 5 4 2 5 8" xfId="24419"/>
    <cellStyle name="Note 2 5 4 2 6" xfId="24420"/>
    <cellStyle name="Note 2 5 4 2 6 2" xfId="24421"/>
    <cellStyle name="Note 2 5 4 2 6 3" xfId="24422"/>
    <cellStyle name="Note 2 5 4 2 6 4" xfId="24423"/>
    <cellStyle name="Note 2 5 4 2 6 5" xfId="24424"/>
    <cellStyle name="Note 2 5 4 2 6 6" xfId="24425"/>
    <cellStyle name="Note 2 5 4 2 6 7" xfId="24426"/>
    <cellStyle name="Note 2 5 4 2 7" xfId="24427"/>
    <cellStyle name="Note 2 5 4 2 7 2" xfId="24428"/>
    <cellStyle name="Note 2 5 4 2 7 3" xfId="24429"/>
    <cellStyle name="Note 2 5 4 2 7 4" xfId="24430"/>
    <cellStyle name="Note 2 5 4 2 7 5" xfId="24431"/>
    <cellStyle name="Note 2 5 4 2 8" xfId="24432"/>
    <cellStyle name="Note 2 5 4 2 8 2" xfId="24433"/>
    <cellStyle name="Note 2 5 4 2 8 3" xfId="24434"/>
    <cellStyle name="Note 2 5 4 2 8 4" xfId="24435"/>
    <cellStyle name="Note 2 5 4 2 8 5" xfId="24436"/>
    <cellStyle name="Note 2 5 4 2 9" xfId="24437"/>
    <cellStyle name="Note 2 5 4 2 9 2" xfId="24438"/>
    <cellStyle name="Note 2 5 4 2 9 3" xfId="24439"/>
    <cellStyle name="Note 2 5 4 2 9 4" xfId="24440"/>
    <cellStyle name="Note 2 5 4 2 9 5" xfId="24441"/>
    <cellStyle name="Note 2 5 4 3" xfId="24442"/>
    <cellStyle name="Note 2 5 4 3 10" xfId="24443"/>
    <cellStyle name="Note 2 5 4 3 2" xfId="24444"/>
    <cellStyle name="Note 2 5 4 3 2 2" xfId="24445"/>
    <cellStyle name="Note 2 5 4 3 2 2 2" xfId="24446"/>
    <cellStyle name="Note 2 5 4 3 2 2 3" xfId="24447"/>
    <cellStyle name="Note 2 5 4 3 2 2 4" xfId="24448"/>
    <cellStyle name="Note 2 5 4 3 2 2 5" xfId="24449"/>
    <cellStyle name="Note 2 5 4 3 2 2 6" xfId="24450"/>
    <cellStyle name="Note 2 5 4 3 2 2 7" xfId="24451"/>
    <cellStyle name="Note 2 5 4 3 2 3" xfId="24452"/>
    <cellStyle name="Note 2 5 4 3 2 4" xfId="24453"/>
    <cellStyle name="Note 2 5 4 3 3" xfId="24454"/>
    <cellStyle name="Note 2 5 4 3 3 2" xfId="24455"/>
    <cellStyle name="Note 2 5 4 3 3 2 2" xfId="24456"/>
    <cellStyle name="Note 2 5 4 3 3 2 3" xfId="24457"/>
    <cellStyle name="Note 2 5 4 3 3 2 4" xfId="24458"/>
    <cellStyle name="Note 2 5 4 3 3 2 5" xfId="24459"/>
    <cellStyle name="Note 2 5 4 3 3 2 6" xfId="24460"/>
    <cellStyle name="Note 2 5 4 3 3 2 7" xfId="24461"/>
    <cellStyle name="Note 2 5 4 3 3 3" xfId="24462"/>
    <cellStyle name="Note 2 5 4 3 3 4" xfId="24463"/>
    <cellStyle name="Note 2 5 4 3 4" xfId="24464"/>
    <cellStyle name="Note 2 5 4 3 4 2" xfId="24465"/>
    <cellStyle name="Note 2 5 4 3 4 2 2" xfId="24466"/>
    <cellStyle name="Note 2 5 4 3 4 2 3" xfId="24467"/>
    <cellStyle name="Note 2 5 4 3 4 2 4" xfId="24468"/>
    <cellStyle name="Note 2 5 4 3 4 2 5" xfId="24469"/>
    <cellStyle name="Note 2 5 4 3 4 2 6" xfId="24470"/>
    <cellStyle name="Note 2 5 4 3 4 2 7" xfId="24471"/>
    <cellStyle name="Note 2 5 4 3 4 3" xfId="24472"/>
    <cellStyle name="Note 2 5 4 3 4 4" xfId="24473"/>
    <cellStyle name="Note 2 5 4 3 5" xfId="24474"/>
    <cellStyle name="Note 2 5 4 3 5 2" xfId="24475"/>
    <cellStyle name="Note 2 5 4 3 5 3" xfId="24476"/>
    <cellStyle name="Note 2 5 4 3 5 4" xfId="24477"/>
    <cellStyle name="Note 2 5 4 3 5 5" xfId="24478"/>
    <cellStyle name="Note 2 5 4 3 5 6" xfId="24479"/>
    <cellStyle name="Note 2 5 4 3 5 7" xfId="24480"/>
    <cellStyle name="Note 2 5 4 3 5 8" xfId="24481"/>
    <cellStyle name="Note 2 5 4 3 6" xfId="24482"/>
    <cellStyle name="Note 2 5 4 3 6 2" xfId="24483"/>
    <cellStyle name="Note 2 5 4 3 6 3" xfId="24484"/>
    <cellStyle name="Note 2 5 4 3 6 4" xfId="24485"/>
    <cellStyle name="Note 2 5 4 3 6 5" xfId="24486"/>
    <cellStyle name="Note 2 5 4 3 6 6" xfId="24487"/>
    <cellStyle name="Note 2 5 4 3 6 7" xfId="24488"/>
    <cellStyle name="Note 2 5 4 3 7" xfId="24489"/>
    <cellStyle name="Note 2 5 4 3 8" xfId="24490"/>
    <cellStyle name="Note 2 5 4 3 9" xfId="24491"/>
    <cellStyle name="Note 2 5 4 4" xfId="24492"/>
    <cellStyle name="Note 2 5 4 4 2" xfId="24493"/>
    <cellStyle name="Note 2 5 4 4 2 2" xfId="24494"/>
    <cellStyle name="Note 2 5 4 4 2 3" xfId="24495"/>
    <cellStyle name="Note 2 5 4 4 2 4" xfId="24496"/>
    <cellStyle name="Note 2 5 4 4 2 5" xfId="24497"/>
    <cellStyle name="Note 2 5 4 4 2 6" xfId="24498"/>
    <cellStyle name="Note 2 5 4 4 2 7" xfId="24499"/>
    <cellStyle name="Note 2 5 4 4 3" xfId="24500"/>
    <cellStyle name="Note 2 5 4 4 4" xfId="24501"/>
    <cellStyle name="Note 2 5 4 4 5" xfId="24502"/>
    <cellStyle name="Note 2 5 4 5" xfId="24503"/>
    <cellStyle name="Note 2 5 4 5 2" xfId="24504"/>
    <cellStyle name="Note 2 5 4 5 2 2" xfId="24505"/>
    <cellStyle name="Note 2 5 4 5 2 3" xfId="24506"/>
    <cellStyle name="Note 2 5 4 5 2 4" xfId="24507"/>
    <cellStyle name="Note 2 5 4 5 2 5" xfId="24508"/>
    <cellStyle name="Note 2 5 4 5 2 6" xfId="24509"/>
    <cellStyle name="Note 2 5 4 5 2 7" xfId="24510"/>
    <cellStyle name="Note 2 5 4 5 3" xfId="24511"/>
    <cellStyle name="Note 2 5 4 5 4" xfId="24512"/>
    <cellStyle name="Note 2 5 4 5 5" xfId="24513"/>
    <cellStyle name="Note 2 5 4 6" xfId="24514"/>
    <cellStyle name="Note 2 5 4 6 2" xfId="24515"/>
    <cellStyle name="Note 2 5 4 6 2 2" xfId="24516"/>
    <cellStyle name="Note 2 5 4 6 2 3" xfId="24517"/>
    <cellStyle name="Note 2 5 4 6 2 4" xfId="24518"/>
    <cellStyle name="Note 2 5 4 6 2 5" xfId="24519"/>
    <cellStyle name="Note 2 5 4 6 2 6" xfId="24520"/>
    <cellStyle name="Note 2 5 4 6 2 7" xfId="24521"/>
    <cellStyle name="Note 2 5 4 6 3" xfId="24522"/>
    <cellStyle name="Note 2 5 4 6 4" xfId="24523"/>
    <cellStyle name="Note 2 5 4 6 5" xfId="24524"/>
    <cellStyle name="Note 2 5 4 7" xfId="24525"/>
    <cellStyle name="Note 2 5 4 7 2" xfId="24526"/>
    <cellStyle name="Note 2 5 4 7 2 2" xfId="24527"/>
    <cellStyle name="Note 2 5 4 7 2 3" xfId="24528"/>
    <cellStyle name="Note 2 5 4 7 2 4" xfId="24529"/>
    <cellStyle name="Note 2 5 4 7 2 5" xfId="24530"/>
    <cellStyle name="Note 2 5 4 7 2 6" xfId="24531"/>
    <cellStyle name="Note 2 5 4 7 2 7" xfId="24532"/>
    <cellStyle name="Note 2 5 4 7 3" xfId="24533"/>
    <cellStyle name="Note 2 5 4 7 4" xfId="24534"/>
    <cellStyle name="Note 2 5 4 7 5" xfId="24535"/>
    <cellStyle name="Note 2 5 4 8" xfId="24536"/>
    <cellStyle name="Note 2 5 4 8 2" xfId="24537"/>
    <cellStyle name="Note 2 5 4 8 3" xfId="24538"/>
    <cellStyle name="Note 2 5 4 8 4" xfId="24539"/>
    <cellStyle name="Note 2 5 4 8 5" xfId="24540"/>
    <cellStyle name="Note 2 5 4 8 6" xfId="24541"/>
    <cellStyle name="Note 2 5 4 8 7" xfId="24542"/>
    <cellStyle name="Note 2 5 4 8 8" xfId="24543"/>
    <cellStyle name="Note 2 5 4 9" xfId="24544"/>
    <cellStyle name="Note 2 5 4 9 2" xfId="24545"/>
    <cellStyle name="Note 2 5 4 9 3" xfId="24546"/>
    <cellStyle name="Note 2 5 4 9 4" xfId="24547"/>
    <cellStyle name="Note 2 5 4 9 5" xfId="24548"/>
    <cellStyle name="Note 2 5 4 9 6" xfId="24549"/>
    <cellStyle name="Note 2 5 4 9 7" xfId="24550"/>
    <cellStyle name="Note 2 5 5" xfId="24551"/>
    <cellStyle name="Note 2 5 5 10" xfId="24552"/>
    <cellStyle name="Note 2 5 5 10 2" xfId="24553"/>
    <cellStyle name="Note 2 5 5 10 3" xfId="24554"/>
    <cellStyle name="Note 2 5 5 10 4" xfId="24555"/>
    <cellStyle name="Note 2 5 5 10 5" xfId="24556"/>
    <cellStyle name="Note 2 5 5 11" xfId="24557"/>
    <cellStyle name="Note 2 5 5 11 2" xfId="24558"/>
    <cellStyle name="Note 2 5 5 11 3" xfId="24559"/>
    <cellStyle name="Note 2 5 5 11 4" xfId="24560"/>
    <cellStyle name="Note 2 5 5 11 5" xfId="24561"/>
    <cellStyle name="Note 2 5 5 12" xfId="24562"/>
    <cellStyle name="Note 2 5 5 12 2" xfId="24563"/>
    <cellStyle name="Note 2 5 5 12 3" xfId="24564"/>
    <cellStyle name="Note 2 5 5 12 4" xfId="24565"/>
    <cellStyle name="Note 2 5 5 12 5" xfId="24566"/>
    <cellStyle name="Note 2 5 5 13" xfId="24567"/>
    <cellStyle name="Note 2 5 5 13 2" xfId="24568"/>
    <cellStyle name="Note 2 5 5 13 3" xfId="24569"/>
    <cellStyle name="Note 2 5 5 13 4" xfId="24570"/>
    <cellStyle name="Note 2 5 5 13 5" xfId="24571"/>
    <cellStyle name="Note 2 5 5 14" xfId="24572"/>
    <cellStyle name="Note 2 5 5 14 2" xfId="24573"/>
    <cellStyle name="Note 2 5 5 14 3" xfId="24574"/>
    <cellStyle name="Note 2 5 5 14 4" xfId="24575"/>
    <cellStyle name="Note 2 5 5 14 5" xfId="24576"/>
    <cellStyle name="Note 2 5 5 15" xfId="24577"/>
    <cellStyle name="Note 2 5 5 15 2" xfId="24578"/>
    <cellStyle name="Note 2 5 5 15 3" xfId="24579"/>
    <cellStyle name="Note 2 5 5 15 4" xfId="24580"/>
    <cellStyle name="Note 2 5 5 15 5" xfId="24581"/>
    <cellStyle name="Note 2 5 5 16" xfId="24582"/>
    <cellStyle name="Note 2 5 5 16 2" xfId="24583"/>
    <cellStyle name="Note 2 5 5 16 3" xfId="24584"/>
    <cellStyle name="Note 2 5 5 16 4" xfId="24585"/>
    <cellStyle name="Note 2 5 5 16 5" xfId="24586"/>
    <cellStyle name="Note 2 5 5 17" xfId="24587"/>
    <cellStyle name="Note 2 5 5 17 2" xfId="24588"/>
    <cellStyle name="Note 2 5 5 17 3" xfId="24589"/>
    <cellStyle name="Note 2 5 5 17 4" xfId="24590"/>
    <cellStyle name="Note 2 5 5 17 5" xfId="24591"/>
    <cellStyle name="Note 2 5 5 18" xfId="24592"/>
    <cellStyle name="Note 2 5 5 2" xfId="24593"/>
    <cellStyle name="Note 2 5 5 2 2" xfId="24594"/>
    <cellStyle name="Note 2 5 5 2 2 2" xfId="24595"/>
    <cellStyle name="Note 2 5 5 2 2 3" xfId="24596"/>
    <cellStyle name="Note 2 5 5 2 2 4" xfId="24597"/>
    <cellStyle name="Note 2 5 5 2 2 5" xfId="24598"/>
    <cellStyle name="Note 2 5 5 2 2 6" xfId="24599"/>
    <cellStyle name="Note 2 5 5 2 2 7" xfId="24600"/>
    <cellStyle name="Note 2 5 5 2 3" xfId="24601"/>
    <cellStyle name="Note 2 5 5 2 4" xfId="24602"/>
    <cellStyle name="Note 2 5 5 2 5" xfId="24603"/>
    <cellStyle name="Note 2 5 5 3" xfId="24604"/>
    <cellStyle name="Note 2 5 5 3 2" xfId="24605"/>
    <cellStyle name="Note 2 5 5 3 2 2" xfId="24606"/>
    <cellStyle name="Note 2 5 5 3 2 3" xfId="24607"/>
    <cellStyle name="Note 2 5 5 3 2 4" xfId="24608"/>
    <cellStyle name="Note 2 5 5 3 2 5" xfId="24609"/>
    <cellStyle name="Note 2 5 5 3 2 6" xfId="24610"/>
    <cellStyle name="Note 2 5 5 3 2 7" xfId="24611"/>
    <cellStyle name="Note 2 5 5 3 3" xfId="24612"/>
    <cellStyle name="Note 2 5 5 3 4" xfId="24613"/>
    <cellStyle name="Note 2 5 5 3 5" xfId="24614"/>
    <cellStyle name="Note 2 5 5 4" xfId="24615"/>
    <cellStyle name="Note 2 5 5 4 2" xfId="24616"/>
    <cellStyle name="Note 2 5 5 4 2 2" xfId="24617"/>
    <cellStyle name="Note 2 5 5 4 2 3" xfId="24618"/>
    <cellStyle name="Note 2 5 5 4 2 4" xfId="24619"/>
    <cellStyle name="Note 2 5 5 4 2 5" xfId="24620"/>
    <cellStyle name="Note 2 5 5 4 2 6" xfId="24621"/>
    <cellStyle name="Note 2 5 5 4 2 7" xfId="24622"/>
    <cellStyle name="Note 2 5 5 4 3" xfId="24623"/>
    <cellStyle name="Note 2 5 5 4 4" xfId="24624"/>
    <cellStyle name="Note 2 5 5 4 5" xfId="24625"/>
    <cellStyle name="Note 2 5 5 5" xfId="24626"/>
    <cellStyle name="Note 2 5 5 5 2" xfId="24627"/>
    <cellStyle name="Note 2 5 5 5 3" xfId="24628"/>
    <cellStyle name="Note 2 5 5 5 4" xfId="24629"/>
    <cellStyle name="Note 2 5 5 5 5" xfId="24630"/>
    <cellStyle name="Note 2 5 5 5 6" xfId="24631"/>
    <cellStyle name="Note 2 5 5 5 7" xfId="24632"/>
    <cellStyle name="Note 2 5 5 5 8" xfId="24633"/>
    <cellStyle name="Note 2 5 5 6" xfId="24634"/>
    <cellStyle name="Note 2 5 5 6 2" xfId="24635"/>
    <cellStyle name="Note 2 5 5 6 3" xfId="24636"/>
    <cellStyle name="Note 2 5 5 6 4" xfId="24637"/>
    <cellStyle name="Note 2 5 5 6 5" xfId="24638"/>
    <cellStyle name="Note 2 5 5 6 6" xfId="24639"/>
    <cellStyle name="Note 2 5 5 6 7" xfId="24640"/>
    <cellStyle name="Note 2 5 5 7" xfId="24641"/>
    <cellStyle name="Note 2 5 5 7 2" xfId="24642"/>
    <cellStyle name="Note 2 5 5 7 3" xfId="24643"/>
    <cellStyle name="Note 2 5 5 7 4" xfId="24644"/>
    <cellStyle name="Note 2 5 5 7 5" xfId="24645"/>
    <cellStyle name="Note 2 5 5 8" xfId="24646"/>
    <cellStyle name="Note 2 5 5 8 2" xfId="24647"/>
    <cellStyle name="Note 2 5 5 8 3" xfId="24648"/>
    <cellStyle name="Note 2 5 5 8 4" xfId="24649"/>
    <cellStyle name="Note 2 5 5 8 5" xfId="24650"/>
    <cellStyle name="Note 2 5 5 9" xfId="24651"/>
    <cellStyle name="Note 2 5 5 9 2" xfId="24652"/>
    <cellStyle name="Note 2 5 5 9 3" xfId="24653"/>
    <cellStyle name="Note 2 5 5 9 4" xfId="24654"/>
    <cellStyle name="Note 2 5 5 9 5" xfId="24655"/>
    <cellStyle name="Note 2 5 6" xfId="24656"/>
    <cellStyle name="Note 2 5 6 10" xfId="24657"/>
    <cellStyle name="Note 2 5 6 2" xfId="24658"/>
    <cellStyle name="Note 2 5 6 2 2" xfId="24659"/>
    <cellStyle name="Note 2 5 6 2 2 2" xfId="24660"/>
    <cellStyle name="Note 2 5 6 2 2 3" xfId="24661"/>
    <cellStyle name="Note 2 5 6 2 2 4" xfId="24662"/>
    <cellStyle name="Note 2 5 6 2 2 5" xfId="24663"/>
    <cellStyle name="Note 2 5 6 2 2 6" xfId="24664"/>
    <cellStyle name="Note 2 5 6 2 2 7" xfId="24665"/>
    <cellStyle name="Note 2 5 6 2 3" xfId="24666"/>
    <cellStyle name="Note 2 5 6 2 4" xfId="24667"/>
    <cellStyle name="Note 2 5 6 3" xfId="24668"/>
    <cellStyle name="Note 2 5 6 3 2" xfId="24669"/>
    <cellStyle name="Note 2 5 6 3 2 2" xfId="24670"/>
    <cellStyle name="Note 2 5 6 3 2 3" xfId="24671"/>
    <cellStyle name="Note 2 5 6 3 2 4" xfId="24672"/>
    <cellStyle name="Note 2 5 6 3 2 5" xfId="24673"/>
    <cellStyle name="Note 2 5 6 3 2 6" xfId="24674"/>
    <cellStyle name="Note 2 5 6 3 2 7" xfId="24675"/>
    <cellStyle name="Note 2 5 6 3 3" xfId="24676"/>
    <cellStyle name="Note 2 5 6 3 4" xfId="24677"/>
    <cellStyle name="Note 2 5 6 4" xfId="24678"/>
    <cellStyle name="Note 2 5 6 4 2" xfId="24679"/>
    <cellStyle name="Note 2 5 6 4 2 2" xfId="24680"/>
    <cellStyle name="Note 2 5 6 4 2 3" xfId="24681"/>
    <cellStyle name="Note 2 5 6 4 2 4" xfId="24682"/>
    <cellStyle name="Note 2 5 6 4 2 5" xfId="24683"/>
    <cellStyle name="Note 2 5 6 4 2 6" xfId="24684"/>
    <cellStyle name="Note 2 5 6 4 2 7" xfId="24685"/>
    <cellStyle name="Note 2 5 6 4 3" xfId="24686"/>
    <cellStyle name="Note 2 5 6 4 4" xfId="24687"/>
    <cellStyle name="Note 2 5 6 5" xfId="24688"/>
    <cellStyle name="Note 2 5 6 5 2" xfId="24689"/>
    <cellStyle name="Note 2 5 6 5 3" xfId="24690"/>
    <cellStyle name="Note 2 5 6 5 4" xfId="24691"/>
    <cellStyle name="Note 2 5 6 5 5" xfId="24692"/>
    <cellStyle name="Note 2 5 6 5 6" xfId="24693"/>
    <cellStyle name="Note 2 5 6 5 7" xfId="24694"/>
    <cellStyle name="Note 2 5 6 5 8" xfId="24695"/>
    <cellStyle name="Note 2 5 6 6" xfId="24696"/>
    <cellStyle name="Note 2 5 6 6 2" xfId="24697"/>
    <cellStyle name="Note 2 5 6 6 3" xfId="24698"/>
    <cellStyle name="Note 2 5 6 6 4" xfId="24699"/>
    <cellStyle name="Note 2 5 6 6 5" xfId="24700"/>
    <cellStyle name="Note 2 5 6 6 6" xfId="24701"/>
    <cellStyle name="Note 2 5 6 6 7" xfId="24702"/>
    <cellStyle name="Note 2 5 6 7" xfId="24703"/>
    <cellStyle name="Note 2 5 6 8" xfId="24704"/>
    <cellStyle name="Note 2 5 6 9" xfId="24705"/>
    <cellStyle name="Note 2 5 7" xfId="24706"/>
    <cellStyle name="Note 2 5 7 2" xfId="24707"/>
    <cellStyle name="Note 2 5 7 2 2" xfId="24708"/>
    <cellStyle name="Note 2 5 7 2 3" xfId="24709"/>
    <cellStyle name="Note 2 5 7 2 4" xfId="24710"/>
    <cellStyle name="Note 2 5 7 2 5" xfId="24711"/>
    <cellStyle name="Note 2 5 7 2 6" xfId="24712"/>
    <cellStyle name="Note 2 5 7 2 7" xfId="24713"/>
    <cellStyle name="Note 2 5 7 3" xfId="24714"/>
    <cellStyle name="Note 2 5 7 4" xfId="24715"/>
    <cellStyle name="Note 2 5 7 5" xfId="24716"/>
    <cellStyle name="Note 2 5 8" xfId="24717"/>
    <cellStyle name="Note 2 5 8 2" xfId="24718"/>
    <cellStyle name="Note 2 5 8 2 2" xfId="24719"/>
    <cellStyle name="Note 2 5 8 2 3" xfId="24720"/>
    <cellStyle name="Note 2 5 8 2 4" xfId="24721"/>
    <cellStyle name="Note 2 5 8 2 5" xfId="24722"/>
    <cellStyle name="Note 2 5 8 2 6" xfId="24723"/>
    <cellStyle name="Note 2 5 8 2 7" xfId="24724"/>
    <cellStyle name="Note 2 5 8 3" xfId="24725"/>
    <cellStyle name="Note 2 5 8 4" xfId="24726"/>
    <cellStyle name="Note 2 5 8 5" xfId="24727"/>
    <cellStyle name="Note 2 5 9" xfId="24728"/>
    <cellStyle name="Note 2 5 9 2" xfId="24729"/>
    <cellStyle name="Note 2 5 9 2 2" xfId="24730"/>
    <cellStyle name="Note 2 5 9 2 3" xfId="24731"/>
    <cellStyle name="Note 2 5 9 2 4" xfId="24732"/>
    <cellStyle name="Note 2 5 9 2 5" xfId="24733"/>
    <cellStyle name="Note 2 5 9 2 6" xfId="24734"/>
    <cellStyle name="Note 2 5 9 2 7" xfId="24735"/>
    <cellStyle name="Note 2 5 9 3" xfId="24736"/>
    <cellStyle name="Note 2 5 9 4" xfId="24737"/>
    <cellStyle name="Note 2 5 9 5" xfId="24738"/>
    <cellStyle name="Note 2 6" xfId="24739"/>
    <cellStyle name="Note 2 6 10" xfId="24740"/>
    <cellStyle name="Note 2 6 10 2" xfId="24741"/>
    <cellStyle name="Note 2 6 10 2 2" xfId="24742"/>
    <cellStyle name="Note 2 6 10 2 3" xfId="24743"/>
    <cellStyle name="Note 2 6 10 2 4" xfId="24744"/>
    <cellStyle name="Note 2 6 10 2 5" xfId="24745"/>
    <cellStyle name="Note 2 6 10 2 6" xfId="24746"/>
    <cellStyle name="Note 2 6 10 2 7" xfId="24747"/>
    <cellStyle name="Note 2 6 10 3" xfId="24748"/>
    <cellStyle name="Note 2 6 10 4" xfId="24749"/>
    <cellStyle name="Note 2 6 10 5" xfId="24750"/>
    <cellStyle name="Note 2 6 11" xfId="24751"/>
    <cellStyle name="Note 2 6 11 2" xfId="24752"/>
    <cellStyle name="Note 2 6 11 3" xfId="24753"/>
    <cellStyle name="Note 2 6 11 4" xfId="24754"/>
    <cellStyle name="Note 2 6 11 5" xfId="24755"/>
    <cellStyle name="Note 2 6 11 6" xfId="24756"/>
    <cellStyle name="Note 2 6 11 7" xfId="24757"/>
    <cellStyle name="Note 2 6 11 8" xfId="24758"/>
    <cellStyle name="Note 2 6 12" xfId="24759"/>
    <cellStyle name="Note 2 6 12 2" xfId="24760"/>
    <cellStyle name="Note 2 6 12 3" xfId="24761"/>
    <cellStyle name="Note 2 6 12 4" xfId="24762"/>
    <cellStyle name="Note 2 6 12 5" xfId="24763"/>
    <cellStyle name="Note 2 6 12 6" xfId="24764"/>
    <cellStyle name="Note 2 6 12 7" xfId="24765"/>
    <cellStyle name="Note 2 6 13" xfId="24766"/>
    <cellStyle name="Note 2 6 13 2" xfId="24767"/>
    <cellStyle name="Note 2 6 13 3" xfId="24768"/>
    <cellStyle name="Note 2 6 13 4" xfId="24769"/>
    <cellStyle name="Note 2 6 13 5" xfId="24770"/>
    <cellStyle name="Note 2 6 14" xfId="24771"/>
    <cellStyle name="Note 2 6 14 2" xfId="24772"/>
    <cellStyle name="Note 2 6 14 3" xfId="24773"/>
    <cellStyle name="Note 2 6 14 4" xfId="24774"/>
    <cellStyle name="Note 2 6 14 5" xfId="24775"/>
    <cellStyle name="Note 2 6 15" xfId="24776"/>
    <cellStyle name="Note 2 6 15 2" xfId="24777"/>
    <cellStyle name="Note 2 6 15 3" xfId="24778"/>
    <cellStyle name="Note 2 6 15 4" xfId="24779"/>
    <cellStyle name="Note 2 6 15 5" xfId="24780"/>
    <cellStyle name="Note 2 6 16" xfId="24781"/>
    <cellStyle name="Note 2 6 16 2" xfId="24782"/>
    <cellStyle name="Note 2 6 16 3" xfId="24783"/>
    <cellStyle name="Note 2 6 16 4" xfId="24784"/>
    <cellStyle name="Note 2 6 16 5" xfId="24785"/>
    <cellStyle name="Note 2 6 17" xfId="24786"/>
    <cellStyle name="Note 2 6 17 2" xfId="24787"/>
    <cellStyle name="Note 2 6 17 3" xfId="24788"/>
    <cellStyle name="Note 2 6 17 4" xfId="24789"/>
    <cellStyle name="Note 2 6 17 5" xfId="24790"/>
    <cellStyle name="Note 2 6 18" xfId="24791"/>
    <cellStyle name="Note 2 6 2" xfId="24792"/>
    <cellStyle name="Note 2 6 2 10" xfId="24793"/>
    <cellStyle name="Note 2 6 2 10 2" xfId="24794"/>
    <cellStyle name="Note 2 6 2 10 3" xfId="24795"/>
    <cellStyle name="Note 2 6 2 10 4" xfId="24796"/>
    <cellStyle name="Note 2 6 2 10 5" xfId="24797"/>
    <cellStyle name="Note 2 6 2 10 6" xfId="24798"/>
    <cellStyle name="Note 2 6 2 10 7" xfId="24799"/>
    <cellStyle name="Note 2 6 2 10 8" xfId="24800"/>
    <cellStyle name="Note 2 6 2 11" xfId="24801"/>
    <cellStyle name="Note 2 6 2 11 2" xfId="24802"/>
    <cellStyle name="Note 2 6 2 11 3" xfId="24803"/>
    <cellStyle name="Note 2 6 2 11 4" xfId="24804"/>
    <cellStyle name="Note 2 6 2 11 5" xfId="24805"/>
    <cellStyle name="Note 2 6 2 11 6" xfId="24806"/>
    <cellStyle name="Note 2 6 2 11 7" xfId="24807"/>
    <cellStyle name="Note 2 6 2 12" xfId="24808"/>
    <cellStyle name="Note 2 6 2 12 2" xfId="24809"/>
    <cellStyle name="Note 2 6 2 12 3" xfId="24810"/>
    <cellStyle name="Note 2 6 2 12 4" xfId="24811"/>
    <cellStyle name="Note 2 6 2 12 5" xfId="24812"/>
    <cellStyle name="Note 2 6 2 13" xfId="24813"/>
    <cellStyle name="Note 2 6 2 13 2" xfId="24814"/>
    <cellStyle name="Note 2 6 2 13 3" xfId="24815"/>
    <cellStyle name="Note 2 6 2 13 4" xfId="24816"/>
    <cellStyle name="Note 2 6 2 13 5" xfId="24817"/>
    <cellStyle name="Note 2 6 2 14" xfId="24818"/>
    <cellStyle name="Note 2 6 2 14 2" xfId="24819"/>
    <cellStyle name="Note 2 6 2 14 3" xfId="24820"/>
    <cellStyle name="Note 2 6 2 14 4" xfId="24821"/>
    <cellStyle name="Note 2 6 2 14 5" xfId="24822"/>
    <cellStyle name="Note 2 6 2 15" xfId="24823"/>
    <cellStyle name="Note 2 6 2 15 2" xfId="24824"/>
    <cellStyle name="Note 2 6 2 15 3" xfId="24825"/>
    <cellStyle name="Note 2 6 2 15 4" xfId="24826"/>
    <cellStyle name="Note 2 6 2 15 5" xfId="24827"/>
    <cellStyle name="Note 2 6 2 16" xfId="24828"/>
    <cellStyle name="Note 2 6 2 16 2" xfId="24829"/>
    <cellStyle name="Note 2 6 2 16 3" xfId="24830"/>
    <cellStyle name="Note 2 6 2 16 4" xfId="24831"/>
    <cellStyle name="Note 2 6 2 16 5" xfId="24832"/>
    <cellStyle name="Note 2 6 2 17" xfId="24833"/>
    <cellStyle name="Note 2 6 2 2" xfId="24834"/>
    <cellStyle name="Note 2 6 2 2 10" xfId="24835"/>
    <cellStyle name="Note 2 6 2 2 10 2" xfId="24836"/>
    <cellStyle name="Note 2 6 2 2 10 3" xfId="24837"/>
    <cellStyle name="Note 2 6 2 2 10 4" xfId="24838"/>
    <cellStyle name="Note 2 6 2 2 10 5" xfId="24839"/>
    <cellStyle name="Note 2 6 2 2 11" xfId="24840"/>
    <cellStyle name="Note 2 6 2 2 11 2" xfId="24841"/>
    <cellStyle name="Note 2 6 2 2 11 3" xfId="24842"/>
    <cellStyle name="Note 2 6 2 2 11 4" xfId="24843"/>
    <cellStyle name="Note 2 6 2 2 11 5" xfId="24844"/>
    <cellStyle name="Note 2 6 2 2 12" xfId="24845"/>
    <cellStyle name="Note 2 6 2 2 12 2" xfId="24846"/>
    <cellStyle name="Note 2 6 2 2 12 3" xfId="24847"/>
    <cellStyle name="Note 2 6 2 2 12 4" xfId="24848"/>
    <cellStyle name="Note 2 6 2 2 12 5" xfId="24849"/>
    <cellStyle name="Note 2 6 2 2 13" xfId="24850"/>
    <cellStyle name="Note 2 6 2 2 13 2" xfId="24851"/>
    <cellStyle name="Note 2 6 2 2 13 3" xfId="24852"/>
    <cellStyle name="Note 2 6 2 2 13 4" xfId="24853"/>
    <cellStyle name="Note 2 6 2 2 13 5" xfId="24854"/>
    <cellStyle name="Note 2 6 2 2 14" xfId="24855"/>
    <cellStyle name="Note 2 6 2 2 14 2" xfId="24856"/>
    <cellStyle name="Note 2 6 2 2 14 3" xfId="24857"/>
    <cellStyle name="Note 2 6 2 2 14 4" xfId="24858"/>
    <cellStyle name="Note 2 6 2 2 14 5" xfId="24859"/>
    <cellStyle name="Note 2 6 2 2 15" xfId="24860"/>
    <cellStyle name="Note 2 6 2 2 15 2" xfId="24861"/>
    <cellStyle name="Note 2 6 2 2 15 3" xfId="24862"/>
    <cellStyle name="Note 2 6 2 2 15 4" xfId="24863"/>
    <cellStyle name="Note 2 6 2 2 15 5" xfId="24864"/>
    <cellStyle name="Note 2 6 2 2 16" xfId="24865"/>
    <cellStyle name="Note 2 6 2 2 16 2" xfId="24866"/>
    <cellStyle name="Note 2 6 2 2 16 3" xfId="24867"/>
    <cellStyle name="Note 2 6 2 2 16 4" xfId="24868"/>
    <cellStyle name="Note 2 6 2 2 16 5" xfId="24869"/>
    <cellStyle name="Note 2 6 2 2 17" xfId="24870"/>
    <cellStyle name="Note 2 6 2 2 17 2" xfId="24871"/>
    <cellStyle name="Note 2 6 2 2 17 3" xfId="24872"/>
    <cellStyle name="Note 2 6 2 2 17 4" xfId="24873"/>
    <cellStyle name="Note 2 6 2 2 17 5" xfId="24874"/>
    <cellStyle name="Note 2 6 2 2 18" xfId="24875"/>
    <cellStyle name="Note 2 6 2 2 2" xfId="24876"/>
    <cellStyle name="Note 2 6 2 2 2 10" xfId="24877"/>
    <cellStyle name="Note 2 6 2 2 2 10 2" xfId="24878"/>
    <cellStyle name="Note 2 6 2 2 2 10 3" xfId="24879"/>
    <cellStyle name="Note 2 6 2 2 2 10 4" xfId="24880"/>
    <cellStyle name="Note 2 6 2 2 2 10 5" xfId="24881"/>
    <cellStyle name="Note 2 6 2 2 2 11" xfId="24882"/>
    <cellStyle name="Note 2 6 2 2 2 11 2" xfId="24883"/>
    <cellStyle name="Note 2 6 2 2 2 11 3" xfId="24884"/>
    <cellStyle name="Note 2 6 2 2 2 11 4" xfId="24885"/>
    <cellStyle name="Note 2 6 2 2 2 11 5" xfId="24886"/>
    <cellStyle name="Note 2 6 2 2 2 12" xfId="24887"/>
    <cellStyle name="Note 2 6 2 2 2 12 2" xfId="24888"/>
    <cellStyle name="Note 2 6 2 2 2 12 3" xfId="24889"/>
    <cellStyle name="Note 2 6 2 2 2 12 4" xfId="24890"/>
    <cellStyle name="Note 2 6 2 2 2 12 5" xfId="24891"/>
    <cellStyle name="Note 2 6 2 2 2 13" xfId="24892"/>
    <cellStyle name="Note 2 6 2 2 2 13 2" xfId="24893"/>
    <cellStyle name="Note 2 6 2 2 2 13 3" xfId="24894"/>
    <cellStyle name="Note 2 6 2 2 2 13 4" xfId="24895"/>
    <cellStyle name="Note 2 6 2 2 2 13 5" xfId="24896"/>
    <cellStyle name="Note 2 6 2 2 2 14" xfId="24897"/>
    <cellStyle name="Note 2 6 2 2 2 14 2" xfId="24898"/>
    <cellStyle name="Note 2 6 2 2 2 14 3" xfId="24899"/>
    <cellStyle name="Note 2 6 2 2 2 14 4" xfId="24900"/>
    <cellStyle name="Note 2 6 2 2 2 14 5" xfId="24901"/>
    <cellStyle name="Note 2 6 2 2 2 15" xfId="24902"/>
    <cellStyle name="Note 2 6 2 2 2 15 2" xfId="24903"/>
    <cellStyle name="Note 2 6 2 2 2 15 3" xfId="24904"/>
    <cellStyle name="Note 2 6 2 2 2 15 4" xfId="24905"/>
    <cellStyle name="Note 2 6 2 2 2 15 5" xfId="24906"/>
    <cellStyle name="Note 2 6 2 2 2 16" xfId="24907"/>
    <cellStyle name="Note 2 6 2 2 2 16 2" xfId="24908"/>
    <cellStyle name="Note 2 6 2 2 2 16 3" xfId="24909"/>
    <cellStyle name="Note 2 6 2 2 2 16 4" xfId="24910"/>
    <cellStyle name="Note 2 6 2 2 2 16 5" xfId="24911"/>
    <cellStyle name="Note 2 6 2 2 2 17" xfId="24912"/>
    <cellStyle name="Note 2 6 2 2 2 17 2" xfId="24913"/>
    <cellStyle name="Note 2 6 2 2 2 17 3" xfId="24914"/>
    <cellStyle name="Note 2 6 2 2 2 17 4" xfId="24915"/>
    <cellStyle name="Note 2 6 2 2 2 17 5" xfId="24916"/>
    <cellStyle name="Note 2 6 2 2 2 18" xfId="24917"/>
    <cellStyle name="Note 2 6 2 2 2 2" xfId="24918"/>
    <cellStyle name="Note 2 6 2 2 2 2 2" xfId="24919"/>
    <cellStyle name="Note 2 6 2 2 2 2 2 2" xfId="24920"/>
    <cellStyle name="Note 2 6 2 2 2 2 2 3" xfId="24921"/>
    <cellStyle name="Note 2 6 2 2 2 2 2 4" xfId="24922"/>
    <cellStyle name="Note 2 6 2 2 2 2 2 5" xfId="24923"/>
    <cellStyle name="Note 2 6 2 2 2 2 2 6" xfId="24924"/>
    <cellStyle name="Note 2 6 2 2 2 2 2 7" xfId="24925"/>
    <cellStyle name="Note 2 6 2 2 2 2 3" xfId="24926"/>
    <cellStyle name="Note 2 6 2 2 2 2 4" xfId="24927"/>
    <cellStyle name="Note 2 6 2 2 2 2 5" xfId="24928"/>
    <cellStyle name="Note 2 6 2 2 2 3" xfId="24929"/>
    <cellStyle name="Note 2 6 2 2 2 3 2" xfId="24930"/>
    <cellStyle name="Note 2 6 2 2 2 3 2 2" xfId="24931"/>
    <cellStyle name="Note 2 6 2 2 2 3 2 3" xfId="24932"/>
    <cellStyle name="Note 2 6 2 2 2 3 2 4" xfId="24933"/>
    <cellStyle name="Note 2 6 2 2 2 3 2 5" xfId="24934"/>
    <cellStyle name="Note 2 6 2 2 2 3 2 6" xfId="24935"/>
    <cellStyle name="Note 2 6 2 2 2 3 2 7" xfId="24936"/>
    <cellStyle name="Note 2 6 2 2 2 3 3" xfId="24937"/>
    <cellStyle name="Note 2 6 2 2 2 3 4" xfId="24938"/>
    <cellStyle name="Note 2 6 2 2 2 3 5" xfId="24939"/>
    <cellStyle name="Note 2 6 2 2 2 4" xfId="24940"/>
    <cellStyle name="Note 2 6 2 2 2 4 2" xfId="24941"/>
    <cellStyle name="Note 2 6 2 2 2 4 2 2" xfId="24942"/>
    <cellStyle name="Note 2 6 2 2 2 4 2 3" xfId="24943"/>
    <cellStyle name="Note 2 6 2 2 2 4 2 4" xfId="24944"/>
    <cellStyle name="Note 2 6 2 2 2 4 2 5" xfId="24945"/>
    <cellStyle name="Note 2 6 2 2 2 4 2 6" xfId="24946"/>
    <cellStyle name="Note 2 6 2 2 2 4 2 7" xfId="24947"/>
    <cellStyle name="Note 2 6 2 2 2 4 3" xfId="24948"/>
    <cellStyle name="Note 2 6 2 2 2 4 4" xfId="24949"/>
    <cellStyle name="Note 2 6 2 2 2 4 5" xfId="24950"/>
    <cellStyle name="Note 2 6 2 2 2 5" xfId="24951"/>
    <cellStyle name="Note 2 6 2 2 2 5 2" xfId="24952"/>
    <cellStyle name="Note 2 6 2 2 2 5 3" xfId="24953"/>
    <cellStyle name="Note 2 6 2 2 2 5 4" xfId="24954"/>
    <cellStyle name="Note 2 6 2 2 2 5 5" xfId="24955"/>
    <cellStyle name="Note 2 6 2 2 2 5 6" xfId="24956"/>
    <cellStyle name="Note 2 6 2 2 2 5 7" xfId="24957"/>
    <cellStyle name="Note 2 6 2 2 2 5 8" xfId="24958"/>
    <cellStyle name="Note 2 6 2 2 2 6" xfId="24959"/>
    <cellStyle name="Note 2 6 2 2 2 6 2" xfId="24960"/>
    <cellStyle name="Note 2 6 2 2 2 6 3" xfId="24961"/>
    <cellStyle name="Note 2 6 2 2 2 6 4" xfId="24962"/>
    <cellStyle name="Note 2 6 2 2 2 6 5" xfId="24963"/>
    <cellStyle name="Note 2 6 2 2 2 6 6" xfId="24964"/>
    <cellStyle name="Note 2 6 2 2 2 6 7" xfId="24965"/>
    <cellStyle name="Note 2 6 2 2 2 7" xfId="24966"/>
    <cellStyle name="Note 2 6 2 2 2 7 2" xfId="24967"/>
    <cellStyle name="Note 2 6 2 2 2 7 3" xfId="24968"/>
    <cellStyle name="Note 2 6 2 2 2 7 4" xfId="24969"/>
    <cellStyle name="Note 2 6 2 2 2 7 5" xfId="24970"/>
    <cellStyle name="Note 2 6 2 2 2 8" xfId="24971"/>
    <cellStyle name="Note 2 6 2 2 2 8 2" xfId="24972"/>
    <cellStyle name="Note 2 6 2 2 2 8 3" xfId="24973"/>
    <cellStyle name="Note 2 6 2 2 2 8 4" xfId="24974"/>
    <cellStyle name="Note 2 6 2 2 2 8 5" xfId="24975"/>
    <cellStyle name="Note 2 6 2 2 2 9" xfId="24976"/>
    <cellStyle name="Note 2 6 2 2 2 9 2" xfId="24977"/>
    <cellStyle name="Note 2 6 2 2 2 9 3" xfId="24978"/>
    <cellStyle name="Note 2 6 2 2 2 9 4" xfId="24979"/>
    <cellStyle name="Note 2 6 2 2 2 9 5" xfId="24980"/>
    <cellStyle name="Note 2 6 2 2 3" xfId="24981"/>
    <cellStyle name="Note 2 6 2 2 3 10" xfId="24982"/>
    <cellStyle name="Note 2 6 2 2 3 2" xfId="24983"/>
    <cellStyle name="Note 2 6 2 2 3 2 2" xfId="24984"/>
    <cellStyle name="Note 2 6 2 2 3 2 2 2" xfId="24985"/>
    <cellStyle name="Note 2 6 2 2 3 2 2 3" xfId="24986"/>
    <cellStyle name="Note 2 6 2 2 3 2 2 4" xfId="24987"/>
    <cellStyle name="Note 2 6 2 2 3 2 2 5" xfId="24988"/>
    <cellStyle name="Note 2 6 2 2 3 2 2 6" xfId="24989"/>
    <cellStyle name="Note 2 6 2 2 3 2 2 7" xfId="24990"/>
    <cellStyle name="Note 2 6 2 2 3 2 3" xfId="24991"/>
    <cellStyle name="Note 2 6 2 2 3 2 4" xfId="24992"/>
    <cellStyle name="Note 2 6 2 2 3 3" xfId="24993"/>
    <cellStyle name="Note 2 6 2 2 3 3 2" xfId="24994"/>
    <cellStyle name="Note 2 6 2 2 3 3 2 2" xfId="24995"/>
    <cellStyle name="Note 2 6 2 2 3 3 2 3" xfId="24996"/>
    <cellStyle name="Note 2 6 2 2 3 3 2 4" xfId="24997"/>
    <cellStyle name="Note 2 6 2 2 3 3 2 5" xfId="24998"/>
    <cellStyle name="Note 2 6 2 2 3 3 2 6" xfId="24999"/>
    <cellStyle name="Note 2 6 2 2 3 3 2 7" xfId="25000"/>
    <cellStyle name="Note 2 6 2 2 3 3 3" xfId="25001"/>
    <cellStyle name="Note 2 6 2 2 3 3 4" xfId="25002"/>
    <cellStyle name="Note 2 6 2 2 3 4" xfId="25003"/>
    <cellStyle name="Note 2 6 2 2 3 4 2" xfId="25004"/>
    <cellStyle name="Note 2 6 2 2 3 4 2 2" xfId="25005"/>
    <cellStyle name="Note 2 6 2 2 3 4 2 3" xfId="25006"/>
    <cellStyle name="Note 2 6 2 2 3 4 2 4" xfId="25007"/>
    <cellStyle name="Note 2 6 2 2 3 4 2 5" xfId="25008"/>
    <cellStyle name="Note 2 6 2 2 3 4 2 6" xfId="25009"/>
    <cellStyle name="Note 2 6 2 2 3 4 2 7" xfId="25010"/>
    <cellStyle name="Note 2 6 2 2 3 4 3" xfId="25011"/>
    <cellStyle name="Note 2 6 2 2 3 4 4" xfId="25012"/>
    <cellStyle name="Note 2 6 2 2 3 5" xfId="25013"/>
    <cellStyle name="Note 2 6 2 2 3 5 2" xfId="25014"/>
    <cellStyle name="Note 2 6 2 2 3 5 3" xfId="25015"/>
    <cellStyle name="Note 2 6 2 2 3 5 4" xfId="25016"/>
    <cellStyle name="Note 2 6 2 2 3 5 5" xfId="25017"/>
    <cellStyle name="Note 2 6 2 2 3 5 6" xfId="25018"/>
    <cellStyle name="Note 2 6 2 2 3 5 7" xfId="25019"/>
    <cellStyle name="Note 2 6 2 2 3 5 8" xfId="25020"/>
    <cellStyle name="Note 2 6 2 2 3 6" xfId="25021"/>
    <cellStyle name="Note 2 6 2 2 3 6 2" xfId="25022"/>
    <cellStyle name="Note 2 6 2 2 3 6 3" xfId="25023"/>
    <cellStyle name="Note 2 6 2 2 3 6 4" xfId="25024"/>
    <cellStyle name="Note 2 6 2 2 3 6 5" xfId="25025"/>
    <cellStyle name="Note 2 6 2 2 3 6 6" xfId="25026"/>
    <cellStyle name="Note 2 6 2 2 3 6 7" xfId="25027"/>
    <cellStyle name="Note 2 6 2 2 3 7" xfId="25028"/>
    <cellStyle name="Note 2 6 2 2 3 8" xfId="25029"/>
    <cellStyle name="Note 2 6 2 2 3 9" xfId="25030"/>
    <cellStyle name="Note 2 6 2 2 4" xfId="25031"/>
    <cellStyle name="Note 2 6 2 2 4 2" xfId="25032"/>
    <cellStyle name="Note 2 6 2 2 4 2 2" xfId="25033"/>
    <cellStyle name="Note 2 6 2 2 4 2 3" xfId="25034"/>
    <cellStyle name="Note 2 6 2 2 4 2 4" xfId="25035"/>
    <cellStyle name="Note 2 6 2 2 4 2 5" xfId="25036"/>
    <cellStyle name="Note 2 6 2 2 4 2 6" xfId="25037"/>
    <cellStyle name="Note 2 6 2 2 4 2 7" xfId="25038"/>
    <cellStyle name="Note 2 6 2 2 4 3" xfId="25039"/>
    <cellStyle name="Note 2 6 2 2 4 4" xfId="25040"/>
    <cellStyle name="Note 2 6 2 2 4 5" xfId="25041"/>
    <cellStyle name="Note 2 6 2 2 5" xfId="25042"/>
    <cellStyle name="Note 2 6 2 2 5 2" xfId="25043"/>
    <cellStyle name="Note 2 6 2 2 5 2 2" xfId="25044"/>
    <cellStyle name="Note 2 6 2 2 5 2 3" xfId="25045"/>
    <cellStyle name="Note 2 6 2 2 5 2 4" xfId="25046"/>
    <cellStyle name="Note 2 6 2 2 5 2 5" xfId="25047"/>
    <cellStyle name="Note 2 6 2 2 5 2 6" xfId="25048"/>
    <cellStyle name="Note 2 6 2 2 5 2 7" xfId="25049"/>
    <cellStyle name="Note 2 6 2 2 5 3" xfId="25050"/>
    <cellStyle name="Note 2 6 2 2 5 4" xfId="25051"/>
    <cellStyle name="Note 2 6 2 2 5 5" xfId="25052"/>
    <cellStyle name="Note 2 6 2 2 6" xfId="25053"/>
    <cellStyle name="Note 2 6 2 2 6 2" xfId="25054"/>
    <cellStyle name="Note 2 6 2 2 6 2 2" xfId="25055"/>
    <cellStyle name="Note 2 6 2 2 6 2 3" xfId="25056"/>
    <cellStyle name="Note 2 6 2 2 6 2 4" xfId="25057"/>
    <cellStyle name="Note 2 6 2 2 6 2 5" xfId="25058"/>
    <cellStyle name="Note 2 6 2 2 6 2 6" xfId="25059"/>
    <cellStyle name="Note 2 6 2 2 6 2 7" xfId="25060"/>
    <cellStyle name="Note 2 6 2 2 6 3" xfId="25061"/>
    <cellStyle name="Note 2 6 2 2 6 4" xfId="25062"/>
    <cellStyle name="Note 2 6 2 2 6 5" xfId="25063"/>
    <cellStyle name="Note 2 6 2 2 7" xfId="25064"/>
    <cellStyle name="Note 2 6 2 2 7 2" xfId="25065"/>
    <cellStyle name="Note 2 6 2 2 7 2 2" xfId="25066"/>
    <cellStyle name="Note 2 6 2 2 7 2 3" xfId="25067"/>
    <cellStyle name="Note 2 6 2 2 7 2 4" xfId="25068"/>
    <cellStyle name="Note 2 6 2 2 7 2 5" xfId="25069"/>
    <cellStyle name="Note 2 6 2 2 7 2 6" xfId="25070"/>
    <cellStyle name="Note 2 6 2 2 7 2 7" xfId="25071"/>
    <cellStyle name="Note 2 6 2 2 7 3" xfId="25072"/>
    <cellStyle name="Note 2 6 2 2 7 4" xfId="25073"/>
    <cellStyle name="Note 2 6 2 2 7 5" xfId="25074"/>
    <cellStyle name="Note 2 6 2 2 8" xfId="25075"/>
    <cellStyle name="Note 2 6 2 2 8 2" xfId="25076"/>
    <cellStyle name="Note 2 6 2 2 8 3" xfId="25077"/>
    <cellStyle name="Note 2 6 2 2 8 4" xfId="25078"/>
    <cellStyle name="Note 2 6 2 2 8 5" xfId="25079"/>
    <cellStyle name="Note 2 6 2 2 8 6" xfId="25080"/>
    <cellStyle name="Note 2 6 2 2 8 7" xfId="25081"/>
    <cellStyle name="Note 2 6 2 2 8 8" xfId="25082"/>
    <cellStyle name="Note 2 6 2 2 9" xfId="25083"/>
    <cellStyle name="Note 2 6 2 2 9 2" xfId="25084"/>
    <cellStyle name="Note 2 6 2 2 9 3" xfId="25085"/>
    <cellStyle name="Note 2 6 2 2 9 4" xfId="25086"/>
    <cellStyle name="Note 2 6 2 2 9 5" xfId="25087"/>
    <cellStyle name="Note 2 6 2 2 9 6" xfId="25088"/>
    <cellStyle name="Note 2 6 2 2 9 7" xfId="25089"/>
    <cellStyle name="Note 2 6 2 3" xfId="25090"/>
    <cellStyle name="Note 2 6 2 3 10" xfId="25091"/>
    <cellStyle name="Note 2 6 2 3 10 2" xfId="25092"/>
    <cellStyle name="Note 2 6 2 3 10 3" xfId="25093"/>
    <cellStyle name="Note 2 6 2 3 10 4" xfId="25094"/>
    <cellStyle name="Note 2 6 2 3 10 5" xfId="25095"/>
    <cellStyle name="Note 2 6 2 3 11" xfId="25096"/>
    <cellStyle name="Note 2 6 2 3 11 2" xfId="25097"/>
    <cellStyle name="Note 2 6 2 3 11 3" xfId="25098"/>
    <cellStyle name="Note 2 6 2 3 11 4" xfId="25099"/>
    <cellStyle name="Note 2 6 2 3 11 5" xfId="25100"/>
    <cellStyle name="Note 2 6 2 3 12" xfId="25101"/>
    <cellStyle name="Note 2 6 2 3 12 2" xfId="25102"/>
    <cellStyle name="Note 2 6 2 3 12 3" xfId="25103"/>
    <cellStyle name="Note 2 6 2 3 12 4" xfId="25104"/>
    <cellStyle name="Note 2 6 2 3 12 5" xfId="25105"/>
    <cellStyle name="Note 2 6 2 3 13" xfId="25106"/>
    <cellStyle name="Note 2 6 2 3 13 2" xfId="25107"/>
    <cellStyle name="Note 2 6 2 3 13 3" xfId="25108"/>
    <cellStyle name="Note 2 6 2 3 13 4" xfId="25109"/>
    <cellStyle name="Note 2 6 2 3 13 5" xfId="25110"/>
    <cellStyle name="Note 2 6 2 3 14" xfId="25111"/>
    <cellStyle name="Note 2 6 2 3 14 2" xfId="25112"/>
    <cellStyle name="Note 2 6 2 3 14 3" xfId="25113"/>
    <cellStyle name="Note 2 6 2 3 14 4" xfId="25114"/>
    <cellStyle name="Note 2 6 2 3 14 5" xfId="25115"/>
    <cellStyle name="Note 2 6 2 3 15" xfId="25116"/>
    <cellStyle name="Note 2 6 2 3 15 2" xfId="25117"/>
    <cellStyle name="Note 2 6 2 3 15 3" xfId="25118"/>
    <cellStyle name="Note 2 6 2 3 15 4" xfId="25119"/>
    <cellStyle name="Note 2 6 2 3 15 5" xfId="25120"/>
    <cellStyle name="Note 2 6 2 3 16" xfId="25121"/>
    <cellStyle name="Note 2 6 2 3 16 2" xfId="25122"/>
    <cellStyle name="Note 2 6 2 3 16 3" xfId="25123"/>
    <cellStyle name="Note 2 6 2 3 16 4" xfId="25124"/>
    <cellStyle name="Note 2 6 2 3 16 5" xfId="25125"/>
    <cellStyle name="Note 2 6 2 3 17" xfId="25126"/>
    <cellStyle name="Note 2 6 2 3 17 2" xfId="25127"/>
    <cellStyle name="Note 2 6 2 3 17 3" xfId="25128"/>
    <cellStyle name="Note 2 6 2 3 17 4" xfId="25129"/>
    <cellStyle name="Note 2 6 2 3 17 5" xfId="25130"/>
    <cellStyle name="Note 2 6 2 3 18" xfId="25131"/>
    <cellStyle name="Note 2 6 2 3 2" xfId="25132"/>
    <cellStyle name="Note 2 6 2 3 2 10" xfId="25133"/>
    <cellStyle name="Note 2 6 2 3 2 10 2" xfId="25134"/>
    <cellStyle name="Note 2 6 2 3 2 10 3" xfId="25135"/>
    <cellStyle name="Note 2 6 2 3 2 10 4" xfId="25136"/>
    <cellStyle name="Note 2 6 2 3 2 10 5" xfId="25137"/>
    <cellStyle name="Note 2 6 2 3 2 11" xfId="25138"/>
    <cellStyle name="Note 2 6 2 3 2 11 2" xfId="25139"/>
    <cellStyle name="Note 2 6 2 3 2 11 3" xfId="25140"/>
    <cellStyle name="Note 2 6 2 3 2 11 4" xfId="25141"/>
    <cellStyle name="Note 2 6 2 3 2 11 5" xfId="25142"/>
    <cellStyle name="Note 2 6 2 3 2 12" xfId="25143"/>
    <cellStyle name="Note 2 6 2 3 2 12 2" xfId="25144"/>
    <cellStyle name="Note 2 6 2 3 2 12 3" xfId="25145"/>
    <cellStyle name="Note 2 6 2 3 2 12 4" xfId="25146"/>
    <cellStyle name="Note 2 6 2 3 2 12 5" xfId="25147"/>
    <cellStyle name="Note 2 6 2 3 2 13" xfId="25148"/>
    <cellStyle name="Note 2 6 2 3 2 13 2" xfId="25149"/>
    <cellStyle name="Note 2 6 2 3 2 13 3" xfId="25150"/>
    <cellStyle name="Note 2 6 2 3 2 13 4" xfId="25151"/>
    <cellStyle name="Note 2 6 2 3 2 13 5" xfId="25152"/>
    <cellStyle name="Note 2 6 2 3 2 14" xfId="25153"/>
    <cellStyle name="Note 2 6 2 3 2 14 2" xfId="25154"/>
    <cellStyle name="Note 2 6 2 3 2 14 3" xfId="25155"/>
    <cellStyle name="Note 2 6 2 3 2 14 4" xfId="25156"/>
    <cellStyle name="Note 2 6 2 3 2 14 5" xfId="25157"/>
    <cellStyle name="Note 2 6 2 3 2 15" xfId="25158"/>
    <cellStyle name="Note 2 6 2 3 2 15 2" xfId="25159"/>
    <cellStyle name="Note 2 6 2 3 2 15 3" xfId="25160"/>
    <cellStyle name="Note 2 6 2 3 2 15 4" xfId="25161"/>
    <cellStyle name="Note 2 6 2 3 2 15 5" xfId="25162"/>
    <cellStyle name="Note 2 6 2 3 2 16" xfId="25163"/>
    <cellStyle name="Note 2 6 2 3 2 16 2" xfId="25164"/>
    <cellStyle name="Note 2 6 2 3 2 16 3" xfId="25165"/>
    <cellStyle name="Note 2 6 2 3 2 16 4" xfId="25166"/>
    <cellStyle name="Note 2 6 2 3 2 16 5" xfId="25167"/>
    <cellStyle name="Note 2 6 2 3 2 17" xfId="25168"/>
    <cellStyle name="Note 2 6 2 3 2 17 2" xfId="25169"/>
    <cellStyle name="Note 2 6 2 3 2 17 3" xfId="25170"/>
    <cellStyle name="Note 2 6 2 3 2 17 4" xfId="25171"/>
    <cellStyle name="Note 2 6 2 3 2 17 5" xfId="25172"/>
    <cellStyle name="Note 2 6 2 3 2 18" xfId="25173"/>
    <cellStyle name="Note 2 6 2 3 2 2" xfId="25174"/>
    <cellStyle name="Note 2 6 2 3 2 2 2" xfId="25175"/>
    <cellStyle name="Note 2 6 2 3 2 2 2 2" xfId="25176"/>
    <cellStyle name="Note 2 6 2 3 2 2 2 3" xfId="25177"/>
    <cellStyle name="Note 2 6 2 3 2 2 2 4" xfId="25178"/>
    <cellStyle name="Note 2 6 2 3 2 2 2 5" xfId="25179"/>
    <cellStyle name="Note 2 6 2 3 2 2 2 6" xfId="25180"/>
    <cellStyle name="Note 2 6 2 3 2 2 2 7" xfId="25181"/>
    <cellStyle name="Note 2 6 2 3 2 2 3" xfId="25182"/>
    <cellStyle name="Note 2 6 2 3 2 2 4" xfId="25183"/>
    <cellStyle name="Note 2 6 2 3 2 2 5" xfId="25184"/>
    <cellStyle name="Note 2 6 2 3 2 3" xfId="25185"/>
    <cellStyle name="Note 2 6 2 3 2 3 2" xfId="25186"/>
    <cellStyle name="Note 2 6 2 3 2 3 2 2" xfId="25187"/>
    <cellStyle name="Note 2 6 2 3 2 3 2 3" xfId="25188"/>
    <cellStyle name="Note 2 6 2 3 2 3 2 4" xfId="25189"/>
    <cellStyle name="Note 2 6 2 3 2 3 2 5" xfId="25190"/>
    <cellStyle name="Note 2 6 2 3 2 3 2 6" xfId="25191"/>
    <cellStyle name="Note 2 6 2 3 2 3 2 7" xfId="25192"/>
    <cellStyle name="Note 2 6 2 3 2 3 3" xfId="25193"/>
    <cellStyle name="Note 2 6 2 3 2 3 4" xfId="25194"/>
    <cellStyle name="Note 2 6 2 3 2 3 5" xfId="25195"/>
    <cellStyle name="Note 2 6 2 3 2 4" xfId="25196"/>
    <cellStyle name="Note 2 6 2 3 2 4 2" xfId="25197"/>
    <cellStyle name="Note 2 6 2 3 2 4 2 2" xfId="25198"/>
    <cellStyle name="Note 2 6 2 3 2 4 2 3" xfId="25199"/>
    <cellStyle name="Note 2 6 2 3 2 4 2 4" xfId="25200"/>
    <cellStyle name="Note 2 6 2 3 2 4 2 5" xfId="25201"/>
    <cellStyle name="Note 2 6 2 3 2 4 2 6" xfId="25202"/>
    <cellStyle name="Note 2 6 2 3 2 4 2 7" xfId="25203"/>
    <cellStyle name="Note 2 6 2 3 2 4 3" xfId="25204"/>
    <cellStyle name="Note 2 6 2 3 2 4 4" xfId="25205"/>
    <cellStyle name="Note 2 6 2 3 2 4 5" xfId="25206"/>
    <cellStyle name="Note 2 6 2 3 2 5" xfId="25207"/>
    <cellStyle name="Note 2 6 2 3 2 5 2" xfId="25208"/>
    <cellStyle name="Note 2 6 2 3 2 5 3" xfId="25209"/>
    <cellStyle name="Note 2 6 2 3 2 5 4" xfId="25210"/>
    <cellStyle name="Note 2 6 2 3 2 5 5" xfId="25211"/>
    <cellStyle name="Note 2 6 2 3 2 5 6" xfId="25212"/>
    <cellStyle name="Note 2 6 2 3 2 5 7" xfId="25213"/>
    <cellStyle name="Note 2 6 2 3 2 5 8" xfId="25214"/>
    <cellStyle name="Note 2 6 2 3 2 6" xfId="25215"/>
    <cellStyle name="Note 2 6 2 3 2 6 2" xfId="25216"/>
    <cellStyle name="Note 2 6 2 3 2 6 3" xfId="25217"/>
    <cellStyle name="Note 2 6 2 3 2 6 4" xfId="25218"/>
    <cellStyle name="Note 2 6 2 3 2 6 5" xfId="25219"/>
    <cellStyle name="Note 2 6 2 3 2 6 6" xfId="25220"/>
    <cellStyle name="Note 2 6 2 3 2 6 7" xfId="25221"/>
    <cellStyle name="Note 2 6 2 3 2 7" xfId="25222"/>
    <cellStyle name="Note 2 6 2 3 2 7 2" xfId="25223"/>
    <cellStyle name="Note 2 6 2 3 2 7 3" xfId="25224"/>
    <cellStyle name="Note 2 6 2 3 2 7 4" xfId="25225"/>
    <cellStyle name="Note 2 6 2 3 2 7 5" xfId="25226"/>
    <cellStyle name="Note 2 6 2 3 2 8" xfId="25227"/>
    <cellStyle name="Note 2 6 2 3 2 8 2" xfId="25228"/>
    <cellStyle name="Note 2 6 2 3 2 8 3" xfId="25229"/>
    <cellStyle name="Note 2 6 2 3 2 8 4" xfId="25230"/>
    <cellStyle name="Note 2 6 2 3 2 8 5" xfId="25231"/>
    <cellStyle name="Note 2 6 2 3 2 9" xfId="25232"/>
    <cellStyle name="Note 2 6 2 3 2 9 2" xfId="25233"/>
    <cellStyle name="Note 2 6 2 3 2 9 3" xfId="25234"/>
    <cellStyle name="Note 2 6 2 3 2 9 4" xfId="25235"/>
    <cellStyle name="Note 2 6 2 3 2 9 5" xfId="25236"/>
    <cellStyle name="Note 2 6 2 3 3" xfId="25237"/>
    <cellStyle name="Note 2 6 2 3 3 10" xfId="25238"/>
    <cellStyle name="Note 2 6 2 3 3 2" xfId="25239"/>
    <cellStyle name="Note 2 6 2 3 3 2 2" xfId="25240"/>
    <cellStyle name="Note 2 6 2 3 3 2 2 2" xfId="25241"/>
    <cellStyle name="Note 2 6 2 3 3 2 2 3" xfId="25242"/>
    <cellStyle name="Note 2 6 2 3 3 2 2 4" xfId="25243"/>
    <cellStyle name="Note 2 6 2 3 3 2 2 5" xfId="25244"/>
    <cellStyle name="Note 2 6 2 3 3 2 2 6" xfId="25245"/>
    <cellStyle name="Note 2 6 2 3 3 2 2 7" xfId="25246"/>
    <cellStyle name="Note 2 6 2 3 3 2 3" xfId="25247"/>
    <cellStyle name="Note 2 6 2 3 3 2 4" xfId="25248"/>
    <cellStyle name="Note 2 6 2 3 3 3" xfId="25249"/>
    <cellStyle name="Note 2 6 2 3 3 3 2" xfId="25250"/>
    <cellStyle name="Note 2 6 2 3 3 3 2 2" xfId="25251"/>
    <cellStyle name="Note 2 6 2 3 3 3 2 3" xfId="25252"/>
    <cellStyle name="Note 2 6 2 3 3 3 2 4" xfId="25253"/>
    <cellStyle name="Note 2 6 2 3 3 3 2 5" xfId="25254"/>
    <cellStyle name="Note 2 6 2 3 3 3 2 6" xfId="25255"/>
    <cellStyle name="Note 2 6 2 3 3 3 2 7" xfId="25256"/>
    <cellStyle name="Note 2 6 2 3 3 3 3" xfId="25257"/>
    <cellStyle name="Note 2 6 2 3 3 3 4" xfId="25258"/>
    <cellStyle name="Note 2 6 2 3 3 4" xfId="25259"/>
    <cellStyle name="Note 2 6 2 3 3 4 2" xfId="25260"/>
    <cellStyle name="Note 2 6 2 3 3 4 2 2" xfId="25261"/>
    <cellStyle name="Note 2 6 2 3 3 4 2 3" xfId="25262"/>
    <cellStyle name="Note 2 6 2 3 3 4 2 4" xfId="25263"/>
    <cellStyle name="Note 2 6 2 3 3 4 2 5" xfId="25264"/>
    <cellStyle name="Note 2 6 2 3 3 4 2 6" xfId="25265"/>
    <cellStyle name="Note 2 6 2 3 3 4 2 7" xfId="25266"/>
    <cellStyle name="Note 2 6 2 3 3 4 3" xfId="25267"/>
    <cellStyle name="Note 2 6 2 3 3 4 4" xfId="25268"/>
    <cellStyle name="Note 2 6 2 3 3 5" xfId="25269"/>
    <cellStyle name="Note 2 6 2 3 3 5 2" xfId="25270"/>
    <cellStyle name="Note 2 6 2 3 3 5 3" xfId="25271"/>
    <cellStyle name="Note 2 6 2 3 3 5 4" xfId="25272"/>
    <cellStyle name="Note 2 6 2 3 3 5 5" xfId="25273"/>
    <cellStyle name="Note 2 6 2 3 3 5 6" xfId="25274"/>
    <cellStyle name="Note 2 6 2 3 3 5 7" xfId="25275"/>
    <cellStyle name="Note 2 6 2 3 3 5 8" xfId="25276"/>
    <cellStyle name="Note 2 6 2 3 3 6" xfId="25277"/>
    <cellStyle name="Note 2 6 2 3 3 6 2" xfId="25278"/>
    <cellStyle name="Note 2 6 2 3 3 6 3" xfId="25279"/>
    <cellStyle name="Note 2 6 2 3 3 6 4" xfId="25280"/>
    <cellStyle name="Note 2 6 2 3 3 6 5" xfId="25281"/>
    <cellStyle name="Note 2 6 2 3 3 6 6" xfId="25282"/>
    <cellStyle name="Note 2 6 2 3 3 6 7" xfId="25283"/>
    <cellStyle name="Note 2 6 2 3 3 7" xfId="25284"/>
    <cellStyle name="Note 2 6 2 3 3 8" xfId="25285"/>
    <cellStyle name="Note 2 6 2 3 3 9" xfId="25286"/>
    <cellStyle name="Note 2 6 2 3 4" xfId="25287"/>
    <cellStyle name="Note 2 6 2 3 4 2" xfId="25288"/>
    <cellStyle name="Note 2 6 2 3 4 2 2" xfId="25289"/>
    <cellStyle name="Note 2 6 2 3 4 2 3" xfId="25290"/>
    <cellStyle name="Note 2 6 2 3 4 2 4" xfId="25291"/>
    <cellStyle name="Note 2 6 2 3 4 2 5" xfId="25292"/>
    <cellStyle name="Note 2 6 2 3 4 2 6" xfId="25293"/>
    <cellStyle name="Note 2 6 2 3 4 2 7" xfId="25294"/>
    <cellStyle name="Note 2 6 2 3 4 3" xfId="25295"/>
    <cellStyle name="Note 2 6 2 3 4 4" xfId="25296"/>
    <cellStyle name="Note 2 6 2 3 4 5" xfId="25297"/>
    <cellStyle name="Note 2 6 2 3 5" xfId="25298"/>
    <cellStyle name="Note 2 6 2 3 5 2" xfId="25299"/>
    <cellStyle name="Note 2 6 2 3 5 2 2" xfId="25300"/>
    <cellStyle name="Note 2 6 2 3 5 2 3" xfId="25301"/>
    <cellStyle name="Note 2 6 2 3 5 2 4" xfId="25302"/>
    <cellStyle name="Note 2 6 2 3 5 2 5" xfId="25303"/>
    <cellStyle name="Note 2 6 2 3 5 2 6" xfId="25304"/>
    <cellStyle name="Note 2 6 2 3 5 2 7" xfId="25305"/>
    <cellStyle name="Note 2 6 2 3 5 3" xfId="25306"/>
    <cellStyle name="Note 2 6 2 3 5 4" xfId="25307"/>
    <cellStyle name="Note 2 6 2 3 5 5" xfId="25308"/>
    <cellStyle name="Note 2 6 2 3 6" xfId="25309"/>
    <cellStyle name="Note 2 6 2 3 6 2" xfId="25310"/>
    <cellStyle name="Note 2 6 2 3 6 2 2" xfId="25311"/>
    <cellStyle name="Note 2 6 2 3 6 2 3" xfId="25312"/>
    <cellStyle name="Note 2 6 2 3 6 2 4" xfId="25313"/>
    <cellStyle name="Note 2 6 2 3 6 2 5" xfId="25314"/>
    <cellStyle name="Note 2 6 2 3 6 2 6" xfId="25315"/>
    <cellStyle name="Note 2 6 2 3 6 2 7" xfId="25316"/>
    <cellStyle name="Note 2 6 2 3 6 3" xfId="25317"/>
    <cellStyle name="Note 2 6 2 3 6 4" xfId="25318"/>
    <cellStyle name="Note 2 6 2 3 6 5" xfId="25319"/>
    <cellStyle name="Note 2 6 2 3 7" xfId="25320"/>
    <cellStyle name="Note 2 6 2 3 7 2" xfId="25321"/>
    <cellStyle name="Note 2 6 2 3 7 2 2" xfId="25322"/>
    <cellStyle name="Note 2 6 2 3 7 2 3" xfId="25323"/>
    <cellStyle name="Note 2 6 2 3 7 2 4" xfId="25324"/>
    <cellStyle name="Note 2 6 2 3 7 2 5" xfId="25325"/>
    <cellStyle name="Note 2 6 2 3 7 2 6" xfId="25326"/>
    <cellStyle name="Note 2 6 2 3 7 2 7" xfId="25327"/>
    <cellStyle name="Note 2 6 2 3 7 3" xfId="25328"/>
    <cellStyle name="Note 2 6 2 3 7 4" xfId="25329"/>
    <cellStyle name="Note 2 6 2 3 7 5" xfId="25330"/>
    <cellStyle name="Note 2 6 2 3 8" xfId="25331"/>
    <cellStyle name="Note 2 6 2 3 8 2" xfId="25332"/>
    <cellStyle name="Note 2 6 2 3 8 3" xfId="25333"/>
    <cellStyle name="Note 2 6 2 3 8 4" xfId="25334"/>
    <cellStyle name="Note 2 6 2 3 8 5" xfId="25335"/>
    <cellStyle name="Note 2 6 2 3 8 6" xfId="25336"/>
    <cellStyle name="Note 2 6 2 3 8 7" xfId="25337"/>
    <cellStyle name="Note 2 6 2 3 8 8" xfId="25338"/>
    <cellStyle name="Note 2 6 2 3 9" xfId="25339"/>
    <cellStyle name="Note 2 6 2 3 9 2" xfId="25340"/>
    <cellStyle name="Note 2 6 2 3 9 3" xfId="25341"/>
    <cellStyle name="Note 2 6 2 3 9 4" xfId="25342"/>
    <cellStyle name="Note 2 6 2 3 9 5" xfId="25343"/>
    <cellStyle name="Note 2 6 2 3 9 6" xfId="25344"/>
    <cellStyle name="Note 2 6 2 3 9 7" xfId="25345"/>
    <cellStyle name="Note 2 6 2 4" xfId="25346"/>
    <cellStyle name="Note 2 6 2 4 10" xfId="25347"/>
    <cellStyle name="Note 2 6 2 4 10 2" xfId="25348"/>
    <cellStyle name="Note 2 6 2 4 10 3" xfId="25349"/>
    <cellStyle name="Note 2 6 2 4 10 4" xfId="25350"/>
    <cellStyle name="Note 2 6 2 4 10 5" xfId="25351"/>
    <cellStyle name="Note 2 6 2 4 11" xfId="25352"/>
    <cellStyle name="Note 2 6 2 4 11 2" xfId="25353"/>
    <cellStyle name="Note 2 6 2 4 11 3" xfId="25354"/>
    <cellStyle name="Note 2 6 2 4 11 4" xfId="25355"/>
    <cellStyle name="Note 2 6 2 4 11 5" xfId="25356"/>
    <cellStyle name="Note 2 6 2 4 12" xfId="25357"/>
    <cellStyle name="Note 2 6 2 4 12 2" xfId="25358"/>
    <cellStyle name="Note 2 6 2 4 12 3" xfId="25359"/>
    <cellStyle name="Note 2 6 2 4 12 4" xfId="25360"/>
    <cellStyle name="Note 2 6 2 4 12 5" xfId="25361"/>
    <cellStyle name="Note 2 6 2 4 13" xfId="25362"/>
    <cellStyle name="Note 2 6 2 4 13 2" xfId="25363"/>
    <cellStyle name="Note 2 6 2 4 13 3" xfId="25364"/>
    <cellStyle name="Note 2 6 2 4 13 4" xfId="25365"/>
    <cellStyle name="Note 2 6 2 4 13 5" xfId="25366"/>
    <cellStyle name="Note 2 6 2 4 14" xfId="25367"/>
    <cellStyle name="Note 2 6 2 4 14 2" xfId="25368"/>
    <cellStyle name="Note 2 6 2 4 14 3" xfId="25369"/>
    <cellStyle name="Note 2 6 2 4 14 4" xfId="25370"/>
    <cellStyle name="Note 2 6 2 4 14 5" xfId="25371"/>
    <cellStyle name="Note 2 6 2 4 15" xfId="25372"/>
    <cellStyle name="Note 2 6 2 4 15 2" xfId="25373"/>
    <cellStyle name="Note 2 6 2 4 15 3" xfId="25374"/>
    <cellStyle name="Note 2 6 2 4 15 4" xfId="25375"/>
    <cellStyle name="Note 2 6 2 4 15 5" xfId="25376"/>
    <cellStyle name="Note 2 6 2 4 16" xfId="25377"/>
    <cellStyle name="Note 2 6 2 4 16 2" xfId="25378"/>
    <cellStyle name="Note 2 6 2 4 16 3" xfId="25379"/>
    <cellStyle name="Note 2 6 2 4 16 4" xfId="25380"/>
    <cellStyle name="Note 2 6 2 4 16 5" xfId="25381"/>
    <cellStyle name="Note 2 6 2 4 17" xfId="25382"/>
    <cellStyle name="Note 2 6 2 4 17 2" xfId="25383"/>
    <cellStyle name="Note 2 6 2 4 17 3" xfId="25384"/>
    <cellStyle name="Note 2 6 2 4 17 4" xfId="25385"/>
    <cellStyle name="Note 2 6 2 4 17 5" xfId="25386"/>
    <cellStyle name="Note 2 6 2 4 18" xfId="25387"/>
    <cellStyle name="Note 2 6 2 4 2" xfId="25388"/>
    <cellStyle name="Note 2 6 2 4 2 2" xfId="25389"/>
    <cellStyle name="Note 2 6 2 4 2 2 2" xfId="25390"/>
    <cellStyle name="Note 2 6 2 4 2 2 3" xfId="25391"/>
    <cellStyle name="Note 2 6 2 4 2 2 4" xfId="25392"/>
    <cellStyle name="Note 2 6 2 4 2 2 5" xfId="25393"/>
    <cellStyle name="Note 2 6 2 4 2 2 6" xfId="25394"/>
    <cellStyle name="Note 2 6 2 4 2 2 7" xfId="25395"/>
    <cellStyle name="Note 2 6 2 4 2 3" xfId="25396"/>
    <cellStyle name="Note 2 6 2 4 2 4" xfId="25397"/>
    <cellStyle name="Note 2 6 2 4 2 5" xfId="25398"/>
    <cellStyle name="Note 2 6 2 4 3" xfId="25399"/>
    <cellStyle name="Note 2 6 2 4 3 2" xfId="25400"/>
    <cellStyle name="Note 2 6 2 4 3 2 2" xfId="25401"/>
    <cellStyle name="Note 2 6 2 4 3 2 3" xfId="25402"/>
    <cellStyle name="Note 2 6 2 4 3 2 4" xfId="25403"/>
    <cellStyle name="Note 2 6 2 4 3 2 5" xfId="25404"/>
    <cellStyle name="Note 2 6 2 4 3 2 6" xfId="25405"/>
    <cellStyle name="Note 2 6 2 4 3 2 7" xfId="25406"/>
    <cellStyle name="Note 2 6 2 4 3 3" xfId="25407"/>
    <cellStyle name="Note 2 6 2 4 3 4" xfId="25408"/>
    <cellStyle name="Note 2 6 2 4 3 5" xfId="25409"/>
    <cellStyle name="Note 2 6 2 4 4" xfId="25410"/>
    <cellStyle name="Note 2 6 2 4 4 2" xfId="25411"/>
    <cellStyle name="Note 2 6 2 4 4 2 2" xfId="25412"/>
    <cellStyle name="Note 2 6 2 4 4 2 3" xfId="25413"/>
    <cellStyle name="Note 2 6 2 4 4 2 4" xfId="25414"/>
    <cellStyle name="Note 2 6 2 4 4 2 5" xfId="25415"/>
    <cellStyle name="Note 2 6 2 4 4 2 6" xfId="25416"/>
    <cellStyle name="Note 2 6 2 4 4 2 7" xfId="25417"/>
    <cellStyle name="Note 2 6 2 4 4 3" xfId="25418"/>
    <cellStyle name="Note 2 6 2 4 4 4" xfId="25419"/>
    <cellStyle name="Note 2 6 2 4 4 5" xfId="25420"/>
    <cellStyle name="Note 2 6 2 4 5" xfId="25421"/>
    <cellStyle name="Note 2 6 2 4 5 2" xfId="25422"/>
    <cellStyle name="Note 2 6 2 4 5 3" xfId="25423"/>
    <cellStyle name="Note 2 6 2 4 5 4" xfId="25424"/>
    <cellStyle name="Note 2 6 2 4 5 5" xfId="25425"/>
    <cellStyle name="Note 2 6 2 4 5 6" xfId="25426"/>
    <cellStyle name="Note 2 6 2 4 5 7" xfId="25427"/>
    <cellStyle name="Note 2 6 2 4 5 8" xfId="25428"/>
    <cellStyle name="Note 2 6 2 4 6" xfId="25429"/>
    <cellStyle name="Note 2 6 2 4 6 2" xfId="25430"/>
    <cellStyle name="Note 2 6 2 4 6 3" xfId="25431"/>
    <cellStyle name="Note 2 6 2 4 6 4" xfId="25432"/>
    <cellStyle name="Note 2 6 2 4 6 5" xfId="25433"/>
    <cellStyle name="Note 2 6 2 4 6 6" xfId="25434"/>
    <cellStyle name="Note 2 6 2 4 6 7" xfId="25435"/>
    <cellStyle name="Note 2 6 2 4 7" xfId="25436"/>
    <cellStyle name="Note 2 6 2 4 7 2" xfId="25437"/>
    <cellStyle name="Note 2 6 2 4 7 3" xfId="25438"/>
    <cellStyle name="Note 2 6 2 4 7 4" xfId="25439"/>
    <cellStyle name="Note 2 6 2 4 7 5" xfId="25440"/>
    <cellStyle name="Note 2 6 2 4 8" xfId="25441"/>
    <cellStyle name="Note 2 6 2 4 8 2" xfId="25442"/>
    <cellStyle name="Note 2 6 2 4 8 3" xfId="25443"/>
    <cellStyle name="Note 2 6 2 4 8 4" xfId="25444"/>
    <cellStyle name="Note 2 6 2 4 8 5" xfId="25445"/>
    <cellStyle name="Note 2 6 2 4 9" xfId="25446"/>
    <cellStyle name="Note 2 6 2 4 9 2" xfId="25447"/>
    <cellStyle name="Note 2 6 2 4 9 3" xfId="25448"/>
    <cellStyle name="Note 2 6 2 4 9 4" xfId="25449"/>
    <cellStyle name="Note 2 6 2 4 9 5" xfId="25450"/>
    <cellStyle name="Note 2 6 2 5" xfId="25451"/>
    <cellStyle name="Note 2 6 2 5 10" xfId="25452"/>
    <cellStyle name="Note 2 6 2 5 2" xfId="25453"/>
    <cellStyle name="Note 2 6 2 5 2 2" xfId="25454"/>
    <cellStyle name="Note 2 6 2 5 2 2 2" xfId="25455"/>
    <cellStyle name="Note 2 6 2 5 2 2 3" xfId="25456"/>
    <cellStyle name="Note 2 6 2 5 2 2 4" xfId="25457"/>
    <cellStyle name="Note 2 6 2 5 2 2 5" xfId="25458"/>
    <cellStyle name="Note 2 6 2 5 2 2 6" xfId="25459"/>
    <cellStyle name="Note 2 6 2 5 2 2 7" xfId="25460"/>
    <cellStyle name="Note 2 6 2 5 2 3" xfId="25461"/>
    <cellStyle name="Note 2 6 2 5 2 4" xfId="25462"/>
    <cellStyle name="Note 2 6 2 5 3" xfId="25463"/>
    <cellStyle name="Note 2 6 2 5 3 2" xfId="25464"/>
    <cellStyle name="Note 2 6 2 5 3 2 2" xfId="25465"/>
    <cellStyle name="Note 2 6 2 5 3 2 3" xfId="25466"/>
    <cellStyle name="Note 2 6 2 5 3 2 4" xfId="25467"/>
    <cellStyle name="Note 2 6 2 5 3 2 5" xfId="25468"/>
    <cellStyle name="Note 2 6 2 5 3 2 6" xfId="25469"/>
    <cellStyle name="Note 2 6 2 5 3 2 7" xfId="25470"/>
    <cellStyle name="Note 2 6 2 5 3 3" xfId="25471"/>
    <cellStyle name="Note 2 6 2 5 3 4" xfId="25472"/>
    <cellStyle name="Note 2 6 2 5 4" xfId="25473"/>
    <cellStyle name="Note 2 6 2 5 4 2" xfId="25474"/>
    <cellStyle name="Note 2 6 2 5 4 2 2" xfId="25475"/>
    <cellStyle name="Note 2 6 2 5 4 2 3" xfId="25476"/>
    <cellStyle name="Note 2 6 2 5 4 2 4" xfId="25477"/>
    <cellStyle name="Note 2 6 2 5 4 2 5" xfId="25478"/>
    <cellStyle name="Note 2 6 2 5 4 2 6" xfId="25479"/>
    <cellStyle name="Note 2 6 2 5 4 2 7" xfId="25480"/>
    <cellStyle name="Note 2 6 2 5 4 3" xfId="25481"/>
    <cellStyle name="Note 2 6 2 5 4 4" xfId="25482"/>
    <cellStyle name="Note 2 6 2 5 5" xfId="25483"/>
    <cellStyle name="Note 2 6 2 5 5 2" xfId="25484"/>
    <cellStyle name="Note 2 6 2 5 5 3" xfId="25485"/>
    <cellStyle name="Note 2 6 2 5 5 4" xfId="25486"/>
    <cellStyle name="Note 2 6 2 5 5 5" xfId="25487"/>
    <cellStyle name="Note 2 6 2 5 5 6" xfId="25488"/>
    <cellStyle name="Note 2 6 2 5 5 7" xfId="25489"/>
    <cellStyle name="Note 2 6 2 5 5 8" xfId="25490"/>
    <cellStyle name="Note 2 6 2 5 6" xfId="25491"/>
    <cellStyle name="Note 2 6 2 5 6 2" xfId="25492"/>
    <cellStyle name="Note 2 6 2 5 6 3" xfId="25493"/>
    <cellStyle name="Note 2 6 2 5 6 4" xfId="25494"/>
    <cellStyle name="Note 2 6 2 5 6 5" xfId="25495"/>
    <cellStyle name="Note 2 6 2 5 6 6" xfId="25496"/>
    <cellStyle name="Note 2 6 2 5 6 7" xfId="25497"/>
    <cellStyle name="Note 2 6 2 5 7" xfId="25498"/>
    <cellStyle name="Note 2 6 2 5 8" xfId="25499"/>
    <cellStyle name="Note 2 6 2 5 9" xfId="25500"/>
    <cellStyle name="Note 2 6 2 6" xfId="25501"/>
    <cellStyle name="Note 2 6 2 6 2" xfId="25502"/>
    <cellStyle name="Note 2 6 2 6 2 2" xfId="25503"/>
    <cellStyle name="Note 2 6 2 6 2 3" xfId="25504"/>
    <cellStyle name="Note 2 6 2 6 2 4" xfId="25505"/>
    <cellStyle name="Note 2 6 2 6 2 5" xfId="25506"/>
    <cellStyle name="Note 2 6 2 6 2 6" xfId="25507"/>
    <cellStyle name="Note 2 6 2 6 2 7" xfId="25508"/>
    <cellStyle name="Note 2 6 2 6 3" xfId="25509"/>
    <cellStyle name="Note 2 6 2 6 4" xfId="25510"/>
    <cellStyle name="Note 2 6 2 6 5" xfId="25511"/>
    <cellStyle name="Note 2 6 2 7" xfId="25512"/>
    <cellStyle name="Note 2 6 2 7 2" xfId="25513"/>
    <cellStyle name="Note 2 6 2 7 2 2" xfId="25514"/>
    <cellStyle name="Note 2 6 2 7 2 3" xfId="25515"/>
    <cellStyle name="Note 2 6 2 7 2 4" xfId="25516"/>
    <cellStyle name="Note 2 6 2 7 2 5" xfId="25517"/>
    <cellStyle name="Note 2 6 2 7 2 6" xfId="25518"/>
    <cellStyle name="Note 2 6 2 7 2 7" xfId="25519"/>
    <cellStyle name="Note 2 6 2 7 3" xfId="25520"/>
    <cellStyle name="Note 2 6 2 7 4" xfId="25521"/>
    <cellStyle name="Note 2 6 2 7 5" xfId="25522"/>
    <cellStyle name="Note 2 6 2 8" xfId="25523"/>
    <cellStyle name="Note 2 6 2 8 2" xfId="25524"/>
    <cellStyle name="Note 2 6 2 8 2 2" xfId="25525"/>
    <cellStyle name="Note 2 6 2 8 2 3" xfId="25526"/>
    <cellStyle name="Note 2 6 2 8 2 4" xfId="25527"/>
    <cellStyle name="Note 2 6 2 8 2 5" xfId="25528"/>
    <cellStyle name="Note 2 6 2 8 2 6" xfId="25529"/>
    <cellStyle name="Note 2 6 2 8 2 7" xfId="25530"/>
    <cellStyle name="Note 2 6 2 8 3" xfId="25531"/>
    <cellStyle name="Note 2 6 2 8 4" xfId="25532"/>
    <cellStyle name="Note 2 6 2 8 5" xfId="25533"/>
    <cellStyle name="Note 2 6 2 9" xfId="25534"/>
    <cellStyle name="Note 2 6 2 9 2" xfId="25535"/>
    <cellStyle name="Note 2 6 2 9 2 2" xfId="25536"/>
    <cellStyle name="Note 2 6 2 9 2 3" xfId="25537"/>
    <cellStyle name="Note 2 6 2 9 2 4" xfId="25538"/>
    <cellStyle name="Note 2 6 2 9 2 5" xfId="25539"/>
    <cellStyle name="Note 2 6 2 9 2 6" xfId="25540"/>
    <cellStyle name="Note 2 6 2 9 2 7" xfId="25541"/>
    <cellStyle name="Note 2 6 2 9 3" xfId="25542"/>
    <cellStyle name="Note 2 6 2 9 4" xfId="25543"/>
    <cellStyle name="Note 2 6 2 9 5" xfId="25544"/>
    <cellStyle name="Note 2 6 3" xfId="25545"/>
    <cellStyle name="Note 2 6 3 10" xfId="25546"/>
    <cellStyle name="Note 2 6 3 10 2" xfId="25547"/>
    <cellStyle name="Note 2 6 3 10 3" xfId="25548"/>
    <cellStyle name="Note 2 6 3 10 4" xfId="25549"/>
    <cellStyle name="Note 2 6 3 10 5" xfId="25550"/>
    <cellStyle name="Note 2 6 3 11" xfId="25551"/>
    <cellStyle name="Note 2 6 3 11 2" xfId="25552"/>
    <cellStyle name="Note 2 6 3 11 3" xfId="25553"/>
    <cellStyle name="Note 2 6 3 11 4" xfId="25554"/>
    <cellStyle name="Note 2 6 3 11 5" xfId="25555"/>
    <cellStyle name="Note 2 6 3 12" xfId="25556"/>
    <cellStyle name="Note 2 6 3 12 2" xfId="25557"/>
    <cellStyle name="Note 2 6 3 12 3" xfId="25558"/>
    <cellStyle name="Note 2 6 3 12 4" xfId="25559"/>
    <cellStyle name="Note 2 6 3 12 5" xfId="25560"/>
    <cellStyle name="Note 2 6 3 13" xfId="25561"/>
    <cellStyle name="Note 2 6 3 13 2" xfId="25562"/>
    <cellStyle name="Note 2 6 3 13 3" xfId="25563"/>
    <cellStyle name="Note 2 6 3 13 4" xfId="25564"/>
    <cellStyle name="Note 2 6 3 13 5" xfId="25565"/>
    <cellStyle name="Note 2 6 3 14" xfId="25566"/>
    <cellStyle name="Note 2 6 3 14 2" xfId="25567"/>
    <cellStyle name="Note 2 6 3 14 3" xfId="25568"/>
    <cellStyle name="Note 2 6 3 14 4" xfId="25569"/>
    <cellStyle name="Note 2 6 3 14 5" xfId="25570"/>
    <cellStyle name="Note 2 6 3 15" xfId="25571"/>
    <cellStyle name="Note 2 6 3 15 2" xfId="25572"/>
    <cellStyle name="Note 2 6 3 15 3" xfId="25573"/>
    <cellStyle name="Note 2 6 3 15 4" xfId="25574"/>
    <cellStyle name="Note 2 6 3 15 5" xfId="25575"/>
    <cellStyle name="Note 2 6 3 16" xfId="25576"/>
    <cellStyle name="Note 2 6 3 16 2" xfId="25577"/>
    <cellStyle name="Note 2 6 3 16 3" xfId="25578"/>
    <cellStyle name="Note 2 6 3 16 4" xfId="25579"/>
    <cellStyle name="Note 2 6 3 16 5" xfId="25580"/>
    <cellStyle name="Note 2 6 3 17" xfId="25581"/>
    <cellStyle name="Note 2 6 3 17 2" xfId="25582"/>
    <cellStyle name="Note 2 6 3 17 3" xfId="25583"/>
    <cellStyle name="Note 2 6 3 17 4" xfId="25584"/>
    <cellStyle name="Note 2 6 3 17 5" xfId="25585"/>
    <cellStyle name="Note 2 6 3 18" xfId="25586"/>
    <cellStyle name="Note 2 6 3 2" xfId="25587"/>
    <cellStyle name="Note 2 6 3 2 10" xfId="25588"/>
    <cellStyle name="Note 2 6 3 2 10 2" xfId="25589"/>
    <cellStyle name="Note 2 6 3 2 10 3" xfId="25590"/>
    <cellStyle name="Note 2 6 3 2 10 4" xfId="25591"/>
    <cellStyle name="Note 2 6 3 2 10 5" xfId="25592"/>
    <cellStyle name="Note 2 6 3 2 11" xfId="25593"/>
    <cellStyle name="Note 2 6 3 2 11 2" xfId="25594"/>
    <cellStyle name="Note 2 6 3 2 11 3" xfId="25595"/>
    <cellStyle name="Note 2 6 3 2 11 4" xfId="25596"/>
    <cellStyle name="Note 2 6 3 2 11 5" xfId="25597"/>
    <cellStyle name="Note 2 6 3 2 12" xfId="25598"/>
    <cellStyle name="Note 2 6 3 2 12 2" xfId="25599"/>
    <cellStyle name="Note 2 6 3 2 12 3" xfId="25600"/>
    <cellStyle name="Note 2 6 3 2 12 4" xfId="25601"/>
    <cellStyle name="Note 2 6 3 2 12 5" xfId="25602"/>
    <cellStyle name="Note 2 6 3 2 13" xfId="25603"/>
    <cellStyle name="Note 2 6 3 2 13 2" xfId="25604"/>
    <cellStyle name="Note 2 6 3 2 13 3" xfId="25605"/>
    <cellStyle name="Note 2 6 3 2 13 4" xfId="25606"/>
    <cellStyle name="Note 2 6 3 2 13 5" xfId="25607"/>
    <cellStyle name="Note 2 6 3 2 14" xfId="25608"/>
    <cellStyle name="Note 2 6 3 2 14 2" xfId="25609"/>
    <cellStyle name="Note 2 6 3 2 14 3" xfId="25610"/>
    <cellStyle name="Note 2 6 3 2 14 4" xfId="25611"/>
    <cellStyle name="Note 2 6 3 2 14 5" xfId="25612"/>
    <cellStyle name="Note 2 6 3 2 15" xfId="25613"/>
    <cellStyle name="Note 2 6 3 2 15 2" xfId="25614"/>
    <cellStyle name="Note 2 6 3 2 15 3" xfId="25615"/>
    <cellStyle name="Note 2 6 3 2 15 4" xfId="25616"/>
    <cellStyle name="Note 2 6 3 2 15 5" xfId="25617"/>
    <cellStyle name="Note 2 6 3 2 16" xfId="25618"/>
    <cellStyle name="Note 2 6 3 2 16 2" xfId="25619"/>
    <cellStyle name="Note 2 6 3 2 16 3" xfId="25620"/>
    <cellStyle name="Note 2 6 3 2 16 4" xfId="25621"/>
    <cellStyle name="Note 2 6 3 2 16 5" xfId="25622"/>
    <cellStyle name="Note 2 6 3 2 17" xfId="25623"/>
    <cellStyle name="Note 2 6 3 2 17 2" xfId="25624"/>
    <cellStyle name="Note 2 6 3 2 17 3" xfId="25625"/>
    <cellStyle name="Note 2 6 3 2 17 4" xfId="25626"/>
    <cellStyle name="Note 2 6 3 2 17 5" xfId="25627"/>
    <cellStyle name="Note 2 6 3 2 18" xfId="25628"/>
    <cellStyle name="Note 2 6 3 2 2" xfId="25629"/>
    <cellStyle name="Note 2 6 3 2 2 2" xfId="25630"/>
    <cellStyle name="Note 2 6 3 2 2 2 2" xfId="25631"/>
    <cellStyle name="Note 2 6 3 2 2 2 3" xfId="25632"/>
    <cellStyle name="Note 2 6 3 2 2 2 4" xfId="25633"/>
    <cellStyle name="Note 2 6 3 2 2 2 5" xfId="25634"/>
    <cellStyle name="Note 2 6 3 2 2 2 6" xfId="25635"/>
    <cellStyle name="Note 2 6 3 2 2 2 7" xfId="25636"/>
    <cellStyle name="Note 2 6 3 2 2 3" xfId="25637"/>
    <cellStyle name="Note 2 6 3 2 2 4" xfId="25638"/>
    <cellStyle name="Note 2 6 3 2 2 5" xfId="25639"/>
    <cellStyle name="Note 2 6 3 2 3" xfId="25640"/>
    <cellStyle name="Note 2 6 3 2 3 2" xfId="25641"/>
    <cellStyle name="Note 2 6 3 2 3 2 2" xfId="25642"/>
    <cellStyle name="Note 2 6 3 2 3 2 3" xfId="25643"/>
    <cellStyle name="Note 2 6 3 2 3 2 4" xfId="25644"/>
    <cellStyle name="Note 2 6 3 2 3 2 5" xfId="25645"/>
    <cellStyle name="Note 2 6 3 2 3 2 6" xfId="25646"/>
    <cellStyle name="Note 2 6 3 2 3 2 7" xfId="25647"/>
    <cellStyle name="Note 2 6 3 2 3 3" xfId="25648"/>
    <cellStyle name="Note 2 6 3 2 3 4" xfId="25649"/>
    <cellStyle name="Note 2 6 3 2 3 5" xfId="25650"/>
    <cellStyle name="Note 2 6 3 2 4" xfId="25651"/>
    <cellStyle name="Note 2 6 3 2 4 2" xfId="25652"/>
    <cellStyle name="Note 2 6 3 2 4 2 2" xfId="25653"/>
    <cellStyle name="Note 2 6 3 2 4 2 3" xfId="25654"/>
    <cellStyle name="Note 2 6 3 2 4 2 4" xfId="25655"/>
    <cellStyle name="Note 2 6 3 2 4 2 5" xfId="25656"/>
    <cellStyle name="Note 2 6 3 2 4 2 6" xfId="25657"/>
    <cellStyle name="Note 2 6 3 2 4 2 7" xfId="25658"/>
    <cellStyle name="Note 2 6 3 2 4 3" xfId="25659"/>
    <cellStyle name="Note 2 6 3 2 4 4" xfId="25660"/>
    <cellStyle name="Note 2 6 3 2 4 5" xfId="25661"/>
    <cellStyle name="Note 2 6 3 2 5" xfId="25662"/>
    <cellStyle name="Note 2 6 3 2 5 2" xfId="25663"/>
    <cellStyle name="Note 2 6 3 2 5 3" xfId="25664"/>
    <cellStyle name="Note 2 6 3 2 5 4" xfId="25665"/>
    <cellStyle name="Note 2 6 3 2 5 5" xfId="25666"/>
    <cellStyle name="Note 2 6 3 2 5 6" xfId="25667"/>
    <cellStyle name="Note 2 6 3 2 5 7" xfId="25668"/>
    <cellStyle name="Note 2 6 3 2 5 8" xfId="25669"/>
    <cellStyle name="Note 2 6 3 2 6" xfId="25670"/>
    <cellStyle name="Note 2 6 3 2 6 2" xfId="25671"/>
    <cellStyle name="Note 2 6 3 2 6 3" xfId="25672"/>
    <cellStyle name="Note 2 6 3 2 6 4" xfId="25673"/>
    <cellStyle name="Note 2 6 3 2 6 5" xfId="25674"/>
    <cellStyle name="Note 2 6 3 2 6 6" xfId="25675"/>
    <cellStyle name="Note 2 6 3 2 6 7" xfId="25676"/>
    <cellStyle name="Note 2 6 3 2 7" xfId="25677"/>
    <cellStyle name="Note 2 6 3 2 7 2" xfId="25678"/>
    <cellStyle name="Note 2 6 3 2 7 3" xfId="25679"/>
    <cellStyle name="Note 2 6 3 2 7 4" xfId="25680"/>
    <cellStyle name="Note 2 6 3 2 7 5" xfId="25681"/>
    <cellStyle name="Note 2 6 3 2 8" xfId="25682"/>
    <cellStyle name="Note 2 6 3 2 8 2" xfId="25683"/>
    <cellStyle name="Note 2 6 3 2 8 3" xfId="25684"/>
    <cellStyle name="Note 2 6 3 2 8 4" xfId="25685"/>
    <cellStyle name="Note 2 6 3 2 8 5" xfId="25686"/>
    <cellStyle name="Note 2 6 3 2 9" xfId="25687"/>
    <cellStyle name="Note 2 6 3 2 9 2" xfId="25688"/>
    <cellStyle name="Note 2 6 3 2 9 3" xfId="25689"/>
    <cellStyle name="Note 2 6 3 2 9 4" xfId="25690"/>
    <cellStyle name="Note 2 6 3 2 9 5" xfId="25691"/>
    <cellStyle name="Note 2 6 3 3" xfId="25692"/>
    <cellStyle name="Note 2 6 3 3 10" xfId="25693"/>
    <cellStyle name="Note 2 6 3 3 2" xfId="25694"/>
    <cellStyle name="Note 2 6 3 3 2 2" xfId="25695"/>
    <cellStyle name="Note 2 6 3 3 2 2 2" xfId="25696"/>
    <cellStyle name="Note 2 6 3 3 2 2 3" xfId="25697"/>
    <cellStyle name="Note 2 6 3 3 2 2 4" xfId="25698"/>
    <cellStyle name="Note 2 6 3 3 2 2 5" xfId="25699"/>
    <cellStyle name="Note 2 6 3 3 2 2 6" xfId="25700"/>
    <cellStyle name="Note 2 6 3 3 2 2 7" xfId="25701"/>
    <cellStyle name="Note 2 6 3 3 2 3" xfId="25702"/>
    <cellStyle name="Note 2 6 3 3 2 4" xfId="25703"/>
    <cellStyle name="Note 2 6 3 3 3" xfId="25704"/>
    <cellStyle name="Note 2 6 3 3 3 2" xfId="25705"/>
    <cellStyle name="Note 2 6 3 3 3 2 2" xfId="25706"/>
    <cellStyle name="Note 2 6 3 3 3 2 3" xfId="25707"/>
    <cellStyle name="Note 2 6 3 3 3 2 4" xfId="25708"/>
    <cellStyle name="Note 2 6 3 3 3 2 5" xfId="25709"/>
    <cellStyle name="Note 2 6 3 3 3 2 6" xfId="25710"/>
    <cellStyle name="Note 2 6 3 3 3 2 7" xfId="25711"/>
    <cellStyle name="Note 2 6 3 3 3 3" xfId="25712"/>
    <cellStyle name="Note 2 6 3 3 3 4" xfId="25713"/>
    <cellStyle name="Note 2 6 3 3 4" xfId="25714"/>
    <cellStyle name="Note 2 6 3 3 4 2" xfId="25715"/>
    <cellStyle name="Note 2 6 3 3 4 2 2" xfId="25716"/>
    <cellStyle name="Note 2 6 3 3 4 2 3" xfId="25717"/>
    <cellStyle name="Note 2 6 3 3 4 2 4" xfId="25718"/>
    <cellStyle name="Note 2 6 3 3 4 2 5" xfId="25719"/>
    <cellStyle name="Note 2 6 3 3 4 2 6" xfId="25720"/>
    <cellStyle name="Note 2 6 3 3 4 2 7" xfId="25721"/>
    <cellStyle name="Note 2 6 3 3 4 3" xfId="25722"/>
    <cellStyle name="Note 2 6 3 3 4 4" xfId="25723"/>
    <cellStyle name="Note 2 6 3 3 5" xfId="25724"/>
    <cellStyle name="Note 2 6 3 3 5 2" xfId="25725"/>
    <cellStyle name="Note 2 6 3 3 5 3" xfId="25726"/>
    <cellStyle name="Note 2 6 3 3 5 4" xfId="25727"/>
    <cellStyle name="Note 2 6 3 3 5 5" xfId="25728"/>
    <cellStyle name="Note 2 6 3 3 5 6" xfId="25729"/>
    <cellStyle name="Note 2 6 3 3 5 7" xfId="25730"/>
    <cellStyle name="Note 2 6 3 3 5 8" xfId="25731"/>
    <cellStyle name="Note 2 6 3 3 6" xfId="25732"/>
    <cellStyle name="Note 2 6 3 3 6 2" xfId="25733"/>
    <cellStyle name="Note 2 6 3 3 6 3" xfId="25734"/>
    <cellStyle name="Note 2 6 3 3 6 4" xfId="25735"/>
    <cellStyle name="Note 2 6 3 3 6 5" xfId="25736"/>
    <cellStyle name="Note 2 6 3 3 6 6" xfId="25737"/>
    <cellStyle name="Note 2 6 3 3 6 7" xfId="25738"/>
    <cellStyle name="Note 2 6 3 3 7" xfId="25739"/>
    <cellStyle name="Note 2 6 3 3 8" xfId="25740"/>
    <cellStyle name="Note 2 6 3 3 9" xfId="25741"/>
    <cellStyle name="Note 2 6 3 4" xfId="25742"/>
    <cellStyle name="Note 2 6 3 4 2" xfId="25743"/>
    <cellStyle name="Note 2 6 3 4 2 2" xfId="25744"/>
    <cellStyle name="Note 2 6 3 4 2 3" xfId="25745"/>
    <cellStyle name="Note 2 6 3 4 2 4" xfId="25746"/>
    <cellStyle name="Note 2 6 3 4 2 5" xfId="25747"/>
    <cellStyle name="Note 2 6 3 4 2 6" xfId="25748"/>
    <cellStyle name="Note 2 6 3 4 2 7" xfId="25749"/>
    <cellStyle name="Note 2 6 3 4 3" xfId="25750"/>
    <cellStyle name="Note 2 6 3 4 4" xfId="25751"/>
    <cellStyle name="Note 2 6 3 4 5" xfId="25752"/>
    <cellStyle name="Note 2 6 3 5" xfId="25753"/>
    <cellStyle name="Note 2 6 3 5 2" xfId="25754"/>
    <cellStyle name="Note 2 6 3 5 2 2" xfId="25755"/>
    <cellStyle name="Note 2 6 3 5 2 3" xfId="25756"/>
    <cellStyle name="Note 2 6 3 5 2 4" xfId="25757"/>
    <cellStyle name="Note 2 6 3 5 2 5" xfId="25758"/>
    <cellStyle name="Note 2 6 3 5 2 6" xfId="25759"/>
    <cellStyle name="Note 2 6 3 5 2 7" xfId="25760"/>
    <cellStyle name="Note 2 6 3 5 3" xfId="25761"/>
    <cellStyle name="Note 2 6 3 5 4" xfId="25762"/>
    <cellStyle name="Note 2 6 3 5 5" xfId="25763"/>
    <cellStyle name="Note 2 6 3 6" xfId="25764"/>
    <cellStyle name="Note 2 6 3 6 2" xfId="25765"/>
    <cellStyle name="Note 2 6 3 6 2 2" xfId="25766"/>
    <cellStyle name="Note 2 6 3 6 2 3" xfId="25767"/>
    <cellStyle name="Note 2 6 3 6 2 4" xfId="25768"/>
    <cellStyle name="Note 2 6 3 6 2 5" xfId="25769"/>
    <cellStyle name="Note 2 6 3 6 2 6" xfId="25770"/>
    <cellStyle name="Note 2 6 3 6 2 7" xfId="25771"/>
    <cellStyle name="Note 2 6 3 6 3" xfId="25772"/>
    <cellStyle name="Note 2 6 3 6 4" xfId="25773"/>
    <cellStyle name="Note 2 6 3 6 5" xfId="25774"/>
    <cellStyle name="Note 2 6 3 7" xfId="25775"/>
    <cellStyle name="Note 2 6 3 7 2" xfId="25776"/>
    <cellStyle name="Note 2 6 3 7 2 2" xfId="25777"/>
    <cellStyle name="Note 2 6 3 7 2 3" xfId="25778"/>
    <cellStyle name="Note 2 6 3 7 2 4" xfId="25779"/>
    <cellStyle name="Note 2 6 3 7 2 5" xfId="25780"/>
    <cellStyle name="Note 2 6 3 7 2 6" xfId="25781"/>
    <cellStyle name="Note 2 6 3 7 2 7" xfId="25782"/>
    <cellStyle name="Note 2 6 3 7 3" xfId="25783"/>
    <cellStyle name="Note 2 6 3 7 4" xfId="25784"/>
    <cellStyle name="Note 2 6 3 7 5" xfId="25785"/>
    <cellStyle name="Note 2 6 3 8" xfId="25786"/>
    <cellStyle name="Note 2 6 3 8 2" xfId="25787"/>
    <cellStyle name="Note 2 6 3 8 3" xfId="25788"/>
    <cellStyle name="Note 2 6 3 8 4" xfId="25789"/>
    <cellStyle name="Note 2 6 3 8 5" xfId="25790"/>
    <cellStyle name="Note 2 6 3 8 6" xfId="25791"/>
    <cellStyle name="Note 2 6 3 8 7" xfId="25792"/>
    <cellStyle name="Note 2 6 3 8 8" xfId="25793"/>
    <cellStyle name="Note 2 6 3 9" xfId="25794"/>
    <cellStyle name="Note 2 6 3 9 2" xfId="25795"/>
    <cellStyle name="Note 2 6 3 9 3" xfId="25796"/>
    <cellStyle name="Note 2 6 3 9 4" xfId="25797"/>
    <cellStyle name="Note 2 6 3 9 5" xfId="25798"/>
    <cellStyle name="Note 2 6 3 9 6" xfId="25799"/>
    <cellStyle name="Note 2 6 3 9 7" xfId="25800"/>
    <cellStyle name="Note 2 6 4" xfId="25801"/>
    <cellStyle name="Note 2 6 4 10" xfId="25802"/>
    <cellStyle name="Note 2 6 4 10 2" xfId="25803"/>
    <cellStyle name="Note 2 6 4 10 3" xfId="25804"/>
    <cellStyle name="Note 2 6 4 10 4" xfId="25805"/>
    <cellStyle name="Note 2 6 4 10 5" xfId="25806"/>
    <cellStyle name="Note 2 6 4 11" xfId="25807"/>
    <cellStyle name="Note 2 6 4 11 2" xfId="25808"/>
    <cellStyle name="Note 2 6 4 11 3" xfId="25809"/>
    <cellStyle name="Note 2 6 4 11 4" xfId="25810"/>
    <cellStyle name="Note 2 6 4 11 5" xfId="25811"/>
    <cellStyle name="Note 2 6 4 12" xfId="25812"/>
    <cellStyle name="Note 2 6 4 12 2" xfId="25813"/>
    <cellStyle name="Note 2 6 4 12 3" xfId="25814"/>
    <cellStyle name="Note 2 6 4 12 4" xfId="25815"/>
    <cellStyle name="Note 2 6 4 12 5" xfId="25816"/>
    <cellStyle name="Note 2 6 4 13" xfId="25817"/>
    <cellStyle name="Note 2 6 4 13 2" xfId="25818"/>
    <cellStyle name="Note 2 6 4 13 3" xfId="25819"/>
    <cellStyle name="Note 2 6 4 13 4" xfId="25820"/>
    <cellStyle name="Note 2 6 4 13 5" xfId="25821"/>
    <cellStyle name="Note 2 6 4 14" xfId="25822"/>
    <cellStyle name="Note 2 6 4 14 2" xfId="25823"/>
    <cellStyle name="Note 2 6 4 14 3" xfId="25824"/>
    <cellStyle name="Note 2 6 4 14 4" xfId="25825"/>
    <cellStyle name="Note 2 6 4 14 5" xfId="25826"/>
    <cellStyle name="Note 2 6 4 15" xfId="25827"/>
    <cellStyle name="Note 2 6 4 15 2" xfId="25828"/>
    <cellStyle name="Note 2 6 4 15 3" xfId="25829"/>
    <cellStyle name="Note 2 6 4 15 4" xfId="25830"/>
    <cellStyle name="Note 2 6 4 15 5" xfId="25831"/>
    <cellStyle name="Note 2 6 4 16" xfId="25832"/>
    <cellStyle name="Note 2 6 4 16 2" xfId="25833"/>
    <cellStyle name="Note 2 6 4 16 3" xfId="25834"/>
    <cellStyle name="Note 2 6 4 16 4" xfId="25835"/>
    <cellStyle name="Note 2 6 4 16 5" xfId="25836"/>
    <cellStyle name="Note 2 6 4 17" xfId="25837"/>
    <cellStyle name="Note 2 6 4 17 2" xfId="25838"/>
    <cellStyle name="Note 2 6 4 17 3" xfId="25839"/>
    <cellStyle name="Note 2 6 4 17 4" xfId="25840"/>
    <cellStyle name="Note 2 6 4 17 5" xfId="25841"/>
    <cellStyle name="Note 2 6 4 18" xfId="25842"/>
    <cellStyle name="Note 2 6 4 2" xfId="25843"/>
    <cellStyle name="Note 2 6 4 2 10" xfId="25844"/>
    <cellStyle name="Note 2 6 4 2 10 2" xfId="25845"/>
    <cellStyle name="Note 2 6 4 2 10 3" xfId="25846"/>
    <cellStyle name="Note 2 6 4 2 10 4" xfId="25847"/>
    <cellStyle name="Note 2 6 4 2 10 5" xfId="25848"/>
    <cellStyle name="Note 2 6 4 2 11" xfId="25849"/>
    <cellStyle name="Note 2 6 4 2 11 2" xfId="25850"/>
    <cellStyle name="Note 2 6 4 2 11 3" xfId="25851"/>
    <cellStyle name="Note 2 6 4 2 11 4" xfId="25852"/>
    <cellStyle name="Note 2 6 4 2 11 5" xfId="25853"/>
    <cellStyle name="Note 2 6 4 2 12" xfId="25854"/>
    <cellStyle name="Note 2 6 4 2 12 2" xfId="25855"/>
    <cellStyle name="Note 2 6 4 2 12 3" xfId="25856"/>
    <cellStyle name="Note 2 6 4 2 12 4" xfId="25857"/>
    <cellStyle name="Note 2 6 4 2 12 5" xfId="25858"/>
    <cellStyle name="Note 2 6 4 2 13" xfId="25859"/>
    <cellStyle name="Note 2 6 4 2 13 2" xfId="25860"/>
    <cellStyle name="Note 2 6 4 2 13 3" xfId="25861"/>
    <cellStyle name="Note 2 6 4 2 13 4" xfId="25862"/>
    <cellStyle name="Note 2 6 4 2 13 5" xfId="25863"/>
    <cellStyle name="Note 2 6 4 2 14" xfId="25864"/>
    <cellStyle name="Note 2 6 4 2 14 2" xfId="25865"/>
    <cellStyle name="Note 2 6 4 2 14 3" xfId="25866"/>
    <cellStyle name="Note 2 6 4 2 14 4" xfId="25867"/>
    <cellStyle name="Note 2 6 4 2 14 5" xfId="25868"/>
    <cellStyle name="Note 2 6 4 2 15" xfId="25869"/>
    <cellStyle name="Note 2 6 4 2 15 2" xfId="25870"/>
    <cellStyle name="Note 2 6 4 2 15 3" xfId="25871"/>
    <cellStyle name="Note 2 6 4 2 15 4" xfId="25872"/>
    <cellStyle name="Note 2 6 4 2 15 5" xfId="25873"/>
    <cellStyle name="Note 2 6 4 2 16" xfId="25874"/>
    <cellStyle name="Note 2 6 4 2 16 2" xfId="25875"/>
    <cellStyle name="Note 2 6 4 2 16 3" xfId="25876"/>
    <cellStyle name="Note 2 6 4 2 16 4" xfId="25877"/>
    <cellStyle name="Note 2 6 4 2 16 5" xfId="25878"/>
    <cellStyle name="Note 2 6 4 2 17" xfId="25879"/>
    <cellStyle name="Note 2 6 4 2 17 2" xfId="25880"/>
    <cellStyle name="Note 2 6 4 2 17 3" xfId="25881"/>
    <cellStyle name="Note 2 6 4 2 17 4" xfId="25882"/>
    <cellStyle name="Note 2 6 4 2 17 5" xfId="25883"/>
    <cellStyle name="Note 2 6 4 2 18" xfId="25884"/>
    <cellStyle name="Note 2 6 4 2 2" xfId="25885"/>
    <cellStyle name="Note 2 6 4 2 2 2" xfId="25886"/>
    <cellStyle name="Note 2 6 4 2 2 2 2" xfId="25887"/>
    <cellStyle name="Note 2 6 4 2 2 2 3" xfId="25888"/>
    <cellStyle name="Note 2 6 4 2 2 2 4" xfId="25889"/>
    <cellStyle name="Note 2 6 4 2 2 2 5" xfId="25890"/>
    <cellStyle name="Note 2 6 4 2 2 2 6" xfId="25891"/>
    <cellStyle name="Note 2 6 4 2 2 2 7" xfId="25892"/>
    <cellStyle name="Note 2 6 4 2 2 3" xfId="25893"/>
    <cellStyle name="Note 2 6 4 2 2 4" xfId="25894"/>
    <cellStyle name="Note 2 6 4 2 2 5" xfId="25895"/>
    <cellStyle name="Note 2 6 4 2 3" xfId="25896"/>
    <cellStyle name="Note 2 6 4 2 3 2" xfId="25897"/>
    <cellStyle name="Note 2 6 4 2 3 2 2" xfId="25898"/>
    <cellStyle name="Note 2 6 4 2 3 2 3" xfId="25899"/>
    <cellStyle name="Note 2 6 4 2 3 2 4" xfId="25900"/>
    <cellStyle name="Note 2 6 4 2 3 2 5" xfId="25901"/>
    <cellStyle name="Note 2 6 4 2 3 2 6" xfId="25902"/>
    <cellStyle name="Note 2 6 4 2 3 2 7" xfId="25903"/>
    <cellStyle name="Note 2 6 4 2 3 3" xfId="25904"/>
    <cellStyle name="Note 2 6 4 2 3 4" xfId="25905"/>
    <cellStyle name="Note 2 6 4 2 3 5" xfId="25906"/>
    <cellStyle name="Note 2 6 4 2 4" xfId="25907"/>
    <cellStyle name="Note 2 6 4 2 4 2" xfId="25908"/>
    <cellStyle name="Note 2 6 4 2 4 2 2" xfId="25909"/>
    <cellStyle name="Note 2 6 4 2 4 2 3" xfId="25910"/>
    <cellStyle name="Note 2 6 4 2 4 2 4" xfId="25911"/>
    <cellStyle name="Note 2 6 4 2 4 2 5" xfId="25912"/>
    <cellStyle name="Note 2 6 4 2 4 2 6" xfId="25913"/>
    <cellStyle name="Note 2 6 4 2 4 2 7" xfId="25914"/>
    <cellStyle name="Note 2 6 4 2 4 3" xfId="25915"/>
    <cellStyle name="Note 2 6 4 2 4 4" xfId="25916"/>
    <cellStyle name="Note 2 6 4 2 4 5" xfId="25917"/>
    <cellStyle name="Note 2 6 4 2 5" xfId="25918"/>
    <cellStyle name="Note 2 6 4 2 5 2" xfId="25919"/>
    <cellStyle name="Note 2 6 4 2 5 3" xfId="25920"/>
    <cellStyle name="Note 2 6 4 2 5 4" xfId="25921"/>
    <cellStyle name="Note 2 6 4 2 5 5" xfId="25922"/>
    <cellStyle name="Note 2 6 4 2 5 6" xfId="25923"/>
    <cellStyle name="Note 2 6 4 2 5 7" xfId="25924"/>
    <cellStyle name="Note 2 6 4 2 5 8" xfId="25925"/>
    <cellStyle name="Note 2 6 4 2 6" xfId="25926"/>
    <cellStyle name="Note 2 6 4 2 6 2" xfId="25927"/>
    <cellStyle name="Note 2 6 4 2 6 3" xfId="25928"/>
    <cellStyle name="Note 2 6 4 2 6 4" xfId="25929"/>
    <cellStyle name="Note 2 6 4 2 6 5" xfId="25930"/>
    <cellStyle name="Note 2 6 4 2 6 6" xfId="25931"/>
    <cellStyle name="Note 2 6 4 2 6 7" xfId="25932"/>
    <cellStyle name="Note 2 6 4 2 7" xfId="25933"/>
    <cellStyle name="Note 2 6 4 2 7 2" xfId="25934"/>
    <cellStyle name="Note 2 6 4 2 7 3" xfId="25935"/>
    <cellStyle name="Note 2 6 4 2 7 4" xfId="25936"/>
    <cellStyle name="Note 2 6 4 2 7 5" xfId="25937"/>
    <cellStyle name="Note 2 6 4 2 8" xfId="25938"/>
    <cellStyle name="Note 2 6 4 2 8 2" xfId="25939"/>
    <cellStyle name="Note 2 6 4 2 8 3" xfId="25940"/>
    <cellStyle name="Note 2 6 4 2 8 4" xfId="25941"/>
    <cellStyle name="Note 2 6 4 2 8 5" xfId="25942"/>
    <cellStyle name="Note 2 6 4 2 9" xfId="25943"/>
    <cellStyle name="Note 2 6 4 2 9 2" xfId="25944"/>
    <cellStyle name="Note 2 6 4 2 9 3" xfId="25945"/>
    <cellStyle name="Note 2 6 4 2 9 4" xfId="25946"/>
    <cellStyle name="Note 2 6 4 2 9 5" xfId="25947"/>
    <cellStyle name="Note 2 6 4 3" xfId="25948"/>
    <cellStyle name="Note 2 6 4 3 10" xfId="25949"/>
    <cellStyle name="Note 2 6 4 3 2" xfId="25950"/>
    <cellStyle name="Note 2 6 4 3 2 2" xfId="25951"/>
    <cellStyle name="Note 2 6 4 3 2 2 2" xfId="25952"/>
    <cellStyle name="Note 2 6 4 3 2 2 3" xfId="25953"/>
    <cellStyle name="Note 2 6 4 3 2 2 4" xfId="25954"/>
    <cellStyle name="Note 2 6 4 3 2 2 5" xfId="25955"/>
    <cellStyle name="Note 2 6 4 3 2 2 6" xfId="25956"/>
    <cellStyle name="Note 2 6 4 3 2 2 7" xfId="25957"/>
    <cellStyle name="Note 2 6 4 3 2 3" xfId="25958"/>
    <cellStyle name="Note 2 6 4 3 2 4" xfId="25959"/>
    <cellStyle name="Note 2 6 4 3 3" xfId="25960"/>
    <cellStyle name="Note 2 6 4 3 3 2" xfId="25961"/>
    <cellStyle name="Note 2 6 4 3 3 2 2" xfId="25962"/>
    <cellStyle name="Note 2 6 4 3 3 2 3" xfId="25963"/>
    <cellStyle name="Note 2 6 4 3 3 2 4" xfId="25964"/>
    <cellStyle name="Note 2 6 4 3 3 2 5" xfId="25965"/>
    <cellStyle name="Note 2 6 4 3 3 2 6" xfId="25966"/>
    <cellStyle name="Note 2 6 4 3 3 2 7" xfId="25967"/>
    <cellStyle name="Note 2 6 4 3 3 3" xfId="25968"/>
    <cellStyle name="Note 2 6 4 3 3 4" xfId="25969"/>
    <cellStyle name="Note 2 6 4 3 4" xfId="25970"/>
    <cellStyle name="Note 2 6 4 3 4 2" xfId="25971"/>
    <cellStyle name="Note 2 6 4 3 4 2 2" xfId="25972"/>
    <cellStyle name="Note 2 6 4 3 4 2 3" xfId="25973"/>
    <cellStyle name="Note 2 6 4 3 4 2 4" xfId="25974"/>
    <cellStyle name="Note 2 6 4 3 4 2 5" xfId="25975"/>
    <cellStyle name="Note 2 6 4 3 4 2 6" xfId="25976"/>
    <cellStyle name="Note 2 6 4 3 4 2 7" xfId="25977"/>
    <cellStyle name="Note 2 6 4 3 4 3" xfId="25978"/>
    <cellStyle name="Note 2 6 4 3 4 4" xfId="25979"/>
    <cellStyle name="Note 2 6 4 3 5" xfId="25980"/>
    <cellStyle name="Note 2 6 4 3 5 2" xfId="25981"/>
    <cellStyle name="Note 2 6 4 3 5 3" xfId="25982"/>
    <cellStyle name="Note 2 6 4 3 5 4" xfId="25983"/>
    <cellStyle name="Note 2 6 4 3 5 5" xfId="25984"/>
    <cellStyle name="Note 2 6 4 3 5 6" xfId="25985"/>
    <cellStyle name="Note 2 6 4 3 5 7" xfId="25986"/>
    <cellStyle name="Note 2 6 4 3 5 8" xfId="25987"/>
    <cellStyle name="Note 2 6 4 3 6" xfId="25988"/>
    <cellStyle name="Note 2 6 4 3 6 2" xfId="25989"/>
    <cellStyle name="Note 2 6 4 3 6 3" xfId="25990"/>
    <cellStyle name="Note 2 6 4 3 6 4" xfId="25991"/>
    <cellStyle name="Note 2 6 4 3 6 5" xfId="25992"/>
    <cellStyle name="Note 2 6 4 3 6 6" xfId="25993"/>
    <cellStyle name="Note 2 6 4 3 6 7" xfId="25994"/>
    <cellStyle name="Note 2 6 4 3 7" xfId="25995"/>
    <cellStyle name="Note 2 6 4 3 8" xfId="25996"/>
    <cellStyle name="Note 2 6 4 3 9" xfId="25997"/>
    <cellStyle name="Note 2 6 4 4" xfId="25998"/>
    <cellStyle name="Note 2 6 4 4 2" xfId="25999"/>
    <cellStyle name="Note 2 6 4 4 2 2" xfId="26000"/>
    <cellStyle name="Note 2 6 4 4 2 3" xfId="26001"/>
    <cellStyle name="Note 2 6 4 4 2 4" xfId="26002"/>
    <cellStyle name="Note 2 6 4 4 2 5" xfId="26003"/>
    <cellStyle name="Note 2 6 4 4 2 6" xfId="26004"/>
    <cellStyle name="Note 2 6 4 4 2 7" xfId="26005"/>
    <cellStyle name="Note 2 6 4 4 3" xfId="26006"/>
    <cellStyle name="Note 2 6 4 4 4" xfId="26007"/>
    <cellStyle name="Note 2 6 4 4 5" xfId="26008"/>
    <cellStyle name="Note 2 6 4 5" xfId="26009"/>
    <cellStyle name="Note 2 6 4 5 2" xfId="26010"/>
    <cellStyle name="Note 2 6 4 5 2 2" xfId="26011"/>
    <cellStyle name="Note 2 6 4 5 2 3" xfId="26012"/>
    <cellStyle name="Note 2 6 4 5 2 4" xfId="26013"/>
    <cellStyle name="Note 2 6 4 5 2 5" xfId="26014"/>
    <cellStyle name="Note 2 6 4 5 2 6" xfId="26015"/>
    <cellStyle name="Note 2 6 4 5 2 7" xfId="26016"/>
    <cellStyle name="Note 2 6 4 5 3" xfId="26017"/>
    <cellStyle name="Note 2 6 4 5 4" xfId="26018"/>
    <cellStyle name="Note 2 6 4 5 5" xfId="26019"/>
    <cellStyle name="Note 2 6 4 6" xfId="26020"/>
    <cellStyle name="Note 2 6 4 6 2" xfId="26021"/>
    <cellStyle name="Note 2 6 4 6 2 2" xfId="26022"/>
    <cellStyle name="Note 2 6 4 6 2 3" xfId="26023"/>
    <cellStyle name="Note 2 6 4 6 2 4" xfId="26024"/>
    <cellStyle name="Note 2 6 4 6 2 5" xfId="26025"/>
    <cellStyle name="Note 2 6 4 6 2 6" xfId="26026"/>
    <cellStyle name="Note 2 6 4 6 2 7" xfId="26027"/>
    <cellStyle name="Note 2 6 4 6 3" xfId="26028"/>
    <cellStyle name="Note 2 6 4 6 4" xfId="26029"/>
    <cellStyle name="Note 2 6 4 6 5" xfId="26030"/>
    <cellStyle name="Note 2 6 4 7" xfId="26031"/>
    <cellStyle name="Note 2 6 4 7 2" xfId="26032"/>
    <cellStyle name="Note 2 6 4 7 2 2" xfId="26033"/>
    <cellStyle name="Note 2 6 4 7 2 3" xfId="26034"/>
    <cellStyle name="Note 2 6 4 7 2 4" xfId="26035"/>
    <cellStyle name="Note 2 6 4 7 2 5" xfId="26036"/>
    <cellStyle name="Note 2 6 4 7 2 6" xfId="26037"/>
    <cellStyle name="Note 2 6 4 7 2 7" xfId="26038"/>
    <cellStyle name="Note 2 6 4 7 3" xfId="26039"/>
    <cellStyle name="Note 2 6 4 7 4" xfId="26040"/>
    <cellStyle name="Note 2 6 4 7 5" xfId="26041"/>
    <cellStyle name="Note 2 6 4 8" xfId="26042"/>
    <cellStyle name="Note 2 6 4 8 2" xfId="26043"/>
    <cellStyle name="Note 2 6 4 8 3" xfId="26044"/>
    <cellStyle name="Note 2 6 4 8 4" xfId="26045"/>
    <cellStyle name="Note 2 6 4 8 5" xfId="26046"/>
    <cellStyle name="Note 2 6 4 8 6" xfId="26047"/>
    <cellStyle name="Note 2 6 4 8 7" xfId="26048"/>
    <cellStyle name="Note 2 6 4 8 8" xfId="26049"/>
    <cellStyle name="Note 2 6 4 9" xfId="26050"/>
    <cellStyle name="Note 2 6 4 9 2" xfId="26051"/>
    <cellStyle name="Note 2 6 4 9 3" xfId="26052"/>
    <cellStyle name="Note 2 6 4 9 4" xfId="26053"/>
    <cellStyle name="Note 2 6 4 9 5" xfId="26054"/>
    <cellStyle name="Note 2 6 4 9 6" xfId="26055"/>
    <cellStyle name="Note 2 6 4 9 7" xfId="26056"/>
    <cellStyle name="Note 2 6 5" xfId="26057"/>
    <cellStyle name="Note 2 6 5 10" xfId="26058"/>
    <cellStyle name="Note 2 6 5 10 2" xfId="26059"/>
    <cellStyle name="Note 2 6 5 10 3" xfId="26060"/>
    <cellStyle name="Note 2 6 5 10 4" xfId="26061"/>
    <cellStyle name="Note 2 6 5 10 5" xfId="26062"/>
    <cellStyle name="Note 2 6 5 11" xfId="26063"/>
    <cellStyle name="Note 2 6 5 11 2" xfId="26064"/>
    <cellStyle name="Note 2 6 5 11 3" xfId="26065"/>
    <cellStyle name="Note 2 6 5 11 4" xfId="26066"/>
    <cellStyle name="Note 2 6 5 11 5" xfId="26067"/>
    <cellStyle name="Note 2 6 5 12" xfId="26068"/>
    <cellStyle name="Note 2 6 5 12 2" xfId="26069"/>
    <cellStyle name="Note 2 6 5 12 3" xfId="26070"/>
    <cellStyle name="Note 2 6 5 12 4" xfId="26071"/>
    <cellStyle name="Note 2 6 5 12 5" xfId="26072"/>
    <cellStyle name="Note 2 6 5 13" xfId="26073"/>
    <cellStyle name="Note 2 6 5 13 2" xfId="26074"/>
    <cellStyle name="Note 2 6 5 13 3" xfId="26075"/>
    <cellStyle name="Note 2 6 5 13 4" xfId="26076"/>
    <cellStyle name="Note 2 6 5 13 5" xfId="26077"/>
    <cellStyle name="Note 2 6 5 14" xfId="26078"/>
    <cellStyle name="Note 2 6 5 14 2" xfId="26079"/>
    <cellStyle name="Note 2 6 5 14 3" xfId="26080"/>
    <cellStyle name="Note 2 6 5 14 4" xfId="26081"/>
    <cellStyle name="Note 2 6 5 14 5" xfId="26082"/>
    <cellStyle name="Note 2 6 5 15" xfId="26083"/>
    <cellStyle name="Note 2 6 5 15 2" xfId="26084"/>
    <cellStyle name="Note 2 6 5 15 3" xfId="26085"/>
    <cellStyle name="Note 2 6 5 15 4" xfId="26086"/>
    <cellStyle name="Note 2 6 5 15 5" xfId="26087"/>
    <cellStyle name="Note 2 6 5 16" xfId="26088"/>
    <cellStyle name="Note 2 6 5 16 2" xfId="26089"/>
    <cellStyle name="Note 2 6 5 16 3" xfId="26090"/>
    <cellStyle name="Note 2 6 5 16 4" xfId="26091"/>
    <cellStyle name="Note 2 6 5 16 5" xfId="26092"/>
    <cellStyle name="Note 2 6 5 17" xfId="26093"/>
    <cellStyle name="Note 2 6 5 17 2" xfId="26094"/>
    <cellStyle name="Note 2 6 5 17 3" xfId="26095"/>
    <cellStyle name="Note 2 6 5 17 4" xfId="26096"/>
    <cellStyle name="Note 2 6 5 17 5" xfId="26097"/>
    <cellStyle name="Note 2 6 5 18" xfId="26098"/>
    <cellStyle name="Note 2 6 5 2" xfId="26099"/>
    <cellStyle name="Note 2 6 5 2 2" xfId="26100"/>
    <cellStyle name="Note 2 6 5 2 2 2" xfId="26101"/>
    <cellStyle name="Note 2 6 5 2 2 3" xfId="26102"/>
    <cellStyle name="Note 2 6 5 2 2 4" xfId="26103"/>
    <cellStyle name="Note 2 6 5 2 2 5" xfId="26104"/>
    <cellStyle name="Note 2 6 5 2 2 6" xfId="26105"/>
    <cellStyle name="Note 2 6 5 2 2 7" xfId="26106"/>
    <cellStyle name="Note 2 6 5 2 3" xfId="26107"/>
    <cellStyle name="Note 2 6 5 2 4" xfId="26108"/>
    <cellStyle name="Note 2 6 5 2 5" xfId="26109"/>
    <cellStyle name="Note 2 6 5 3" xfId="26110"/>
    <cellStyle name="Note 2 6 5 3 2" xfId="26111"/>
    <cellStyle name="Note 2 6 5 3 2 2" xfId="26112"/>
    <cellStyle name="Note 2 6 5 3 2 3" xfId="26113"/>
    <cellStyle name="Note 2 6 5 3 2 4" xfId="26114"/>
    <cellStyle name="Note 2 6 5 3 2 5" xfId="26115"/>
    <cellStyle name="Note 2 6 5 3 2 6" xfId="26116"/>
    <cellStyle name="Note 2 6 5 3 2 7" xfId="26117"/>
    <cellStyle name="Note 2 6 5 3 3" xfId="26118"/>
    <cellStyle name="Note 2 6 5 3 4" xfId="26119"/>
    <cellStyle name="Note 2 6 5 3 5" xfId="26120"/>
    <cellStyle name="Note 2 6 5 4" xfId="26121"/>
    <cellStyle name="Note 2 6 5 4 2" xfId="26122"/>
    <cellStyle name="Note 2 6 5 4 2 2" xfId="26123"/>
    <cellStyle name="Note 2 6 5 4 2 3" xfId="26124"/>
    <cellStyle name="Note 2 6 5 4 2 4" xfId="26125"/>
    <cellStyle name="Note 2 6 5 4 2 5" xfId="26126"/>
    <cellStyle name="Note 2 6 5 4 2 6" xfId="26127"/>
    <cellStyle name="Note 2 6 5 4 2 7" xfId="26128"/>
    <cellStyle name="Note 2 6 5 4 3" xfId="26129"/>
    <cellStyle name="Note 2 6 5 4 4" xfId="26130"/>
    <cellStyle name="Note 2 6 5 4 5" xfId="26131"/>
    <cellStyle name="Note 2 6 5 5" xfId="26132"/>
    <cellStyle name="Note 2 6 5 5 2" xfId="26133"/>
    <cellStyle name="Note 2 6 5 5 3" xfId="26134"/>
    <cellStyle name="Note 2 6 5 5 4" xfId="26135"/>
    <cellStyle name="Note 2 6 5 5 5" xfId="26136"/>
    <cellStyle name="Note 2 6 5 5 6" xfId="26137"/>
    <cellStyle name="Note 2 6 5 5 7" xfId="26138"/>
    <cellStyle name="Note 2 6 5 5 8" xfId="26139"/>
    <cellStyle name="Note 2 6 5 6" xfId="26140"/>
    <cellStyle name="Note 2 6 5 6 2" xfId="26141"/>
    <cellStyle name="Note 2 6 5 6 3" xfId="26142"/>
    <cellStyle name="Note 2 6 5 6 4" xfId="26143"/>
    <cellStyle name="Note 2 6 5 6 5" xfId="26144"/>
    <cellStyle name="Note 2 6 5 6 6" xfId="26145"/>
    <cellStyle name="Note 2 6 5 6 7" xfId="26146"/>
    <cellStyle name="Note 2 6 5 7" xfId="26147"/>
    <cellStyle name="Note 2 6 5 7 2" xfId="26148"/>
    <cellStyle name="Note 2 6 5 7 3" xfId="26149"/>
    <cellStyle name="Note 2 6 5 7 4" xfId="26150"/>
    <cellStyle name="Note 2 6 5 7 5" xfId="26151"/>
    <cellStyle name="Note 2 6 5 8" xfId="26152"/>
    <cellStyle name="Note 2 6 5 8 2" xfId="26153"/>
    <cellStyle name="Note 2 6 5 8 3" xfId="26154"/>
    <cellStyle name="Note 2 6 5 8 4" xfId="26155"/>
    <cellStyle name="Note 2 6 5 8 5" xfId="26156"/>
    <cellStyle name="Note 2 6 5 9" xfId="26157"/>
    <cellStyle name="Note 2 6 5 9 2" xfId="26158"/>
    <cellStyle name="Note 2 6 5 9 3" xfId="26159"/>
    <cellStyle name="Note 2 6 5 9 4" xfId="26160"/>
    <cellStyle name="Note 2 6 5 9 5" xfId="26161"/>
    <cellStyle name="Note 2 6 6" xfId="26162"/>
    <cellStyle name="Note 2 6 6 10" xfId="26163"/>
    <cellStyle name="Note 2 6 6 2" xfId="26164"/>
    <cellStyle name="Note 2 6 6 2 2" xfId="26165"/>
    <cellStyle name="Note 2 6 6 2 2 2" xfId="26166"/>
    <cellStyle name="Note 2 6 6 2 2 3" xfId="26167"/>
    <cellStyle name="Note 2 6 6 2 2 4" xfId="26168"/>
    <cellStyle name="Note 2 6 6 2 2 5" xfId="26169"/>
    <cellStyle name="Note 2 6 6 2 2 6" xfId="26170"/>
    <cellStyle name="Note 2 6 6 2 2 7" xfId="26171"/>
    <cellStyle name="Note 2 6 6 2 3" xfId="26172"/>
    <cellStyle name="Note 2 6 6 2 4" xfId="26173"/>
    <cellStyle name="Note 2 6 6 3" xfId="26174"/>
    <cellStyle name="Note 2 6 6 3 2" xfId="26175"/>
    <cellStyle name="Note 2 6 6 3 2 2" xfId="26176"/>
    <cellStyle name="Note 2 6 6 3 2 3" xfId="26177"/>
    <cellStyle name="Note 2 6 6 3 2 4" xfId="26178"/>
    <cellStyle name="Note 2 6 6 3 2 5" xfId="26179"/>
    <cellStyle name="Note 2 6 6 3 2 6" xfId="26180"/>
    <cellStyle name="Note 2 6 6 3 2 7" xfId="26181"/>
    <cellStyle name="Note 2 6 6 3 3" xfId="26182"/>
    <cellStyle name="Note 2 6 6 3 4" xfId="26183"/>
    <cellStyle name="Note 2 6 6 4" xfId="26184"/>
    <cellStyle name="Note 2 6 6 4 2" xfId="26185"/>
    <cellStyle name="Note 2 6 6 4 2 2" xfId="26186"/>
    <cellStyle name="Note 2 6 6 4 2 3" xfId="26187"/>
    <cellStyle name="Note 2 6 6 4 2 4" xfId="26188"/>
    <cellStyle name="Note 2 6 6 4 2 5" xfId="26189"/>
    <cellStyle name="Note 2 6 6 4 2 6" xfId="26190"/>
    <cellStyle name="Note 2 6 6 4 2 7" xfId="26191"/>
    <cellStyle name="Note 2 6 6 4 3" xfId="26192"/>
    <cellStyle name="Note 2 6 6 4 4" xfId="26193"/>
    <cellStyle name="Note 2 6 6 5" xfId="26194"/>
    <cellStyle name="Note 2 6 6 5 2" xfId="26195"/>
    <cellStyle name="Note 2 6 6 5 3" xfId="26196"/>
    <cellStyle name="Note 2 6 6 5 4" xfId="26197"/>
    <cellStyle name="Note 2 6 6 5 5" xfId="26198"/>
    <cellStyle name="Note 2 6 6 5 6" xfId="26199"/>
    <cellStyle name="Note 2 6 6 5 7" xfId="26200"/>
    <cellStyle name="Note 2 6 6 5 8" xfId="26201"/>
    <cellStyle name="Note 2 6 6 6" xfId="26202"/>
    <cellStyle name="Note 2 6 6 6 2" xfId="26203"/>
    <cellStyle name="Note 2 6 6 6 3" xfId="26204"/>
    <cellStyle name="Note 2 6 6 6 4" xfId="26205"/>
    <cellStyle name="Note 2 6 6 6 5" xfId="26206"/>
    <cellStyle name="Note 2 6 6 6 6" xfId="26207"/>
    <cellStyle name="Note 2 6 6 6 7" xfId="26208"/>
    <cellStyle name="Note 2 6 6 7" xfId="26209"/>
    <cellStyle name="Note 2 6 6 8" xfId="26210"/>
    <cellStyle name="Note 2 6 6 9" xfId="26211"/>
    <cellStyle name="Note 2 6 7" xfId="26212"/>
    <cellStyle name="Note 2 6 7 2" xfId="26213"/>
    <cellStyle name="Note 2 6 7 2 2" xfId="26214"/>
    <cellStyle name="Note 2 6 7 2 3" xfId="26215"/>
    <cellStyle name="Note 2 6 7 2 4" xfId="26216"/>
    <cellStyle name="Note 2 6 7 2 5" xfId="26217"/>
    <cellStyle name="Note 2 6 7 2 6" xfId="26218"/>
    <cellStyle name="Note 2 6 7 2 7" xfId="26219"/>
    <cellStyle name="Note 2 6 7 3" xfId="26220"/>
    <cellStyle name="Note 2 6 7 4" xfId="26221"/>
    <cellStyle name="Note 2 6 7 5" xfId="26222"/>
    <cellStyle name="Note 2 6 8" xfId="26223"/>
    <cellStyle name="Note 2 6 8 2" xfId="26224"/>
    <cellStyle name="Note 2 6 8 2 2" xfId="26225"/>
    <cellStyle name="Note 2 6 8 2 3" xfId="26226"/>
    <cellStyle name="Note 2 6 8 2 4" xfId="26227"/>
    <cellStyle name="Note 2 6 8 2 5" xfId="26228"/>
    <cellStyle name="Note 2 6 8 2 6" xfId="26229"/>
    <cellStyle name="Note 2 6 8 2 7" xfId="26230"/>
    <cellStyle name="Note 2 6 8 3" xfId="26231"/>
    <cellStyle name="Note 2 6 8 4" xfId="26232"/>
    <cellStyle name="Note 2 6 8 5" xfId="26233"/>
    <cellStyle name="Note 2 6 9" xfId="26234"/>
    <cellStyle name="Note 2 6 9 2" xfId="26235"/>
    <cellStyle name="Note 2 6 9 2 2" xfId="26236"/>
    <cellStyle name="Note 2 6 9 2 3" xfId="26237"/>
    <cellStyle name="Note 2 6 9 2 4" xfId="26238"/>
    <cellStyle name="Note 2 6 9 2 5" xfId="26239"/>
    <cellStyle name="Note 2 6 9 2 6" xfId="26240"/>
    <cellStyle name="Note 2 6 9 2 7" xfId="26241"/>
    <cellStyle name="Note 2 6 9 3" xfId="26242"/>
    <cellStyle name="Note 2 6 9 4" xfId="26243"/>
    <cellStyle name="Note 2 6 9 5" xfId="26244"/>
    <cellStyle name="Note 2 7" xfId="26245"/>
    <cellStyle name="Note 2 7 10" xfId="26246"/>
    <cellStyle name="Note 2 7 10 2" xfId="26247"/>
    <cellStyle name="Note 2 7 10 3" xfId="26248"/>
    <cellStyle name="Note 2 7 10 4" xfId="26249"/>
    <cellStyle name="Note 2 7 10 5" xfId="26250"/>
    <cellStyle name="Note 2 7 11" xfId="26251"/>
    <cellStyle name="Note 2 7 11 2" xfId="26252"/>
    <cellStyle name="Note 2 7 11 3" xfId="26253"/>
    <cellStyle name="Note 2 7 11 4" xfId="26254"/>
    <cellStyle name="Note 2 7 11 5" xfId="26255"/>
    <cellStyle name="Note 2 7 12" xfId="26256"/>
    <cellStyle name="Note 2 7 12 2" xfId="26257"/>
    <cellStyle name="Note 2 7 12 3" xfId="26258"/>
    <cellStyle name="Note 2 7 12 4" xfId="26259"/>
    <cellStyle name="Note 2 7 12 5" xfId="26260"/>
    <cellStyle name="Note 2 7 13" xfId="26261"/>
    <cellStyle name="Note 2 7 13 2" xfId="26262"/>
    <cellStyle name="Note 2 7 13 3" xfId="26263"/>
    <cellStyle name="Note 2 7 13 4" xfId="26264"/>
    <cellStyle name="Note 2 7 13 5" xfId="26265"/>
    <cellStyle name="Note 2 7 14" xfId="26266"/>
    <cellStyle name="Note 2 7 14 2" xfId="26267"/>
    <cellStyle name="Note 2 7 14 3" xfId="26268"/>
    <cellStyle name="Note 2 7 14 4" xfId="26269"/>
    <cellStyle name="Note 2 7 14 5" xfId="26270"/>
    <cellStyle name="Note 2 7 15" xfId="26271"/>
    <cellStyle name="Note 2 7 15 2" xfId="26272"/>
    <cellStyle name="Note 2 7 15 3" xfId="26273"/>
    <cellStyle name="Note 2 7 15 4" xfId="26274"/>
    <cellStyle name="Note 2 7 15 5" xfId="26275"/>
    <cellStyle name="Note 2 7 16" xfId="26276"/>
    <cellStyle name="Note 2 7 16 2" xfId="26277"/>
    <cellStyle name="Note 2 7 16 3" xfId="26278"/>
    <cellStyle name="Note 2 7 16 4" xfId="26279"/>
    <cellStyle name="Note 2 7 16 5" xfId="26280"/>
    <cellStyle name="Note 2 7 17" xfId="26281"/>
    <cellStyle name="Note 2 7 17 2" xfId="26282"/>
    <cellStyle name="Note 2 7 17 3" xfId="26283"/>
    <cellStyle name="Note 2 7 17 4" xfId="26284"/>
    <cellStyle name="Note 2 7 17 5" xfId="26285"/>
    <cellStyle name="Note 2 7 18" xfId="26286"/>
    <cellStyle name="Note 2 7 2" xfId="26287"/>
    <cellStyle name="Note 2 7 2 10" xfId="26288"/>
    <cellStyle name="Note 2 7 2 10 2" xfId="26289"/>
    <cellStyle name="Note 2 7 2 10 3" xfId="26290"/>
    <cellStyle name="Note 2 7 2 10 4" xfId="26291"/>
    <cellStyle name="Note 2 7 2 10 5" xfId="26292"/>
    <cellStyle name="Note 2 7 2 11" xfId="26293"/>
    <cellStyle name="Note 2 7 2 11 2" xfId="26294"/>
    <cellStyle name="Note 2 7 2 11 3" xfId="26295"/>
    <cellStyle name="Note 2 7 2 11 4" xfId="26296"/>
    <cellStyle name="Note 2 7 2 11 5" xfId="26297"/>
    <cellStyle name="Note 2 7 2 12" xfId="26298"/>
    <cellStyle name="Note 2 7 2 12 2" xfId="26299"/>
    <cellStyle name="Note 2 7 2 12 3" xfId="26300"/>
    <cellStyle name="Note 2 7 2 12 4" xfId="26301"/>
    <cellStyle name="Note 2 7 2 12 5" xfId="26302"/>
    <cellStyle name="Note 2 7 2 13" xfId="26303"/>
    <cellStyle name="Note 2 7 2 13 2" xfId="26304"/>
    <cellStyle name="Note 2 7 2 13 3" xfId="26305"/>
    <cellStyle name="Note 2 7 2 13 4" xfId="26306"/>
    <cellStyle name="Note 2 7 2 13 5" xfId="26307"/>
    <cellStyle name="Note 2 7 2 14" xfId="26308"/>
    <cellStyle name="Note 2 7 2 14 2" xfId="26309"/>
    <cellStyle name="Note 2 7 2 14 3" xfId="26310"/>
    <cellStyle name="Note 2 7 2 14 4" xfId="26311"/>
    <cellStyle name="Note 2 7 2 14 5" xfId="26312"/>
    <cellStyle name="Note 2 7 2 15" xfId="26313"/>
    <cellStyle name="Note 2 7 2 15 2" xfId="26314"/>
    <cellStyle name="Note 2 7 2 15 3" xfId="26315"/>
    <cellStyle name="Note 2 7 2 15 4" xfId="26316"/>
    <cellStyle name="Note 2 7 2 15 5" xfId="26317"/>
    <cellStyle name="Note 2 7 2 16" xfId="26318"/>
    <cellStyle name="Note 2 7 2 16 2" xfId="26319"/>
    <cellStyle name="Note 2 7 2 16 3" xfId="26320"/>
    <cellStyle name="Note 2 7 2 16 4" xfId="26321"/>
    <cellStyle name="Note 2 7 2 16 5" xfId="26322"/>
    <cellStyle name="Note 2 7 2 17" xfId="26323"/>
    <cellStyle name="Note 2 7 2 17 2" xfId="26324"/>
    <cellStyle name="Note 2 7 2 17 3" xfId="26325"/>
    <cellStyle name="Note 2 7 2 17 4" xfId="26326"/>
    <cellStyle name="Note 2 7 2 17 5" xfId="26327"/>
    <cellStyle name="Note 2 7 2 18" xfId="26328"/>
    <cellStyle name="Note 2 7 2 2" xfId="26329"/>
    <cellStyle name="Note 2 7 2 2 2" xfId="26330"/>
    <cellStyle name="Note 2 7 2 2 2 2" xfId="26331"/>
    <cellStyle name="Note 2 7 2 2 2 3" xfId="26332"/>
    <cellStyle name="Note 2 7 2 2 2 4" xfId="26333"/>
    <cellStyle name="Note 2 7 2 2 2 5" xfId="26334"/>
    <cellStyle name="Note 2 7 2 2 2 6" xfId="26335"/>
    <cellStyle name="Note 2 7 2 2 2 7" xfId="26336"/>
    <cellStyle name="Note 2 7 2 2 3" xfId="26337"/>
    <cellStyle name="Note 2 7 2 2 4" xfId="26338"/>
    <cellStyle name="Note 2 7 2 2 5" xfId="26339"/>
    <cellStyle name="Note 2 7 2 3" xfId="26340"/>
    <cellStyle name="Note 2 7 2 3 2" xfId="26341"/>
    <cellStyle name="Note 2 7 2 3 2 2" xfId="26342"/>
    <cellStyle name="Note 2 7 2 3 2 3" xfId="26343"/>
    <cellStyle name="Note 2 7 2 3 2 4" xfId="26344"/>
    <cellStyle name="Note 2 7 2 3 2 5" xfId="26345"/>
    <cellStyle name="Note 2 7 2 3 2 6" xfId="26346"/>
    <cellStyle name="Note 2 7 2 3 2 7" xfId="26347"/>
    <cellStyle name="Note 2 7 2 3 3" xfId="26348"/>
    <cellStyle name="Note 2 7 2 3 4" xfId="26349"/>
    <cellStyle name="Note 2 7 2 3 5" xfId="26350"/>
    <cellStyle name="Note 2 7 2 4" xfId="26351"/>
    <cellStyle name="Note 2 7 2 4 2" xfId="26352"/>
    <cellStyle name="Note 2 7 2 4 2 2" xfId="26353"/>
    <cellStyle name="Note 2 7 2 4 2 3" xfId="26354"/>
    <cellStyle name="Note 2 7 2 4 2 4" xfId="26355"/>
    <cellStyle name="Note 2 7 2 4 2 5" xfId="26356"/>
    <cellStyle name="Note 2 7 2 4 2 6" xfId="26357"/>
    <cellStyle name="Note 2 7 2 4 2 7" xfId="26358"/>
    <cellStyle name="Note 2 7 2 4 3" xfId="26359"/>
    <cellStyle name="Note 2 7 2 4 4" xfId="26360"/>
    <cellStyle name="Note 2 7 2 4 5" xfId="26361"/>
    <cellStyle name="Note 2 7 2 5" xfId="26362"/>
    <cellStyle name="Note 2 7 2 5 2" xfId="26363"/>
    <cellStyle name="Note 2 7 2 5 3" xfId="26364"/>
    <cellStyle name="Note 2 7 2 5 4" xfId="26365"/>
    <cellStyle name="Note 2 7 2 5 5" xfId="26366"/>
    <cellStyle name="Note 2 7 2 5 6" xfId="26367"/>
    <cellStyle name="Note 2 7 2 5 7" xfId="26368"/>
    <cellStyle name="Note 2 7 2 5 8" xfId="26369"/>
    <cellStyle name="Note 2 7 2 6" xfId="26370"/>
    <cellStyle name="Note 2 7 2 6 2" xfId="26371"/>
    <cellStyle name="Note 2 7 2 6 3" xfId="26372"/>
    <cellStyle name="Note 2 7 2 6 4" xfId="26373"/>
    <cellStyle name="Note 2 7 2 6 5" xfId="26374"/>
    <cellStyle name="Note 2 7 2 6 6" xfId="26375"/>
    <cellStyle name="Note 2 7 2 6 7" xfId="26376"/>
    <cellStyle name="Note 2 7 2 7" xfId="26377"/>
    <cellStyle name="Note 2 7 2 7 2" xfId="26378"/>
    <cellStyle name="Note 2 7 2 7 3" xfId="26379"/>
    <cellStyle name="Note 2 7 2 7 4" xfId="26380"/>
    <cellStyle name="Note 2 7 2 7 5" xfId="26381"/>
    <cellStyle name="Note 2 7 2 8" xfId="26382"/>
    <cellStyle name="Note 2 7 2 8 2" xfId="26383"/>
    <cellStyle name="Note 2 7 2 8 3" xfId="26384"/>
    <cellStyle name="Note 2 7 2 8 4" xfId="26385"/>
    <cellStyle name="Note 2 7 2 8 5" xfId="26386"/>
    <cellStyle name="Note 2 7 2 9" xfId="26387"/>
    <cellStyle name="Note 2 7 2 9 2" xfId="26388"/>
    <cellStyle name="Note 2 7 2 9 3" xfId="26389"/>
    <cellStyle name="Note 2 7 2 9 4" xfId="26390"/>
    <cellStyle name="Note 2 7 2 9 5" xfId="26391"/>
    <cellStyle name="Note 2 7 3" xfId="26392"/>
    <cellStyle name="Note 2 7 3 10" xfId="26393"/>
    <cellStyle name="Note 2 7 3 2" xfId="26394"/>
    <cellStyle name="Note 2 7 3 2 2" xfId="26395"/>
    <cellStyle name="Note 2 7 3 2 2 2" xfId="26396"/>
    <cellStyle name="Note 2 7 3 2 2 3" xfId="26397"/>
    <cellStyle name="Note 2 7 3 2 2 4" xfId="26398"/>
    <cellStyle name="Note 2 7 3 2 2 5" xfId="26399"/>
    <cellStyle name="Note 2 7 3 2 2 6" xfId="26400"/>
    <cellStyle name="Note 2 7 3 2 2 7" xfId="26401"/>
    <cellStyle name="Note 2 7 3 2 3" xfId="26402"/>
    <cellStyle name="Note 2 7 3 2 4" xfId="26403"/>
    <cellStyle name="Note 2 7 3 3" xfId="26404"/>
    <cellStyle name="Note 2 7 3 3 2" xfId="26405"/>
    <cellStyle name="Note 2 7 3 3 2 2" xfId="26406"/>
    <cellStyle name="Note 2 7 3 3 2 3" xfId="26407"/>
    <cellStyle name="Note 2 7 3 3 2 4" xfId="26408"/>
    <cellStyle name="Note 2 7 3 3 2 5" xfId="26409"/>
    <cellStyle name="Note 2 7 3 3 2 6" xfId="26410"/>
    <cellStyle name="Note 2 7 3 3 2 7" xfId="26411"/>
    <cellStyle name="Note 2 7 3 3 3" xfId="26412"/>
    <cellStyle name="Note 2 7 3 3 4" xfId="26413"/>
    <cellStyle name="Note 2 7 3 4" xfId="26414"/>
    <cellStyle name="Note 2 7 3 4 2" xfId="26415"/>
    <cellStyle name="Note 2 7 3 4 2 2" xfId="26416"/>
    <cellStyle name="Note 2 7 3 4 2 3" xfId="26417"/>
    <cellStyle name="Note 2 7 3 4 2 4" xfId="26418"/>
    <cellStyle name="Note 2 7 3 4 2 5" xfId="26419"/>
    <cellStyle name="Note 2 7 3 4 2 6" xfId="26420"/>
    <cellStyle name="Note 2 7 3 4 2 7" xfId="26421"/>
    <cellStyle name="Note 2 7 3 4 3" xfId="26422"/>
    <cellStyle name="Note 2 7 3 4 4" xfId="26423"/>
    <cellStyle name="Note 2 7 3 5" xfId="26424"/>
    <cellStyle name="Note 2 7 3 5 2" xfId="26425"/>
    <cellStyle name="Note 2 7 3 5 3" xfId="26426"/>
    <cellStyle name="Note 2 7 3 5 4" xfId="26427"/>
    <cellStyle name="Note 2 7 3 5 5" xfId="26428"/>
    <cellStyle name="Note 2 7 3 5 6" xfId="26429"/>
    <cellStyle name="Note 2 7 3 5 7" xfId="26430"/>
    <cellStyle name="Note 2 7 3 5 8" xfId="26431"/>
    <cellStyle name="Note 2 7 3 6" xfId="26432"/>
    <cellStyle name="Note 2 7 3 6 2" xfId="26433"/>
    <cellStyle name="Note 2 7 3 6 3" xfId="26434"/>
    <cellStyle name="Note 2 7 3 6 4" xfId="26435"/>
    <cellStyle name="Note 2 7 3 6 5" xfId="26436"/>
    <cellStyle name="Note 2 7 3 6 6" xfId="26437"/>
    <cellStyle name="Note 2 7 3 6 7" xfId="26438"/>
    <cellStyle name="Note 2 7 3 7" xfId="26439"/>
    <cellStyle name="Note 2 7 3 8" xfId="26440"/>
    <cellStyle name="Note 2 7 3 9" xfId="26441"/>
    <cellStyle name="Note 2 7 4" xfId="26442"/>
    <cellStyle name="Note 2 7 4 2" xfId="26443"/>
    <cellStyle name="Note 2 7 4 2 2" xfId="26444"/>
    <cellStyle name="Note 2 7 4 2 3" xfId="26445"/>
    <cellStyle name="Note 2 7 4 2 4" xfId="26446"/>
    <cellStyle name="Note 2 7 4 2 5" xfId="26447"/>
    <cellStyle name="Note 2 7 4 2 6" xfId="26448"/>
    <cellStyle name="Note 2 7 4 2 7" xfId="26449"/>
    <cellStyle name="Note 2 7 4 3" xfId="26450"/>
    <cellStyle name="Note 2 7 4 4" xfId="26451"/>
    <cellStyle name="Note 2 7 4 5" xfId="26452"/>
    <cellStyle name="Note 2 7 5" xfId="26453"/>
    <cellStyle name="Note 2 7 5 2" xfId="26454"/>
    <cellStyle name="Note 2 7 5 2 2" xfId="26455"/>
    <cellStyle name="Note 2 7 5 2 3" xfId="26456"/>
    <cellStyle name="Note 2 7 5 2 4" xfId="26457"/>
    <cellStyle name="Note 2 7 5 2 5" xfId="26458"/>
    <cellStyle name="Note 2 7 5 2 6" xfId="26459"/>
    <cellStyle name="Note 2 7 5 2 7" xfId="26460"/>
    <cellStyle name="Note 2 7 5 3" xfId="26461"/>
    <cellStyle name="Note 2 7 5 4" xfId="26462"/>
    <cellStyle name="Note 2 7 5 5" xfId="26463"/>
    <cellStyle name="Note 2 7 6" xfId="26464"/>
    <cellStyle name="Note 2 7 6 2" xfId="26465"/>
    <cellStyle name="Note 2 7 6 2 2" xfId="26466"/>
    <cellStyle name="Note 2 7 6 2 3" xfId="26467"/>
    <cellStyle name="Note 2 7 6 2 4" xfId="26468"/>
    <cellStyle name="Note 2 7 6 2 5" xfId="26469"/>
    <cellStyle name="Note 2 7 6 2 6" xfId="26470"/>
    <cellStyle name="Note 2 7 6 2 7" xfId="26471"/>
    <cellStyle name="Note 2 7 6 3" xfId="26472"/>
    <cellStyle name="Note 2 7 6 4" xfId="26473"/>
    <cellStyle name="Note 2 7 6 5" xfId="26474"/>
    <cellStyle name="Note 2 7 7" xfId="26475"/>
    <cellStyle name="Note 2 7 7 2" xfId="26476"/>
    <cellStyle name="Note 2 7 7 2 2" xfId="26477"/>
    <cellStyle name="Note 2 7 7 2 3" xfId="26478"/>
    <cellStyle name="Note 2 7 7 2 4" xfId="26479"/>
    <cellStyle name="Note 2 7 7 2 5" xfId="26480"/>
    <cellStyle name="Note 2 7 7 2 6" xfId="26481"/>
    <cellStyle name="Note 2 7 7 2 7" xfId="26482"/>
    <cellStyle name="Note 2 7 7 3" xfId="26483"/>
    <cellStyle name="Note 2 7 7 4" xfId="26484"/>
    <cellStyle name="Note 2 7 7 5" xfId="26485"/>
    <cellStyle name="Note 2 7 8" xfId="26486"/>
    <cellStyle name="Note 2 7 8 2" xfId="26487"/>
    <cellStyle name="Note 2 7 8 3" xfId="26488"/>
    <cellStyle name="Note 2 7 8 4" xfId="26489"/>
    <cellStyle name="Note 2 7 8 5" xfId="26490"/>
    <cellStyle name="Note 2 7 8 6" xfId="26491"/>
    <cellStyle name="Note 2 7 8 7" xfId="26492"/>
    <cellStyle name="Note 2 7 8 8" xfId="26493"/>
    <cellStyle name="Note 2 7 9" xfId="26494"/>
    <cellStyle name="Note 2 7 9 2" xfId="26495"/>
    <cellStyle name="Note 2 7 9 3" xfId="26496"/>
    <cellStyle name="Note 2 7 9 4" xfId="26497"/>
    <cellStyle name="Note 2 7 9 5" xfId="26498"/>
    <cellStyle name="Note 2 7 9 6" xfId="26499"/>
    <cellStyle name="Note 2 7 9 7" xfId="26500"/>
    <cellStyle name="Note 2 8" xfId="26501"/>
    <cellStyle name="Note 2 8 10" xfId="26502"/>
    <cellStyle name="Note 2 8 10 2" xfId="26503"/>
    <cellStyle name="Note 2 8 10 3" xfId="26504"/>
    <cellStyle name="Note 2 8 10 4" xfId="26505"/>
    <cellStyle name="Note 2 8 10 5" xfId="26506"/>
    <cellStyle name="Note 2 8 11" xfId="26507"/>
    <cellStyle name="Note 2 8 11 2" xfId="26508"/>
    <cellStyle name="Note 2 8 11 3" xfId="26509"/>
    <cellStyle name="Note 2 8 11 4" xfId="26510"/>
    <cellStyle name="Note 2 8 11 5" xfId="26511"/>
    <cellStyle name="Note 2 8 12" xfId="26512"/>
    <cellStyle name="Note 2 8 12 2" xfId="26513"/>
    <cellStyle name="Note 2 8 12 3" xfId="26514"/>
    <cellStyle name="Note 2 8 12 4" xfId="26515"/>
    <cellStyle name="Note 2 8 12 5" xfId="26516"/>
    <cellStyle name="Note 2 8 13" xfId="26517"/>
    <cellStyle name="Note 2 8 13 2" xfId="26518"/>
    <cellStyle name="Note 2 8 13 3" xfId="26519"/>
    <cellStyle name="Note 2 8 13 4" xfId="26520"/>
    <cellStyle name="Note 2 8 13 5" xfId="26521"/>
    <cellStyle name="Note 2 8 14" xfId="26522"/>
    <cellStyle name="Note 2 8 14 2" xfId="26523"/>
    <cellStyle name="Note 2 8 14 3" xfId="26524"/>
    <cellStyle name="Note 2 8 14 4" xfId="26525"/>
    <cellStyle name="Note 2 8 14 5" xfId="26526"/>
    <cellStyle name="Note 2 8 15" xfId="26527"/>
    <cellStyle name="Note 2 8 15 2" xfId="26528"/>
    <cellStyle name="Note 2 8 15 3" xfId="26529"/>
    <cellStyle name="Note 2 8 15 4" xfId="26530"/>
    <cellStyle name="Note 2 8 15 5" xfId="26531"/>
    <cellStyle name="Note 2 8 16" xfId="26532"/>
    <cellStyle name="Note 2 8 16 2" xfId="26533"/>
    <cellStyle name="Note 2 8 16 3" xfId="26534"/>
    <cellStyle name="Note 2 8 16 4" xfId="26535"/>
    <cellStyle name="Note 2 8 16 5" xfId="26536"/>
    <cellStyle name="Note 2 8 17" xfId="26537"/>
    <cellStyle name="Note 2 8 17 2" xfId="26538"/>
    <cellStyle name="Note 2 8 17 3" xfId="26539"/>
    <cellStyle name="Note 2 8 17 4" xfId="26540"/>
    <cellStyle name="Note 2 8 17 5" xfId="26541"/>
    <cellStyle name="Note 2 8 18" xfId="26542"/>
    <cellStyle name="Note 2 8 2" xfId="26543"/>
    <cellStyle name="Note 2 8 2 10" xfId="26544"/>
    <cellStyle name="Note 2 8 2 10 2" xfId="26545"/>
    <cellStyle name="Note 2 8 2 10 3" xfId="26546"/>
    <cellStyle name="Note 2 8 2 10 4" xfId="26547"/>
    <cellStyle name="Note 2 8 2 10 5" xfId="26548"/>
    <cellStyle name="Note 2 8 2 11" xfId="26549"/>
    <cellStyle name="Note 2 8 2 11 2" xfId="26550"/>
    <cellStyle name="Note 2 8 2 11 3" xfId="26551"/>
    <cellStyle name="Note 2 8 2 11 4" xfId="26552"/>
    <cellStyle name="Note 2 8 2 11 5" xfId="26553"/>
    <cellStyle name="Note 2 8 2 12" xfId="26554"/>
    <cellStyle name="Note 2 8 2 12 2" xfId="26555"/>
    <cellStyle name="Note 2 8 2 12 3" xfId="26556"/>
    <cellStyle name="Note 2 8 2 12 4" xfId="26557"/>
    <cellStyle name="Note 2 8 2 12 5" xfId="26558"/>
    <cellStyle name="Note 2 8 2 13" xfId="26559"/>
    <cellStyle name="Note 2 8 2 13 2" xfId="26560"/>
    <cellStyle name="Note 2 8 2 13 3" xfId="26561"/>
    <cellStyle name="Note 2 8 2 13 4" xfId="26562"/>
    <cellStyle name="Note 2 8 2 13 5" xfId="26563"/>
    <cellStyle name="Note 2 8 2 14" xfId="26564"/>
    <cellStyle name="Note 2 8 2 14 2" xfId="26565"/>
    <cellStyle name="Note 2 8 2 14 3" xfId="26566"/>
    <cellStyle name="Note 2 8 2 14 4" xfId="26567"/>
    <cellStyle name="Note 2 8 2 14 5" xfId="26568"/>
    <cellStyle name="Note 2 8 2 15" xfId="26569"/>
    <cellStyle name="Note 2 8 2 15 2" xfId="26570"/>
    <cellStyle name="Note 2 8 2 15 3" xfId="26571"/>
    <cellStyle name="Note 2 8 2 15 4" xfId="26572"/>
    <cellStyle name="Note 2 8 2 15 5" xfId="26573"/>
    <cellStyle name="Note 2 8 2 16" xfId="26574"/>
    <cellStyle name="Note 2 8 2 16 2" xfId="26575"/>
    <cellStyle name="Note 2 8 2 16 3" xfId="26576"/>
    <cellStyle name="Note 2 8 2 16 4" xfId="26577"/>
    <cellStyle name="Note 2 8 2 16 5" xfId="26578"/>
    <cellStyle name="Note 2 8 2 17" xfId="26579"/>
    <cellStyle name="Note 2 8 2 17 2" xfId="26580"/>
    <cellStyle name="Note 2 8 2 17 3" xfId="26581"/>
    <cellStyle name="Note 2 8 2 17 4" xfId="26582"/>
    <cellStyle name="Note 2 8 2 17 5" xfId="26583"/>
    <cellStyle name="Note 2 8 2 18" xfId="26584"/>
    <cellStyle name="Note 2 8 2 2" xfId="26585"/>
    <cellStyle name="Note 2 8 2 2 2" xfId="26586"/>
    <cellStyle name="Note 2 8 2 2 2 2" xfId="26587"/>
    <cellStyle name="Note 2 8 2 2 2 3" xfId="26588"/>
    <cellStyle name="Note 2 8 2 2 2 4" xfId="26589"/>
    <cellStyle name="Note 2 8 2 2 2 5" xfId="26590"/>
    <cellStyle name="Note 2 8 2 2 2 6" xfId="26591"/>
    <cellStyle name="Note 2 8 2 2 2 7" xfId="26592"/>
    <cellStyle name="Note 2 8 2 2 3" xfId="26593"/>
    <cellStyle name="Note 2 8 2 2 4" xfId="26594"/>
    <cellStyle name="Note 2 8 2 2 5" xfId="26595"/>
    <cellStyle name="Note 2 8 2 3" xfId="26596"/>
    <cellStyle name="Note 2 8 2 3 2" xfId="26597"/>
    <cellStyle name="Note 2 8 2 3 2 2" xfId="26598"/>
    <cellStyle name="Note 2 8 2 3 2 3" xfId="26599"/>
    <cellStyle name="Note 2 8 2 3 2 4" xfId="26600"/>
    <cellStyle name="Note 2 8 2 3 2 5" xfId="26601"/>
    <cellStyle name="Note 2 8 2 3 2 6" xfId="26602"/>
    <cellStyle name="Note 2 8 2 3 2 7" xfId="26603"/>
    <cellStyle name="Note 2 8 2 3 3" xfId="26604"/>
    <cellStyle name="Note 2 8 2 3 4" xfId="26605"/>
    <cellStyle name="Note 2 8 2 3 5" xfId="26606"/>
    <cellStyle name="Note 2 8 2 4" xfId="26607"/>
    <cellStyle name="Note 2 8 2 4 2" xfId="26608"/>
    <cellStyle name="Note 2 8 2 4 2 2" xfId="26609"/>
    <cellStyle name="Note 2 8 2 4 2 3" xfId="26610"/>
    <cellStyle name="Note 2 8 2 4 2 4" xfId="26611"/>
    <cellStyle name="Note 2 8 2 4 2 5" xfId="26612"/>
    <cellStyle name="Note 2 8 2 4 2 6" xfId="26613"/>
    <cellStyle name="Note 2 8 2 4 2 7" xfId="26614"/>
    <cellStyle name="Note 2 8 2 4 3" xfId="26615"/>
    <cellStyle name="Note 2 8 2 4 4" xfId="26616"/>
    <cellStyle name="Note 2 8 2 4 5" xfId="26617"/>
    <cellStyle name="Note 2 8 2 5" xfId="26618"/>
    <cellStyle name="Note 2 8 2 5 2" xfId="26619"/>
    <cellStyle name="Note 2 8 2 5 3" xfId="26620"/>
    <cellStyle name="Note 2 8 2 5 4" xfId="26621"/>
    <cellStyle name="Note 2 8 2 5 5" xfId="26622"/>
    <cellStyle name="Note 2 8 2 5 6" xfId="26623"/>
    <cellStyle name="Note 2 8 2 5 7" xfId="26624"/>
    <cellStyle name="Note 2 8 2 5 8" xfId="26625"/>
    <cellStyle name="Note 2 8 2 6" xfId="26626"/>
    <cellStyle name="Note 2 8 2 6 2" xfId="26627"/>
    <cellStyle name="Note 2 8 2 6 3" xfId="26628"/>
    <cellStyle name="Note 2 8 2 6 4" xfId="26629"/>
    <cellStyle name="Note 2 8 2 6 5" xfId="26630"/>
    <cellStyle name="Note 2 8 2 6 6" xfId="26631"/>
    <cellStyle name="Note 2 8 2 6 7" xfId="26632"/>
    <cellStyle name="Note 2 8 2 7" xfId="26633"/>
    <cellStyle name="Note 2 8 2 7 2" xfId="26634"/>
    <cellStyle name="Note 2 8 2 7 3" xfId="26635"/>
    <cellStyle name="Note 2 8 2 7 4" xfId="26636"/>
    <cellStyle name="Note 2 8 2 7 5" xfId="26637"/>
    <cellStyle name="Note 2 8 2 8" xfId="26638"/>
    <cellStyle name="Note 2 8 2 8 2" xfId="26639"/>
    <cellStyle name="Note 2 8 2 8 3" xfId="26640"/>
    <cellStyle name="Note 2 8 2 8 4" xfId="26641"/>
    <cellStyle name="Note 2 8 2 8 5" xfId="26642"/>
    <cellStyle name="Note 2 8 2 9" xfId="26643"/>
    <cellStyle name="Note 2 8 2 9 2" xfId="26644"/>
    <cellStyle name="Note 2 8 2 9 3" xfId="26645"/>
    <cellStyle name="Note 2 8 2 9 4" xfId="26646"/>
    <cellStyle name="Note 2 8 2 9 5" xfId="26647"/>
    <cellStyle name="Note 2 8 3" xfId="26648"/>
    <cellStyle name="Note 2 8 3 10" xfId="26649"/>
    <cellStyle name="Note 2 8 3 2" xfId="26650"/>
    <cellStyle name="Note 2 8 3 2 2" xfId="26651"/>
    <cellStyle name="Note 2 8 3 2 2 2" xfId="26652"/>
    <cellStyle name="Note 2 8 3 2 2 3" xfId="26653"/>
    <cellStyle name="Note 2 8 3 2 2 4" xfId="26654"/>
    <cellStyle name="Note 2 8 3 2 2 5" xfId="26655"/>
    <cellStyle name="Note 2 8 3 2 2 6" xfId="26656"/>
    <cellStyle name="Note 2 8 3 2 2 7" xfId="26657"/>
    <cellStyle name="Note 2 8 3 2 3" xfId="26658"/>
    <cellStyle name="Note 2 8 3 2 4" xfId="26659"/>
    <cellStyle name="Note 2 8 3 3" xfId="26660"/>
    <cellStyle name="Note 2 8 3 3 2" xfId="26661"/>
    <cellStyle name="Note 2 8 3 3 2 2" xfId="26662"/>
    <cellStyle name="Note 2 8 3 3 2 3" xfId="26663"/>
    <cellStyle name="Note 2 8 3 3 2 4" xfId="26664"/>
    <cellStyle name="Note 2 8 3 3 2 5" xfId="26665"/>
    <cellStyle name="Note 2 8 3 3 2 6" xfId="26666"/>
    <cellStyle name="Note 2 8 3 3 2 7" xfId="26667"/>
    <cellStyle name="Note 2 8 3 3 3" xfId="26668"/>
    <cellStyle name="Note 2 8 3 3 4" xfId="26669"/>
    <cellStyle name="Note 2 8 3 4" xfId="26670"/>
    <cellStyle name="Note 2 8 3 4 2" xfId="26671"/>
    <cellStyle name="Note 2 8 3 4 2 2" xfId="26672"/>
    <cellStyle name="Note 2 8 3 4 2 3" xfId="26673"/>
    <cellStyle name="Note 2 8 3 4 2 4" xfId="26674"/>
    <cellStyle name="Note 2 8 3 4 2 5" xfId="26675"/>
    <cellStyle name="Note 2 8 3 4 2 6" xfId="26676"/>
    <cellStyle name="Note 2 8 3 4 2 7" xfId="26677"/>
    <cellStyle name="Note 2 8 3 4 3" xfId="26678"/>
    <cellStyle name="Note 2 8 3 4 4" xfId="26679"/>
    <cellStyle name="Note 2 8 3 5" xfId="26680"/>
    <cellStyle name="Note 2 8 3 5 2" xfId="26681"/>
    <cellStyle name="Note 2 8 3 5 3" xfId="26682"/>
    <cellStyle name="Note 2 8 3 5 4" xfId="26683"/>
    <cellStyle name="Note 2 8 3 5 5" xfId="26684"/>
    <cellStyle name="Note 2 8 3 5 6" xfId="26685"/>
    <cellStyle name="Note 2 8 3 5 7" xfId="26686"/>
    <cellStyle name="Note 2 8 3 5 8" xfId="26687"/>
    <cellStyle name="Note 2 8 3 6" xfId="26688"/>
    <cellStyle name="Note 2 8 3 6 2" xfId="26689"/>
    <cellStyle name="Note 2 8 3 6 3" xfId="26690"/>
    <cellStyle name="Note 2 8 3 6 4" xfId="26691"/>
    <cellStyle name="Note 2 8 3 6 5" xfId="26692"/>
    <cellStyle name="Note 2 8 3 6 6" xfId="26693"/>
    <cellStyle name="Note 2 8 3 6 7" xfId="26694"/>
    <cellStyle name="Note 2 8 3 7" xfId="26695"/>
    <cellStyle name="Note 2 8 3 8" xfId="26696"/>
    <cellStyle name="Note 2 8 3 9" xfId="26697"/>
    <cellStyle name="Note 2 8 4" xfId="26698"/>
    <cellStyle name="Note 2 8 4 2" xfId="26699"/>
    <cellStyle name="Note 2 8 4 2 2" xfId="26700"/>
    <cellStyle name="Note 2 8 4 2 3" xfId="26701"/>
    <cellStyle name="Note 2 8 4 2 4" xfId="26702"/>
    <cellStyle name="Note 2 8 4 2 5" xfId="26703"/>
    <cellStyle name="Note 2 8 4 2 6" xfId="26704"/>
    <cellStyle name="Note 2 8 4 2 7" xfId="26705"/>
    <cellStyle name="Note 2 8 4 3" xfId="26706"/>
    <cellStyle name="Note 2 8 4 4" xfId="26707"/>
    <cellStyle name="Note 2 8 4 5" xfId="26708"/>
    <cellStyle name="Note 2 8 5" xfId="26709"/>
    <cellStyle name="Note 2 8 5 2" xfId="26710"/>
    <cellStyle name="Note 2 8 5 2 2" xfId="26711"/>
    <cellStyle name="Note 2 8 5 2 3" xfId="26712"/>
    <cellStyle name="Note 2 8 5 2 4" xfId="26713"/>
    <cellStyle name="Note 2 8 5 2 5" xfId="26714"/>
    <cellStyle name="Note 2 8 5 2 6" xfId="26715"/>
    <cellStyle name="Note 2 8 5 2 7" xfId="26716"/>
    <cellStyle name="Note 2 8 5 3" xfId="26717"/>
    <cellStyle name="Note 2 8 5 4" xfId="26718"/>
    <cellStyle name="Note 2 8 5 5" xfId="26719"/>
    <cellStyle name="Note 2 8 6" xfId="26720"/>
    <cellStyle name="Note 2 8 6 2" xfId="26721"/>
    <cellStyle name="Note 2 8 6 2 2" xfId="26722"/>
    <cellStyle name="Note 2 8 6 2 3" xfId="26723"/>
    <cellStyle name="Note 2 8 6 2 4" xfId="26724"/>
    <cellStyle name="Note 2 8 6 2 5" xfId="26725"/>
    <cellStyle name="Note 2 8 6 2 6" xfId="26726"/>
    <cellStyle name="Note 2 8 6 2 7" xfId="26727"/>
    <cellStyle name="Note 2 8 6 3" xfId="26728"/>
    <cellStyle name="Note 2 8 6 4" xfId="26729"/>
    <cellStyle name="Note 2 8 6 5" xfId="26730"/>
    <cellStyle name="Note 2 8 7" xfId="26731"/>
    <cellStyle name="Note 2 8 7 2" xfId="26732"/>
    <cellStyle name="Note 2 8 7 2 2" xfId="26733"/>
    <cellStyle name="Note 2 8 7 2 3" xfId="26734"/>
    <cellStyle name="Note 2 8 7 2 4" xfId="26735"/>
    <cellStyle name="Note 2 8 7 2 5" xfId="26736"/>
    <cellStyle name="Note 2 8 7 2 6" xfId="26737"/>
    <cellStyle name="Note 2 8 7 2 7" xfId="26738"/>
    <cellStyle name="Note 2 8 7 3" xfId="26739"/>
    <cellStyle name="Note 2 8 7 4" xfId="26740"/>
    <cellStyle name="Note 2 8 7 5" xfId="26741"/>
    <cellStyle name="Note 2 8 8" xfId="26742"/>
    <cellStyle name="Note 2 8 8 2" xfId="26743"/>
    <cellStyle name="Note 2 8 8 3" xfId="26744"/>
    <cellStyle name="Note 2 8 8 4" xfId="26745"/>
    <cellStyle name="Note 2 8 8 5" xfId="26746"/>
    <cellStyle name="Note 2 8 8 6" xfId="26747"/>
    <cellStyle name="Note 2 8 8 7" xfId="26748"/>
    <cellStyle name="Note 2 8 8 8" xfId="26749"/>
    <cellStyle name="Note 2 8 9" xfId="26750"/>
    <cellStyle name="Note 2 8 9 2" xfId="26751"/>
    <cellStyle name="Note 2 8 9 3" xfId="26752"/>
    <cellStyle name="Note 2 8 9 4" xfId="26753"/>
    <cellStyle name="Note 2 8 9 5" xfId="26754"/>
    <cellStyle name="Note 2 8 9 6" xfId="26755"/>
    <cellStyle name="Note 2 8 9 7" xfId="26756"/>
    <cellStyle name="Note 2 9" xfId="26757"/>
    <cellStyle name="Note 2 9 10" xfId="26758"/>
    <cellStyle name="Note 2 9 10 2" xfId="26759"/>
    <cellStyle name="Note 2 9 10 3" xfId="26760"/>
    <cellStyle name="Note 2 9 10 4" xfId="26761"/>
    <cellStyle name="Note 2 9 10 5" xfId="26762"/>
    <cellStyle name="Note 2 9 11" xfId="26763"/>
    <cellStyle name="Note 2 9 11 2" xfId="26764"/>
    <cellStyle name="Note 2 9 11 3" xfId="26765"/>
    <cellStyle name="Note 2 9 11 4" xfId="26766"/>
    <cellStyle name="Note 2 9 11 5" xfId="26767"/>
    <cellStyle name="Note 2 9 12" xfId="26768"/>
    <cellStyle name="Note 2 9 12 2" xfId="26769"/>
    <cellStyle name="Note 2 9 12 3" xfId="26770"/>
    <cellStyle name="Note 2 9 12 4" xfId="26771"/>
    <cellStyle name="Note 2 9 12 5" xfId="26772"/>
    <cellStyle name="Note 2 9 13" xfId="26773"/>
    <cellStyle name="Note 2 9 13 2" xfId="26774"/>
    <cellStyle name="Note 2 9 13 3" xfId="26775"/>
    <cellStyle name="Note 2 9 13 4" xfId="26776"/>
    <cellStyle name="Note 2 9 13 5" xfId="26777"/>
    <cellStyle name="Note 2 9 14" xfId="26778"/>
    <cellStyle name="Note 2 9 14 2" xfId="26779"/>
    <cellStyle name="Note 2 9 14 3" xfId="26780"/>
    <cellStyle name="Note 2 9 14 4" xfId="26781"/>
    <cellStyle name="Note 2 9 14 5" xfId="26782"/>
    <cellStyle name="Note 2 9 15" xfId="26783"/>
    <cellStyle name="Note 2 9 15 2" xfId="26784"/>
    <cellStyle name="Note 2 9 15 3" xfId="26785"/>
    <cellStyle name="Note 2 9 15 4" xfId="26786"/>
    <cellStyle name="Note 2 9 15 5" xfId="26787"/>
    <cellStyle name="Note 2 9 16" xfId="26788"/>
    <cellStyle name="Note 2 9 16 2" xfId="26789"/>
    <cellStyle name="Note 2 9 16 3" xfId="26790"/>
    <cellStyle name="Note 2 9 16 4" xfId="26791"/>
    <cellStyle name="Note 2 9 16 5" xfId="26792"/>
    <cellStyle name="Note 2 9 17" xfId="26793"/>
    <cellStyle name="Note 2 9 17 2" xfId="26794"/>
    <cellStyle name="Note 2 9 17 3" xfId="26795"/>
    <cellStyle name="Note 2 9 17 4" xfId="26796"/>
    <cellStyle name="Note 2 9 17 5" xfId="26797"/>
    <cellStyle name="Note 2 9 18" xfId="26798"/>
    <cellStyle name="Note 2 9 2" xfId="26799"/>
    <cellStyle name="Note 2 9 2 2" xfId="26800"/>
    <cellStyle name="Note 2 9 2 2 2" xfId="26801"/>
    <cellStyle name="Note 2 9 2 2 3" xfId="26802"/>
    <cellStyle name="Note 2 9 2 2 4" xfId="26803"/>
    <cellStyle name="Note 2 9 2 2 5" xfId="26804"/>
    <cellStyle name="Note 2 9 2 2 6" xfId="26805"/>
    <cellStyle name="Note 2 9 2 2 7" xfId="26806"/>
    <cellStyle name="Note 2 9 2 3" xfId="26807"/>
    <cellStyle name="Note 2 9 2 4" xfId="26808"/>
    <cellStyle name="Note 2 9 2 5" xfId="26809"/>
    <cellStyle name="Note 2 9 3" xfId="26810"/>
    <cellStyle name="Note 2 9 3 2" xfId="26811"/>
    <cellStyle name="Note 2 9 3 2 2" xfId="26812"/>
    <cellStyle name="Note 2 9 3 2 3" xfId="26813"/>
    <cellStyle name="Note 2 9 3 2 4" xfId="26814"/>
    <cellStyle name="Note 2 9 3 2 5" xfId="26815"/>
    <cellStyle name="Note 2 9 3 2 6" xfId="26816"/>
    <cellStyle name="Note 2 9 3 2 7" xfId="26817"/>
    <cellStyle name="Note 2 9 3 3" xfId="26818"/>
    <cellStyle name="Note 2 9 3 4" xfId="26819"/>
    <cellStyle name="Note 2 9 3 5" xfId="26820"/>
    <cellStyle name="Note 2 9 4" xfId="26821"/>
    <cellStyle name="Note 2 9 4 2" xfId="26822"/>
    <cellStyle name="Note 2 9 4 2 2" xfId="26823"/>
    <cellStyle name="Note 2 9 4 2 3" xfId="26824"/>
    <cellStyle name="Note 2 9 4 2 4" xfId="26825"/>
    <cellStyle name="Note 2 9 4 2 5" xfId="26826"/>
    <cellStyle name="Note 2 9 4 2 6" xfId="26827"/>
    <cellStyle name="Note 2 9 4 2 7" xfId="26828"/>
    <cellStyle name="Note 2 9 4 3" xfId="26829"/>
    <cellStyle name="Note 2 9 4 4" xfId="26830"/>
    <cellStyle name="Note 2 9 4 5" xfId="26831"/>
    <cellStyle name="Note 2 9 5" xfId="26832"/>
    <cellStyle name="Note 2 9 5 2" xfId="26833"/>
    <cellStyle name="Note 2 9 5 3" xfId="26834"/>
    <cellStyle name="Note 2 9 5 4" xfId="26835"/>
    <cellStyle name="Note 2 9 5 5" xfId="26836"/>
    <cellStyle name="Note 2 9 5 6" xfId="26837"/>
    <cellStyle name="Note 2 9 5 7" xfId="26838"/>
    <cellStyle name="Note 2 9 5 8" xfId="26839"/>
    <cellStyle name="Note 2 9 6" xfId="26840"/>
    <cellStyle name="Note 2 9 6 2" xfId="26841"/>
    <cellStyle name="Note 2 9 6 3" xfId="26842"/>
    <cellStyle name="Note 2 9 6 4" xfId="26843"/>
    <cellStyle name="Note 2 9 6 5" xfId="26844"/>
    <cellStyle name="Note 2 9 6 6" xfId="26845"/>
    <cellStyle name="Note 2 9 6 7" xfId="26846"/>
    <cellStyle name="Note 2 9 7" xfId="26847"/>
    <cellStyle name="Note 2 9 7 2" xfId="26848"/>
    <cellStyle name="Note 2 9 7 3" xfId="26849"/>
    <cellStyle name="Note 2 9 7 4" xfId="26850"/>
    <cellStyle name="Note 2 9 7 5" xfId="26851"/>
    <cellStyle name="Note 2 9 8" xfId="26852"/>
    <cellStyle name="Note 2 9 8 2" xfId="26853"/>
    <cellStyle name="Note 2 9 8 3" xfId="26854"/>
    <cellStyle name="Note 2 9 8 4" xfId="26855"/>
    <cellStyle name="Note 2 9 8 5" xfId="26856"/>
    <cellStyle name="Note 2 9 9" xfId="26857"/>
    <cellStyle name="Note 2 9 9 2" xfId="26858"/>
    <cellStyle name="Note 2 9 9 3" xfId="26859"/>
    <cellStyle name="Note 2 9 9 4" xfId="26860"/>
    <cellStyle name="Note 2 9 9 5" xfId="26861"/>
    <cellStyle name="Note 3" xfId="290"/>
    <cellStyle name="Note 3 2" xfId="26862"/>
    <cellStyle name="Note 3 3" xfId="26863"/>
    <cellStyle name="Note 3 4" xfId="26864"/>
    <cellStyle name="Note 3 5" xfId="26865"/>
    <cellStyle name="Note 3 6" xfId="26866"/>
    <cellStyle name="Note 3 7" xfId="26867"/>
    <cellStyle name="Note 4" xfId="291"/>
    <cellStyle name="Note 4 2" xfId="26868"/>
    <cellStyle name="Note 4 3" xfId="26869"/>
    <cellStyle name="Note 4 4" xfId="26870"/>
    <cellStyle name="Note 4 5" xfId="26871"/>
    <cellStyle name="Note 4 6" xfId="26872"/>
    <cellStyle name="Note 4 7" xfId="26873"/>
    <cellStyle name="Note 5" xfId="26874"/>
    <cellStyle name="Note 5 2" xfId="26875"/>
    <cellStyle name="Note 5 3" xfId="26876"/>
    <cellStyle name="Note 5 4" xfId="26877"/>
    <cellStyle name="Note 5 5" xfId="26878"/>
    <cellStyle name="Note 5 6" xfId="26879"/>
    <cellStyle name="Note 5 7" xfId="26880"/>
    <cellStyle name="Note 6" xfId="26881"/>
    <cellStyle name="Note 6 2" xfId="26882"/>
    <cellStyle name="Note 6 3" xfId="26883"/>
    <cellStyle name="Note 6 4" xfId="26884"/>
    <cellStyle name="Note 6 5" xfId="26885"/>
    <cellStyle name="Note 6 6" xfId="26886"/>
    <cellStyle name="Note 6 7" xfId="26887"/>
    <cellStyle name="Note 7" xfId="26888"/>
    <cellStyle name="Note 7 2" xfId="26889"/>
    <cellStyle name="Note 7 3" xfId="26890"/>
    <cellStyle name="Note 7 4" xfId="26891"/>
    <cellStyle name="Note 7 5" xfId="26892"/>
    <cellStyle name="Note 7 6" xfId="26893"/>
    <cellStyle name="Note 7 7" xfId="26894"/>
    <cellStyle name="Note 8" xfId="26895"/>
    <cellStyle name="Note 8 2" xfId="26896"/>
    <cellStyle name="Note 8 3" xfId="26897"/>
    <cellStyle name="Note 8 4" xfId="26898"/>
    <cellStyle name="Note 8 5" xfId="26899"/>
    <cellStyle name="Note 8 6" xfId="26900"/>
    <cellStyle name="Note 8 7" xfId="26901"/>
    <cellStyle name="Note 9" xfId="26902"/>
    <cellStyle name="Output 2" xfId="194"/>
    <cellStyle name="Output 2 10" xfId="26903"/>
    <cellStyle name="Output 2 10 10" xfId="26904"/>
    <cellStyle name="Output 2 10 10 2" xfId="26905"/>
    <cellStyle name="Output 2 10 10 3" xfId="26906"/>
    <cellStyle name="Output 2 10 10 4" xfId="26907"/>
    <cellStyle name="Output 2 10 10 5" xfId="26908"/>
    <cellStyle name="Output 2 10 11" xfId="26909"/>
    <cellStyle name="Output 2 10 11 2" xfId="26910"/>
    <cellStyle name="Output 2 10 11 3" xfId="26911"/>
    <cellStyle name="Output 2 10 11 4" xfId="26912"/>
    <cellStyle name="Output 2 10 11 5" xfId="26913"/>
    <cellStyle name="Output 2 10 12" xfId="26914"/>
    <cellStyle name="Output 2 10 12 2" xfId="26915"/>
    <cellStyle name="Output 2 10 12 3" xfId="26916"/>
    <cellStyle name="Output 2 10 12 4" xfId="26917"/>
    <cellStyle name="Output 2 10 12 5" xfId="26918"/>
    <cellStyle name="Output 2 10 13" xfId="26919"/>
    <cellStyle name="Output 2 10 13 2" xfId="26920"/>
    <cellStyle name="Output 2 10 13 3" xfId="26921"/>
    <cellStyle name="Output 2 10 13 4" xfId="26922"/>
    <cellStyle name="Output 2 10 13 5" xfId="26923"/>
    <cellStyle name="Output 2 10 14" xfId="26924"/>
    <cellStyle name="Output 2 10 14 2" xfId="26925"/>
    <cellStyle name="Output 2 10 14 3" xfId="26926"/>
    <cellStyle name="Output 2 10 14 4" xfId="26927"/>
    <cellStyle name="Output 2 10 14 5" xfId="26928"/>
    <cellStyle name="Output 2 10 15" xfId="26929"/>
    <cellStyle name="Output 2 10 15 2" xfId="26930"/>
    <cellStyle name="Output 2 10 15 3" xfId="26931"/>
    <cellStyle name="Output 2 10 15 4" xfId="26932"/>
    <cellStyle name="Output 2 10 15 5" xfId="26933"/>
    <cellStyle name="Output 2 10 16" xfId="26934"/>
    <cellStyle name="Output 2 10 16 2" xfId="26935"/>
    <cellStyle name="Output 2 10 16 3" xfId="26936"/>
    <cellStyle name="Output 2 10 16 4" xfId="26937"/>
    <cellStyle name="Output 2 10 16 5" xfId="26938"/>
    <cellStyle name="Output 2 10 17" xfId="26939"/>
    <cellStyle name="Output 2 10 17 2" xfId="26940"/>
    <cellStyle name="Output 2 10 17 3" xfId="26941"/>
    <cellStyle name="Output 2 10 17 4" xfId="26942"/>
    <cellStyle name="Output 2 10 17 5" xfId="26943"/>
    <cellStyle name="Output 2 10 18" xfId="26944"/>
    <cellStyle name="Output 2 10 18 2" xfId="26945"/>
    <cellStyle name="Output 2 10 18 3" xfId="26946"/>
    <cellStyle name="Output 2 10 18 4" xfId="26947"/>
    <cellStyle name="Output 2 10 18 5" xfId="26948"/>
    <cellStyle name="Output 2 10 19" xfId="26949"/>
    <cellStyle name="Output 2 10 2" xfId="26950"/>
    <cellStyle name="Output 2 10 2 10" xfId="26951"/>
    <cellStyle name="Output 2 10 2 10 2" xfId="26952"/>
    <cellStyle name="Output 2 10 2 10 3" xfId="26953"/>
    <cellStyle name="Output 2 10 2 10 4" xfId="26954"/>
    <cellStyle name="Output 2 10 2 10 5" xfId="26955"/>
    <cellStyle name="Output 2 10 2 11" xfId="26956"/>
    <cellStyle name="Output 2 10 2 11 2" xfId="26957"/>
    <cellStyle name="Output 2 10 2 11 3" xfId="26958"/>
    <cellStyle name="Output 2 10 2 11 4" xfId="26959"/>
    <cellStyle name="Output 2 10 2 11 5" xfId="26960"/>
    <cellStyle name="Output 2 10 2 12" xfId="26961"/>
    <cellStyle name="Output 2 10 2 12 2" xfId="26962"/>
    <cellStyle name="Output 2 10 2 12 3" xfId="26963"/>
    <cellStyle name="Output 2 10 2 12 4" xfId="26964"/>
    <cellStyle name="Output 2 10 2 12 5" xfId="26965"/>
    <cellStyle name="Output 2 10 2 13" xfId="26966"/>
    <cellStyle name="Output 2 10 2 13 2" xfId="26967"/>
    <cellStyle name="Output 2 10 2 13 3" xfId="26968"/>
    <cellStyle name="Output 2 10 2 13 4" xfId="26969"/>
    <cellStyle name="Output 2 10 2 13 5" xfId="26970"/>
    <cellStyle name="Output 2 10 2 14" xfId="26971"/>
    <cellStyle name="Output 2 10 2 14 2" xfId="26972"/>
    <cellStyle name="Output 2 10 2 14 3" xfId="26973"/>
    <cellStyle name="Output 2 10 2 14 4" xfId="26974"/>
    <cellStyle name="Output 2 10 2 14 5" xfId="26975"/>
    <cellStyle name="Output 2 10 2 15" xfId="26976"/>
    <cellStyle name="Output 2 10 2 15 2" xfId="26977"/>
    <cellStyle name="Output 2 10 2 15 3" xfId="26978"/>
    <cellStyle name="Output 2 10 2 15 4" xfId="26979"/>
    <cellStyle name="Output 2 10 2 15 5" xfId="26980"/>
    <cellStyle name="Output 2 10 2 16" xfId="26981"/>
    <cellStyle name="Output 2 10 2 16 2" xfId="26982"/>
    <cellStyle name="Output 2 10 2 16 3" xfId="26983"/>
    <cellStyle name="Output 2 10 2 16 4" xfId="26984"/>
    <cellStyle name="Output 2 10 2 16 5" xfId="26985"/>
    <cellStyle name="Output 2 10 2 17" xfId="26986"/>
    <cellStyle name="Output 2 10 2 17 2" xfId="26987"/>
    <cellStyle name="Output 2 10 2 17 3" xfId="26988"/>
    <cellStyle name="Output 2 10 2 17 4" xfId="26989"/>
    <cellStyle name="Output 2 10 2 17 5" xfId="26990"/>
    <cellStyle name="Output 2 10 2 18" xfId="26991"/>
    <cellStyle name="Output 2 10 2 18 2" xfId="26992"/>
    <cellStyle name="Output 2 10 2 18 3" xfId="26993"/>
    <cellStyle name="Output 2 10 2 18 4" xfId="26994"/>
    <cellStyle name="Output 2 10 2 18 5" xfId="26995"/>
    <cellStyle name="Output 2 10 2 19" xfId="26996"/>
    <cellStyle name="Output 2 10 2 2" xfId="26997"/>
    <cellStyle name="Output 2 10 2 2 2" xfId="26998"/>
    <cellStyle name="Output 2 10 2 2 2 2" xfId="26999"/>
    <cellStyle name="Output 2 10 2 2 2 3" xfId="27000"/>
    <cellStyle name="Output 2 10 2 2 2 4" xfId="27001"/>
    <cellStyle name="Output 2 10 2 2 2 5" xfId="27002"/>
    <cellStyle name="Output 2 10 2 2 2 6" xfId="27003"/>
    <cellStyle name="Output 2 10 2 2 2 7" xfId="27004"/>
    <cellStyle name="Output 2 10 2 2 3" xfId="27005"/>
    <cellStyle name="Output 2 10 2 2 4" xfId="27006"/>
    <cellStyle name="Output 2 10 2 2 5" xfId="27007"/>
    <cellStyle name="Output 2 10 2 3" xfId="27008"/>
    <cellStyle name="Output 2 10 2 3 2" xfId="27009"/>
    <cellStyle name="Output 2 10 2 3 2 2" xfId="27010"/>
    <cellStyle name="Output 2 10 2 3 2 3" xfId="27011"/>
    <cellStyle name="Output 2 10 2 3 2 4" xfId="27012"/>
    <cellStyle name="Output 2 10 2 3 2 5" xfId="27013"/>
    <cellStyle name="Output 2 10 2 3 2 6" xfId="27014"/>
    <cellStyle name="Output 2 10 2 3 2 7" xfId="27015"/>
    <cellStyle name="Output 2 10 2 3 3" xfId="27016"/>
    <cellStyle name="Output 2 10 2 3 4" xfId="27017"/>
    <cellStyle name="Output 2 10 2 3 5" xfId="27018"/>
    <cellStyle name="Output 2 10 2 4" xfId="27019"/>
    <cellStyle name="Output 2 10 2 4 2" xfId="27020"/>
    <cellStyle name="Output 2 10 2 4 2 2" xfId="27021"/>
    <cellStyle name="Output 2 10 2 4 2 3" xfId="27022"/>
    <cellStyle name="Output 2 10 2 4 2 4" xfId="27023"/>
    <cellStyle name="Output 2 10 2 4 2 5" xfId="27024"/>
    <cellStyle name="Output 2 10 2 4 2 6" xfId="27025"/>
    <cellStyle name="Output 2 10 2 4 2 7" xfId="27026"/>
    <cellStyle name="Output 2 10 2 4 3" xfId="27027"/>
    <cellStyle name="Output 2 10 2 4 4" xfId="27028"/>
    <cellStyle name="Output 2 10 2 4 5" xfId="27029"/>
    <cellStyle name="Output 2 10 2 5" xfId="27030"/>
    <cellStyle name="Output 2 10 2 5 2" xfId="27031"/>
    <cellStyle name="Output 2 10 2 5 3" xfId="27032"/>
    <cellStyle name="Output 2 10 2 5 4" xfId="27033"/>
    <cellStyle name="Output 2 10 2 5 5" xfId="27034"/>
    <cellStyle name="Output 2 10 2 5 6" xfId="27035"/>
    <cellStyle name="Output 2 10 2 5 7" xfId="27036"/>
    <cellStyle name="Output 2 10 2 5 8" xfId="27037"/>
    <cellStyle name="Output 2 10 2 6" xfId="27038"/>
    <cellStyle name="Output 2 10 2 6 2" xfId="27039"/>
    <cellStyle name="Output 2 10 2 6 3" xfId="27040"/>
    <cellStyle name="Output 2 10 2 6 4" xfId="27041"/>
    <cellStyle name="Output 2 10 2 6 5" xfId="27042"/>
    <cellStyle name="Output 2 10 2 6 6" xfId="27043"/>
    <cellStyle name="Output 2 10 2 6 7" xfId="27044"/>
    <cellStyle name="Output 2 10 2 7" xfId="27045"/>
    <cellStyle name="Output 2 10 2 7 2" xfId="27046"/>
    <cellStyle name="Output 2 10 2 7 3" xfId="27047"/>
    <cellStyle name="Output 2 10 2 7 4" xfId="27048"/>
    <cellStyle name="Output 2 10 2 7 5" xfId="27049"/>
    <cellStyle name="Output 2 10 2 8" xfId="27050"/>
    <cellStyle name="Output 2 10 2 8 2" xfId="27051"/>
    <cellStyle name="Output 2 10 2 8 3" xfId="27052"/>
    <cellStyle name="Output 2 10 2 8 4" xfId="27053"/>
    <cellStyle name="Output 2 10 2 8 5" xfId="27054"/>
    <cellStyle name="Output 2 10 2 9" xfId="27055"/>
    <cellStyle name="Output 2 10 2 9 2" xfId="27056"/>
    <cellStyle name="Output 2 10 2 9 3" xfId="27057"/>
    <cellStyle name="Output 2 10 2 9 4" xfId="27058"/>
    <cellStyle name="Output 2 10 2 9 5" xfId="27059"/>
    <cellStyle name="Output 2 10 3" xfId="27060"/>
    <cellStyle name="Output 2 10 3 10" xfId="27061"/>
    <cellStyle name="Output 2 10 3 2" xfId="27062"/>
    <cellStyle name="Output 2 10 3 2 2" xfId="27063"/>
    <cellStyle name="Output 2 10 3 2 2 2" xfId="27064"/>
    <cellStyle name="Output 2 10 3 2 2 3" xfId="27065"/>
    <cellStyle name="Output 2 10 3 2 2 4" xfId="27066"/>
    <cellStyle name="Output 2 10 3 2 2 5" xfId="27067"/>
    <cellStyle name="Output 2 10 3 2 2 6" xfId="27068"/>
    <cellStyle name="Output 2 10 3 2 2 7" xfId="27069"/>
    <cellStyle name="Output 2 10 3 2 3" xfId="27070"/>
    <cellStyle name="Output 2 10 3 2 4" xfId="27071"/>
    <cellStyle name="Output 2 10 3 3" xfId="27072"/>
    <cellStyle name="Output 2 10 3 3 2" xfId="27073"/>
    <cellStyle name="Output 2 10 3 3 2 2" xfId="27074"/>
    <cellStyle name="Output 2 10 3 3 2 3" xfId="27075"/>
    <cellStyle name="Output 2 10 3 3 2 4" xfId="27076"/>
    <cellStyle name="Output 2 10 3 3 2 5" xfId="27077"/>
    <cellStyle name="Output 2 10 3 3 2 6" xfId="27078"/>
    <cellStyle name="Output 2 10 3 3 2 7" xfId="27079"/>
    <cellStyle name="Output 2 10 3 3 3" xfId="27080"/>
    <cellStyle name="Output 2 10 3 3 4" xfId="27081"/>
    <cellStyle name="Output 2 10 3 4" xfId="27082"/>
    <cellStyle name="Output 2 10 3 4 2" xfId="27083"/>
    <cellStyle name="Output 2 10 3 4 2 2" xfId="27084"/>
    <cellStyle name="Output 2 10 3 4 2 3" xfId="27085"/>
    <cellStyle name="Output 2 10 3 4 2 4" xfId="27086"/>
    <cellStyle name="Output 2 10 3 4 2 5" xfId="27087"/>
    <cellStyle name="Output 2 10 3 4 2 6" xfId="27088"/>
    <cellStyle name="Output 2 10 3 4 2 7" xfId="27089"/>
    <cellStyle name="Output 2 10 3 4 3" xfId="27090"/>
    <cellStyle name="Output 2 10 3 4 4" xfId="27091"/>
    <cellStyle name="Output 2 10 3 5" xfId="27092"/>
    <cellStyle name="Output 2 10 3 5 2" xfId="27093"/>
    <cellStyle name="Output 2 10 3 5 3" xfId="27094"/>
    <cellStyle name="Output 2 10 3 5 4" xfId="27095"/>
    <cellStyle name="Output 2 10 3 5 5" xfId="27096"/>
    <cellStyle name="Output 2 10 3 5 6" xfId="27097"/>
    <cellStyle name="Output 2 10 3 5 7" xfId="27098"/>
    <cellStyle name="Output 2 10 3 5 8" xfId="27099"/>
    <cellStyle name="Output 2 10 3 6" xfId="27100"/>
    <cellStyle name="Output 2 10 3 6 2" xfId="27101"/>
    <cellStyle name="Output 2 10 3 6 3" xfId="27102"/>
    <cellStyle name="Output 2 10 3 6 4" xfId="27103"/>
    <cellStyle name="Output 2 10 3 6 5" xfId="27104"/>
    <cellStyle name="Output 2 10 3 6 6" xfId="27105"/>
    <cellStyle name="Output 2 10 3 6 7" xfId="27106"/>
    <cellStyle name="Output 2 10 3 7" xfId="27107"/>
    <cellStyle name="Output 2 10 3 8" xfId="27108"/>
    <cellStyle name="Output 2 10 3 9" xfId="27109"/>
    <cellStyle name="Output 2 10 4" xfId="27110"/>
    <cellStyle name="Output 2 10 4 2" xfId="27111"/>
    <cellStyle name="Output 2 10 4 2 2" xfId="27112"/>
    <cellStyle name="Output 2 10 4 2 3" xfId="27113"/>
    <cellStyle name="Output 2 10 4 2 4" xfId="27114"/>
    <cellStyle name="Output 2 10 4 2 5" xfId="27115"/>
    <cellStyle name="Output 2 10 4 2 6" xfId="27116"/>
    <cellStyle name="Output 2 10 4 2 7" xfId="27117"/>
    <cellStyle name="Output 2 10 4 3" xfId="27118"/>
    <cellStyle name="Output 2 10 4 4" xfId="27119"/>
    <cellStyle name="Output 2 10 4 5" xfId="27120"/>
    <cellStyle name="Output 2 10 5" xfId="27121"/>
    <cellStyle name="Output 2 10 5 2" xfId="27122"/>
    <cellStyle name="Output 2 10 5 2 2" xfId="27123"/>
    <cellStyle name="Output 2 10 5 2 3" xfId="27124"/>
    <cellStyle name="Output 2 10 5 2 4" xfId="27125"/>
    <cellStyle name="Output 2 10 5 2 5" xfId="27126"/>
    <cellStyle name="Output 2 10 5 2 6" xfId="27127"/>
    <cellStyle name="Output 2 10 5 2 7" xfId="27128"/>
    <cellStyle name="Output 2 10 5 3" xfId="27129"/>
    <cellStyle name="Output 2 10 5 4" xfId="27130"/>
    <cellStyle name="Output 2 10 5 5" xfId="27131"/>
    <cellStyle name="Output 2 10 6" xfId="27132"/>
    <cellStyle name="Output 2 10 6 2" xfId="27133"/>
    <cellStyle name="Output 2 10 6 2 2" xfId="27134"/>
    <cellStyle name="Output 2 10 6 2 3" xfId="27135"/>
    <cellStyle name="Output 2 10 6 2 4" xfId="27136"/>
    <cellStyle name="Output 2 10 6 2 5" xfId="27137"/>
    <cellStyle name="Output 2 10 6 2 6" xfId="27138"/>
    <cellStyle name="Output 2 10 6 2 7" xfId="27139"/>
    <cellStyle name="Output 2 10 6 3" xfId="27140"/>
    <cellStyle name="Output 2 10 6 4" xfId="27141"/>
    <cellStyle name="Output 2 10 6 5" xfId="27142"/>
    <cellStyle name="Output 2 10 7" xfId="27143"/>
    <cellStyle name="Output 2 10 7 2" xfId="27144"/>
    <cellStyle name="Output 2 10 7 2 2" xfId="27145"/>
    <cellStyle name="Output 2 10 7 2 3" xfId="27146"/>
    <cellStyle name="Output 2 10 7 2 4" xfId="27147"/>
    <cellStyle name="Output 2 10 7 2 5" xfId="27148"/>
    <cellStyle name="Output 2 10 7 2 6" xfId="27149"/>
    <cellStyle name="Output 2 10 7 2 7" xfId="27150"/>
    <cellStyle name="Output 2 10 7 3" xfId="27151"/>
    <cellStyle name="Output 2 10 7 4" xfId="27152"/>
    <cellStyle name="Output 2 10 7 5" xfId="27153"/>
    <cellStyle name="Output 2 10 8" xfId="27154"/>
    <cellStyle name="Output 2 10 8 2" xfId="27155"/>
    <cellStyle name="Output 2 10 8 3" xfId="27156"/>
    <cellStyle name="Output 2 10 8 4" xfId="27157"/>
    <cellStyle name="Output 2 10 8 5" xfId="27158"/>
    <cellStyle name="Output 2 10 8 6" xfId="27159"/>
    <cellStyle name="Output 2 10 8 7" xfId="27160"/>
    <cellStyle name="Output 2 10 8 8" xfId="27161"/>
    <cellStyle name="Output 2 10 9" xfId="27162"/>
    <cellStyle name="Output 2 10 9 2" xfId="27163"/>
    <cellStyle name="Output 2 10 9 3" xfId="27164"/>
    <cellStyle name="Output 2 10 9 4" xfId="27165"/>
    <cellStyle name="Output 2 10 9 5" xfId="27166"/>
    <cellStyle name="Output 2 10 9 6" xfId="27167"/>
    <cellStyle name="Output 2 10 9 7" xfId="27168"/>
    <cellStyle name="Output 2 11" xfId="27169"/>
    <cellStyle name="Output 2 11 10" xfId="27170"/>
    <cellStyle name="Output 2 11 10 2" xfId="27171"/>
    <cellStyle name="Output 2 11 10 3" xfId="27172"/>
    <cellStyle name="Output 2 11 10 4" xfId="27173"/>
    <cellStyle name="Output 2 11 10 5" xfId="27174"/>
    <cellStyle name="Output 2 11 11" xfId="27175"/>
    <cellStyle name="Output 2 11 11 2" xfId="27176"/>
    <cellStyle name="Output 2 11 11 3" xfId="27177"/>
    <cellStyle name="Output 2 11 11 4" xfId="27178"/>
    <cellStyle name="Output 2 11 11 5" xfId="27179"/>
    <cellStyle name="Output 2 11 12" xfId="27180"/>
    <cellStyle name="Output 2 11 12 2" xfId="27181"/>
    <cellStyle name="Output 2 11 12 3" xfId="27182"/>
    <cellStyle name="Output 2 11 12 4" xfId="27183"/>
    <cellStyle name="Output 2 11 12 5" xfId="27184"/>
    <cellStyle name="Output 2 11 13" xfId="27185"/>
    <cellStyle name="Output 2 11 13 2" xfId="27186"/>
    <cellStyle name="Output 2 11 13 3" xfId="27187"/>
    <cellStyle name="Output 2 11 13 4" xfId="27188"/>
    <cellStyle name="Output 2 11 13 5" xfId="27189"/>
    <cellStyle name="Output 2 11 14" xfId="27190"/>
    <cellStyle name="Output 2 11 14 2" xfId="27191"/>
    <cellStyle name="Output 2 11 14 3" xfId="27192"/>
    <cellStyle name="Output 2 11 14 4" xfId="27193"/>
    <cellStyle name="Output 2 11 14 5" xfId="27194"/>
    <cellStyle name="Output 2 11 15" xfId="27195"/>
    <cellStyle name="Output 2 11 15 2" xfId="27196"/>
    <cellStyle name="Output 2 11 15 3" xfId="27197"/>
    <cellStyle name="Output 2 11 15 4" xfId="27198"/>
    <cellStyle name="Output 2 11 15 5" xfId="27199"/>
    <cellStyle name="Output 2 11 16" xfId="27200"/>
    <cellStyle name="Output 2 11 16 2" xfId="27201"/>
    <cellStyle name="Output 2 11 16 3" xfId="27202"/>
    <cellStyle name="Output 2 11 16 4" xfId="27203"/>
    <cellStyle name="Output 2 11 16 5" xfId="27204"/>
    <cellStyle name="Output 2 11 17" xfId="27205"/>
    <cellStyle name="Output 2 11 17 2" xfId="27206"/>
    <cellStyle name="Output 2 11 17 3" xfId="27207"/>
    <cellStyle name="Output 2 11 17 4" xfId="27208"/>
    <cellStyle name="Output 2 11 17 5" xfId="27209"/>
    <cellStyle name="Output 2 11 18" xfId="27210"/>
    <cellStyle name="Output 2 11 18 2" xfId="27211"/>
    <cellStyle name="Output 2 11 18 3" xfId="27212"/>
    <cellStyle name="Output 2 11 18 4" xfId="27213"/>
    <cellStyle name="Output 2 11 18 5" xfId="27214"/>
    <cellStyle name="Output 2 11 19" xfId="27215"/>
    <cellStyle name="Output 2 11 2" xfId="27216"/>
    <cellStyle name="Output 2 11 2 10" xfId="27217"/>
    <cellStyle name="Output 2 11 2 10 2" xfId="27218"/>
    <cellStyle name="Output 2 11 2 10 3" xfId="27219"/>
    <cellStyle name="Output 2 11 2 10 4" xfId="27220"/>
    <cellStyle name="Output 2 11 2 10 5" xfId="27221"/>
    <cellStyle name="Output 2 11 2 11" xfId="27222"/>
    <cellStyle name="Output 2 11 2 11 2" xfId="27223"/>
    <cellStyle name="Output 2 11 2 11 3" xfId="27224"/>
    <cellStyle name="Output 2 11 2 11 4" xfId="27225"/>
    <cellStyle name="Output 2 11 2 11 5" xfId="27226"/>
    <cellStyle name="Output 2 11 2 12" xfId="27227"/>
    <cellStyle name="Output 2 11 2 12 2" xfId="27228"/>
    <cellStyle name="Output 2 11 2 12 3" xfId="27229"/>
    <cellStyle name="Output 2 11 2 12 4" xfId="27230"/>
    <cellStyle name="Output 2 11 2 12 5" xfId="27231"/>
    <cellStyle name="Output 2 11 2 13" xfId="27232"/>
    <cellStyle name="Output 2 11 2 13 2" xfId="27233"/>
    <cellStyle name="Output 2 11 2 13 3" xfId="27234"/>
    <cellStyle name="Output 2 11 2 13 4" xfId="27235"/>
    <cellStyle name="Output 2 11 2 13 5" xfId="27236"/>
    <cellStyle name="Output 2 11 2 14" xfId="27237"/>
    <cellStyle name="Output 2 11 2 14 2" xfId="27238"/>
    <cellStyle name="Output 2 11 2 14 3" xfId="27239"/>
    <cellStyle name="Output 2 11 2 14 4" xfId="27240"/>
    <cellStyle name="Output 2 11 2 14 5" xfId="27241"/>
    <cellStyle name="Output 2 11 2 15" xfId="27242"/>
    <cellStyle name="Output 2 11 2 15 2" xfId="27243"/>
    <cellStyle name="Output 2 11 2 15 3" xfId="27244"/>
    <cellStyle name="Output 2 11 2 15 4" xfId="27245"/>
    <cellStyle name="Output 2 11 2 15 5" xfId="27246"/>
    <cellStyle name="Output 2 11 2 16" xfId="27247"/>
    <cellStyle name="Output 2 11 2 16 2" xfId="27248"/>
    <cellStyle name="Output 2 11 2 16 3" xfId="27249"/>
    <cellStyle name="Output 2 11 2 16 4" xfId="27250"/>
    <cellStyle name="Output 2 11 2 16 5" xfId="27251"/>
    <cellStyle name="Output 2 11 2 17" xfId="27252"/>
    <cellStyle name="Output 2 11 2 17 2" xfId="27253"/>
    <cellStyle name="Output 2 11 2 17 3" xfId="27254"/>
    <cellStyle name="Output 2 11 2 17 4" xfId="27255"/>
    <cellStyle name="Output 2 11 2 17 5" xfId="27256"/>
    <cellStyle name="Output 2 11 2 18" xfId="27257"/>
    <cellStyle name="Output 2 11 2 18 2" xfId="27258"/>
    <cellStyle name="Output 2 11 2 18 3" xfId="27259"/>
    <cellStyle name="Output 2 11 2 18 4" xfId="27260"/>
    <cellStyle name="Output 2 11 2 18 5" xfId="27261"/>
    <cellStyle name="Output 2 11 2 19" xfId="27262"/>
    <cellStyle name="Output 2 11 2 2" xfId="27263"/>
    <cellStyle name="Output 2 11 2 2 2" xfId="27264"/>
    <cellStyle name="Output 2 11 2 2 2 2" xfId="27265"/>
    <cellStyle name="Output 2 11 2 2 2 3" xfId="27266"/>
    <cellStyle name="Output 2 11 2 2 2 4" xfId="27267"/>
    <cellStyle name="Output 2 11 2 2 2 5" xfId="27268"/>
    <cellStyle name="Output 2 11 2 2 2 6" xfId="27269"/>
    <cellStyle name="Output 2 11 2 2 2 7" xfId="27270"/>
    <cellStyle name="Output 2 11 2 2 3" xfId="27271"/>
    <cellStyle name="Output 2 11 2 2 4" xfId="27272"/>
    <cellStyle name="Output 2 11 2 2 5" xfId="27273"/>
    <cellStyle name="Output 2 11 2 3" xfId="27274"/>
    <cellStyle name="Output 2 11 2 3 2" xfId="27275"/>
    <cellStyle name="Output 2 11 2 3 2 2" xfId="27276"/>
    <cellStyle name="Output 2 11 2 3 2 3" xfId="27277"/>
    <cellStyle name="Output 2 11 2 3 2 4" xfId="27278"/>
    <cellStyle name="Output 2 11 2 3 2 5" xfId="27279"/>
    <cellStyle name="Output 2 11 2 3 2 6" xfId="27280"/>
    <cellStyle name="Output 2 11 2 3 2 7" xfId="27281"/>
    <cellStyle name="Output 2 11 2 3 3" xfId="27282"/>
    <cellStyle name="Output 2 11 2 3 4" xfId="27283"/>
    <cellStyle name="Output 2 11 2 3 5" xfId="27284"/>
    <cellStyle name="Output 2 11 2 4" xfId="27285"/>
    <cellStyle name="Output 2 11 2 4 2" xfId="27286"/>
    <cellStyle name="Output 2 11 2 4 2 2" xfId="27287"/>
    <cellStyle name="Output 2 11 2 4 2 3" xfId="27288"/>
    <cellStyle name="Output 2 11 2 4 2 4" xfId="27289"/>
    <cellStyle name="Output 2 11 2 4 2 5" xfId="27290"/>
    <cellStyle name="Output 2 11 2 4 2 6" xfId="27291"/>
    <cellStyle name="Output 2 11 2 4 2 7" xfId="27292"/>
    <cellStyle name="Output 2 11 2 4 3" xfId="27293"/>
    <cellStyle name="Output 2 11 2 4 4" xfId="27294"/>
    <cellStyle name="Output 2 11 2 4 5" xfId="27295"/>
    <cellStyle name="Output 2 11 2 5" xfId="27296"/>
    <cellStyle name="Output 2 11 2 5 2" xfId="27297"/>
    <cellStyle name="Output 2 11 2 5 3" xfId="27298"/>
    <cellStyle name="Output 2 11 2 5 4" xfId="27299"/>
    <cellStyle name="Output 2 11 2 5 5" xfId="27300"/>
    <cellStyle name="Output 2 11 2 5 6" xfId="27301"/>
    <cellStyle name="Output 2 11 2 5 7" xfId="27302"/>
    <cellStyle name="Output 2 11 2 5 8" xfId="27303"/>
    <cellStyle name="Output 2 11 2 6" xfId="27304"/>
    <cellStyle name="Output 2 11 2 6 2" xfId="27305"/>
    <cellStyle name="Output 2 11 2 6 3" xfId="27306"/>
    <cellStyle name="Output 2 11 2 6 4" xfId="27307"/>
    <cellStyle name="Output 2 11 2 6 5" xfId="27308"/>
    <cellStyle name="Output 2 11 2 6 6" xfId="27309"/>
    <cellStyle name="Output 2 11 2 6 7" xfId="27310"/>
    <cellStyle name="Output 2 11 2 7" xfId="27311"/>
    <cellStyle name="Output 2 11 2 7 2" xfId="27312"/>
    <cellStyle name="Output 2 11 2 7 3" xfId="27313"/>
    <cellStyle name="Output 2 11 2 7 4" xfId="27314"/>
    <cellStyle name="Output 2 11 2 7 5" xfId="27315"/>
    <cellStyle name="Output 2 11 2 8" xfId="27316"/>
    <cellStyle name="Output 2 11 2 8 2" xfId="27317"/>
    <cellStyle name="Output 2 11 2 8 3" xfId="27318"/>
    <cellStyle name="Output 2 11 2 8 4" xfId="27319"/>
    <cellStyle name="Output 2 11 2 8 5" xfId="27320"/>
    <cellStyle name="Output 2 11 2 9" xfId="27321"/>
    <cellStyle name="Output 2 11 2 9 2" xfId="27322"/>
    <cellStyle name="Output 2 11 2 9 3" xfId="27323"/>
    <cellStyle name="Output 2 11 2 9 4" xfId="27324"/>
    <cellStyle name="Output 2 11 2 9 5" xfId="27325"/>
    <cellStyle name="Output 2 11 3" xfId="27326"/>
    <cellStyle name="Output 2 11 3 10" xfId="27327"/>
    <cellStyle name="Output 2 11 3 2" xfId="27328"/>
    <cellStyle name="Output 2 11 3 2 2" xfId="27329"/>
    <cellStyle name="Output 2 11 3 2 2 2" xfId="27330"/>
    <cellStyle name="Output 2 11 3 2 2 3" xfId="27331"/>
    <cellStyle name="Output 2 11 3 2 2 4" xfId="27332"/>
    <cellStyle name="Output 2 11 3 2 2 5" xfId="27333"/>
    <cellStyle name="Output 2 11 3 2 2 6" xfId="27334"/>
    <cellStyle name="Output 2 11 3 2 2 7" xfId="27335"/>
    <cellStyle name="Output 2 11 3 2 3" xfId="27336"/>
    <cellStyle name="Output 2 11 3 2 4" xfId="27337"/>
    <cellStyle name="Output 2 11 3 3" xfId="27338"/>
    <cellStyle name="Output 2 11 3 3 2" xfId="27339"/>
    <cellStyle name="Output 2 11 3 3 2 2" xfId="27340"/>
    <cellStyle name="Output 2 11 3 3 2 3" xfId="27341"/>
    <cellStyle name="Output 2 11 3 3 2 4" xfId="27342"/>
    <cellStyle name="Output 2 11 3 3 2 5" xfId="27343"/>
    <cellStyle name="Output 2 11 3 3 2 6" xfId="27344"/>
    <cellStyle name="Output 2 11 3 3 2 7" xfId="27345"/>
    <cellStyle name="Output 2 11 3 3 3" xfId="27346"/>
    <cellStyle name="Output 2 11 3 3 4" xfId="27347"/>
    <cellStyle name="Output 2 11 3 4" xfId="27348"/>
    <cellStyle name="Output 2 11 3 4 2" xfId="27349"/>
    <cellStyle name="Output 2 11 3 4 2 2" xfId="27350"/>
    <cellStyle name="Output 2 11 3 4 2 3" xfId="27351"/>
    <cellStyle name="Output 2 11 3 4 2 4" xfId="27352"/>
    <cellStyle name="Output 2 11 3 4 2 5" xfId="27353"/>
    <cellStyle name="Output 2 11 3 4 2 6" xfId="27354"/>
    <cellStyle name="Output 2 11 3 4 2 7" xfId="27355"/>
    <cellStyle name="Output 2 11 3 4 3" xfId="27356"/>
    <cellStyle name="Output 2 11 3 4 4" xfId="27357"/>
    <cellStyle name="Output 2 11 3 5" xfId="27358"/>
    <cellStyle name="Output 2 11 3 5 2" xfId="27359"/>
    <cellStyle name="Output 2 11 3 5 3" xfId="27360"/>
    <cellStyle name="Output 2 11 3 5 4" xfId="27361"/>
    <cellStyle name="Output 2 11 3 5 5" xfId="27362"/>
    <cellStyle name="Output 2 11 3 5 6" xfId="27363"/>
    <cellStyle name="Output 2 11 3 5 7" xfId="27364"/>
    <cellStyle name="Output 2 11 3 5 8" xfId="27365"/>
    <cellStyle name="Output 2 11 3 6" xfId="27366"/>
    <cellStyle name="Output 2 11 3 6 2" xfId="27367"/>
    <cellStyle name="Output 2 11 3 6 3" xfId="27368"/>
    <cellStyle name="Output 2 11 3 6 4" xfId="27369"/>
    <cellStyle name="Output 2 11 3 6 5" xfId="27370"/>
    <cellStyle name="Output 2 11 3 6 6" xfId="27371"/>
    <cellStyle name="Output 2 11 3 6 7" xfId="27372"/>
    <cellStyle name="Output 2 11 3 7" xfId="27373"/>
    <cellStyle name="Output 2 11 3 8" xfId="27374"/>
    <cellStyle name="Output 2 11 3 9" xfId="27375"/>
    <cellStyle name="Output 2 11 4" xfId="27376"/>
    <cellStyle name="Output 2 11 4 2" xfId="27377"/>
    <cellStyle name="Output 2 11 4 2 2" xfId="27378"/>
    <cellStyle name="Output 2 11 4 2 3" xfId="27379"/>
    <cellStyle name="Output 2 11 4 2 4" xfId="27380"/>
    <cellStyle name="Output 2 11 4 2 5" xfId="27381"/>
    <cellStyle name="Output 2 11 4 2 6" xfId="27382"/>
    <cellStyle name="Output 2 11 4 2 7" xfId="27383"/>
    <cellStyle name="Output 2 11 4 3" xfId="27384"/>
    <cellStyle name="Output 2 11 4 4" xfId="27385"/>
    <cellStyle name="Output 2 11 4 5" xfId="27386"/>
    <cellStyle name="Output 2 11 5" xfId="27387"/>
    <cellStyle name="Output 2 11 5 2" xfId="27388"/>
    <cellStyle name="Output 2 11 5 2 2" xfId="27389"/>
    <cellStyle name="Output 2 11 5 2 3" xfId="27390"/>
    <cellStyle name="Output 2 11 5 2 4" xfId="27391"/>
    <cellStyle name="Output 2 11 5 2 5" xfId="27392"/>
    <cellStyle name="Output 2 11 5 2 6" xfId="27393"/>
    <cellStyle name="Output 2 11 5 2 7" xfId="27394"/>
    <cellStyle name="Output 2 11 5 3" xfId="27395"/>
    <cellStyle name="Output 2 11 5 4" xfId="27396"/>
    <cellStyle name="Output 2 11 5 5" xfId="27397"/>
    <cellStyle name="Output 2 11 6" xfId="27398"/>
    <cellStyle name="Output 2 11 6 2" xfId="27399"/>
    <cellStyle name="Output 2 11 6 2 2" xfId="27400"/>
    <cellStyle name="Output 2 11 6 2 3" xfId="27401"/>
    <cellStyle name="Output 2 11 6 2 4" xfId="27402"/>
    <cellStyle name="Output 2 11 6 2 5" xfId="27403"/>
    <cellStyle name="Output 2 11 6 2 6" xfId="27404"/>
    <cellStyle name="Output 2 11 6 2 7" xfId="27405"/>
    <cellStyle name="Output 2 11 6 3" xfId="27406"/>
    <cellStyle name="Output 2 11 6 4" xfId="27407"/>
    <cellStyle name="Output 2 11 6 5" xfId="27408"/>
    <cellStyle name="Output 2 11 7" xfId="27409"/>
    <cellStyle name="Output 2 11 7 2" xfId="27410"/>
    <cellStyle name="Output 2 11 7 2 2" xfId="27411"/>
    <cellStyle name="Output 2 11 7 2 3" xfId="27412"/>
    <cellStyle name="Output 2 11 7 2 4" xfId="27413"/>
    <cellStyle name="Output 2 11 7 2 5" xfId="27414"/>
    <cellStyle name="Output 2 11 7 2 6" xfId="27415"/>
    <cellStyle name="Output 2 11 7 2 7" xfId="27416"/>
    <cellStyle name="Output 2 11 7 3" xfId="27417"/>
    <cellStyle name="Output 2 11 7 4" xfId="27418"/>
    <cellStyle name="Output 2 11 7 5" xfId="27419"/>
    <cellStyle name="Output 2 11 8" xfId="27420"/>
    <cellStyle name="Output 2 11 8 2" xfId="27421"/>
    <cellStyle name="Output 2 11 8 3" xfId="27422"/>
    <cellStyle name="Output 2 11 8 4" xfId="27423"/>
    <cellStyle name="Output 2 11 8 5" xfId="27424"/>
    <cellStyle name="Output 2 11 8 6" xfId="27425"/>
    <cellStyle name="Output 2 11 8 7" xfId="27426"/>
    <cellStyle name="Output 2 11 8 8" xfId="27427"/>
    <cellStyle name="Output 2 11 9" xfId="27428"/>
    <cellStyle name="Output 2 11 9 2" xfId="27429"/>
    <cellStyle name="Output 2 11 9 3" xfId="27430"/>
    <cellStyle name="Output 2 11 9 4" xfId="27431"/>
    <cellStyle name="Output 2 11 9 5" xfId="27432"/>
    <cellStyle name="Output 2 11 9 6" xfId="27433"/>
    <cellStyle name="Output 2 11 9 7" xfId="27434"/>
    <cellStyle name="Output 2 12" xfId="27435"/>
    <cellStyle name="Output 2 12 10" xfId="27436"/>
    <cellStyle name="Output 2 12 10 2" xfId="27437"/>
    <cellStyle name="Output 2 12 10 3" xfId="27438"/>
    <cellStyle name="Output 2 12 10 4" xfId="27439"/>
    <cellStyle name="Output 2 12 10 5" xfId="27440"/>
    <cellStyle name="Output 2 12 11" xfId="27441"/>
    <cellStyle name="Output 2 12 11 2" xfId="27442"/>
    <cellStyle name="Output 2 12 11 3" xfId="27443"/>
    <cellStyle name="Output 2 12 11 4" xfId="27444"/>
    <cellStyle name="Output 2 12 11 5" xfId="27445"/>
    <cellStyle name="Output 2 12 12" xfId="27446"/>
    <cellStyle name="Output 2 12 12 2" xfId="27447"/>
    <cellStyle name="Output 2 12 12 3" xfId="27448"/>
    <cellStyle name="Output 2 12 12 4" xfId="27449"/>
    <cellStyle name="Output 2 12 12 5" xfId="27450"/>
    <cellStyle name="Output 2 12 13" xfId="27451"/>
    <cellStyle name="Output 2 12 13 2" xfId="27452"/>
    <cellStyle name="Output 2 12 13 3" xfId="27453"/>
    <cellStyle name="Output 2 12 13 4" xfId="27454"/>
    <cellStyle name="Output 2 12 13 5" xfId="27455"/>
    <cellStyle name="Output 2 12 14" xfId="27456"/>
    <cellStyle name="Output 2 12 14 2" xfId="27457"/>
    <cellStyle name="Output 2 12 14 3" xfId="27458"/>
    <cellStyle name="Output 2 12 14 4" xfId="27459"/>
    <cellStyle name="Output 2 12 14 5" xfId="27460"/>
    <cellStyle name="Output 2 12 15" xfId="27461"/>
    <cellStyle name="Output 2 12 15 2" xfId="27462"/>
    <cellStyle name="Output 2 12 15 3" xfId="27463"/>
    <cellStyle name="Output 2 12 15 4" xfId="27464"/>
    <cellStyle name="Output 2 12 15 5" xfId="27465"/>
    <cellStyle name="Output 2 12 16" xfId="27466"/>
    <cellStyle name="Output 2 12 16 2" xfId="27467"/>
    <cellStyle name="Output 2 12 16 3" xfId="27468"/>
    <cellStyle name="Output 2 12 16 4" xfId="27469"/>
    <cellStyle name="Output 2 12 16 5" xfId="27470"/>
    <cellStyle name="Output 2 12 17" xfId="27471"/>
    <cellStyle name="Output 2 12 17 2" xfId="27472"/>
    <cellStyle name="Output 2 12 17 3" xfId="27473"/>
    <cellStyle name="Output 2 12 17 4" xfId="27474"/>
    <cellStyle name="Output 2 12 17 5" xfId="27475"/>
    <cellStyle name="Output 2 12 18" xfId="27476"/>
    <cellStyle name="Output 2 12 18 2" xfId="27477"/>
    <cellStyle name="Output 2 12 18 3" xfId="27478"/>
    <cellStyle name="Output 2 12 18 4" xfId="27479"/>
    <cellStyle name="Output 2 12 18 5" xfId="27480"/>
    <cellStyle name="Output 2 12 19" xfId="27481"/>
    <cellStyle name="Output 2 12 2" xfId="27482"/>
    <cellStyle name="Output 2 12 2 2" xfId="27483"/>
    <cellStyle name="Output 2 12 2 2 2" xfId="27484"/>
    <cellStyle name="Output 2 12 2 2 3" xfId="27485"/>
    <cellStyle name="Output 2 12 2 2 4" xfId="27486"/>
    <cellStyle name="Output 2 12 2 2 5" xfId="27487"/>
    <cellStyle name="Output 2 12 2 2 6" xfId="27488"/>
    <cellStyle name="Output 2 12 2 2 7" xfId="27489"/>
    <cellStyle name="Output 2 12 2 3" xfId="27490"/>
    <cellStyle name="Output 2 12 2 4" xfId="27491"/>
    <cellStyle name="Output 2 12 2 5" xfId="27492"/>
    <cellStyle name="Output 2 12 3" xfId="27493"/>
    <cellStyle name="Output 2 12 3 2" xfId="27494"/>
    <cellStyle name="Output 2 12 3 2 2" xfId="27495"/>
    <cellStyle name="Output 2 12 3 2 3" xfId="27496"/>
    <cellStyle name="Output 2 12 3 2 4" xfId="27497"/>
    <cellStyle name="Output 2 12 3 2 5" xfId="27498"/>
    <cellStyle name="Output 2 12 3 2 6" xfId="27499"/>
    <cellStyle name="Output 2 12 3 2 7" xfId="27500"/>
    <cellStyle name="Output 2 12 3 3" xfId="27501"/>
    <cellStyle name="Output 2 12 3 4" xfId="27502"/>
    <cellStyle name="Output 2 12 3 5" xfId="27503"/>
    <cellStyle name="Output 2 12 4" xfId="27504"/>
    <cellStyle name="Output 2 12 4 2" xfId="27505"/>
    <cellStyle name="Output 2 12 4 2 2" xfId="27506"/>
    <cellStyle name="Output 2 12 4 2 3" xfId="27507"/>
    <cellStyle name="Output 2 12 4 2 4" xfId="27508"/>
    <cellStyle name="Output 2 12 4 2 5" xfId="27509"/>
    <cellStyle name="Output 2 12 4 2 6" xfId="27510"/>
    <cellStyle name="Output 2 12 4 2 7" xfId="27511"/>
    <cellStyle name="Output 2 12 4 3" xfId="27512"/>
    <cellStyle name="Output 2 12 4 4" xfId="27513"/>
    <cellStyle name="Output 2 12 4 5" xfId="27514"/>
    <cellStyle name="Output 2 12 5" xfId="27515"/>
    <cellStyle name="Output 2 12 5 2" xfId="27516"/>
    <cellStyle name="Output 2 12 5 3" xfId="27517"/>
    <cellStyle name="Output 2 12 5 4" xfId="27518"/>
    <cellStyle name="Output 2 12 5 5" xfId="27519"/>
    <cellStyle name="Output 2 12 5 6" xfId="27520"/>
    <cellStyle name="Output 2 12 5 7" xfId="27521"/>
    <cellStyle name="Output 2 12 5 8" xfId="27522"/>
    <cellStyle name="Output 2 12 6" xfId="27523"/>
    <cellStyle name="Output 2 12 6 2" xfId="27524"/>
    <cellStyle name="Output 2 12 6 3" xfId="27525"/>
    <cellStyle name="Output 2 12 6 4" xfId="27526"/>
    <cellStyle name="Output 2 12 6 5" xfId="27527"/>
    <cellStyle name="Output 2 12 6 6" xfId="27528"/>
    <cellStyle name="Output 2 12 6 7" xfId="27529"/>
    <cellStyle name="Output 2 12 7" xfId="27530"/>
    <cellStyle name="Output 2 12 7 2" xfId="27531"/>
    <cellStyle name="Output 2 12 7 3" xfId="27532"/>
    <cellStyle name="Output 2 12 7 4" xfId="27533"/>
    <cellStyle name="Output 2 12 7 5" xfId="27534"/>
    <cellStyle name="Output 2 12 8" xfId="27535"/>
    <cellStyle name="Output 2 12 8 2" xfId="27536"/>
    <cellStyle name="Output 2 12 8 3" xfId="27537"/>
    <cellStyle name="Output 2 12 8 4" xfId="27538"/>
    <cellStyle name="Output 2 12 8 5" xfId="27539"/>
    <cellStyle name="Output 2 12 9" xfId="27540"/>
    <cellStyle name="Output 2 12 9 2" xfId="27541"/>
    <cellStyle name="Output 2 12 9 3" xfId="27542"/>
    <cellStyle name="Output 2 12 9 4" xfId="27543"/>
    <cellStyle name="Output 2 12 9 5" xfId="27544"/>
    <cellStyle name="Output 2 13" xfId="27545"/>
    <cellStyle name="Output 2 13 10" xfId="27546"/>
    <cellStyle name="Output 2 13 2" xfId="27547"/>
    <cellStyle name="Output 2 13 2 2" xfId="27548"/>
    <cellStyle name="Output 2 13 2 2 2" xfId="27549"/>
    <cellStyle name="Output 2 13 2 2 3" xfId="27550"/>
    <cellStyle name="Output 2 13 2 2 4" xfId="27551"/>
    <cellStyle name="Output 2 13 2 2 5" xfId="27552"/>
    <cellStyle name="Output 2 13 2 2 6" xfId="27553"/>
    <cellStyle name="Output 2 13 2 2 7" xfId="27554"/>
    <cellStyle name="Output 2 13 2 3" xfId="27555"/>
    <cellStyle name="Output 2 13 2 4" xfId="27556"/>
    <cellStyle name="Output 2 13 3" xfId="27557"/>
    <cellStyle name="Output 2 13 3 2" xfId="27558"/>
    <cellStyle name="Output 2 13 3 2 2" xfId="27559"/>
    <cellStyle name="Output 2 13 3 2 3" xfId="27560"/>
    <cellStyle name="Output 2 13 3 2 4" xfId="27561"/>
    <cellStyle name="Output 2 13 3 2 5" xfId="27562"/>
    <cellStyle name="Output 2 13 3 2 6" xfId="27563"/>
    <cellStyle name="Output 2 13 3 2 7" xfId="27564"/>
    <cellStyle name="Output 2 13 3 3" xfId="27565"/>
    <cellStyle name="Output 2 13 3 4" xfId="27566"/>
    <cellStyle name="Output 2 13 4" xfId="27567"/>
    <cellStyle name="Output 2 13 4 2" xfId="27568"/>
    <cellStyle name="Output 2 13 4 2 2" xfId="27569"/>
    <cellStyle name="Output 2 13 4 2 3" xfId="27570"/>
    <cellStyle name="Output 2 13 4 2 4" xfId="27571"/>
    <cellStyle name="Output 2 13 4 2 5" xfId="27572"/>
    <cellStyle name="Output 2 13 4 2 6" xfId="27573"/>
    <cellStyle name="Output 2 13 4 2 7" xfId="27574"/>
    <cellStyle name="Output 2 13 4 3" xfId="27575"/>
    <cellStyle name="Output 2 13 4 4" xfId="27576"/>
    <cellStyle name="Output 2 13 5" xfId="27577"/>
    <cellStyle name="Output 2 13 5 2" xfId="27578"/>
    <cellStyle name="Output 2 13 5 3" xfId="27579"/>
    <cellStyle name="Output 2 13 5 4" xfId="27580"/>
    <cellStyle name="Output 2 13 5 5" xfId="27581"/>
    <cellStyle name="Output 2 13 5 6" xfId="27582"/>
    <cellStyle name="Output 2 13 5 7" xfId="27583"/>
    <cellStyle name="Output 2 13 5 8" xfId="27584"/>
    <cellStyle name="Output 2 13 6" xfId="27585"/>
    <cellStyle name="Output 2 13 6 2" xfId="27586"/>
    <cellStyle name="Output 2 13 6 3" xfId="27587"/>
    <cellStyle name="Output 2 13 6 4" xfId="27588"/>
    <cellStyle name="Output 2 13 6 5" xfId="27589"/>
    <cellStyle name="Output 2 13 6 6" xfId="27590"/>
    <cellStyle name="Output 2 13 6 7" xfId="27591"/>
    <cellStyle name="Output 2 13 7" xfId="27592"/>
    <cellStyle name="Output 2 13 8" xfId="27593"/>
    <cellStyle name="Output 2 13 9" xfId="27594"/>
    <cellStyle name="Output 2 14" xfId="27595"/>
    <cellStyle name="Output 2 14 2" xfId="27596"/>
    <cellStyle name="Output 2 14 2 2" xfId="27597"/>
    <cellStyle name="Output 2 14 2 3" xfId="27598"/>
    <cellStyle name="Output 2 14 2 4" xfId="27599"/>
    <cellStyle name="Output 2 14 2 5" xfId="27600"/>
    <cellStyle name="Output 2 14 2 6" xfId="27601"/>
    <cellStyle name="Output 2 14 2 7" xfId="27602"/>
    <cellStyle name="Output 2 14 3" xfId="27603"/>
    <cellStyle name="Output 2 14 4" xfId="27604"/>
    <cellStyle name="Output 2 14 5" xfId="27605"/>
    <cellStyle name="Output 2 15" xfId="27606"/>
    <cellStyle name="Output 2 15 2" xfId="27607"/>
    <cellStyle name="Output 2 15 2 2" xfId="27608"/>
    <cellStyle name="Output 2 15 2 3" xfId="27609"/>
    <cellStyle name="Output 2 15 2 4" xfId="27610"/>
    <cellStyle name="Output 2 15 2 5" xfId="27611"/>
    <cellStyle name="Output 2 15 2 6" xfId="27612"/>
    <cellStyle name="Output 2 15 2 7" xfId="27613"/>
    <cellStyle name="Output 2 15 3" xfId="27614"/>
    <cellStyle name="Output 2 15 4" xfId="27615"/>
    <cellStyle name="Output 2 15 5" xfId="27616"/>
    <cellStyle name="Output 2 16" xfId="27617"/>
    <cellStyle name="Output 2 16 2" xfId="27618"/>
    <cellStyle name="Output 2 16 2 2" xfId="27619"/>
    <cellStyle name="Output 2 16 2 3" xfId="27620"/>
    <cellStyle name="Output 2 16 2 4" xfId="27621"/>
    <cellStyle name="Output 2 16 2 5" xfId="27622"/>
    <cellStyle name="Output 2 16 2 6" xfId="27623"/>
    <cellStyle name="Output 2 16 2 7" xfId="27624"/>
    <cellStyle name="Output 2 16 3" xfId="27625"/>
    <cellStyle name="Output 2 16 4" xfId="27626"/>
    <cellStyle name="Output 2 16 5" xfId="27627"/>
    <cellStyle name="Output 2 17" xfId="27628"/>
    <cellStyle name="Output 2 17 2" xfId="27629"/>
    <cellStyle name="Output 2 17 2 2" xfId="27630"/>
    <cellStyle name="Output 2 17 2 3" xfId="27631"/>
    <cellStyle name="Output 2 17 2 4" xfId="27632"/>
    <cellStyle name="Output 2 17 2 5" xfId="27633"/>
    <cellStyle name="Output 2 17 2 6" xfId="27634"/>
    <cellStyle name="Output 2 17 2 7" xfId="27635"/>
    <cellStyle name="Output 2 17 3" xfId="27636"/>
    <cellStyle name="Output 2 17 4" xfId="27637"/>
    <cellStyle name="Output 2 17 5" xfId="27638"/>
    <cellStyle name="Output 2 18" xfId="27639"/>
    <cellStyle name="Output 2 18 2" xfId="27640"/>
    <cellStyle name="Output 2 18 3" xfId="27641"/>
    <cellStyle name="Output 2 18 4" xfId="27642"/>
    <cellStyle name="Output 2 18 5" xfId="27643"/>
    <cellStyle name="Output 2 18 6" xfId="27644"/>
    <cellStyle name="Output 2 18 7" xfId="27645"/>
    <cellStyle name="Output 2 18 8" xfId="27646"/>
    <cellStyle name="Output 2 19" xfId="27647"/>
    <cellStyle name="Output 2 19 2" xfId="27648"/>
    <cellStyle name="Output 2 19 3" xfId="27649"/>
    <cellStyle name="Output 2 19 4" xfId="27650"/>
    <cellStyle name="Output 2 19 5" xfId="27651"/>
    <cellStyle name="Output 2 19 6" xfId="27652"/>
    <cellStyle name="Output 2 19 7" xfId="27653"/>
    <cellStyle name="Output 2 2" xfId="27654"/>
    <cellStyle name="Output 2 2 10" xfId="27655"/>
    <cellStyle name="Output 2 2 10 2" xfId="27656"/>
    <cellStyle name="Output 2 2 10 2 2" xfId="27657"/>
    <cellStyle name="Output 2 2 10 2 3" xfId="27658"/>
    <cellStyle name="Output 2 2 10 2 4" xfId="27659"/>
    <cellStyle name="Output 2 2 10 2 5" xfId="27660"/>
    <cellStyle name="Output 2 2 10 2 6" xfId="27661"/>
    <cellStyle name="Output 2 2 10 2 7" xfId="27662"/>
    <cellStyle name="Output 2 2 10 3" xfId="27663"/>
    <cellStyle name="Output 2 2 10 4" xfId="27664"/>
    <cellStyle name="Output 2 2 10 5" xfId="27665"/>
    <cellStyle name="Output 2 2 11" xfId="27666"/>
    <cellStyle name="Output 2 2 11 2" xfId="27667"/>
    <cellStyle name="Output 2 2 11 2 2" xfId="27668"/>
    <cellStyle name="Output 2 2 11 2 3" xfId="27669"/>
    <cellStyle name="Output 2 2 11 2 4" xfId="27670"/>
    <cellStyle name="Output 2 2 11 2 5" xfId="27671"/>
    <cellStyle name="Output 2 2 11 2 6" xfId="27672"/>
    <cellStyle name="Output 2 2 11 2 7" xfId="27673"/>
    <cellStyle name="Output 2 2 11 3" xfId="27674"/>
    <cellStyle name="Output 2 2 11 4" xfId="27675"/>
    <cellStyle name="Output 2 2 11 5" xfId="27676"/>
    <cellStyle name="Output 2 2 12" xfId="27677"/>
    <cellStyle name="Output 2 2 12 2" xfId="27678"/>
    <cellStyle name="Output 2 2 12 3" xfId="27679"/>
    <cellStyle name="Output 2 2 12 4" xfId="27680"/>
    <cellStyle name="Output 2 2 12 5" xfId="27681"/>
    <cellStyle name="Output 2 2 12 6" xfId="27682"/>
    <cellStyle name="Output 2 2 12 7" xfId="27683"/>
    <cellStyle name="Output 2 2 12 8" xfId="27684"/>
    <cellStyle name="Output 2 2 13" xfId="27685"/>
    <cellStyle name="Output 2 2 13 2" xfId="27686"/>
    <cellStyle name="Output 2 2 13 3" xfId="27687"/>
    <cellStyle name="Output 2 2 13 4" xfId="27688"/>
    <cellStyle name="Output 2 2 13 5" xfId="27689"/>
    <cellStyle name="Output 2 2 13 6" xfId="27690"/>
    <cellStyle name="Output 2 2 13 7" xfId="27691"/>
    <cellStyle name="Output 2 2 14" xfId="27692"/>
    <cellStyle name="Output 2 2 14 2" xfId="27693"/>
    <cellStyle name="Output 2 2 14 3" xfId="27694"/>
    <cellStyle name="Output 2 2 14 4" xfId="27695"/>
    <cellStyle name="Output 2 2 14 5" xfId="27696"/>
    <cellStyle name="Output 2 2 15" xfId="27697"/>
    <cellStyle name="Output 2 2 15 2" xfId="27698"/>
    <cellStyle name="Output 2 2 15 3" xfId="27699"/>
    <cellStyle name="Output 2 2 15 4" xfId="27700"/>
    <cellStyle name="Output 2 2 15 5" xfId="27701"/>
    <cellStyle name="Output 2 2 16" xfId="27702"/>
    <cellStyle name="Output 2 2 16 2" xfId="27703"/>
    <cellStyle name="Output 2 2 16 3" xfId="27704"/>
    <cellStyle name="Output 2 2 16 4" xfId="27705"/>
    <cellStyle name="Output 2 2 16 5" xfId="27706"/>
    <cellStyle name="Output 2 2 17" xfId="27707"/>
    <cellStyle name="Output 2 2 17 2" xfId="27708"/>
    <cellStyle name="Output 2 2 17 3" xfId="27709"/>
    <cellStyle name="Output 2 2 17 4" xfId="27710"/>
    <cellStyle name="Output 2 2 17 5" xfId="27711"/>
    <cellStyle name="Output 2 2 18" xfId="27712"/>
    <cellStyle name="Output 2 2 18 2" xfId="27713"/>
    <cellStyle name="Output 2 2 18 3" xfId="27714"/>
    <cellStyle name="Output 2 2 18 4" xfId="27715"/>
    <cellStyle name="Output 2 2 18 5" xfId="27716"/>
    <cellStyle name="Output 2 2 19" xfId="27717"/>
    <cellStyle name="Output 2 2 19 2" xfId="27718"/>
    <cellStyle name="Output 2 2 19 3" xfId="27719"/>
    <cellStyle name="Output 2 2 19 4" xfId="27720"/>
    <cellStyle name="Output 2 2 19 5" xfId="27721"/>
    <cellStyle name="Output 2 2 2" xfId="27722"/>
    <cellStyle name="Output 2 2 2 10" xfId="27723"/>
    <cellStyle name="Output 2 2 2 10 2" xfId="27724"/>
    <cellStyle name="Output 2 2 2 10 3" xfId="27725"/>
    <cellStyle name="Output 2 2 2 10 4" xfId="27726"/>
    <cellStyle name="Output 2 2 2 10 5" xfId="27727"/>
    <cellStyle name="Output 2 2 2 10 6" xfId="27728"/>
    <cellStyle name="Output 2 2 2 10 7" xfId="27729"/>
    <cellStyle name="Output 2 2 2 10 8" xfId="27730"/>
    <cellStyle name="Output 2 2 2 11" xfId="27731"/>
    <cellStyle name="Output 2 2 2 11 2" xfId="27732"/>
    <cellStyle name="Output 2 2 2 11 3" xfId="27733"/>
    <cellStyle name="Output 2 2 2 11 4" xfId="27734"/>
    <cellStyle name="Output 2 2 2 11 5" xfId="27735"/>
    <cellStyle name="Output 2 2 2 11 6" xfId="27736"/>
    <cellStyle name="Output 2 2 2 11 7" xfId="27737"/>
    <cellStyle name="Output 2 2 2 12" xfId="27738"/>
    <cellStyle name="Output 2 2 2 12 2" xfId="27739"/>
    <cellStyle name="Output 2 2 2 12 3" xfId="27740"/>
    <cellStyle name="Output 2 2 2 12 4" xfId="27741"/>
    <cellStyle name="Output 2 2 2 12 5" xfId="27742"/>
    <cellStyle name="Output 2 2 2 13" xfId="27743"/>
    <cellStyle name="Output 2 2 2 13 2" xfId="27744"/>
    <cellStyle name="Output 2 2 2 13 3" xfId="27745"/>
    <cellStyle name="Output 2 2 2 13 4" xfId="27746"/>
    <cellStyle name="Output 2 2 2 13 5" xfId="27747"/>
    <cellStyle name="Output 2 2 2 14" xfId="27748"/>
    <cellStyle name="Output 2 2 2 14 2" xfId="27749"/>
    <cellStyle name="Output 2 2 2 14 3" xfId="27750"/>
    <cellStyle name="Output 2 2 2 14 4" xfId="27751"/>
    <cellStyle name="Output 2 2 2 14 5" xfId="27752"/>
    <cellStyle name="Output 2 2 2 15" xfId="27753"/>
    <cellStyle name="Output 2 2 2 15 2" xfId="27754"/>
    <cellStyle name="Output 2 2 2 15 3" xfId="27755"/>
    <cellStyle name="Output 2 2 2 15 4" xfId="27756"/>
    <cellStyle name="Output 2 2 2 15 5" xfId="27757"/>
    <cellStyle name="Output 2 2 2 16" xfId="27758"/>
    <cellStyle name="Output 2 2 2 16 2" xfId="27759"/>
    <cellStyle name="Output 2 2 2 16 3" xfId="27760"/>
    <cellStyle name="Output 2 2 2 16 4" xfId="27761"/>
    <cellStyle name="Output 2 2 2 16 5" xfId="27762"/>
    <cellStyle name="Output 2 2 2 17" xfId="27763"/>
    <cellStyle name="Output 2 2 2 17 2" xfId="27764"/>
    <cellStyle name="Output 2 2 2 17 3" xfId="27765"/>
    <cellStyle name="Output 2 2 2 17 4" xfId="27766"/>
    <cellStyle name="Output 2 2 2 17 5" xfId="27767"/>
    <cellStyle name="Output 2 2 2 18" xfId="27768"/>
    <cellStyle name="Output 2 2 2 2" xfId="27769"/>
    <cellStyle name="Output 2 2 2 2 10" xfId="27770"/>
    <cellStyle name="Output 2 2 2 2 10 2" xfId="27771"/>
    <cellStyle name="Output 2 2 2 2 10 3" xfId="27772"/>
    <cellStyle name="Output 2 2 2 2 10 4" xfId="27773"/>
    <cellStyle name="Output 2 2 2 2 10 5" xfId="27774"/>
    <cellStyle name="Output 2 2 2 2 11" xfId="27775"/>
    <cellStyle name="Output 2 2 2 2 11 2" xfId="27776"/>
    <cellStyle name="Output 2 2 2 2 11 3" xfId="27777"/>
    <cellStyle name="Output 2 2 2 2 11 4" xfId="27778"/>
    <cellStyle name="Output 2 2 2 2 11 5" xfId="27779"/>
    <cellStyle name="Output 2 2 2 2 12" xfId="27780"/>
    <cellStyle name="Output 2 2 2 2 12 2" xfId="27781"/>
    <cellStyle name="Output 2 2 2 2 12 3" xfId="27782"/>
    <cellStyle name="Output 2 2 2 2 12 4" xfId="27783"/>
    <cellStyle name="Output 2 2 2 2 12 5" xfId="27784"/>
    <cellStyle name="Output 2 2 2 2 13" xfId="27785"/>
    <cellStyle name="Output 2 2 2 2 13 2" xfId="27786"/>
    <cellStyle name="Output 2 2 2 2 13 3" xfId="27787"/>
    <cellStyle name="Output 2 2 2 2 13 4" xfId="27788"/>
    <cellStyle name="Output 2 2 2 2 13 5" xfId="27789"/>
    <cellStyle name="Output 2 2 2 2 14" xfId="27790"/>
    <cellStyle name="Output 2 2 2 2 14 2" xfId="27791"/>
    <cellStyle name="Output 2 2 2 2 14 3" xfId="27792"/>
    <cellStyle name="Output 2 2 2 2 14 4" xfId="27793"/>
    <cellStyle name="Output 2 2 2 2 14 5" xfId="27794"/>
    <cellStyle name="Output 2 2 2 2 15" xfId="27795"/>
    <cellStyle name="Output 2 2 2 2 15 2" xfId="27796"/>
    <cellStyle name="Output 2 2 2 2 15 3" xfId="27797"/>
    <cellStyle name="Output 2 2 2 2 15 4" xfId="27798"/>
    <cellStyle name="Output 2 2 2 2 15 5" xfId="27799"/>
    <cellStyle name="Output 2 2 2 2 16" xfId="27800"/>
    <cellStyle name="Output 2 2 2 2 16 2" xfId="27801"/>
    <cellStyle name="Output 2 2 2 2 16 3" xfId="27802"/>
    <cellStyle name="Output 2 2 2 2 16 4" xfId="27803"/>
    <cellStyle name="Output 2 2 2 2 16 5" xfId="27804"/>
    <cellStyle name="Output 2 2 2 2 17" xfId="27805"/>
    <cellStyle name="Output 2 2 2 2 17 2" xfId="27806"/>
    <cellStyle name="Output 2 2 2 2 17 3" xfId="27807"/>
    <cellStyle name="Output 2 2 2 2 17 4" xfId="27808"/>
    <cellStyle name="Output 2 2 2 2 17 5" xfId="27809"/>
    <cellStyle name="Output 2 2 2 2 18" xfId="27810"/>
    <cellStyle name="Output 2 2 2 2 18 2" xfId="27811"/>
    <cellStyle name="Output 2 2 2 2 18 3" xfId="27812"/>
    <cellStyle name="Output 2 2 2 2 18 4" xfId="27813"/>
    <cellStyle name="Output 2 2 2 2 18 5" xfId="27814"/>
    <cellStyle name="Output 2 2 2 2 19" xfId="27815"/>
    <cellStyle name="Output 2 2 2 2 2" xfId="27816"/>
    <cellStyle name="Output 2 2 2 2 2 10" xfId="27817"/>
    <cellStyle name="Output 2 2 2 2 2 10 2" xfId="27818"/>
    <cellStyle name="Output 2 2 2 2 2 10 3" xfId="27819"/>
    <cellStyle name="Output 2 2 2 2 2 10 4" xfId="27820"/>
    <cellStyle name="Output 2 2 2 2 2 10 5" xfId="27821"/>
    <cellStyle name="Output 2 2 2 2 2 11" xfId="27822"/>
    <cellStyle name="Output 2 2 2 2 2 11 2" xfId="27823"/>
    <cellStyle name="Output 2 2 2 2 2 11 3" xfId="27824"/>
    <cellStyle name="Output 2 2 2 2 2 11 4" xfId="27825"/>
    <cellStyle name="Output 2 2 2 2 2 11 5" xfId="27826"/>
    <cellStyle name="Output 2 2 2 2 2 12" xfId="27827"/>
    <cellStyle name="Output 2 2 2 2 2 12 2" xfId="27828"/>
    <cellStyle name="Output 2 2 2 2 2 12 3" xfId="27829"/>
    <cellStyle name="Output 2 2 2 2 2 12 4" xfId="27830"/>
    <cellStyle name="Output 2 2 2 2 2 12 5" xfId="27831"/>
    <cellStyle name="Output 2 2 2 2 2 13" xfId="27832"/>
    <cellStyle name="Output 2 2 2 2 2 13 2" xfId="27833"/>
    <cellStyle name="Output 2 2 2 2 2 13 3" xfId="27834"/>
    <cellStyle name="Output 2 2 2 2 2 13 4" xfId="27835"/>
    <cellStyle name="Output 2 2 2 2 2 13 5" xfId="27836"/>
    <cellStyle name="Output 2 2 2 2 2 14" xfId="27837"/>
    <cellStyle name="Output 2 2 2 2 2 14 2" xfId="27838"/>
    <cellStyle name="Output 2 2 2 2 2 14 3" xfId="27839"/>
    <cellStyle name="Output 2 2 2 2 2 14 4" xfId="27840"/>
    <cellStyle name="Output 2 2 2 2 2 14 5" xfId="27841"/>
    <cellStyle name="Output 2 2 2 2 2 15" xfId="27842"/>
    <cellStyle name="Output 2 2 2 2 2 15 2" xfId="27843"/>
    <cellStyle name="Output 2 2 2 2 2 15 3" xfId="27844"/>
    <cellStyle name="Output 2 2 2 2 2 15 4" xfId="27845"/>
    <cellStyle name="Output 2 2 2 2 2 15 5" xfId="27846"/>
    <cellStyle name="Output 2 2 2 2 2 16" xfId="27847"/>
    <cellStyle name="Output 2 2 2 2 2 16 2" xfId="27848"/>
    <cellStyle name="Output 2 2 2 2 2 16 3" xfId="27849"/>
    <cellStyle name="Output 2 2 2 2 2 16 4" xfId="27850"/>
    <cellStyle name="Output 2 2 2 2 2 16 5" xfId="27851"/>
    <cellStyle name="Output 2 2 2 2 2 17" xfId="27852"/>
    <cellStyle name="Output 2 2 2 2 2 17 2" xfId="27853"/>
    <cellStyle name="Output 2 2 2 2 2 17 3" xfId="27854"/>
    <cellStyle name="Output 2 2 2 2 2 17 4" xfId="27855"/>
    <cellStyle name="Output 2 2 2 2 2 17 5" xfId="27856"/>
    <cellStyle name="Output 2 2 2 2 2 18" xfId="27857"/>
    <cellStyle name="Output 2 2 2 2 2 18 2" xfId="27858"/>
    <cellStyle name="Output 2 2 2 2 2 18 3" xfId="27859"/>
    <cellStyle name="Output 2 2 2 2 2 18 4" xfId="27860"/>
    <cellStyle name="Output 2 2 2 2 2 18 5" xfId="27861"/>
    <cellStyle name="Output 2 2 2 2 2 19" xfId="27862"/>
    <cellStyle name="Output 2 2 2 2 2 2" xfId="27863"/>
    <cellStyle name="Output 2 2 2 2 2 2 2" xfId="27864"/>
    <cellStyle name="Output 2 2 2 2 2 2 2 2" xfId="27865"/>
    <cellStyle name="Output 2 2 2 2 2 2 2 3" xfId="27866"/>
    <cellStyle name="Output 2 2 2 2 2 2 2 4" xfId="27867"/>
    <cellStyle name="Output 2 2 2 2 2 2 2 5" xfId="27868"/>
    <cellStyle name="Output 2 2 2 2 2 2 2 6" xfId="27869"/>
    <cellStyle name="Output 2 2 2 2 2 2 2 7" xfId="27870"/>
    <cellStyle name="Output 2 2 2 2 2 2 3" xfId="27871"/>
    <cellStyle name="Output 2 2 2 2 2 2 4" xfId="27872"/>
    <cellStyle name="Output 2 2 2 2 2 2 5" xfId="27873"/>
    <cellStyle name="Output 2 2 2 2 2 3" xfId="27874"/>
    <cellStyle name="Output 2 2 2 2 2 3 2" xfId="27875"/>
    <cellStyle name="Output 2 2 2 2 2 3 2 2" xfId="27876"/>
    <cellStyle name="Output 2 2 2 2 2 3 2 3" xfId="27877"/>
    <cellStyle name="Output 2 2 2 2 2 3 2 4" xfId="27878"/>
    <cellStyle name="Output 2 2 2 2 2 3 2 5" xfId="27879"/>
    <cellStyle name="Output 2 2 2 2 2 3 2 6" xfId="27880"/>
    <cellStyle name="Output 2 2 2 2 2 3 2 7" xfId="27881"/>
    <cellStyle name="Output 2 2 2 2 2 3 3" xfId="27882"/>
    <cellStyle name="Output 2 2 2 2 2 3 4" xfId="27883"/>
    <cellStyle name="Output 2 2 2 2 2 3 5" xfId="27884"/>
    <cellStyle name="Output 2 2 2 2 2 4" xfId="27885"/>
    <cellStyle name="Output 2 2 2 2 2 4 2" xfId="27886"/>
    <cellStyle name="Output 2 2 2 2 2 4 2 2" xfId="27887"/>
    <cellStyle name="Output 2 2 2 2 2 4 2 3" xfId="27888"/>
    <cellStyle name="Output 2 2 2 2 2 4 2 4" xfId="27889"/>
    <cellStyle name="Output 2 2 2 2 2 4 2 5" xfId="27890"/>
    <cellStyle name="Output 2 2 2 2 2 4 2 6" xfId="27891"/>
    <cellStyle name="Output 2 2 2 2 2 4 2 7" xfId="27892"/>
    <cellStyle name="Output 2 2 2 2 2 4 3" xfId="27893"/>
    <cellStyle name="Output 2 2 2 2 2 4 4" xfId="27894"/>
    <cellStyle name="Output 2 2 2 2 2 4 5" xfId="27895"/>
    <cellStyle name="Output 2 2 2 2 2 5" xfId="27896"/>
    <cellStyle name="Output 2 2 2 2 2 5 2" xfId="27897"/>
    <cellStyle name="Output 2 2 2 2 2 5 3" xfId="27898"/>
    <cellStyle name="Output 2 2 2 2 2 5 4" xfId="27899"/>
    <cellStyle name="Output 2 2 2 2 2 5 5" xfId="27900"/>
    <cellStyle name="Output 2 2 2 2 2 5 6" xfId="27901"/>
    <cellStyle name="Output 2 2 2 2 2 5 7" xfId="27902"/>
    <cellStyle name="Output 2 2 2 2 2 5 8" xfId="27903"/>
    <cellStyle name="Output 2 2 2 2 2 6" xfId="27904"/>
    <cellStyle name="Output 2 2 2 2 2 6 2" xfId="27905"/>
    <cellStyle name="Output 2 2 2 2 2 6 3" xfId="27906"/>
    <cellStyle name="Output 2 2 2 2 2 6 4" xfId="27907"/>
    <cellStyle name="Output 2 2 2 2 2 6 5" xfId="27908"/>
    <cellStyle name="Output 2 2 2 2 2 6 6" xfId="27909"/>
    <cellStyle name="Output 2 2 2 2 2 6 7" xfId="27910"/>
    <cellStyle name="Output 2 2 2 2 2 7" xfId="27911"/>
    <cellStyle name="Output 2 2 2 2 2 7 2" xfId="27912"/>
    <cellStyle name="Output 2 2 2 2 2 7 3" xfId="27913"/>
    <cellStyle name="Output 2 2 2 2 2 7 4" xfId="27914"/>
    <cellStyle name="Output 2 2 2 2 2 7 5" xfId="27915"/>
    <cellStyle name="Output 2 2 2 2 2 8" xfId="27916"/>
    <cellStyle name="Output 2 2 2 2 2 8 2" xfId="27917"/>
    <cellStyle name="Output 2 2 2 2 2 8 3" xfId="27918"/>
    <cellStyle name="Output 2 2 2 2 2 8 4" xfId="27919"/>
    <cellStyle name="Output 2 2 2 2 2 8 5" xfId="27920"/>
    <cellStyle name="Output 2 2 2 2 2 9" xfId="27921"/>
    <cellStyle name="Output 2 2 2 2 2 9 2" xfId="27922"/>
    <cellStyle name="Output 2 2 2 2 2 9 3" xfId="27923"/>
    <cellStyle name="Output 2 2 2 2 2 9 4" xfId="27924"/>
    <cellStyle name="Output 2 2 2 2 2 9 5" xfId="27925"/>
    <cellStyle name="Output 2 2 2 2 3" xfId="27926"/>
    <cellStyle name="Output 2 2 2 2 3 10" xfId="27927"/>
    <cellStyle name="Output 2 2 2 2 3 2" xfId="27928"/>
    <cellStyle name="Output 2 2 2 2 3 2 2" xfId="27929"/>
    <cellStyle name="Output 2 2 2 2 3 2 2 2" xfId="27930"/>
    <cellStyle name="Output 2 2 2 2 3 2 2 3" xfId="27931"/>
    <cellStyle name="Output 2 2 2 2 3 2 2 4" xfId="27932"/>
    <cellStyle name="Output 2 2 2 2 3 2 2 5" xfId="27933"/>
    <cellStyle name="Output 2 2 2 2 3 2 2 6" xfId="27934"/>
    <cellStyle name="Output 2 2 2 2 3 2 2 7" xfId="27935"/>
    <cellStyle name="Output 2 2 2 2 3 2 3" xfId="27936"/>
    <cellStyle name="Output 2 2 2 2 3 2 4" xfId="27937"/>
    <cellStyle name="Output 2 2 2 2 3 3" xfId="27938"/>
    <cellStyle name="Output 2 2 2 2 3 3 2" xfId="27939"/>
    <cellStyle name="Output 2 2 2 2 3 3 2 2" xfId="27940"/>
    <cellStyle name="Output 2 2 2 2 3 3 2 3" xfId="27941"/>
    <cellStyle name="Output 2 2 2 2 3 3 2 4" xfId="27942"/>
    <cellStyle name="Output 2 2 2 2 3 3 2 5" xfId="27943"/>
    <cellStyle name="Output 2 2 2 2 3 3 2 6" xfId="27944"/>
    <cellStyle name="Output 2 2 2 2 3 3 2 7" xfId="27945"/>
    <cellStyle name="Output 2 2 2 2 3 3 3" xfId="27946"/>
    <cellStyle name="Output 2 2 2 2 3 3 4" xfId="27947"/>
    <cellStyle name="Output 2 2 2 2 3 4" xfId="27948"/>
    <cellStyle name="Output 2 2 2 2 3 4 2" xfId="27949"/>
    <cellStyle name="Output 2 2 2 2 3 4 2 2" xfId="27950"/>
    <cellStyle name="Output 2 2 2 2 3 4 2 3" xfId="27951"/>
    <cellStyle name="Output 2 2 2 2 3 4 2 4" xfId="27952"/>
    <cellStyle name="Output 2 2 2 2 3 4 2 5" xfId="27953"/>
    <cellStyle name="Output 2 2 2 2 3 4 2 6" xfId="27954"/>
    <cellStyle name="Output 2 2 2 2 3 4 2 7" xfId="27955"/>
    <cellStyle name="Output 2 2 2 2 3 4 3" xfId="27956"/>
    <cellStyle name="Output 2 2 2 2 3 4 4" xfId="27957"/>
    <cellStyle name="Output 2 2 2 2 3 5" xfId="27958"/>
    <cellStyle name="Output 2 2 2 2 3 5 2" xfId="27959"/>
    <cellStyle name="Output 2 2 2 2 3 5 3" xfId="27960"/>
    <cellStyle name="Output 2 2 2 2 3 5 4" xfId="27961"/>
    <cellStyle name="Output 2 2 2 2 3 5 5" xfId="27962"/>
    <cellStyle name="Output 2 2 2 2 3 5 6" xfId="27963"/>
    <cellStyle name="Output 2 2 2 2 3 5 7" xfId="27964"/>
    <cellStyle name="Output 2 2 2 2 3 5 8" xfId="27965"/>
    <cellStyle name="Output 2 2 2 2 3 6" xfId="27966"/>
    <cellStyle name="Output 2 2 2 2 3 6 2" xfId="27967"/>
    <cellStyle name="Output 2 2 2 2 3 6 3" xfId="27968"/>
    <cellStyle name="Output 2 2 2 2 3 6 4" xfId="27969"/>
    <cellStyle name="Output 2 2 2 2 3 6 5" xfId="27970"/>
    <cellStyle name="Output 2 2 2 2 3 6 6" xfId="27971"/>
    <cellStyle name="Output 2 2 2 2 3 6 7" xfId="27972"/>
    <cellStyle name="Output 2 2 2 2 3 7" xfId="27973"/>
    <cellStyle name="Output 2 2 2 2 3 8" xfId="27974"/>
    <cellStyle name="Output 2 2 2 2 3 9" xfId="27975"/>
    <cellStyle name="Output 2 2 2 2 4" xfId="27976"/>
    <cellStyle name="Output 2 2 2 2 4 2" xfId="27977"/>
    <cellStyle name="Output 2 2 2 2 4 2 2" xfId="27978"/>
    <cellStyle name="Output 2 2 2 2 4 2 3" xfId="27979"/>
    <cellStyle name="Output 2 2 2 2 4 2 4" xfId="27980"/>
    <cellStyle name="Output 2 2 2 2 4 2 5" xfId="27981"/>
    <cellStyle name="Output 2 2 2 2 4 2 6" xfId="27982"/>
    <cellStyle name="Output 2 2 2 2 4 2 7" xfId="27983"/>
    <cellStyle name="Output 2 2 2 2 4 3" xfId="27984"/>
    <cellStyle name="Output 2 2 2 2 4 4" xfId="27985"/>
    <cellStyle name="Output 2 2 2 2 4 5" xfId="27986"/>
    <cellStyle name="Output 2 2 2 2 5" xfId="27987"/>
    <cellStyle name="Output 2 2 2 2 5 2" xfId="27988"/>
    <cellStyle name="Output 2 2 2 2 5 2 2" xfId="27989"/>
    <cellStyle name="Output 2 2 2 2 5 2 3" xfId="27990"/>
    <cellStyle name="Output 2 2 2 2 5 2 4" xfId="27991"/>
    <cellStyle name="Output 2 2 2 2 5 2 5" xfId="27992"/>
    <cellStyle name="Output 2 2 2 2 5 2 6" xfId="27993"/>
    <cellStyle name="Output 2 2 2 2 5 2 7" xfId="27994"/>
    <cellStyle name="Output 2 2 2 2 5 3" xfId="27995"/>
    <cellStyle name="Output 2 2 2 2 5 4" xfId="27996"/>
    <cellStyle name="Output 2 2 2 2 5 5" xfId="27997"/>
    <cellStyle name="Output 2 2 2 2 6" xfId="27998"/>
    <cellStyle name="Output 2 2 2 2 6 2" xfId="27999"/>
    <cellStyle name="Output 2 2 2 2 6 2 2" xfId="28000"/>
    <cellStyle name="Output 2 2 2 2 6 2 3" xfId="28001"/>
    <cellStyle name="Output 2 2 2 2 6 2 4" xfId="28002"/>
    <cellStyle name="Output 2 2 2 2 6 2 5" xfId="28003"/>
    <cellStyle name="Output 2 2 2 2 6 2 6" xfId="28004"/>
    <cellStyle name="Output 2 2 2 2 6 2 7" xfId="28005"/>
    <cellStyle name="Output 2 2 2 2 6 3" xfId="28006"/>
    <cellStyle name="Output 2 2 2 2 6 4" xfId="28007"/>
    <cellStyle name="Output 2 2 2 2 6 5" xfId="28008"/>
    <cellStyle name="Output 2 2 2 2 7" xfId="28009"/>
    <cellStyle name="Output 2 2 2 2 7 2" xfId="28010"/>
    <cellStyle name="Output 2 2 2 2 7 2 2" xfId="28011"/>
    <cellStyle name="Output 2 2 2 2 7 2 3" xfId="28012"/>
    <cellStyle name="Output 2 2 2 2 7 2 4" xfId="28013"/>
    <cellStyle name="Output 2 2 2 2 7 2 5" xfId="28014"/>
    <cellStyle name="Output 2 2 2 2 7 2 6" xfId="28015"/>
    <cellStyle name="Output 2 2 2 2 7 2 7" xfId="28016"/>
    <cellStyle name="Output 2 2 2 2 7 3" xfId="28017"/>
    <cellStyle name="Output 2 2 2 2 7 4" xfId="28018"/>
    <cellStyle name="Output 2 2 2 2 7 5" xfId="28019"/>
    <cellStyle name="Output 2 2 2 2 8" xfId="28020"/>
    <cellStyle name="Output 2 2 2 2 8 2" xfId="28021"/>
    <cellStyle name="Output 2 2 2 2 8 3" xfId="28022"/>
    <cellStyle name="Output 2 2 2 2 8 4" xfId="28023"/>
    <cellStyle name="Output 2 2 2 2 8 5" xfId="28024"/>
    <cellStyle name="Output 2 2 2 2 8 6" xfId="28025"/>
    <cellStyle name="Output 2 2 2 2 8 7" xfId="28026"/>
    <cellStyle name="Output 2 2 2 2 8 8" xfId="28027"/>
    <cellStyle name="Output 2 2 2 2 9" xfId="28028"/>
    <cellStyle name="Output 2 2 2 2 9 2" xfId="28029"/>
    <cellStyle name="Output 2 2 2 2 9 3" xfId="28030"/>
    <cellStyle name="Output 2 2 2 2 9 4" xfId="28031"/>
    <cellStyle name="Output 2 2 2 2 9 5" xfId="28032"/>
    <cellStyle name="Output 2 2 2 2 9 6" xfId="28033"/>
    <cellStyle name="Output 2 2 2 2 9 7" xfId="28034"/>
    <cellStyle name="Output 2 2 2 3" xfId="28035"/>
    <cellStyle name="Output 2 2 2 3 10" xfId="28036"/>
    <cellStyle name="Output 2 2 2 3 10 2" xfId="28037"/>
    <cellStyle name="Output 2 2 2 3 10 3" xfId="28038"/>
    <cellStyle name="Output 2 2 2 3 10 4" xfId="28039"/>
    <cellStyle name="Output 2 2 2 3 10 5" xfId="28040"/>
    <cellStyle name="Output 2 2 2 3 11" xfId="28041"/>
    <cellStyle name="Output 2 2 2 3 11 2" xfId="28042"/>
    <cellStyle name="Output 2 2 2 3 11 3" xfId="28043"/>
    <cellStyle name="Output 2 2 2 3 11 4" xfId="28044"/>
    <cellStyle name="Output 2 2 2 3 11 5" xfId="28045"/>
    <cellStyle name="Output 2 2 2 3 12" xfId="28046"/>
    <cellStyle name="Output 2 2 2 3 12 2" xfId="28047"/>
    <cellStyle name="Output 2 2 2 3 12 3" xfId="28048"/>
    <cellStyle name="Output 2 2 2 3 12 4" xfId="28049"/>
    <cellStyle name="Output 2 2 2 3 12 5" xfId="28050"/>
    <cellStyle name="Output 2 2 2 3 13" xfId="28051"/>
    <cellStyle name="Output 2 2 2 3 13 2" xfId="28052"/>
    <cellStyle name="Output 2 2 2 3 13 3" xfId="28053"/>
    <cellStyle name="Output 2 2 2 3 13 4" xfId="28054"/>
    <cellStyle name="Output 2 2 2 3 13 5" xfId="28055"/>
    <cellStyle name="Output 2 2 2 3 14" xfId="28056"/>
    <cellStyle name="Output 2 2 2 3 14 2" xfId="28057"/>
    <cellStyle name="Output 2 2 2 3 14 3" xfId="28058"/>
    <cellStyle name="Output 2 2 2 3 14 4" xfId="28059"/>
    <cellStyle name="Output 2 2 2 3 14 5" xfId="28060"/>
    <cellStyle name="Output 2 2 2 3 15" xfId="28061"/>
    <cellStyle name="Output 2 2 2 3 15 2" xfId="28062"/>
    <cellStyle name="Output 2 2 2 3 15 3" xfId="28063"/>
    <cellStyle name="Output 2 2 2 3 15 4" xfId="28064"/>
    <cellStyle name="Output 2 2 2 3 15 5" xfId="28065"/>
    <cellStyle name="Output 2 2 2 3 16" xfId="28066"/>
    <cellStyle name="Output 2 2 2 3 16 2" xfId="28067"/>
    <cellStyle name="Output 2 2 2 3 16 3" xfId="28068"/>
    <cellStyle name="Output 2 2 2 3 16 4" xfId="28069"/>
    <cellStyle name="Output 2 2 2 3 16 5" xfId="28070"/>
    <cellStyle name="Output 2 2 2 3 17" xfId="28071"/>
    <cellStyle name="Output 2 2 2 3 17 2" xfId="28072"/>
    <cellStyle name="Output 2 2 2 3 17 3" xfId="28073"/>
    <cellStyle name="Output 2 2 2 3 17 4" xfId="28074"/>
    <cellStyle name="Output 2 2 2 3 17 5" xfId="28075"/>
    <cellStyle name="Output 2 2 2 3 18" xfId="28076"/>
    <cellStyle name="Output 2 2 2 3 18 2" xfId="28077"/>
    <cellStyle name="Output 2 2 2 3 18 3" xfId="28078"/>
    <cellStyle name="Output 2 2 2 3 18 4" xfId="28079"/>
    <cellStyle name="Output 2 2 2 3 18 5" xfId="28080"/>
    <cellStyle name="Output 2 2 2 3 19" xfId="28081"/>
    <cellStyle name="Output 2 2 2 3 2" xfId="28082"/>
    <cellStyle name="Output 2 2 2 3 2 10" xfId="28083"/>
    <cellStyle name="Output 2 2 2 3 2 10 2" xfId="28084"/>
    <cellStyle name="Output 2 2 2 3 2 10 3" xfId="28085"/>
    <cellStyle name="Output 2 2 2 3 2 10 4" xfId="28086"/>
    <cellStyle name="Output 2 2 2 3 2 10 5" xfId="28087"/>
    <cellStyle name="Output 2 2 2 3 2 11" xfId="28088"/>
    <cellStyle name="Output 2 2 2 3 2 11 2" xfId="28089"/>
    <cellStyle name="Output 2 2 2 3 2 11 3" xfId="28090"/>
    <cellStyle name="Output 2 2 2 3 2 11 4" xfId="28091"/>
    <cellStyle name="Output 2 2 2 3 2 11 5" xfId="28092"/>
    <cellStyle name="Output 2 2 2 3 2 12" xfId="28093"/>
    <cellStyle name="Output 2 2 2 3 2 12 2" xfId="28094"/>
    <cellStyle name="Output 2 2 2 3 2 12 3" xfId="28095"/>
    <cellStyle name="Output 2 2 2 3 2 12 4" xfId="28096"/>
    <cellStyle name="Output 2 2 2 3 2 12 5" xfId="28097"/>
    <cellStyle name="Output 2 2 2 3 2 13" xfId="28098"/>
    <cellStyle name="Output 2 2 2 3 2 13 2" xfId="28099"/>
    <cellStyle name="Output 2 2 2 3 2 13 3" xfId="28100"/>
    <cellStyle name="Output 2 2 2 3 2 13 4" xfId="28101"/>
    <cellStyle name="Output 2 2 2 3 2 13 5" xfId="28102"/>
    <cellStyle name="Output 2 2 2 3 2 14" xfId="28103"/>
    <cellStyle name="Output 2 2 2 3 2 14 2" xfId="28104"/>
    <cellStyle name="Output 2 2 2 3 2 14 3" xfId="28105"/>
    <cellStyle name="Output 2 2 2 3 2 14 4" xfId="28106"/>
    <cellStyle name="Output 2 2 2 3 2 14 5" xfId="28107"/>
    <cellStyle name="Output 2 2 2 3 2 15" xfId="28108"/>
    <cellStyle name="Output 2 2 2 3 2 15 2" xfId="28109"/>
    <cellStyle name="Output 2 2 2 3 2 15 3" xfId="28110"/>
    <cellStyle name="Output 2 2 2 3 2 15 4" xfId="28111"/>
    <cellStyle name="Output 2 2 2 3 2 15 5" xfId="28112"/>
    <cellStyle name="Output 2 2 2 3 2 16" xfId="28113"/>
    <cellStyle name="Output 2 2 2 3 2 16 2" xfId="28114"/>
    <cellStyle name="Output 2 2 2 3 2 16 3" xfId="28115"/>
    <cellStyle name="Output 2 2 2 3 2 16 4" xfId="28116"/>
    <cellStyle name="Output 2 2 2 3 2 16 5" xfId="28117"/>
    <cellStyle name="Output 2 2 2 3 2 17" xfId="28118"/>
    <cellStyle name="Output 2 2 2 3 2 17 2" xfId="28119"/>
    <cellStyle name="Output 2 2 2 3 2 17 3" xfId="28120"/>
    <cellStyle name="Output 2 2 2 3 2 17 4" xfId="28121"/>
    <cellStyle name="Output 2 2 2 3 2 17 5" xfId="28122"/>
    <cellStyle name="Output 2 2 2 3 2 18" xfId="28123"/>
    <cellStyle name="Output 2 2 2 3 2 18 2" xfId="28124"/>
    <cellStyle name="Output 2 2 2 3 2 18 3" xfId="28125"/>
    <cellStyle name="Output 2 2 2 3 2 18 4" xfId="28126"/>
    <cellStyle name="Output 2 2 2 3 2 18 5" xfId="28127"/>
    <cellStyle name="Output 2 2 2 3 2 19" xfId="28128"/>
    <cellStyle name="Output 2 2 2 3 2 2" xfId="28129"/>
    <cellStyle name="Output 2 2 2 3 2 2 2" xfId="28130"/>
    <cellStyle name="Output 2 2 2 3 2 2 2 2" xfId="28131"/>
    <cellStyle name="Output 2 2 2 3 2 2 2 3" xfId="28132"/>
    <cellStyle name="Output 2 2 2 3 2 2 2 4" xfId="28133"/>
    <cellStyle name="Output 2 2 2 3 2 2 2 5" xfId="28134"/>
    <cellStyle name="Output 2 2 2 3 2 2 2 6" xfId="28135"/>
    <cellStyle name="Output 2 2 2 3 2 2 2 7" xfId="28136"/>
    <cellStyle name="Output 2 2 2 3 2 2 3" xfId="28137"/>
    <cellStyle name="Output 2 2 2 3 2 2 4" xfId="28138"/>
    <cellStyle name="Output 2 2 2 3 2 2 5" xfId="28139"/>
    <cellStyle name="Output 2 2 2 3 2 3" xfId="28140"/>
    <cellStyle name="Output 2 2 2 3 2 3 2" xfId="28141"/>
    <cellStyle name="Output 2 2 2 3 2 3 2 2" xfId="28142"/>
    <cellStyle name="Output 2 2 2 3 2 3 2 3" xfId="28143"/>
    <cellStyle name="Output 2 2 2 3 2 3 2 4" xfId="28144"/>
    <cellStyle name="Output 2 2 2 3 2 3 2 5" xfId="28145"/>
    <cellStyle name="Output 2 2 2 3 2 3 2 6" xfId="28146"/>
    <cellStyle name="Output 2 2 2 3 2 3 2 7" xfId="28147"/>
    <cellStyle name="Output 2 2 2 3 2 3 3" xfId="28148"/>
    <cellStyle name="Output 2 2 2 3 2 3 4" xfId="28149"/>
    <cellStyle name="Output 2 2 2 3 2 3 5" xfId="28150"/>
    <cellStyle name="Output 2 2 2 3 2 4" xfId="28151"/>
    <cellStyle name="Output 2 2 2 3 2 4 2" xfId="28152"/>
    <cellStyle name="Output 2 2 2 3 2 4 2 2" xfId="28153"/>
    <cellStyle name="Output 2 2 2 3 2 4 2 3" xfId="28154"/>
    <cellStyle name="Output 2 2 2 3 2 4 2 4" xfId="28155"/>
    <cellStyle name="Output 2 2 2 3 2 4 2 5" xfId="28156"/>
    <cellStyle name="Output 2 2 2 3 2 4 2 6" xfId="28157"/>
    <cellStyle name="Output 2 2 2 3 2 4 2 7" xfId="28158"/>
    <cellStyle name="Output 2 2 2 3 2 4 3" xfId="28159"/>
    <cellStyle name="Output 2 2 2 3 2 4 4" xfId="28160"/>
    <cellStyle name="Output 2 2 2 3 2 4 5" xfId="28161"/>
    <cellStyle name="Output 2 2 2 3 2 5" xfId="28162"/>
    <cellStyle name="Output 2 2 2 3 2 5 2" xfId="28163"/>
    <cellStyle name="Output 2 2 2 3 2 5 3" xfId="28164"/>
    <cellStyle name="Output 2 2 2 3 2 5 4" xfId="28165"/>
    <cellStyle name="Output 2 2 2 3 2 5 5" xfId="28166"/>
    <cellStyle name="Output 2 2 2 3 2 5 6" xfId="28167"/>
    <cellStyle name="Output 2 2 2 3 2 5 7" xfId="28168"/>
    <cellStyle name="Output 2 2 2 3 2 5 8" xfId="28169"/>
    <cellStyle name="Output 2 2 2 3 2 6" xfId="28170"/>
    <cellStyle name="Output 2 2 2 3 2 6 2" xfId="28171"/>
    <cellStyle name="Output 2 2 2 3 2 6 3" xfId="28172"/>
    <cellStyle name="Output 2 2 2 3 2 6 4" xfId="28173"/>
    <cellStyle name="Output 2 2 2 3 2 6 5" xfId="28174"/>
    <cellStyle name="Output 2 2 2 3 2 6 6" xfId="28175"/>
    <cellStyle name="Output 2 2 2 3 2 6 7" xfId="28176"/>
    <cellStyle name="Output 2 2 2 3 2 7" xfId="28177"/>
    <cellStyle name="Output 2 2 2 3 2 7 2" xfId="28178"/>
    <cellStyle name="Output 2 2 2 3 2 7 3" xfId="28179"/>
    <cellStyle name="Output 2 2 2 3 2 7 4" xfId="28180"/>
    <cellStyle name="Output 2 2 2 3 2 7 5" xfId="28181"/>
    <cellStyle name="Output 2 2 2 3 2 8" xfId="28182"/>
    <cellStyle name="Output 2 2 2 3 2 8 2" xfId="28183"/>
    <cellStyle name="Output 2 2 2 3 2 8 3" xfId="28184"/>
    <cellStyle name="Output 2 2 2 3 2 8 4" xfId="28185"/>
    <cellStyle name="Output 2 2 2 3 2 8 5" xfId="28186"/>
    <cellStyle name="Output 2 2 2 3 2 9" xfId="28187"/>
    <cellStyle name="Output 2 2 2 3 2 9 2" xfId="28188"/>
    <cellStyle name="Output 2 2 2 3 2 9 3" xfId="28189"/>
    <cellStyle name="Output 2 2 2 3 2 9 4" xfId="28190"/>
    <cellStyle name="Output 2 2 2 3 2 9 5" xfId="28191"/>
    <cellStyle name="Output 2 2 2 3 3" xfId="28192"/>
    <cellStyle name="Output 2 2 2 3 3 10" xfId="28193"/>
    <cellStyle name="Output 2 2 2 3 3 2" xfId="28194"/>
    <cellStyle name="Output 2 2 2 3 3 2 2" xfId="28195"/>
    <cellStyle name="Output 2 2 2 3 3 2 2 2" xfId="28196"/>
    <cellStyle name="Output 2 2 2 3 3 2 2 3" xfId="28197"/>
    <cellStyle name="Output 2 2 2 3 3 2 2 4" xfId="28198"/>
    <cellStyle name="Output 2 2 2 3 3 2 2 5" xfId="28199"/>
    <cellStyle name="Output 2 2 2 3 3 2 2 6" xfId="28200"/>
    <cellStyle name="Output 2 2 2 3 3 2 2 7" xfId="28201"/>
    <cellStyle name="Output 2 2 2 3 3 2 3" xfId="28202"/>
    <cellStyle name="Output 2 2 2 3 3 2 4" xfId="28203"/>
    <cellStyle name="Output 2 2 2 3 3 3" xfId="28204"/>
    <cellStyle name="Output 2 2 2 3 3 3 2" xfId="28205"/>
    <cellStyle name="Output 2 2 2 3 3 3 2 2" xfId="28206"/>
    <cellStyle name="Output 2 2 2 3 3 3 2 3" xfId="28207"/>
    <cellStyle name="Output 2 2 2 3 3 3 2 4" xfId="28208"/>
    <cellStyle name="Output 2 2 2 3 3 3 2 5" xfId="28209"/>
    <cellStyle name="Output 2 2 2 3 3 3 2 6" xfId="28210"/>
    <cellStyle name="Output 2 2 2 3 3 3 2 7" xfId="28211"/>
    <cellStyle name="Output 2 2 2 3 3 3 3" xfId="28212"/>
    <cellStyle name="Output 2 2 2 3 3 3 4" xfId="28213"/>
    <cellStyle name="Output 2 2 2 3 3 4" xfId="28214"/>
    <cellStyle name="Output 2 2 2 3 3 4 2" xfId="28215"/>
    <cellStyle name="Output 2 2 2 3 3 4 2 2" xfId="28216"/>
    <cellStyle name="Output 2 2 2 3 3 4 2 3" xfId="28217"/>
    <cellStyle name="Output 2 2 2 3 3 4 2 4" xfId="28218"/>
    <cellStyle name="Output 2 2 2 3 3 4 2 5" xfId="28219"/>
    <cellStyle name="Output 2 2 2 3 3 4 2 6" xfId="28220"/>
    <cellStyle name="Output 2 2 2 3 3 4 2 7" xfId="28221"/>
    <cellStyle name="Output 2 2 2 3 3 4 3" xfId="28222"/>
    <cellStyle name="Output 2 2 2 3 3 4 4" xfId="28223"/>
    <cellStyle name="Output 2 2 2 3 3 5" xfId="28224"/>
    <cellStyle name="Output 2 2 2 3 3 5 2" xfId="28225"/>
    <cellStyle name="Output 2 2 2 3 3 5 3" xfId="28226"/>
    <cellStyle name="Output 2 2 2 3 3 5 4" xfId="28227"/>
    <cellStyle name="Output 2 2 2 3 3 5 5" xfId="28228"/>
    <cellStyle name="Output 2 2 2 3 3 5 6" xfId="28229"/>
    <cellStyle name="Output 2 2 2 3 3 5 7" xfId="28230"/>
    <cellStyle name="Output 2 2 2 3 3 5 8" xfId="28231"/>
    <cellStyle name="Output 2 2 2 3 3 6" xfId="28232"/>
    <cellStyle name="Output 2 2 2 3 3 6 2" xfId="28233"/>
    <cellStyle name="Output 2 2 2 3 3 6 3" xfId="28234"/>
    <cellStyle name="Output 2 2 2 3 3 6 4" xfId="28235"/>
    <cellStyle name="Output 2 2 2 3 3 6 5" xfId="28236"/>
    <cellStyle name="Output 2 2 2 3 3 6 6" xfId="28237"/>
    <cellStyle name="Output 2 2 2 3 3 6 7" xfId="28238"/>
    <cellStyle name="Output 2 2 2 3 3 7" xfId="28239"/>
    <cellStyle name="Output 2 2 2 3 3 8" xfId="28240"/>
    <cellStyle name="Output 2 2 2 3 3 9" xfId="28241"/>
    <cellStyle name="Output 2 2 2 3 4" xfId="28242"/>
    <cellStyle name="Output 2 2 2 3 4 2" xfId="28243"/>
    <cellStyle name="Output 2 2 2 3 4 2 2" xfId="28244"/>
    <cellStyle name="Output 2 2 2 3 4 2 3" xfId="28245"/>
    <cellStyle name="Output 2 2 2 3 4 2 4" xfId="28246"/>
    <cellStyle name="Output 2 2 2 3 4 2 5" xfId="28247"/>
    <cellStyle name="Output 2 2 2 3 4 2 6" xfId="28248"/>
    <cellStyle name="Output 2 2 2 3 4 2 7" xfId="28249"/>
    <cellStyle name="Output 2 2 2 3 4 3" xfId="28250"/>
    <cellStyle name="Output 2 2 2 3 4 4" xfId="28251"/>
    <cellStyle name="Output 2 2 2 3 4 5" xfId="28252"/>
    <cellStyle name="Output 2 2 2 3 5" xfId="28253"/>
    <cellStyle name="Output 2 2 2 3 5 2" xfId="28254"/>
    <cellStyle name="Output 2 2 2 3 5 2 2" xfId="28255"/>
    <cellStyle name="Output 2 2 2 3 5 2 3" xfId="28256"/>
    <cellStyle name="Output 2 2 2 3 5 2 4" xfId="28257"/>
    <cellStyle name="Output 2 2 2 3 5 2 5" xfId="28258"/>
    <cellStyle name="Output 2 2 2 3 5 2 6" xfId="28259"/>
    <cellStyle name="Output 2 2 2 3 5 2 7" xfId="28260"/>
    <cellStyle name="Output 2 2 2 3 5 3" xfId="28261"/>
    <cellStyle name="Output 2 2 2 3 5 4" xfId="28262"/>
    <cellStyle name="Output 2 2 2 3 5 5" xfId="28263"/>
    <cellStyle name="Output 2 2 2 3 6" xfId="28264"/>
    <cellStyle name="Output 2 2 2 3 6 2" xfId="28265"/>
    <cellStyle name="Output 2 2 2 3 6 2 2" xfId="28266"/>
    <cellStyle name="Output 2 2 2 3 6 2 3" xfId="28267"/>
    <cellStyle name="Output 2 2 2 3 6 2 4" xfId="28268"/>
    <cellStyle name="Output 2 2 2 3 6 2 5" xfId="28269"/>
    <cellStyle name="Output 2 2 2 3 6 2 6" xfId="28270"/>
    <cellStyle name="Output 2 2 2 3 6 2 7" xfId="28271"/>
    <cellStyle name="Output 2 2 2 3 6 3" xfId="28272"/>
    <cellStyle name="Output 2 2 2 3 6 4" xfId="28273"/>
    <cellStyle name="Output 2 2 2 3 6 5" xfId="28274"/>
    <cellStyle name="Output 2 2 2 3 7" xfId="28275"/>
    <cellStyle name="Output 2 2 2 3 7 2" xfId="28276"/>
    <cellStyle name="Output 2 2 2 3 7 2 2" xfId="28277"/>
    <cellStyle name="Output 2 2 2 3 7 2 3" xfId="28278"/>
    <cellStyle name="Output 2 2 2 3 7 2 4" xfId="28279"/>
    <cellStyle name="Output 2 2 2 3 7 2 5" xfId="28280"/>
    <cellStyle name="Output 2 2 2 3 7 2 6" xfId="28281"/>
    <cellStyle name="Output 2 2 2 3 7 2 7" xfId="28282"/>
    <cellStyle name="Output 2 2 2 3 7 3" xfId="28283"/>
    <cellStyle name="Output 2 2 2 3 7 4" xfId="28284"/>
    <cellStyle name="Output 2 2 2 3 7 5" xfId="28285"/>
    <cellStyle name="Output 2 2 2 3 8" xfId="28286"/>
    <cellStyle name="Output 2 2 2 3 8 2" xfId="28287"/>
    <cellStyle name="Output 2 2 2 3 8 3" xfId="28288"/>
    <cellStyle name="Output 2 2 2 3 8 4" xfId="28289"/>
    <cellStyle name="Output 2 2 2 3 8 5" xfId="28290"/>
    <cellStyle name="Output 2 2 2 3 8 6" xfId="28291"/>
    <cellStyle name="Output 2 2 2 3 8 7" xfId="28292"/>
    <cellStyle name="Output 2 2 2 3 8 8" xfId="28293"/>
    <cellStyle name="Output 2 2 2 3 9" xfId="28294"/>
    <cellStyle name="Output 2 2 2 3 9 2" xfId="28295"/>
    <cellStyle name="Output 2 2 2 3 9 3" xfId="28296"/>
    <cellStyle name="Output 2 2 2 3 9 4" xfId="28297"/>
    <cellStyle name="Output 2 2 2 3 9 5" xfId="28298"/>
    <cellStyle name="Output 2 2 2 3 9 6" xfId="28299"/>
    <cellStyle name="Output 2 2 2 3 9 7" xfId="28300"/>
    <cellStyle name="Output 2 2 2 4" xfId="28301"/>
    <cellStyle name="Output 2 2 2 4 10" xfId="28302"/>
    <cellStyle name="Output 2 2 2 4 10 2" xfId="28303"/>
    <cellStyle name="Output 2 2 2 4 10 3" xfId="28304"/>
    <cellStyle name="Output 2 2 2 4 10 4" xfId="28305"/>
    <cellStyle name="Output 2 2 2 4 10 5" xfId="28306"/>
    <cellStyle name="Output 2 2 2 4 11" xfId="28307"/>
    <cellStyle name="Output 2 2 2 4 11 2" xfId="28308"/>
    <cellStyle name="Output 2 2 2 4 11 3" xfId="28309"/>
    <cellStyle name="Output 2 2 2 4 11 4" xfId="28310"/>
    <cellStyle name="Output 2 2 2 4 11 5" xfId="28311"/>
    <cellStyle name="Output 2 2 2 4 12" xfId="28312"/>
    <cellStyle name="Output 2 2 2 4 12 2" xfId="28313"/>
    <cellStyle name="Output 2 2 2 4 12 3" xfId="28314"/>
    <cellStyle name="Output 2 2 2 4 12 4" xfId="28315"/>
    <cellStyle name="Output 2 2 2 4 12 5" xfId="28316"/>
    <cellStyle name="Output 2 2 2 4 13" xfId="28317"/>
    <cellStyle name="Output 2 2 2 4 13 2" xfId="28318"/>
    <cellStyle name="Output 2 2 2 4 13 3" xfId="28319"/>
    <cellStyle name="Output 2 2 2 4 13 4" xfId="28320"/>
    <cellStyle name="Output 2 2 2 4 13 5" xfId="28321"/>
    <cellStyle name="Output 2 2 2 4 14" xfId="28322"/>
    <cellStyle name="Output 2 2 2 4 14 2" xfId="28323"/>
    <cellStyle name="Output 2 2 2 4 14 3" xfId="28324"/>
    <cellStyle name="Output 2 2 2 4 14 4" xfId="28325"/>
    <cellStyle name="Output 2 2 2 4 14 5" xfId="28326"/>
    <cellStyle name="Output 2 2 2 4 15" xfId="28327"/>
    <cellStyle name="Output 2 2 2 4 15 2" xfId="28328"/>
    <cellStyle name="Output 2 2 2 4 15 3" xfId="28329"/>
    <cellStyle name="Output 2 2 2 4 15 4" xfId="28330"/>
    <cellStyle name="Output 2 2 2 4 15 5" xfId="28331"/>
    <cellStyle name="Output 2 2 2 4 16" xfId="28332"/>
    <cellStyle name="Output 2 2 2 4 16 2" xfId="28333"/>
    <cellStyle name="Output 2 2 2 4 16 3" xfId="28334"/>
    <cellStyle name="Output 2 2 2 4 16 4" xfId="28335"/>
    <cellStyle name="Output 2 2 2 4 16 5" xfId="28336"/>
    <cellStyle name="Output 2 2 2 4 17" xfId="28337"/>
    <cellStyle name="Output 2 2 2 4 17 2" xfId="28338"/>
    <cellStyle name="Output 2 2 2 4 17 3" xfId="28339"/>
    <cellStyle name="Output 2 2 2 4 17 4" xfId="28340"/>
    <cellStyle name="Output 2 2 2 4 17 5" xfId="28341"/>
    <cellStyle name="Output 2 2 2 4 18" xfId="28342"/>
    <cellStyle name="Output 2 2 2 4 18 2" xfId="28343"/>
    <cellStyle name="Output 2 2 2 4 18 3" xfId="28344"/>
    <cellStyle name="Output 2 2 2 4 18 4" xfId="28345"/>
    <cellStyle name="Output 2 2 2 4 18 5" xfId="28346"/>
    <cellStyle name="Output 2 2 2 4 19" xfId="28347"/>
    <cellStyle name="Output 2 2 2 4 2" xfId="28348"/>
    <cellStyle name="Output 2 2 2 4 2 2" xfId="28349"/>
    <cellStyle name="Output 2 2 2 4 2 2 2" xfId="28350"/>
    <cellStyle name="Output 2 2 2 4 2 2 3" xfId="28351"/>
    <cellStyle name="Output 2 2 2 4 2 2 4" xfId="28352"/>
    <cellStyle name="Output 2 2 2 4 2 2 5" xfId="28353"/>
    <cellStyle name="Output 2 2 2 4 2 2 6" xfId="28354"/>
    <cellStyle name="Output 2 2 2 4 2 2 7" xfId="28355"/>
    <cellStyle name="Output 2 2 2 4 2 3" xfId="28356"/>
    <cellStyle name="Output 2 2 2 4 2 4" xfId="28357"/>
    <cellStyle name="Output 2 2 2 4 2 5" xfId="28358"/>
    <cellStyle name="Output 2 2 2 4 3" xfId="28359"/>
    <cellStyle name="Output 2 2 2 4 3 2" xfId="28360"/>
    <cellStyle name="Output 2 2 2 4 3 2 2" xfId="28361"/>
    <cellStyle name="Output 2 2 2 4 3 2 3" xfId="28362"/>
    <cellStyle name="Output 2 2 2 4 3 2 4" xfId="28363"/>
    <cellStyle name="Output 2 2 2 4 3 2 5" xfId="28364"/>
    <cellStyle name="Output 2 2 2 4 3 2 6" xfId="28365"/>
    <cellStyle name="Output 2 2 2 4 3 2 7" xfId="28366"/>
    <cellStyle name="Output 2 2 2 4 3 3" xfId="28367"/>
    <cellStyle name="Output 2 2 2 4 3 4" xfId="28368"/>
    <cellStyle name="Output 2 2 2 4 3 5" xfId="28369"/>
    <cellStyle name="Output 2 2 2 4 4" xfId="28370"/>
    <cellStyle name="Output 2 2 2 4 4 2" xfId="28371"/>
    <cellStyle name="Output 2 2 2 4 4 2 2" xfId="28372"/>
    <cellStyle name="Output 2 2 2 4 4 2 3" xfId="28373"/>
    <cellStyle name="Output 2 2 2 4 4 2 4" xfId="28374"/>
    <cellStyle name="Output 2 2 2 4 4 2 5" xfId="28375"/>
    <cellStyle name="Output 2 2 2 4 4 2 6" xfId="28376"/>
    <cellStyle name="Output 2 2 2 4 4 2 7" xfId="28377"/>
    <cellStyle name="Output 2 2 2 4 4 3" xfId="28378"/>
    <cellStyle name="Output 2 2 2 4 4 4" xfId="28379"/>
    <cellStyle name="Output 2 2 2 4 4 5" xfId="28380"/>
    <cellStyle name="Output 2 2 2 4 5" xfId="28381"/>
    <cellStyle name="Output 2 2 2 4 5 2" xfId="28382"/>
    <cellStyle name="Output 2 2 2 4 5 3" xfId="28383"/>
    <cellStyle name="Output 2 2 2 4 5 4" xfId="28384"/>
    <cellStyle name="Output 2 2 2 4 5 5" xfId="28385"/>
    <cellStyle name="Output 2 2 2 4 5 6" xfId="28386"/>
    <cellStyle name="Output 2 2 2 4 5 7" xfId="28387"/>
    <cellStyle name="Output 2 2 2 4 5 8" xfId="28388"/>
    <cellStyle name="Output 2 2 2 4 6" xfId="28389"/>
    <cellStyle name="Output 2 2 2 4 6 2" xfId="28390"/>
    <cellStyle name="Output 2 2 2 4 6 3" xfId="28391"/>
    <cellStyle name="Output 2 2 2 4 6 4" xfId="28392"/>
    <cellStyle name="Output 2 2 2 4 6 5" xfId="28393"/>
    <cellStyle name="Output 2 2 2 4 6 6" xfId="28394"/>
    <cellStyle name="Output 2 2 2 4 6 7" xfId="28395"/>
    <cellStyle name="Output 2 2 2 4 7" xfId="28396"/>
    <cellStyle name="Output 2 2 2 4 7 2" xfId="28397"/>
    <cellStyle name="Output 2 2 2 4 7 3" xfId="28398"/>
    <cellStyle name="Output 2 2 2 4 7 4" xfId="28399"/>
    <cellStyle name="Output 2 2 2 4 7 5" xfId="28400"/>
    <cellStyle name="Output 2 2 2 4 8" xfId="28401"/>
    <cellStyle name="Output 2 2 2 4 8 2" xfId="28402"/>
    <cellStyle name="Output 2 2 2 4 8 3" xfId="28403"/>
    <cellStyle name="Output 2 2 2 4 8 4" xfId="28404"/>
    <cellStyle name="Output 2 2 2 4 8 5" xfId="28405"/>
    <cellStyle name="Output 2 2 2 4 9" xfId="28406"/>
    <cellStyle name="Output 2 2 2 4 9 2" xfId="28407"/>
    <cellStyle name="Output 2 2 2 4 9 3" xfId="28408"/>
    <cellStyle name="Output 2 2 2 4 9 4" xfId="28409"/>
    <cellStyle name="Output 2 2 2 4 9 5" xfId="28410"/>
    <cellStyle name="Output 2 2 2 5" xfId="28411"/>
    <cellStyle name="Output 2 2 2 5 10" xfId="28412"/>
    <cellStyle name="Output 2 2 2 5 2" xfId="28413"/>
    <cellStyle name="Output 2 2 2 5 2 2" xfId="28414"/>
    <cellStyle name="Output 2 2 2 5 2 2 2" xfId="28415"/>
    <cellStyle name="Output 2 2 2 5 2 2 3" xfId="28416"/>
    <cellStyle name="Output 2 2 2 5 2 2 4" xfId="28417"/>
    <cellStyle name="Output 2 2 2 5 2 2 5" xfId="28418"/>
    <cellStyle name="Output 2 2 2 5 2 2 6" xfId="28419"/>
    <cellStyle name="Output 2 2 2 5 2 2 7" xfId="28420"/>
    <cellStyle name="Output 2 2 2 5 2 3" xfId="28421"/>
    <cellStyle name="Output 2 2 2 5 2 4" xfId="28422"/>
    <cellStyle name="Output 2 2 2 5 3" xfId="28423"/>
    <cellStyle name="Output 2 2 2 5 3 2" xfId="28424"/>
    <cellStyle name="Output 2 2 2 5 3 2 2" xfId="28425"/>
    <cellStyle name="Output 2 2 2 5 3 2 3" xfId="28426"/>
    <cellStyle name="Output 2 2 2 5 3 2 4" xfId="28427"/>
    <cellStyle name="Output 2 2 2 5 3 2 5" xfId="28428"/>
    <cellStyle name="Output 2 2 2 5 3 2 6" xfId="28429"/>
    <cellStyle name="Output 2 2 2 5 3 2 7" xfId="28430"/>
    <cellStyle name="Output 2 2 2 5 3 3" xfId="28431"/>
    <cellStyle name="Output 2 2 2 5 3 4" xfId="28432"/>
    <cellStyle name="Output 2 2 2 5 4" xfId="28433"/>
    <cellStyle name="Output 2 2 2 5 4 2" xfId="28434"/>
    <cellStyle name="Output 2 2 2 5 4 2 2" xfId="28435"/>
    <cellStyle name="Output 2 2 2 5 4 2 3" xfId="28436"/>
    <cellStyle name="Output 2 2 2 5 4 2 4" xfId="28437"/>
    <cellStyle name="Output 2 2 2 5 4 2 5" xfId="28438"/>
    <cellStyle name="Output 2 2 2 5 4 2 6" xfId="28439"/>
    <cellStyle name="Output 2 2 2 5 4 2 7" xfId="28440"/>
    <cellStyle name="Output 2 2 2 5 4 3" xfId="28441"/>
    <cellStyle name="Output 2 2 2 5 4 4" xfId="28442"/>
    <cellStyle name="Output 2 2 2 5 5" xfId="28443"/>
    <cellStyle name="Output 2 2 2 5 5 2" xfId="28444"/>
    <cellStyle name="Output 2 2 2 5 5 3" xfId="28445"/>
    <cellStyle name="Output 2 2 2 5 5 4" xfId="28446"/>
    <cellStyle name="Output 2 2 2 5 5 5" xfId="28447"/>
    <cellStyle name="Output 2 2 2 5 5 6" xfId="28448"/>
    <cellStyle name="Output 2 2 2 5 5 7" xfId="28449"/>
    <cellStyle name="Output 2 2 2 5 5 8" xfId="28450"/>
    <cellStyle name="Output 2 2 2 5 6" xfId="28451"/>
    <cellStyle name="Output 2 2 2 5 6 2" xfId="28452"/>
    <cellStyle name="Output 2 2 2 5 6 3" xfId="28453"/>
    <cellStyle name="Output 2 2 2 5 6 4" xfId="28454"/>
    <cellStyle name="Output 2 2 2 5 6 5" xfId="28455"/>
    <cellStyle name="Output 2 2 2 5 6 6" xfId="28456"/>
    <cellStyle name="Output 2 2 2 5 6 7" xfId="28457"/>
    <cellStyle name="Output 2 2 2 5 7" xfId="28458"/>
    <cellStyle name="Output 2 2 2 5 8" xfId="28459"/>
    <cellStyle name="Output 2 2 2 5 9" xfId="28460"/>
    <cellStyle name="Output 2 2 2 6" xfId="28461"/>
    <cellStyle name="Output 2 2 2 6 2" xfId="28462"/>
    <cellStyle name="Output 2 2 2 6 2 2" xfId="28463"/>
    <cellStyle name="Output 2 2 2 6 2 3" xfId="28464"/>
    <cellStyle name="Output 2 2 2 6 2 4" xfId="28465"/>
    <cellStyle name="Output 2 2 2 6 2 5" xfId="28466"/>
    <cellStyle name="Output 2 2 2 6 2 6" xfId="28467"/>
    <cellStyle name="Output 2 2 2 6 2 7" xfId="28468"/>
    <cellStyle name="Output 2 2 2 6 3" xfId="28469"/>
    <cellStyle name="Output 2 2 2 6 4" xfId="28470"/>
    <cellStyle name="Output 2 2 2 6 5" xfId="28471"/>
    <cellStyle name="Output 2 2 2 7" xfId="28472"/>
    <cellStyle name="Output 2 2 2 7 2" xfId="28473"/>
    <cellStyle name="Output 2 2 2 7 2 2" xfId="28474"/>
    <cellStyle name="Output 2 2 2 7 2 3" xfId="28475"/>
    <cellStyle name="Output 2 2 2 7 2 4" xfId="28476"/>
    <cellStyle name="Output 2 2 2 7 2 5" xfId="28477"/>
    <cellStyle name="Output 2 2 2 7 2 6" xfId="28478"/>
    <cellStyle name="Output 2 2 2 7 2 7" xfId="28479"/>
    <cellStyle name="Output 2 2 2 7 3" xfId="28480"/>
    <cellStyle name="Output 2 2 2 7 4" xfId="28481"/>
    <cellStyle name="Output 2 2 2 7 5" xfId="28482"/>
    <cellStyle name="Output 2 2 2 8" xfId="28483"/>
    <cellStyle name="Output 2 2 2 8 2" xfId="28484"/>
    <cellStyle name="Output 2 2 2 8 2 2" xfId="28485"/>
    <cellStyle name="Output 2 2 2 8 2 3" xfId="28486"/>
    <cellStyle name="Output 2 2 2 8 2 4" xfId="28487"/>
    <cellStyle name="Output 2 2 2 8 2 5" xfId="28488"/>
    <cellStyle name="Output 2 2 2 8 2 6" xfId="28489"/>
    <cellStyle name="Output 2 2 2 8 2 7" xfId="28490"/>
    <cellStyle name="Output 2 2 2 8 3" xfId="28491"/>
    <cellStyle name="Output 2 2 2 8 4" xfId="28492"/>
    <cellStyle name="Output 2 2 2 8 5" xfId="28493"/>
    <cellStyle name="Output 2 2 2 9" xfId="28494"/>
    <cellStyle name="Output 2 2 2 9 2" xfId="28495"/>
    <cellStyle name="Output 2 2 2 9 2 2" xfId="28496"/>
    <cellStyle name="Output 2 2 2 9 2 3" xfId="28497"/>
    <cellStyle name="Output 2 2 2 9 2 4" xfId="28498"/>
    <cellStyle name="Output 2 2 2 9 2 5" xfId="28499"/>
    <cellStyle name="Output 2 2 2 9 2 6" xfId="28500"/>
    <cellStyle name="Output 2 2 2 9 2 7" xfId="28501"/>
    <cellStyle name="Output 2 2 2 9 3" xfId="28502"/>
    <cellStyle name="Output 2 2 2 9 4" xfId="28503"/>
    <cellStyle name="Output 2 2 2 9 5" xfId="28504"/>
    <cellStyle name="Output 2 2 20" xfId="28505"/>
    <cellStyle name="Output 2 2 3" xfId="28506"/>
    <cellStyle name="Output 2 2 3 10" xfId="28507"/>
    <cellStyle name="Output 2 2 3 10 2" xfId="28508"/>
    <cellStyle name="Output 2 2 3 10 3" xfId="28509"/>
    <cellStyle name="Output 2 2 3 10 4" xfId="28510"/>
    <cellStyle name="Output 2 2 3 10 5" xfId="28511"/>
    <cellStyle name="Output 2 2 3 10 6" xfId="28512"/>
    <cellStyle name="Output 2 2 3 10 7" xfId="28513"/>
    <cellStyle name="Output 2 2 3 10 8" xfId="28514"/>
    <cellStyle name="Output 2 2 3 11" xfId="28515"/>
    <cellStyle name="Output 2 2 3 11 2" xfId="28516"/>
    <cellStyle name="Output 2 2 3 11 3" xfId="28517"/>
    <cellStyle name="Output 2 2 3 11 4" xfId="28518"/>
    <cellStyle name="Output 2 2 3 11 5" xfId="28519"/>
    <cellStyle name="Output 2 2 3 11 6" xfId="28520"/>
    <cellStyle name="Output 2 2 3 11 7" xfId="28521"/>
    <cellStyle name="Output 2 2 3 12" xfId="28522"/>
    <cellStyle name="Output 2 2 3 12 2" xfId="28523"/>
    <cellStyle name="Output 2 2 3 12 3" xfId="28524"/>
    <cellStyle name="Output 2 2 3 12 4" xfId="28525"/>
    <cellStyle name="Output 2 2 3 12 5" xfId="28526"/>
    <cellStyle name="Output 2 2 3 13" xfId="28527"/>
    <cellStyle name="Output 2 2 3 13 2" xfId="28528"/>
    <cellStyle name="Output 2 2 3 13 3" xfId="28529"/>
    <cellStyle name="Output 2 2 3 13 4" xfId="28530"/>
    <cellStyle name="Output 2 2 3 13 5" xfId="28531"/>
    <cellStyle name="Output 2 2 3 14" xfId="28532"/>
    <cellStyle name="Output 2 2 3 14 2" xfId="28533"/>
    <cellStyle name="Output 2 2 3 14 3" xfId="28534"/>
    <cellStyle name="Output 2 2 3 14 4" xfId="28535"/>
    <cellStyle name="Output 2 2 3 14 5" xfId="28536"/>
    <cellStyle name="Output 2 2 3 15" xfId="28537"/>
    <cellStyle name="Output 2 2 3 15 2" xfId="28538"/>
    <cellStyle name="Output 2 2 3 15 3" xfId="28539"/>
    <cellStyle name="Output 2 2 3 15 4" xfId="28540"/>
    <cellStyle name="Output 2 2 3 15 5" xfId="28541"/>
    <cellStyle name="Output 2 2 3 16" xfId="28542"/>
    <cellStyle name="Output 2 2 3 16 2" xfId="28543"/>
    <cellStyle name="Output 2 2 3 16 3" xfId="28544"/>
    <cellStyle name="Output 2 2 3 16 4" xfId="28545"/>
    <cellStyle name="Output 2 2 3 16 5" xfId="28546"/>
    <cellStyle name="Output 2 2 3 17" xfId="28547"/>
    <cellStyle name="Output 2 2 3 17 2" xfId="28548"/>
    <cellStyle name="Output 2 2 3 17 3" xfId="28549"/>
    <cellStyle name="Output 2 2 3 17 4" xfId="28550"/>
    <cellStyle name="Output 2 2 3 17 5" xfId="28551"/>
    <cellStyle name="Output 2 2 3 18" xfId="28552"/>
    <cellStyle name="Output 2 2 3 2" xfId="28553"/>
    <cellStyle name="Output 2 2 3 2 10" xfId="28554"/>
    <cellStyle name="Output 2 2 3 2 10 2" xfId="28555"/>
    <cellStyle name="Output 2 2 3 2 10 3" xfId="28556"/>
    <cellStyle name="Output 2 2 3 2 10 4" xfId="28557"/>
    <cellStyle name="Output 2 2 3 2 10 5" xfId="28558"/>
    <cellStyle name="Output 2 2 3 2 11" xfId="28559"/>
    <cellStyle name="Output 2 2 3 2 11 2" xfId="28560"/>
    <cellStyle name="Output 2 2 3 2 11 3" xfId="28561"/>
    <cellStyle name="Output 2 2 3 2 11 4" xfId="28562"/>
    <cellStyle name="Output 2 2 3 2 11 5" xfId="28563"/>
    <cellStyle name="Output 2 2 3 2 12" xfId="28564"/>
    <cellStyle name="Output 2 2 3 2 12 2" xfId="28565"/>
    <cellStyle name="Output 2 2 3 2 12 3" xfId="28566"/>
    <cellStyle name="Output 2 2 3 2 12 4" xfId="28567"/>
    <cellStyle name="Output 2 2 3 2 12 5" xfId="28568"/>
    <cellStyle name="Output 2 2 3 2 13" xfId="28569"/>
    <cellStyle name="Output 2 2 3 2 13 2" xfId="28570"/>
    <cellStyle name="Output 2 2 3 2 13 3" xfId="28571"/>
    <cellStyle name="Output 2 2 3 2 13 4" xfId="28572"/>
    <cellStyle name="Output 2 2 3 2 13 5" xfId="28573"/>
    <cellStyle name="Output 2 2 3 2 14" xfId="28574"/>
    <cellStyle name="Output 2 2 3 2 14 2" xfId="28575"/>
    <cellStyle name="Output 2 2 3 2 14 3" xfId="28576"/>
    <cellStyle name="Output 2 2 3 2 14 4" xfId="28577"/>
    <cellStyle name="Output 2 2 3 2 14 5" xfId="28578"/>
    <cellStyle name="Output 2 2 3 2 15" xfId="28579"/>
    <cellStyle name="Output 2 2 3 2 15 2" xfId="28580"/>
    <cellStyle name="Output 2 2 3 2 15 3" xfId="28581"/>
    <cellStyle name="Output 2 2 3 2 15 4" xfId="28582"/>
    <cellStyle name="Output 2 2 3 2 15 5" xfId="28583"/>
    <cellStyle name="Output 2 2 3 2 16" xfId="28584"/>
    <cellStyle name="Output 2 2 3 2 16 2" xfId="28585"/>
    <cellStyle name="Output 2 2 3 2 16 3" xfId="28586"/>
    <cellStyle name="Output 2 2 3 2 16 4" xfId="28587"/>
    <cellStyle name="Output 2 2 3 2 16 5" xfId="28588"/>
    <cellStyle name="Output 2 2 3 2 17" xfId="28589"/>
    <cellStyle name="Output 2 2 3 2 17 2" xfId="28590"/>
    <cellStyle name="Output 2 2 3 2 17 3" xfId="28591"/>
    <cellStyle name="Output 2 2 3 2 17 4" xfId="28592"/>
    <cellStyle name="Output 2 2 3 2 17 5" xfId="28593"/>
    <cellStyle name="Output 2 2 3 2 18" xfId="28594"/>
    <cellStyle name="Output 2 2 3 2 18 2" xfId="28595"/>
    <cellStyle name="Output 2 2 3 2 18 3" xfId="28596"/>
    <cellStyle name="Output 2 2 3 2 18 4" xfId="28597"/>
    <cellStyle name="Output 2 2 3 2 18 5" xfId="28598"/>
    <cellStyle name="Output 2 2 3 2 19" xfId="28599"/>
    <cellStyle name="Output 2 2 3 2 2" xfId="28600"/>
    <cellStyle name="Output 2 2 3 2 2 10" xfId="28601"/>
    <cellStyle name="Output 2 2 3 2 2 10 2" xfId="28602"/>
    <cellStyle name="Output 2 2 3 2 2 10 3" xfId="28603"/>
    <cellStyle name="Output 2 2 3 2 2 10 4" xfId="28604"/>
    <cellStyle name="Output 2 2 3 2 2 10 5" xfId="28605"/>
    <cellStyle name="Output 2 2 3 2 2 11" xfId="28606"/>
    <cellStyle name="Output 2 2 3 2 2 11 2" xfId="28607"/>
    <cellStyle name="Output 2 2 3 2 2 11 3" xfId="28608"/>
    <cellStyle name="Output 2 2 3 2 2 11 4" xfId="28609"/>
    <cellStyle name="Output 2 2 3 2 2 11 5" xfId="28610"/>
    <cellStyle name="Output 2 2 3 2 2 12" xfId="28611"/>
    <cellStyle name="Output 2 2 3 2 2 12 2" xfId="28612"/>
    <cellStyle name="Output 2 2 3 2 2 12 3" xfId="28613"/>
    <cellStyle name="Output 2 2 3 2 2 12 4" xfId="28614"/>
    <cellStyle name="Output 2 2 3 2 2 12 5" xfId="28615"/>
    <cellStyle name="Output 2 2 3 2 2 13" xfId="28616"/>
    <cellStyle name="Output 2 2 3 2 2 13 2" xfId="28617"/>
    <cellStyle name="Output 2 2 3 2 2 13 3" xfId="28618"/>
    <cellStyle name="Output 2 2 3 2 2 13 4" xfId="28619"/>
    <cellStyle name="Output 2 2 3 2 2 13 5" xfId="28620"/>
    <cellStyle name="Output 2 2 3 2 2 14" xfId="28621"/>
    <cellStyle name="Output 2 2 3 2 2 14 2" xfId="28622"/>
    <cellStyle name="Output 2 2 3 2 2 14 3" xfId="28623"/>
    <cellStyle name="Output 2 2 3 2 2 14 4" xfId="28624"/>
    <cellStyle name="Output 2 2 3 2 2 14 5" xfId="28625"/>
    <cellStyle name="Output 2 2 3 2 2 15" xfId="28626"/>
    <cellStyle name="Output 2 2 3 2 2 15 2" xfId="28627"/>
    <cellStyle name="Output 2 2 3 2 2 15 3" xfId="28628"/>
    <cellStyle name="Output 2 2 3 2 2 15 4" xfId="28629"/>
    <cellStyle name="Output 2 2 3 2 2 15 5" xfId="28630"/>
    <cellStyle name="Output 2 2 3 2 2 16" xfId="28631"/>
    <cellStyle name="Output 2 2 3 2 2 16 2" xfId="28632"/>
    <cellStyle name="Output 2 2 3 2 2 16 3" xfId="28633"/>
    <cellStyle name="Output 2 2 3 2 2 16 4" xfId="28634"/>
    <cellStyle name="Output 2 2 3 2 2 16 5" xfId="28635"/>
    <cellStyle name="Output 2 2 3 2 2 17" xfId="28636"/>
    <cellStyle name="Output 2 2 3 2 2 17 2" xfId="28637"/>
    <cellStyle name="Output 2 2 3 2 2 17 3" xfId="28638"/>
    <cellStyle name="Output 2 2 3 2 2 17 4" xfId="28639"/>
    <cellStyle name="Output 2 2 3 2 2 17 5" xfId="28640"/>
    <cellStyle name="Output 2 2 3 2 2 18" xfId="28641"/>
    <cellStyle name="Output 2 2 3 2 2 18 2" xfId="28642"/>
    <cellStyle name="Output 2 2 3 2 2 18 3" xfId="28643"/>
    <cellStyle name="Output 2 2 3 2 2 18 4" xfId="28644"/>
    <cellStyle name="Output 2 2 3 2 2 18 5" xfId="28645"/>
    <cellStyle name="Output 2 2 3 2 2 19" xfId="28646"/>
    <cellStyle name="Output 2 2 3 2 2 2" xfId="28647"/>
    <cellStyle name="Output 2 2 3 2 2 2 2" xfId="28648"/>
    <cellStyle name="Output 2 2 3 2 2 2 2 2" xfId="28649"/>
    <cellStyle name="Output 2 2 3 2 2 2 2 3" xfId="28650"/>
    <cellStyle name="Output 2 2 3 2 2 2 2 4" xfId="28651"/>
    <cellStyle name="Output 2 2 3 2 2 2 2 5" xfId="28652"/>
    <cellStyle name="Output 2 2 3 2 2 2 2 6" xfId="28653"/>
    <cellStyle name="Output 2 2 3 2 2 2 2 7" xfId="28654"/>
    <cellStyle name="Output 2 2 3 2 2 2 3" xfId="28655"/>
    <cellStyle name="Output 2 2 3 2 2 2 4" xfId="28656"/>
    <cellStyle name="Output 2 2 3 2 2 2 5" xfId="28657"/>
    <cellStyle name="Output 2 2 3 2 2 3" xfId="28658"/>
    <cellStyle name="Output 2 2 3 2 2 3 2" xfId="28659"/>
    <cellStyle name="Output 2 2 3 2 2 3 2 2" xfId="28660"/>
    <cellStyle name="Output 2 2 3 2 2 3 2 3" xfId="28661"/>
    <cellStyle name="Output 2 2 3 2 2 3 2 4" xfId="28662"/>
    <cellStyle name="Output 2 2 3 2 2 3 2 5" xfId="28663"/>
    <cellStyle name="Output 2 2 3 2 2 3 2 6" xfId="28664"/>
    <cellStyle name="Output 2 2 3 2 2 3 2 7" xfId="28665"/>
    <cellStyle name="Output 2 2 3 2 2 3 3" xfId="28666"/>
    <cellStyle name="Output 2 2 3 2 2 3 4" xfId="28667"/>
    <cellStyle name="Output 2 2 3 2 2 3 5" xfId="28668"/>
    <cellStyle name="Output 2 2 3 2 2 4" xfId="28669"/>
    <cellStyle name="Output 2 2 3 2 2 4 2" xfId="28670"/>
    <cellStyle name="Output 2 2 3 2 2 4 2 2" xfId="28671"/>
    <cellStyle name="Output 2 2 3 2 2 4 2 3" xfId="28672"/>
    <cellStyle name="Output 2 2 3 2 2 4 2 4" xfId="28673"/>
    <cellStyle name="Output 2 2 3 2 2 4 2 5" xfId="28674"/>
    <cellStyle name="Output 2 2 3 2 2 4 2 6" xfId="28675"/>
    <cellStyle name="Output 2 2 3 2 2 4 2 7" xfId="28676"/>
    <cellStyle name="Output 2 2 3 2 2 4 3" xfId="28677"/>
    <cellStyle name="Output 2 2 3 2 2 4 4" xfId="28678"/>
    <cellStyle name="Output 2 2 3 2 2 4 5" xfId="28679"/>
    <cellStyle name="Output 2 2 3 2 2 5" xfId="28680"/>
    <cellStyle name="Output 2 2 3 2 2 5 2" xfId="28681"/>
    <cellStyle name="Output 2 2 3 2 2 5 3" xfId="28682"/>
    <cellStyle name="Output 2 2 3 2 2 5 4" xfId="28683"/>
    <cellStyle name="Output 2 2 3 2 2 5 5" xfId="28684"/>
    <cellStyle name="Output 2 2 3 2 2 5 6" xfId="28685"/>
    <cellStyle name="Output 2 2 3 2 2 5 7" xfId="28686"/>
    <cellStyle name="Output 2 2 3 2 2 5 8" xfId="28687"/>
    <cellStyle name="Output 2 2 3 2 2 6" xfId="28688"/>
    <cellStyle name="Output 2 2 3 2 2 6 2" xfId="28689"/>
    <cellStyle name="Output 2 2 3 2 2 6 3" xfId="28690"/>
    <cellStyle name="Output 2 2 3 2 2 6 4" xfId="28691"/>
    <cellStyle name="Output 2 2 3 2 2 6 5" xfId="28692"/>
    <cellStyle name="Output 2 2 3 2 2 6 6" xfId="28693"/>
    <cellStyle name="Output 2 2 3 2 2 6 7" xfId="28694"/>
    <cellStyle name="Output 2 2 3 2 2 7" xfId="28695"/>
    <cellStyle name="Output 2 2 3 2 2 7 2" xfId="28696"/>
    <cellStyle name="Output 2 2 3 2 2 7 3" xfId="28697"/>
    <cellStyle name="Output 2 2 3 2 2 7 4" xfId="28698"/>
    <cellStyle name="Output 2 2 3 2 2 7 5" xfId="28699"/>
    <cellStyle name="Output 2 2 3 2 2 8" xfId="28700"/>
    <cellStyle name="Output 2 2 3 2 2 8 2" xfId="28701"/>
    <cellStyle name="Output 2 2 3 2 2 8 3" xfId="28702"/>
    <cellStyle name="Output 2 2 3 2 2 8 4" xfId="28703"/>
    <cellStyle name="Output 2 2 3 2 2 8 5" xfId="28704"/>
    <cellStyle name="Output 2 2 3 2 2 9" xfId="28705"/>
    <cellStyle name="Output 2 2 3 2 2 9 2" xfId="28706"/>
    <cellStyle name="Output 2 2 3 2 2 9 3" xfId="28707"/>
    <cellStyle name="Output 2 2 3 2 2 9 4" xfId="28708"/>
    <cellStyle name="Output 2 2 3 2 2 9 5" xfId="28709"/>
    <cellStyle name="Output 2 2 3 2 3" xfId="28710"/>
    <cellStyle name="Output 2 2 3 2 3 10" xfId="28711"/>
    <cellStyle name="Output 2 2 3 2 3 2" xfId="28712"/>
    <cellStyle name="Output 2 2 3 2 3 2 2" xfId="28713"/>
    <cellStyle name="Output 2 2 3 2 3 2 2 2" xfId="28714"/>
    <cellStyle name="Output 2 2 3 2 3 2 2 3" xfId="28715"/>
    <cellStyle name="Output 2 2 3 2 3 2 2 4" xfId="28716"/>
    <cellStyle name="Output 2 2 3 2 3 2 2 5" xfId="28717"/>
    <cellStyle name="Output 2 2 3 2 3 2 2 6" xfId="28718"/>
    <cellStyle name="Output 2 2 3 2 3 2 2 7" xfId="28719"/>
    <cellStyle name="Output 2 2 3 2 3 2 3" xfId="28720"/>
    <cellStyle name="Output 2 2 3 2 3 2 4" xfId="28721"/>
    <cellStyle name="Output 2 2 3 2 3 3" xfId="28722"/>
    <cellStyle name="Output 2 2 3 2 3 3 2" xfId="28723"/>
    <cellStyle name="Output 2 2 3 2 3 3 2 2" xfId="28724"/>
    <cellStyle name="Output 2 2 3 2 3 3 2 3" xfId="28725"/>
    <cellStyle name="Output 2 2 3 2 3 3 2 4" xfId="28726"/>
    <cellStyle name="Output 2 2 3 2 3 3 2 5" xfId="28727"/>
    <cellStyle name="Output 2 2 3 2 3 3 2 6" xfId="28728"/>
    <cellStyle name="Output 2 2 3 2 3 3 2 7" xfId="28729"/>
    <cellStyle name="Output 2 2 3 2 3 3 3" xfId="28730"/>
    <cellStyle name="Output 2 2 3 2 3 3 4" xfId="28731"/>
    <cellStyle name="Output 2 2 3 2 3 4" xfId="28732"/>
    <cellStyle name="Output 2 2 3 2 3 4 2" xfId="28733"/>
    <cellStyle name="Output 2 2 3 2 3 4 2 2" xfId="28734"/>
    <cellStyle name="Output 2 2 3 2 3 4 2 3" xfId="28735"/>
    <cellStyle name="Output 2 2 3 2 3 4 2 4" xfId="28736"/>
    <cellStyle name="Output 2 2 3 2 3 4 2 5" xfId="28737"/>
    <cellStyle name="Output 2 2 3 2 3 4 2 6" xfId="28738"/>
    <cellStyle name="Output 2 2 3 2 3 4 2 7" xfId="28739"/>
    <cellStyle name="Output 2 2 3 2 3 4 3" xfId="28740"/>
    <cellStyle name="Output 2 2 3 2 3 4 4" xfId="28741"/>
    <cellStyle name="Output 2 2 3 2 3 5" xfId="28742"/>
    <cellStyle name="Output 2 2 3 2 3 5 2" xfId="28743"/>
    <cellStyle name="Output 2 2 3 2 3 5 3" xfId="28744"/>
    <cellStyle name="Output 2 2 3 2 3 5 4" xfId="28745"/>
    <cellStyle name="Output 2 2 3 2 3 5 5" xfId="28746"/>
    <cellStyle name="Output 2 2 3 2 3 5 6" xfId="28747"/>
    <cellStyle name="Output 2 2 3 2 3 5 7" xfId="28748"/>
    <cellStyle name="Output 2 2 3 2 3 5 8" xfId="28749"/>
    <cellStyle name="Output 2 2 3 2 3 6" xfId="28750"/>
    <cellStyle name="Output 2 2 3 2 3 6 2" xfId="28751"/>
    <cellStyle name="Output 2 2 3 2 3 6 3" xfId="28752"/>
    <cellStyle name="Output 2 2 3 2 3 6 4" xfId="28753"/>
    <cellStyle name="Output 2 2 3 2 3 6 5" xfId="28754"/>
    <cellStyle name="Output 2 2 3 2 3 6 6" xfId="28755"/>
    <cellStyle name="Output 2 2 3 2 3 6 7" xfId="28756"/>
    <cellStyle name="Output 2 2 3 2 3 7" xfId="28757"/>
    <cellStyle name="Output 2 2 3 2 3 8" xfId="28758"/>
    <cellStyle name="Output 2 2 3 2 3 9" xfId="28759"/>
    <cellStyle name="Output 2 2 3 2 4" xfId="28760"/>
    <cellStyle name="Output 2 2 3 2 4 2" xfId="28761"/>
    <cellStyle name="Output 2 2 3 2 4 2 2" xfId="28762"/>
    <cellStyle name="Output 2 2 3 2 4 2 3" xfId="28763"/>
    <cellStyle name="Output 2 2 3 2 4 2 4" xfId="28764"/>
    <cellStyle name="Output 2 2 3 2 4 2 5" xfId="28765"/>
    <cellStyle name="Output 2 2 3 2 4 2 6" xfId="28766"/>
    <cellStyle name="Output 2 2 3 2 4 2 7" xfId="28767"/>
    <cellStyle name="Output 2 2 3 2 4 3" xfId="28768"/>
    <cellStyle name="Output 2 2 3 2 4 4" xfId="28769"/>
    <cellStyle name="Output 2 2 3 2 4 5" xfId="28770"/>
    <cellStyle name="Output 2 2 3 2 5" xfId="28771"/>
    <cellStyle name="Output 2 2 3 2 5 2" xfId="28772"/>
    <cellStyle name="Output 2 2 3 2 5 2 2" xfId="28773"/>
    <cellStyle name="Output 2 2 3 2 5 2 3" xfId="28774"/>
    <cellStyle name="Output 2 2 3 2 5 2 4" xfId="28775"/>
    <cellStyle name="Output 2 2 3 2 5 2 5" xfId="28776"/>
    <cellStyle name="Output 2 2 3 2 5 2 6" xfId="28777"/>
    <cellStyle name="Output 2 2 3 2 5 2 7" xfId="28778"/>
    <cellStyle name="Output 2 2 3 2 5 3" xfId="28779"/>
    <cellStyle name="Output 2 2 3 2 5 4" xfId="28780"/>
    <cellStyle name="Output 2 2 3 2 5 5" xfId="28781"/>
    <cellStyle name="Output 2 2 3 2 6" xfId="28782"/>
    <cellStyle name="Output 2 2 3 2 6 2" xfId="28783"/>
    <cellStyle name="Output 2 2 3 2 6 2 2" xfId="28784"/>
    <cellStyle name="Output 2 2 3 2 6 2 3" xfId="28785"/>
    <cellStyle name="Output 2 2 3 2 6 2 4" xfId="28786"/>
    <cellStyle name="Output 2 2 3 2 6 2 5" xfId="28787"/>
    <cellStyle name="Output 2 2 3 2 6 2 6" xfId="28788"/>
    <cellStyle name="Output 2 2 3 2 6 2 7" xfId="28789"/>
    <cellStyle name="Output 2 2 3 2 6 3" xfId="28790"/>
    <cellStyle name="Output 2 2 3 2 6 4" xfId="28791"/>
    <cellStyle name="Output 2 2 3 2 6 5" xfId="28792"/>
    <cellStyle name="Output 2 2 3 2 7" xfId="28793"/>
    <cellStyle name="Output 2 2 3 2 7 2" xfId="28794"/>
    <cellStyle name="Output 2 2 3 2 7 2 2" xfId="28795"/>
    <cellStyle name="Output 2 2 3 2 7 2 3" xfId="28796"/>
    <cellStyle name="Output 2 2 3 2 7 2 4" xfId="28797"/>
    <cellStyle name="Output 2 2 3 2 7 2 5" xfId="28798"/>
    <cellStyle name="Output 2 2 3 2 7 2 6" xfId="28799"/>
    <cellStyle name="Output 2 2 3 2 7 2 7" xfId="28800"/>
    <cellStyle name="Output 2 2 3 2 7 3" xfId="28801"/>
    <cellStyle name="Output 2 2 3 2 7 4" xfId="28802"/>
    <cellStyle name="Output 2 2 3 2 7 5" xfId="28803"/>
    <cellStyle name="Output 2 2 3 2 8" xfId="28804"/>
    <cellStyle name="Output 2 2 3 2 8 2" xfId="28805"/>
    <cellStyle name="Output 2 2 3 2 8 3" xfId="28806"/>
    <cellStyle name="Output 2 2 3 2 8 4" xfId="28807"/>
    <cellStyle name="Output 2 2 3 2 8 5" xfId="28808"/>
    <cellStyle name="Output 2 2 3 2 8 6" xfId="28809"/>
    <cellStyle name="Output 2 2 3 2 8 7" xfId="28810"/>
    <cellStyle name="Output 2 2 3 2 8 8" xfId="28811"/>
    <cellStyle name="Output 2 2 3 2 9" xfId="28812"/>
    <cellStyle name="Output 2 2 3 2 9 2" xfId="28813"/>
    <cellStyle name="Output 2 2 3 2 9 3" xfId="28814"/>
    <cellStyle name="Output 2 2 3 2 9 4" xfId="28815"/>
    <cellStyle name="Output 2 2 3 2 9 5" xfId="28816"/>
    <cellStyle name="Output 2 2 3 2 9 6" xfId="28817"/>
    <cellStyle name="Output 2 2 3 2 9 7" xfId="28818"/>
    <cellStyle name="Output 2 2 3 3" xfId="28819"/>
    <cellStyle name="Output 2 2 3 3 10" xfId="28820"/>
    <cellStyle name="Output 2 2 3 3 10 2" xfId="28821"/>
    <cellStyle name="Output 2 2 3 3 10 3" xfId="28822"/>
    <cellStyle name="Output 2 2 3 3 10 4" xfId="28823"/>
    <cellStyle name="Output 2 2 3 3 10 5" xfId="28824"/>
    <cellStyle name="Output 2 2 3 3 11" xfId="28825"/>
    <cellStyle name="Output 2 2 3 3 11 2" xfId="28826"/>
    <cellStyle name="Output 2 2 3 3 11 3" xfId="28827"/>
    <cellStyle name="Output 2 2 3 3 11 4" xfId="28828"/>
    <cellStyle name="Output 2 2 3 3 11 5" xfId="28829"/>
    <cellStyle name="Output 2 2 3 3 12" xfId="28830"/>
    <cellStyle name="Output 2 2 3 3 12 2" xfId="28831"/>
    <cellStyle name="Output 2 2 3 3 12 3" xfId="28832"/>
    <cellStyle name="Output 2 2 3 3 12 4" xfId="28833"/>
    <cellStyle name="Output 2 2 3 3 12 5" xfId="28834"/>
    <cellStyle name="Output 2 2 3 3 13" xfId="28835"/>
    <cellStyle name="Output 2 2 3 3 13 2" xfId="28836"/>
    <cellStyle name="Output 2 2 3 3 13 3" xfId="28837"/>
    <cellStyle name="Output 2 2 3 3 13 4" xfId="28838"/>
    <cellStyle name="Output 2 2 3 3 13 5" xfId="28839"/>
    <cellStyle name="Output 2 2 3 3 14" xfId="28840"/>
    <cellStyle name="Output 2 2 3 3 14 2" xfId="28841"/>
    <cellStyle name="Output 2 2 3 3 14 3" xfId="28842"/>
    <cellStyle name="Output 2 2 3 3 14 4" xfId="28843"/>
    <cellStyle name="Output 2 2 3 3 14 5" xfId="28844"/>
    <cellStyle name="Output 2 2 3 3 15" xfId="28845"/>
    <cellStyle name="Output 2 2 3 3 15 2" xfId="28846"/>
    <cellStyle name="Output 2 2 3 3 15 3" xfId="28847"/>
    <cellStyle name="Output 2 2 3 3 15 4" xfId="28848"/>
    <cellStyle name="Output 2 2 3 3 15 5" xfId="28849"/>
    <cellStyle name="Output 2 2 3 3 16" xfId="28850"/>
    <cellStyle name="Output 2 2 3 3 16 2" xfId="28851"/>
    <cellStyle name="Output 2 2 3 3 16 3" xfId="28852"/>
    <cellStyle name="Output 2 2 3 3 16 4" xfId="28853"/>
    <cellStyle name="Output 2 2 3 3 16 5" xfId="28854"/>
    <cellStyle name="Output 2 2 3 3 17" xfId="28855"/>
    <cellStyle name="Output 2 2 3 3 17 2" xfId="28856"/>
    <cellStyle name="Output 2 2 3 3 17 3" xfId="28857"/>
    <cellStyle name="Output 2 2 3 3 17 4" xfId="28858"/>
    <cellStyle name="Output 2 2 3 3 17 5" xfId="28859"/>
    <cellStyle name="Output 2 2 3 3 18" xfId="28860"/>
    <cellStyle name="Output 2 2 3 3 18 2" xfId="28861"/>
    <cellStyle name="Output 2 2 3 3 18 3" xfId="28862"/>
    <cellStyle name="Output 2 2 3 3 18 4" xfId="28863"/>
    <cellStyle name="Output 2 2 3 3 18 5" xfId="28864"/>
    <cellStyle name="Output 2 2 3 3 19" xfId="28865"/>
    <cellStyle name="Output 2 2 3 3 2" xfId="28866"/>
    <cellStyle name="Output 2 2 3 3 2 10" xfId="28867"/>
    <cellStyle name="Output 2 2 3 3 2 10 2" xfId="28868"/>
    <cellStyle name="Output 2 2 3 3 2 10 3" xfId="28869"/>
    <cellStyle name="Output 2 2 3 3 2 10 4" xfId="28870"/>
    <cellStyle name="Output 2 2 3 3 2 10 5" xfId="28871"/>
    <cellStyle name="Output 2 2 3 3 2 11" xfId="28872"/>
    <cellStyle name="Output 2 2 3 3 2 11 2" xfId="28873"/>
    <cellStyle name="Output 2 2 3 3 2 11 3" xfId="28874"/>
    <cellStyle name="Output 2 2 3 3 2 11 4" xfId="28875"/>
    <cellStyle name="Output 2 2 3 3 2 11 5" xfId="28876"/>
    <cellStyle name="Output 2 2 3 3 2 12" xfId="28877"/>
    <cellStyle name="Output 2 2 3 3 2 12 2" xfId="28878"/>
    <cellStyle name="Output 2 2 3 3 2 12 3" xfId="28879"/>
    <cellStyle name="Output 2 2 3 3 2 12 4" xfId="28880"/>
    <cellStyle name="Output 2 2 3 3 2 12 5" xfId="28881"/>
    <cellStyle name="Output 2 2 3 3 2 13" xfId="28882"/>
    <cellStyle name="Output 2 2 3 3 2 13 2" xfId="28883"/>
    <cellStyle name="Output 2 2 3 3 2 13 3" xfId="28884"/>
    <cellStyle name="Output 2 2 3 3 2 13 4" xfId="28885"/>
    <cellStyle name="Output 2 2 3 3 2 13 5" xfId="28886"/>
    <cellStyle name="Output 2 2 3 3 2 14" xfId="28887"/>
    <cellStyle name="Output 2 2 3 3 2 14 2" xfId="28888"/>
    <cellStyle name="Output 2 2 3 3 2 14 3" xfId="28889"/>
    <cellStyle name="Output 2 2 3 3 2 14 4" xfId="28890"/>
    <cellStyle name="Output 2 2 3 3 2 14 5" xfId="28891"/>
    <cellStyle name="Output 2 2 3 3 2 15" xfId="28892"/>
    <cellStyle name="Output 2 2 3 3 2 15 2" xfId="28893"/>
    <cellStyle name="Output 2 2 3 3 2 15 3" xfId="28894"/>
    <cellStyle name="Output 2 2 3 3 2 15 4" xfId="28895"/>
    <cellStyle name="Output 2 2 3 3 2 15 5" xfId="28896"/>
    <cellStyle name="Output 2 2 3 3 2 16" xfId="28897"/>
    <cellStyle name="Output 2 2 3 3 2 16 2" xfId="28898"/>
    <cellStyle name="Output 2 2 3 3 2 16 3" xfId="28899"/>
    <cellStyle name="Output 2 2 3 3 2 16 4" xfId="28900"/>
    <cellStyle name="Output 2 2 3 3 2 16 5" xfId="28901"/>
    <cellStyle name="Output 2 2 3 3 2 17" xfId="28902"/>
    <cellStyle name="Output 2 2 3 3 2 17 2" xfId="28903"/>
    <cellStyle name="Output 2 2 3 3 2 17 3" xfId="28904"/>
    <cellStyle name="Output 2 2 3 3 2 17 4" xfId="28905"/>
    <cellStyle name="Output 2 2 3 3 2 17 5" xfId="28906"/>
    <cellStyle name="Output 2 2 3 3 2 18" xfId="28907"/>
    <cellStyle name="Output 2 2 3 3 2 18 2" xfId="28908"/>
    <cellStyle name="Output 2 2 3 3 2 18 3" xfId="28909"/>
    <cellStyle name="Output 2 2 3 3 2 18 4" xfId="28910"/>
    <cellStyle name="Output 2 2 3 3 2 18 5" xfId="28911"/>
    <cellStyle name="Output 2 2 3 3 2 19" xfId="28912"/>
    <cellStyle name="Output 2 2 3 3 2 2" xfId="28913"/>
    <cellStyle name="Output 2 2 3 3 2 2 2" xfId="28914"/>
    <cellStyle name="Output 2 2 3 3 2 2 2 2" xfId="28915"/>
    <cellStyle name="Output 2 2 3 3 2 2 2 3" xfId="28916"/>
    <cellStyle name="Output 2 2 3 3 2 2 2 4" xfId="28917"/>
    <cellStyle name="Output 2 2 3 3 2 2 2 5" xfId="28918"/>
    <cellStyle name="Output 2 2 3 3 2 2 2 6" xfId="28919"/>
    <cellStyle name="Output 2 2 3 3 2 2 2 7" xfId="28920"/>
    <cellStyle name="Output 2 2 3 3 2 2 3" xfId="28921"/>
    <cellStyle name="Output 2 2 3 3 2 2 4" xfId="28922"/>
    <cellStyle name="Output 2 2 3 3 2 2 5" xfId="28923"/>
    <cellStyle name="Output 2 2 3 3 2 3" xfId="28924"/>
    <cellStyle name="Output 2 2 3 3 2 3 2" xfId="28925"/>
    <cellStyle name="Output 2 2 3 3 2 3 2 2" xfId="28926"/>
    <cellStyle name="Output 2 2 3 3 2 3 2 3" xfId="28927"/>
    <cellStyle name="Output 2 2 3 3 2 3 2 4" xfId="28928"/>
    <cellStyle name="Output 2 2 3 3 2 3 2 5" xfId="28929"/>
    <cellStyle name="Output 2 2 3 3 2 3 2 6" xfId="28930"/>
    <cellStyle name="Output 2 2 3 3 2 3 2 7" xfId="28931"/>
    <cellStyle name="Output 2 2 3 3 2 3 3" xfId="28932"/>
    <cellStyle name="Output 2 2 3 3 2 3 4" xfId="28933"/>
    <cellStyle name="Output 2 2 3 3 2 3 5" xfId="28934"/>
    <cellStyle name="Output 2 2 3 3 2 4" xfId="28935"/>
    <cellStyle name="Output 2 2 3 3 2 4 2" xfId="28936"/>
    <cellStyle name="Output 2 2 3 3 2 4 2 2" xfId="28937"/>
    <cellStyle name="Output 2 2 3 3 2 4 2 3" xfId="28938"/>
    <cellStyle name="Output 2 2 3 3 2 4 2 4" xfId="28939"/>
    <cellStyle name="Output 2 2 3 3 2 4 2 5" xfId="28940"/>
    <cellStyle name="Output 2 2 3 3 2 4 2 6" xfId="28941"/>
    <cellStyle name="Output 2 2 3 3 2 4 2 7" xfId="28942"/>
    <cellStyle name="Output 2 2 3 3 2 4 3" xfId="28943"/>
    <cellStyle name="Output 2 2 3 3 2 4 4" xfId="28944"/>
    <cellStyle name="Output 2 2 3 3 2 4 5" xfId="28945"/>
    <cellStyle name="Output 2 2 3 3 2 5" xfId="28946"/>
    <cellStyle name="Output 2 2 3 3 2 5 2" xfId="28947"/>
    <cellStyle name="Output 2 2 3 3 2 5 3" xfId="28948"/>
    <cellStyle name="Output 2 2 3 3 2 5 4" xfId="28949"/>
    <cellStyle name="Output 2 2 3 3 2 5 5" xfId="28950"/>
    <cellStyle name="Output 2 2 3 3 2 5 6" xfId="28951"/>
    <cellStyle name="Output 2 2 3 3 2 5 7" xfId="28952"/>
    <cellStyle name="Output 2 2 3 3 2 5 8" xfId="28953"/>
    <cellStyle name="Output 2 2 3 3 2 6" xfId="28954"/>
    <cellStyle name="Output 2 2 3 3 2 6 2" xfId="28955"/>
    <cellStyle name="Output 2 2 3 3 2 6 3" xfId="28956"/>
    <cellStyle name="Output 2 2 3 3 2 6 4" xfId="28957"/>
    <cellStyle name="Output 2 2 3 3 2 6 5" xfId="28958"/>
    <cellStyle name="Output 2 2 3 3 2 6 6" xfId="28959"/>
    <cellStyle name="Output 2 2 3 3 2 6 7" xfId="28960"/>
    <cellStyle name="Output 2 2 3 3 2 7" xfId="28961"/>
    <cellStyle name="Output 2 2 3 3 2 7 2" xfId="28962"/>
    <cellStyle name="Output 2 2 3 3 2 7 3" xfId="28963"/>
    <cellStyle name="Output 2 2 3 3 2 7 4" xfId="28964"/>
    <cellStyle name="Output 2 2 3 3 2 7 5" xfId="28965"/>
    <cellStyle name="Output 2 2 3 3 2 8" xfId="28966"/>
    <cellStyle name="Output 2 2 3 3 2 8 2" xfId="28967"/>
    <cellStyle name="Output 2 2 3 3 2 8 3" xfId="28968"/>
    <cellStyle name="Output 2 2 3 3 2 8 4" xfId="28969"/>
    <cellStyle name="Output 2 2 3 3 2 8 5" xfId="28970"/>
    <cellStyle name="Output 2 2 3 3 2 9" xfId="28971"/>
    <cellStyle name="Output 2 2 3 3 2 9 2" xfId="28972"/>
    <cellStyle name="Output 2 2 3 3 2 9 3" xfId="28973"/>
    <cellStyle name="Output 2 2 3 3 2 9 4" xfId="28974"/>
    <cellStyle name="Output 2 2 3 3 2 9 5" xfId="28975"/>
    <cellStyle name="Output 2 2 3 3 3" xfId="28976"/>
    <cellStyle name="Output 2 2 3 3 3 10" xfId="28977"/>
    <cellStyle name="Output 2 2 3 3 3 2" xfId="28978"/>
    <cellStyle name="Output 2 2 3 3 3 2 2" xfId="28979"/>
    <cellStyle name="Output 2 2 3 3 3 2 2 2" xfId="28980"/>
    <cellStyle name="Output 2 2 3 3 3 2 2 3" xfId="28981"/>
    <cellStyle name="Output 2 2 3 3 3 2 2 4" xfId="28982"/>
    <cellStyle name="Output 2 2 3 3 3 2 2 5" xfId="28983"/>
    <cellStyle name="Output 2 2 3 3 3 2 2 6" xfId="28984"/>
    <cellStyle name="Output 2 2 3 3 3 2 2 7" xfId="28985"/>
    <cellStyle name="Output 2 2 3 3 3 2 3" xfId="28986"/>
    <cellStyle name="Output 2 2 3 3 3 2 4" xfId="28987"/>
    <cellStyle name="Output 2 2 3 3 3 3" xfId="28988"/>
    <cellStyle name="Output 2 2 3 3 3 3 2" xfId="28989"/>
    <cellStyle name="Output 2 2 3 3 3 3 2 2" xfId="28990"/>
    <cellStyle name="Output 2 2 3 3 3 3 2 3" xfId="28991"/>
    <cellStyle name="Output 2 2 3 3 3 3 2 4" xfId="28992"/>
    <cellStyle name="Output 2 2 3 3 3 3 2 5" xfId="28993"/>
    <cellStyle name="Output 2 2 3 3 3 3 2 6" xfId="28994"/>
    <cellStyle name="Output 2 2 3 3 3 3 2 7" xfId="28995"/>
    <cellStyle name="Output 2 2 3 3 3 3 3" xfId="28996"/>
    <cellStyle name="Output 2 2 3 3 3 3 4" xfId="28997"/>
    <cellStyle name="Output 2 2 3 3 3 4" xfId="28998"/>
    <cellStyle name="Output 2 2 3 3 3 4 2" xfId="28999"/>
    <cellStyle name="Output 2 2 3 3 3 4 2 2" xfId="29000"/>
    <cellStyle name="Output 2 2 3 3 3 4 2 3" xfId="29001"/>
    <cellStyle name="Output 2 2 3 3 3 4 2 4" xfId="29002"/>
    <cellStyle name="Output 2 2 3 3 3 4 2 5" xfId="29003"/>
    <cellStyle name="Output 2 2 3 3 3 4 2 6" xfId="29004"/>
    <cellStyle name="Output 2 2 3 3 3 4 2 7" xfId="29005"/>
    <cellStyle name="Output 2 2 3 3 3 4 3" xfId="29006"/>
    <cellStyle name="Output 2 2 3 3 3 4 4" xfId="29007"/>
    <cellStyle name="Output 2 2 3 3 3 5" xfId="29008"/>
    <cellStyle name="Output 2 2 3 3 3 5 2" xfId="29009"/>
    <cellStyle name="Output 2 2 3 3 3 5 3" xfId="29010"/>
    <cellStyle name="Output 2 2 3 3 3 5 4" xfId="29011"/>
    <cellStyle name="Output 2 2 3 3 3 5 5" xfId="29012"/>
    <cellStyle name="Output 2 2 3 3 3 5 6" xfId="29013"/>
    <cellStyle name="Output 2 2 3 3 3 5 7" xfId="29014"/>
    <cellStyle name="Output 2 2 3 3 3 5 8" xfId="29015"/>
    <cellStyle name="Output 2 2 3 3 3 6" xfId="29016"/>
    <cellStyle name="Output 2 2 3 3 3 6 2" xfId="29017"/>
    <cellStyle name="Output 2 2 3 3 3 6 3" xfId="29018"/>
    <cellStyle name="Output 2 2 3 3 3 6 4" xfId="29019"/>
    <cellStyle name="Output 2 2 3 3 3 6 5" xfId="29020"/>
    <cellStyle name="Output 2 2 3 3 3 6 6" xfId="29021"/>
    <cellStyle name="Output 2 2 3 3 3 6 7" xfId="29022"/>
    <cellStyle name="Output 2 2 3 3 3 7" xfId="29023"/>
    <cellStyle name="Output 2 2 3 3 3 8" xfId="29024"/>
    <cellStyle name="Output 2 2 3 3 3 9" xfId="29025"/>
    <cellStyle name="Output 2 2 3 3 4" xfId="29026"/>
    <cellStyle name="Output 2 2 3 3 4 2" xfId="29027"/>
    <cellStyle name="Output 2 2 3 3 4 2 2" xfId="29028"/>
    <cellStyle name="Output 2 2 3 3 4 2 3" xfId="29029"/>
    <cellStyle name="Output 2 2 3 3 4 2 4" xfId="29030"/>
    <cellStyle name="Output 2 2 3 3 4 2 5" xfId="29031"/>
    <cellStyle name="Output 2 2 3 3 4 2 6" xfId="29032"/>
    <cellStyle name="Output 2 2 3 3 4 2 7" xfId="29033"/>
    <cellStyle name="Output 2 2 3 3 4 3" xfId="29034"/>
    <cellStyle name="Output 2 2 3 3 4 4" xfId="29035"/>
    <cellStyle name="Output 2 2 3 3 4 5" xfId="29036"/>
    <cellStyle name="Output 2 2 3 3 5" xfId="29037"/>
    <cellStyle name="Output 2 2 3 3 5 2" xfId="29038"/>
    <cellStyle name="Output 2 2 3 3 5 2 2" xfId="29039"/>
    <cellStyle name="Output 2 2 3 3 5 2 3" xfId="29040"/>
    <cellStyle name="Output 2 2 3 3 5 2 4" xfId="29041"/>
    <cellStyle name="Output 2 2 3 3 5 2 5" xfId="29042"/>
    <cellStyle name="Output 2 2 3 3 5 2 6" xfId="29043"/>
    <cellStyle name="Output 2 2 3 3 5 2 7" xfId="29044"/>
    <cellStyle name="Output 2 2 3 3 5 3" xfId="29045"/>
    <cellStyle name="Output 2 2 3 3 5 4" xfId="29046"/>
    <cellStyle name="Output 2 2 3 3 5 5" xfId="29047"/>
    <cellStyle name="Output 2 2 3 3 6" xfId="29048"/>
    <cellStyle name="Output 2 2 3 3 6 2" xfId="29049"/>
    <cellStyle name="Output 2 2 3 3 6 2 2" xfId="29050"/>
    <cellStyle name="Output 2 2 3 3 6 2 3" xfId="29051"/>
    <cellStyle name="Output 2 2 3 3 6 2 4" xfId="29052"/>
    <cellStyle name="Output 2 2 3 3 6 2 5" xfId="29053"/>
    <cellStyle name="Output 2 2 3 3 6 2 6" xfId="29054"/>
    <cellStyle name="Output 2 2 3 3 6 2 7" xfId="29055"/>
    <cellStyle name="Output 2 2 3 3 6 3" xfId="29056"/>
    <cellStyle name="Output 2 2 3 3 6 4" xfId="29057"/>
    <cellStyle name="Output 2 2 3 3 6 5" xfId="29058"/>
    <cellStyle name="Output 2 2 3 3 7" xfId="29059"/>
    <cellStyle name="Output 2 2 3 3 7 2" xfId="29060"/>
    <cellStyle name="Output 2 2 3 3 7 2 2" xfId="29061"/>
    <cellStyle name="Output 2 2 3 3 7 2 3" xfId="29062"/>
    <cellStyle name="Output 2 2 3 3 7 2 4" xfId="29063"/>
    <cellStyle name="Output 2 2 3 3 7 2 5" xfId="29064"/>
    <cellStyle name="Output 2 2 3 3 7 2 6" xfId="29065"/>
    <cellStyle name="Output 2 2 3 3 7 2 7" xfId="29066"/>
    <cellStyle name="Output 2 2 3 3 7 3" xfId="29067"/>
    <cellStyle name="Output 2 2 3 3 7 4" xfId="29068"/>
    <cellStyle name="Output 2 2 3 3 7 5" xfId="29069"/>
    <cellStyle name="Output 2 2 3 3 8" xfId="29070"/>
    <cellStyle name="Output 2 2 3 3 8 2" xfId="29071"/>
    <cellStyle name="Output 2 2 3 3 8 3" xfId="29072"/>
    <cellStyle name="Output 2 2 3 3 8 4" xfId="29073"/>
    <cellStyle name="Output 2 2 3 3 8 5" xfId="29074"/>
    <cellStyle name="Output 2 2 3 3 8 6" xfId="29075"/>
    <cellStyle name="Output 2 2 3 3 8 7" xfId="29076"/>
    <cellStyle name="Output 2 2 3 3 8 8" xfId="29077"/>
    <cellStyle name="Output 2 2 3 3 9" xfId="29078"/>
    <cellStyle name="Output 2 2 3 3 9 2" xfId="29079"/>
    <cellStyle name="Output 2 2 3 3 9 3" xfId="29080"/>
    <cellStyle name="Output 2 2 3 3 9 4" xfId="29081"/>
    <cellStyle name="Output 2 2 3 3 9 5" xfId="29082"/>
    <cellStyle name="Output 2 2 3 3 9 6" xfId="29083"/>
    <cellStyle name="Output 2 2 3 3 9 7" xfId="29084"/>
    <cellStyle name="Output 2 2 3 4" xfId="29085"/>
    <cellStyle name="Output 2 2 3 4 10" xfId="29086"/>
    <cellStyle name="Output 2 2 3 4 10 2" xfId="29087"/>
    <cellStyle name="Output 2 2 3 4 10 3" xfId="29088"/>
    <cellStyle name="Output 2 2 3 4 10 4" xfId="29089"/>
    <cellStyle name="Output 2 2 3 4 10 5" xfId="29090"/>
    <cellStyle name="Output 2 2 3 4 11" xfId="29091"/>
    <cellStyle name="Output 2 2 3 4 11 2" xfId="29092"/>
    <cellStyle name="Output 2 2 3 4 11 3" xfId="29093"/>
    <cellStyle name="Output 2 2 3 4 11 4" xfId="29094"/>
    <cellStyle name="Output 2 2 3 4 11 5" xfId="29095"/>
    <cellStyle name="Output 2 2 3 4 12" xfId="29096"/>
    <cellStyle name="Output 2 2 3 4 12 2" xfId="29097"/>
    <cellStyle name="Output 2 2 3 4 12 3" xfId="29098"/>
    <cellStyle name="Output 2 2 3 4 12 4" xfId="29099"/>
    <cellStyle name="Output 2 2 3 4 12 5" xfId="29100"/>
    <cellStyle name="Output 2 2 3 4 13" xfId="29101"/>
    <cellStyle name="Output 2 2 3 4 13 2" xfId="29102"/>
    <cellStyle name="Output 2 2 3 4 13 3" xfId="29103"/>
    <cellStyle name="Output 2 2 3 4 13 4" xfId="29104"/>
    <cellStyle name="Output 2 2 3 4 13 5" xfId="29105"/>
    <cellStyle name="Output 2 2 3 4 14" xfId="29106"/>
    <cellStyle name="Output 2 2 3 4 14 2" xfId="29107"/>
    <cellStyle name="Output 2 2 3 4 14 3" xfId="29108"/>
    <cellStyle name="Output 2 2 3 4 14 4" xfId="29109"/>
    <cellStyle name="Output 2 2 3 4 14 5" xfId="29110"/>
    <cellStyle name="Output 2 2 3 4 15" xfId="29111"/>
    <cellStyle name="Output 2 2 3 4 15 2" xfId="29112"/>
    <cellStyle name="Output 2 2 3 4 15 3" xfId="29113"/>
    <cellStyle name="Output 2 2 3 4 15 4" xfId="29114"/>
    <cellStyle name="Output 2 2 3 4 15 5" xfId="29115"/>
    <cellStyle name="Output 2 2 3 4 16" xfId="29116"/>
    <cellStyle name="Output 2 2 3 4 16 2" xfId="29117"/>
    <cellStyle name="Output 2 2 3 4 16 3" xfId="29118"/>
    <cellStyle name="Output 2 2 3 4 16 4" xfId="29119"/>
    <cellStyle name="Output 2 2 3 4 16 5" xfId="29120"/>
    <cellStyle name="Output 2 2 3 4 17" xfId="29121"/>
    <cellStyle name="Output 2 2 3 4 17 2" xfId="29122"/>
    <cellStyle name="Output 2 2 3 4 17 3" xfId="29123"/>
    <cellStyle name="Output 2 2 3 4 17 4" xfId="29124"/>
    <cellStyle name="Output 2 2 3 4 17 5" xfId="29125"/>
    <cellStyle name="Output 2 2 3 4 18" xfId="29126"/>
    <cellStyle name="Output 2 2 3 4 18 2" xfId="29127"/>
    <cellStyle name="Output 2 2 3 4 18 3" xfId="29128"/>
    <cellStyle name="Output 2 2 3 4 18 4" xfId="29129"/>
    <cellStyle name="Output 2 2 3 4 18 5" xfId="29130"/>
    <cellStyle name="Output 2 2 3 4 19" xfId="29131"/>
    <cellStyle name="Output 2 2 3 4 2" xfId="29132"/>
    <cellStyle name="Output 2 2 3 4 2 2" xfId="29133"/>
    <cellStyle name="Output 2 2 3 4 2 2 2" xfId="29134"/>
    <cellStyle name="Output 2 2 3 4 2 2 3" xfId="29135"/>
    <cellStyle name="Output 2 2 3 4 2 2 4" xfId="29136"/>
    <cellStyle name="Output 2 2 3 4 2 2 5" xfId="29137"/>
    <cellStyle name="Output 2 2 3 4 2 2 6" xfId="29138"/>
    <cellStyle name="Output 2 2 3 4 2 2 7" xfId="29139"/>
    <cellStyle name="Output 2 2 3 4 2 3" xfId="29140"/>
    <cellStyle name="Output 2 2 3 4 2 4" xfId="29141"/>
    <cellStyle name="Output 2 2 3 4 2 5" xfId="29142"/>
    <cellStyle name="Output 2 2 3 4 3" xfId="29143"/>
    <cellStyle name="Output 2 2 3 4 3 2" xfId="29144"/>
    <cellStyle name="Output 2 2 3 4 3 2 2" xfId="29145"/>
    <cellStyle name="Output 2 2 3 4 3 2 3" xfId="29146"/>
    <cellStyle name="Output 2 2 3 4 3 2 4" xfId="29147"/>
    <cellStyle name="Output 2 2 3 4 3 2 5" xfId="29148"/>
    <cellStyle name="Output 2 2 3 4 3 2 6" xfId="29149"/>
    <cellStyle name="Output 2 2 3 4 3 2 7" xfId="29150"/>
    <cellStyle name="Output 2 2 3 4 3 3" xfId="29151"/>
    <cellStyle name="Output 2 2 3 4 3 4" xfId="29152"/>
    <cellStyle name="Output 2 2 3 4 3 5" xfId="29153"/>
    <cellStyle name="Output 2 2 3 4 4" xfId="29154"/>
    <cellStyle name="Output 2 2 3 4 4 2" xfId="29155"/>
    <cellStyle name="Output 2 2 3 4 4 2 2" xfId="29156"/>
    <cellStyle name="Output 2 2 3 4 4 2 3" xfId="29157"/>
    <cellStyle name="Output 2 2 3 4 4 2 4" xfId="29158"/>
    <cellStyle name="Output 2 2 3 4 4 2 5" xfId="29159"/>
    <cellStyle name="Output 2 2 3 4 4 2 6" xfId="29160"/>
    <cellStyle name="Output 2 2 3 4 4 2 7" xfId="29161"/>
    <cellStyle name="Output 2 2 3 4 4 3" xfId="29162"/>
    <cellStyle name="Output 2 2 3 4 4 4" xfId="29163"/>
    <cellStyle name="Output 2 2 3 4 4 5" xfId="29164"/>
    <cellStyle name="Output 2 2 3 4 5" xfId="29165"/>
    <cellStyle name="Output 2 2 3 4 5 2" xfId="29166"/>
    <cellStyle name="Output 2 2 3 4 5 3" xfId="29167"/>
    <cellStyle name="Output 2 2 3 4 5 4" xfId="29168"/>
    <cellStyle name="Output 2 2 3 4 5 5" xfId="29169"/>
    <cellStyle name="Output 2 2 3 4 5 6" xfId="29170"/>
    <cellStyle name="Output 2 2 3 4 5 7" xfId="29171"/>
    <cellStyle name="Output 2 2 3 4 5 8" xfId="29172"/>
    <cellStyle name="Output 2 2 3 4 6" xfId="29173"/>
    <cellStyle name="Output 2 2 3 4 6 2" xfId="29174"/>
    <cellStyle name="Output 2 2 3 4 6 3" xfId="29175"/>
    <cellStyle name="Output 2 2 3 4 6 4" xfId="29176"/>
    <cellStyle name="Output 2 2 3 4 6 5" xfId="29177"/>
    <cellStyle name="Output 2 2 3 4 6 6" xfId="29178"/>
    <cellStyle name="Output 2 2 3 4 6 7" xfId="29179"/>
    <cellStyle name="Output 2 2 3 4 7" xfId="29180"/>
    <cellStyle name="Output 2 2 3 4 7 2" xfId="29181"/>
    <cellStyle name="Output 2 2 3 4 7 3" xfId="29182"/>
    <cellStyle name="Output 2 2 3 4 7 4" xfId="29183"/>
    <cellStyle name="Output 2 2 3 4 7 5" xfId="29184"/>
    <cellStyle name="Output 2 2 3 4 8" xfId="29185"/>
    <cellStyle name="Output 2 2 3 4 8 2" xfId="29186"/>
    <cellStyle name="Output 2 2 3 4 8 3" xfId="29187"/>
    <cellStyle name="Output 2 2 3 4 8 4" xfId="29188"/>
    <cellStyle name="Output 2 2 3 4 8 5" xfId="29189"/>
    <cellStyle name="Output 2 2 3 4 9" xfId="29190"/>
    <cellStyle name="Output 2 2 3 4 9 2" xfId="29191"/>
    <cellStyle name="Output 2 2 3 4 9 3" xfId="29192"/>
    <cellStyle name="Output 2 2 3 4 9 4" xfId="29193"/>
    <cellStyle name="Output 2 2 3 4 9 5" xfId="29194"/>
    <cellStyle name="Output 2 2 3 5" xfId="29195"/>
    <cellStyle name="Output 2 2 3 5 10" xfId="29196"/>
    <cellStyle name="Output 2 2 3 5 2" xfId="29197"/>
    <cellStyle name="Output 2 2 3 5 2 2" xfId="29198"/>
    <cellStyle name="Output 2 2 3 5 2 2 2" xfId="29199"/>
    <cellStyle name="Output 2 2 3 5 2 2 3" xfId="29200"/>
    <cellStyle name="Output 2 2 3 5 2 2 4" xfId="29201"/>
    <cellStyle name="Output 2 2 3 5 2 2 5" xfId="29202"/>
    <cellStyle name="Output 2 2 3 5 2 2 6" xfId="29203"/>
    <cellStyle name="Output 2 2 3 5 2 2 7" xfId="29204"/>
    <cellStyle name="Output 2 2 3 5 2 3" xfId="29205"/>
    <cellStyle name="Output 2 2 3 5 2 4" xfId="29206"/>
    <cellStyle name="Output 2 2 3 5 3" xfId="29207"/>
    <cellStyle name="Output 2 2 3 5 3 2" xfId="29208"/>
    <cellStyle name="Output 2 2 3 5 3 2 2" xfId="29209"/>
    <cellStyle name="Output 2 2 3 5 3 2 3" xfId="29210"/>
    <cellStyle name="Output 2 2 3 5 3 2 4" xfId="29211"/>
    <cellStyle name="Output 2 2 3 5 3 2 5" xfId="29212"/>
    <cellStyle name="Output 2 2 3 5 3 2 6" xfId="29213"/>
    <cellStyle name="Output 2 2 3 5 3 2 7" xfId="29214"/>
    <cellStyle name="Output 2 2 3 5 3 3" xfId="29215"/>
    <cellStyle name="Output 2 2 3 5 3 4" xfId="29216"/>
    <cellStyle name="Output 2 2 3 5 4" xfId="29217"/>
    <cellStyle name="Output 2 2 3 5 4 2" xfId="29218"/>
    <cellStyle name="Output 2 2 3 5 4 2 2" xfId="29219"/>
    <cellStyle name="Output 2 2 3 5 4 2 3" xfId="29220"/>
    <cellStyle name="Output 2 2 3 5 4 2 4" xfId="29221"/>
    <cellStyle name="Output 2 2 3 5 4 2 5" xfId="29222"/>
    <cellStyle name="Output 2 2 3 5 4 2 6" xfId="29223"/>
    <cellStyle name="Output 2 2 3 5 4 2 7" xfId="29224"/>
    <cellStyle name="Output 2 2 3 5 4 3" xfId="29225"/>
    <cellStyle name="Output 2 2 3 5 4 4" xfId="29226"/>
    <cellStyle name="Output 2 2 3 5 5" xfId="29227"/>
    <cellStyle name="Output 2 2 3 5 5 2" xfId="29228"/>
    <cellStyle name="Output 2 2 3 5 5 3" xfId="29229"/>
    <cellStyle name="Output 2 2 3 5 5 4" xfId="29230"/>
    <cellStyle name="Output 2 2 3 5 5 5" xfId="29231"/>
    <cellStyle name="Output 2 2 3 5 5 6" xfId="29232"/>
    <cellStyle name="Output 2 2 3 5 5 7" xfId="29233"/>
    <cellStyle name="Output 2 2 3 5 5 8" xfId="29234"/>
    <cellStyle name="Output 2 2 3 5 6" xfId="29235"/>
    <cellStyle name="Output 2 2 3 5 6 2" xfId="29236"/>
    <cellStyle name="Output 2 2 3 5 6 3" xfId="29237"/>
    <cellStyle name="Output 2 2 3 5 6 4" xfId="29238"/>
    <cellStyle name="Output 2 2 3 5 6 5" xfId="29239"/>
    <cellStyle name="Output 2 2 3 5 6 6" xfId="29240"/>
    <cellStyle name="Output 2 2 3 5 6 7" xfId="29241"/>
    <cellStyle name="Output 2 2 3 5 7" xfId="29242"/>
    <cellStyle name="Output 2 2 3 5 8" xfId="29243"/>
    <cellStyle name="Output 2 2 3 5 9" xfId="29244"/>
    <cellStyle name="Output 2 2 3 6" xfId="29245"/>
    <cellStyle name="Output 2 2 3 6 2" xfId="29246"/>
    <cellStyle name="Output 2 2 3 6 2 2" xfId="29247"/>
    <cellStyle name="Output 2 2 3 6 2 3" xfId="29248"/>
    <cellStyle name="Output 2 2 3 6 2 4" xfId="29249"/>
    <cellStyle name="Output 2 2 3 6 2 5" xfId="29250"/>
    <cellStyle name="Output 2 2 3 6 2 6" xfId="29251"/>
    <cellStyle name="Output 2 2 3 6 2 7" xfId="29252"/>
    <cellStyle name="Output 2 2 3 6 3" xfId="29253"/>
    <cellStyle name="Output 2 2 3 6 4" xfId="29254"/>
    <cellStyle name="Output 2 2 3 6 5" xfId="29255"/>
    <cellStyle name="Output 2 2 3 7" xfId="29256"/>
    <cellStyle name="Output 2 2 3 7 2" xfId="29257"/>
    <cellStyle name="Output 2 2 3 7 2 2" xfId="29258"/>
    <cellStyle name="Output 2 2 3 7 2 3" xfId="29259"/>
    <cellStyle name="Output 2 2 3 7 2 4" xfId="29260"/>
    <cellStyle name="Output 2 2 3 7 2 5" xfId="29261"/>
    <cellStyle name="Output 2 2 3 7 2 6" xfId="29262"/>
    <cellStyle name="Output 2 2 3 7 2 7" xfId="29263"/>
    <cellStyle name="Output 2 2 3 7 3" xfId="29264"/>
    <cellStyle name="Output 2 2 3 7 4" xfId="29265"/>
    <cellStyle name="Output 2 2 3 7 5" xfId="29266"/>
    <cellStyle name="Output 2 2 3 8" xfId="29267"/>
    <cellStyle name="Output 2 2 3 8 2" xfId="29268"/>
    <cellStyle name="Output 2 2 3 8 2 2" xfId="29269"/>
    <cellStyle name="Output 2 2 3 8 2 3" xfId="29270"/>
    <cellStyle name="Output 2 2 3 8 2 4" xfId="29271"/>
    <cellStyle name="Output 2 2 3 8 2 5" xfId="29272"/>
    <cellStyle name="Output 2 2 3 8 2 6" xfId="29273"/>
    <cellStyle name="Output 2 2 3 8 2 7" xfId="29274"/>
    <cellStyle name="Output 2 2 3 8 3" xfId="29275"/>
    <cellStyle name="Output 2 2 3 8 4" xfId="29276"/>
    <cellStyle name="Output 2 2 3 8 5" xfId="29277"/>
    <cellStyle name="Output 2 2 3 9" xfId="29278"/>
    <cellStyle name="Output 2 2 3 9 2" xfId="29279"/>
    <cellStyle name="Output 2 2 3 9 2 2" xfId="29280"/>
    <cellStyle name="Output 2 2 3 9 2 3" xfId="29281"/>
    <cellStyle name="Output 2 2 3 9 2 4" xfId="29282"/>
    <cellStyle name="Output 2 2 3 9 2 5" xfId="29283"/>
    <cellStyle name="Output 2 2 3 9 2 6" xfId="29284"/>
    <cellStyle name="Output 2 2 3 9 2 7" xfId="29285"/>
    <cellStyle name="Output 2 2 3 9 3" xfId="29286"/>
    <cellStyle name="Output 2 2 3 9 4" xfId="29287"/>
    <cellStyle name="Output 2 2 3 9 5" xfId="29288"/>
    <cellStyle name="Output 2 2 4" xfId="29289"/>
    <cellStyle name="Output 2 2 4 10" xfId="29290"/>
    <cellStyle name="Output 2 2 4 10 2" xfId="29291"/>
    <cellStyle name="Output 2 2 4 10 3" xfId="29292"/>
    <cellStyle name="Output 2 2 4 10 4" xfId="29293"/>
    <cellStyle name="Output 2 2 4 10 5" xfId="29294"/>
    <cellStyle name="Output 2 2 4 11" xfId="29295"/>
    <cellStyle name="Output 2 2 4 11 2" xfId="29296"/>
    <cellStyle name="Output 2 2 4 11 3" xfId="29297"/>
    <cellStyle name="Output 2 2 4 11 4" xfId="29298"/>
    <cellStyle name="Output 2 2 4 11 5" xfId="29299"/>
    <cellStyle name="Output 2 2 4 12" xfId="29300"/>
    <cellStyle name="Output 2 2 4 12 2" xfId="29301"/>
    <cellStyle name="Output 2 2 4 12 3" xfId="29302"/>
    <cellStyle name="Output 2 2 4 12 4" xfId="29303"/>
    <cellStyle name="Output 2 2 4 12 5" xfId="29304"/>
    <cellStyle name="Output 2 2 4 13" xfId="29305"/>
    <cellStyle name="Output 2 2 4 13 2" xfId="29306"/>
    <cellStyle name="Output 2 2 4 13 3" xfId="29307"/>
    <cellStyle name="Output 2 2 4 13 4" xfId="29308"/>
    <cellStyle name="Output 2 2 4 13 5" xfId="29309"/>
    <cellStyle name="Output 2 2 4 14" xfId="29310"/>
    <cellStyle name="Output 2 2 4 14 2" xfId="29311"/>
    <cellStyle name="Output 2 2 4 14 3" xfId="29312"/>
    <cellStyle name="Output 2 2 4 14 4" xfId="29313"/>
    <cellStyle name="Output 2 2 4 14 5" xfId="29314"/>
    <cellStyle name="Output 2 2 4 15" xfId="29315"/>
    <cellStyle name="Output 2 2 4 15 2" xfId="29316"/>
    <cellStyle name="Output 2 2 4 15 3" xfId="29317"/>
    <cellStyle name="Output 2 2 4 15 4" xfId="29318"/>
    <cellStyle name="Output 2 2 4 15 5" xfId="29319"/>
    <cellStyle name="Output 2 2 4 16" xfId="29320"/>
    <cellStyle name="Output 2 2 4 16 2" xfId="29321"/>
    <cellStyle name="Output 2 2 4 16 3" xfId="29322"/>
    <cellStyle name="Output 2 2 4 16 4" xfId="29323"/>
    <cellStyle name="Output 2 2 4 16 5" xfId="29324"/>
    <cellStyle name="Output 2 2 4 17" xfId="29325"/>
    <cellStyle name="Output 2 2 4 17 2" xfId="29326"/>
    <cellStyle name="Output 2 2 4 17 3" xfId="29327"/>
    <cellStyle name="Output 2 2 4 17 4" xfId="29328"/>
    <cellStyle name="Output 2 2 4 17 5" xfId="29329"/>
    <cellStyle name="Output 2 2 4 18" xfId="29330"/>
    <cellStyle name="Output 2 2 4 18 2" xfId="29331"/>
    <cellStyle name="Output 2 2 4 18 3" xfId="29332"/>
    <cellStyle name="Output 2 2 4 18 4" xfId="29333"/>
    <cellStyle name="Output 2 2 4 18 5" xfId="29334"/>
    <cellStyle name="Output 2 2 4 19" xfId="29335"/>
    <cellStyle name="Output 2 2 4 2" xfId="29336"/>
    <cellStyle name="Output 2 2 4 2 10" xfId="29337"/>
    <cellStyle name="Output 2 2 4 2 10 2" xfId="29338"/>
    <cellStyle name="Output 2 2 4 2 10 3" xfId="29339"/>
    <cellStyle name="Output 2 2 4 2 10 4" xfId="29340"/>
    <cellStyle name="Output 2 2 4 2 10 5" xfId="29341"/>
    <cellStyle name="Output 2 2 4 2 11" xfId="29342"/>
    <cellStyle name="Output 2 2 4 2 11 2" xfId="29343"/>
    <cellStyle name="Output 2 2 4 2 11 3" xfId="29344"/>
    <cellStyle name="Output 2 2 4 2 11 4" xfId="29345"/>
    <cellStyle name="Output 2 2 4 2 11 5" xfId="29346"/>
    <cellStyle name="Output 2 2 4 2 12" xfId="29347"/>
    <cellStyle name="Output 2 2 4 2 12 2" xfId="29348"/>
    <cellStyle name="Output 2 2 4 2 12 3" xfId="29349"/>
    <cellStyle name="Output 2 2 4 2 12 4" xfId="29350"/>
    <cellStyle name="Output 2 2 4 2 12 5" xfId="29351"/>
    <cellStyle name="Output 2 2 4 2 13" xfId="29352"/>
    <cellStyle name="Output 2 2 4 2 13 2" xfId="29353"/>
    <cellStyle name="Output 2 2 4 2 13 3" xfId="29354"/>
    <cellStyle name="Output 2 2 4 2 13 4" xfId="29355"/>
    <cellStyle name="Output 2 2 4 2 13 5" xfId="29356"/>
    <cellStyle name="Output 2 2 4 2 14" xfId="29357"/>
    <cellStyle name="Output 2 2 4 2 14 2" xfId="29358"/>
    <cellStyle name="Output 2 2 4 2 14 3" xfId="29359"/>
    <cellStyle name="Output 2 2 4 2 14 4" xfId="29360"/>
    <cellStyle name="Output 2 2 4 2 14 5" xfId="29361"/>
    <cellStyle name="Output 2 2 4 2 15" xfId="29362"/>
    <cellStyle name="Output 2 2 4 2 15 2" xfId="29363"/>
    <cellStyle name="Output 2 2 4 2 15 3" xfId="29364"/>
    <cellStyle name="Output 2 2 4 2 15 4" xfId="29365"/>
    <cellStyle name="Output 2 2 4 2 15 5" xfId="29366"/>
    <cellStyle name="Output 2 2 4 2 16" xfId="29367"/>
    <cellStyle name="Output 2 2 4 2 16 2" xfId="29368"/>
    <cellStyle name="Output 2 2 4 2 16 3" xfId="29369"/>
    <cellStyle name="Output 2 2 4 2 16 4" xfId="29370"/>
    <cellStyle name="Output 2 2 4 2 16 5" xfId="29371"/>
    <cellStyle name="Output 2 2 4 2 17" xfId="29372"/>
    <cellStyle name="Output 2 2 4 2 17 2" xfId="29373"/>
    <cellStyle name="Output 2 2 4 2 17 3" xfId="29374"/>
    <cellStyle name="Output 2 2 4 2 17 4" xfId="29375"/>
    <cellStyle name="Output 2 2 4 2 17 5" xfId="29376"/>
    <cellStyle name="Output 2 2 4 2 18" xfId="29377"/>
    <cellStyle name="Output 2 2 4 2 18 2" xfId="29378"/>
    <cellStyle name="Output 2 2 4 2 18 3" xfId="29379"/>
    <cellStyle name="Output 2 2 4 2 18 4" xfId="29380"/>
    <cellStyle name="Output 2 2 4 2 18 5" xfId="29381"/>
    <cellStyle name="Output 2 2 4 2 19" xfId="29382"/>
    <cellStyle name="Output 2 2 4 2 2" xfId="29383"/>
    <cellStyle name="Output 2 2 4 2 2 2" xfId="29384"/>
    <cellStyle name="Output 2 2 4 2 2 2 2" xfId="29385"/>
    <cellStyle name="Output 2 2 4 2 2 2 3" xfId="29386"/>
    <cellStyle name="Output 2 2 4 2 2 2 4" xfId="29387"/>
    <cellStyle name="Output 2 2 4 2 2 2 5" xfId="29388"/>
    <cellStyle name="Output 2 2 4 2 2 2 6" xfId="29389"/>
    <cellStyle name="Output 2 2 4 2 2 2 7" xfId="29390"/>
    <cellStyle name="Output 2 2 4 2 2 3" xfId="29391"/>
    <cellStyle name="Output 2 2 4 2 2 4" xfId="29392"/>
    <cellStyle name="Output 2 2 4 2 2 5" xfId="29393"/>
    <cellStyle name="Output 2 2 4 2 3" xfId="29394"/>
    <cellStyle name="Output 2 2 4 2 3 2" xfId="29395"/>
    <cellStyle name="Output 2 2 4 2 3 2 2" xfId="29396"/>
    <cellStyle name="Output 2 2 4 2 3 2 3" xfId="29397"/>
    <cellStyle name="Output 2 2 4 2 3 2 4" xfId="29398"/>
    <cellStyle name="Output 2 2 4 2 3 2 5" xfId="29399"/>
    <cellStyle name="Output 2 2 4 2 3 2 6" xfId="29400"/>
    <cellStyle name="Output 2 2 4 2 3 2 7" xfId="29401"/>
    <cellStyle name="Output 2 2 4 2 3 3" xfId="29402"/>
    <cellStyle name="Output 2 2 4 2 3 4" xfId="29403"/>
    <cellStyle name="Output 2 2 4 2 3 5" xfId="29404"/>
    <cellStyle name="Output 2 2 4 2 4" xfId="29405"/>
    <cellStyle name="Output 2 2 4 2 4 2" xfId="29406"/>
    <cellStyle name="Output 2 2 4 2 4 2 2" xfId="29407"/>
    <cellStyle name="Output 2 2 4 2 4 2 3" xfId="29408"/>
    <cellStyle name="Output 2 2 4 2 4 2 4" xfId="29409"/>
    <cellStyle name="Output 2 2 4 2 4 2 5" xfId="29410"/>
    <cellStyle name="Output 2 2 4 2 4 2 6" xfId="29411"/>
    <cellStyle name="Output 2 2 4 2 4 2 7" xfId="29412"/>
    <cellStyle name="Output 2 2 4 2 4 3" xfId="29413"/>
    <cellStyle name="Output 2 2 4 2 4 4" xfId="29414"/>
    <cellStyle name="Output 2 2 4 2 4 5" xfId="29415"/>
    <cellStyle name="Output 2 2 4 2 5" xfId="29416"/>
    <cellStyle name="Output 2 2 4 2 5 2" xfId="29417"/>
    <cellStyle name="Output 2 2 4 2 5 3" xfId="29418"/>
    <cellStyle name="Output 2 2 4 2 5 4" xfId="29419"/>
    <cellStyle name="Output 2 2 4 2 5 5" xfId="29420"/>
    <cellStyle name="Output 2 2 4 2 5 6" xfId="29421"/>
    <cellStyle name="Output 2 2 4 2 5 7" xfId="29422"/>
    <cellStyle name="Output 2 2 4 2 5 8" xfId="29423"/>
    <cellStyle name="Output 2 2 4 2 6" xfId="29424"/>
    <cellStyle name="Output 2 2 4 2 6 2" xfId="29425"/>
    <cellStyle name="Output 2 2 4 2 6 3" xfId="29426"/>
    <cellStyle name="Output 2 2 4 2 6 4" xfId="29427"/>
    <cellStyle name="Output 2 2 4 2 6 5" xfId="29428"/>
    <cellStyle name="Output 2 2 4 2 6 6" xfId="29429"/>
    <cellStyle name="Output 2 2 4 2 6 7" xfId="29430"/>
    <cellStyle name="Output 2 2 4 2 7" xfId="29431"/>
    <cellStyle name="Output 2 2 4 2 7 2" xfId="29432"/>
    <cellStyle name="Output 2 2 4 2 7 3" xfId="29433"/>
    <cellStyle name="Output 2 2 4 2 7 4" xfId="29434"/>
    <cellStyle name="Output 2 2 4 2 7 5" xfId="29435"/>
    <cellStyle name="Output 2 2 4 2 8" xfId="29436"/>
    <cellStyle name="Output 2 2 4 2 8 2" xfId="29437"/>
    <cellStyle name="Output 2 2 4 2 8 3" xfId="29438"/>
    <cellStyle name="Output 2 2 4 2 8 4" xfId="29439"/>
    <cellStyle name="Output 2 2 4 2 8 5" xfId="29440"/>
    <cellStyle name="Output 2 2 4 2 9" xfId="29441"/>
    <cellStyle name="Output 2 2 4 2 9 2" xfId="29442"/>
    <cellStyle name="Output 2 2 4 2 9 3" xfId="29443"/>
    <cellStyle name="Output 2 2 4 2 9 4" xfId="29444"/>
    <cellStyle name="Output 2 2 4 2 9 5" xfId="29445"/>
    <cellStyle name="Output 2 2 4 3" xfId="29446"/>
    <cellStyle name="Output 2 2 4 3 10" xfId="29447"/>
    <cellStyle name="Output 2 2 4 3 2" xfId="29448"/>
    <cellStyle name="Output 2 2 4 3 2 2" xfId="29449"/>
    <cellStyle name="Output 2 2 4 3 2 2 2" xfId="29450"/>
    <cellStyle name="Output 2 2 4 3 2 2 3" xfId="29451"/>
    <cellStyle name="Output 2 2 4 3 2 2 4" xfId="29452"/>
    <cellStyle name="Output 2 2 4 3 2 2 5" xfId="29453"/>
    <cellStyle name="Output 2 2 4 3 2 2 6" xfId="29454"/>
    <cellStyle name="Output 2 2 4 3 2 2 7" xfId="29455"/>
    <cellStyle name="Output 2 2 4 3 2 3" xfId="29456"/>
    <cellStyle name="Output 2 2 4 3 2 4" xfId="29457"/>
    <cellStyle name="Output 2 2 4 3 3" xfId="29458"/>
    <cellStyle name="Output 2 2 4 3 3 2" xfId="29459"/>
    <cellStyle name="Output 2 2 4 3 3 2 2" xfId="29460"/>
    <cellStyle name="Output 2 2 4 3 3 2 3" xfId="29461"/>
    <cellStyle name="Output 2 2 4 3 3 2 4" xfId="29462"/>
    <cellStyle name="Output 2 2 4 3 3 2 5" xfId="29463"/>
    <cellStyle name="Output 2 2 4 3 3 2 6" xfId="29464"/>
    <cellStyle name="Output 2 2 4 3 3 2 7" xfId="29465"/>
    <cellStyle name="Output 2 2 4 3 3 3" xfId="29466"/>
    <cellStyle name="Output 2 2 4 3 3 4" xfId="29467"/>
    <cellStyle name="Output 2 2 4 3 4" xfId="29468"/>
    <cellStyle name="Output 2 2 4 3 4 2" xfId="29469"/>
    <cellStyle name="Output 2 2 4 3 4 2 2" xfId="29470"/>
    <cellStyle name="Output 2 2 4 3 4 2 3" xfId="29471"/>
    <cellStyle name="Output 2 2 4 3 4 2 4" xfId="29472"/>
    <cellStyle name="Output 2 2 4 3 4 2 5" xfId="29473"/>
    <cellStyle name="Output 2 2 4 3 4 2 6" xfId="29474"/>
    <cellStyle name="Output 2 2 4 3 4 2 7" xfId="29475"/>
    <cellStyle name="Output 2 2 4 3 4 3" xfId="29476"/>
    <cellStyle name="Output 2 2 4 3 4 4" xfId="29477"/>
    <cellStyle name="Output 2 2 4 3 5" xfId="29478"/>
    <cellStyle name="Output 2 2 4 3 5 2" xfId="29479"/>
    <cellStyle name="Output 2 2 4 3 5 3" xfId="29480"/>
    <cellStyle name="Output 2 2 4 3 5 4" xfId="29481"/>
    <cellStyle name="Output 2 2 4 3 5 5" xfId="29482"/>
    <cellStyle name="Output 2 2 4 3 5 6" xfId="29483"/>
    <cellStyle name="Output 2 2 4 3 5 7" xfId="29484"/>
    <cellStyle name="Output 2 2 4 3 5 8" xfId="29485"/>
    <cellStyle name="Output 2 2 4 3 6" xfId="29486"/>
    <cellStyle name="Output 2 2 4 3 6 2" xfId="29487"/>
    <cellStyle name="Output 2 2 4 3 6 3" xfId="29488"/>
    <cellStyle name="Output 2 2 4 3 6 4" xfId="29489"/>
    <cellStyle name="Output 2 2 4 3 6 5" xfId="29490"/>
    <cellStyle name="Output 2 2 4 3 6 6" xfId="29491"/>
    <cellStyle name="Output 2 2 4 3 6 7" xfId="29492"/>
    <cellStyle name="Output 2 2 4 3 7" xfId="29493"/>
    <cellStyle name="Output 2 2 4 3 8" xfId="29494"/>
    <cellStyle name="Output 2 2 4 3 9" xfId="29495"/>
    <cellStyle name="Output 2 2 4 4" xfId="29496"/>
    <cellStyle name="Output 2 2 4 4 2" xfId="29497"/>
    <cellStyle name="Output 2 2 4 4 2 2" xfId="29498"/>
    <cellStyle name="Output 2 2 4 4 2 3" xfId="29499"/>
    <cellStyle name="Output 2 2 4 4 2 4" xfId="29500"/>
    <cellStyle name="Output 2 2 4 4 2 5" xfId="29501"/>
    <cellStyle name="Output 2 2 4 4 2 6" xfId="29502"/>
    <cellStyle name="Output 2 2 4 4 2 7" xfId="29503"/>
    <cellStyle name="Output 2 2 4 4 3" xfId="29504"/>
    <cellStyle name="Output 2 2 4 4 4" xfId="29505"/>
    <cellStyle name="Output 2 2 4 4 5" xfId="29506"/>
    <cellStyle name="Output 2 2 4 5" xfId="29507"/>
    <cellStyle name="Output 2 2 4 5 2" xfId="29508"/>
    <cellStyle name="Output 2 2 4 5 2 2" xfId="29509"/>
    <cellStyle name="Output 2 2 4 5 2 3" xfId="29510"/>
    <cellStyle name="Output 2 2 4 5 2 4" xfId="29511"/>
    <cellStyle name="Output 2 2 4 5 2 5" xfId="29512"/>
    <cellStyle name="Output 2 2 4 5 2 6" xfId="29513"/>
    <cellStyle name="Output 2 2 4 5 2 7" xfId="29514"/>
    <cellStyle name="Output 2 2 4 5 3" xfId="29515"/>
    <cellStyle name="Output 2 2 4 5 4" xfId="29516"/>
    <cellStyle name="Output 2 2 4 5 5" xfId="29517"/>
    <cellStyle name="Output 2 2 4 6" xfId="29518"/>
    <cellStyle name="Output 2 2 4 6 2" xfId="29519"/>
    <cellStyle name="Output 2 2 4 6 2 2" xfId="29520"/>
    <cellStyle name="Output 2 2 4 6 2 3" xfId="29521"/>
    <cellStyle name="Output 2 2 4 6 2 4" xfId="29522"/>
    <cellStyle name="Output 2 2 4 6 2 5" xfId="29523"/>
    <cellStyle name="Output 2 2 4 6 2 6" xfId="29524"/>
    <cellStyle name="Output 2 2 4 6 2 7" xfId="29525"/>
    <cellStyle name="Output 2 2 4 6 3" xfId="29526"/>
    <cellStyle name="Output 2 2 4 6 4" xfId="29527"/>
    <cellStyle name="Output 2 2 4 6 5" xfId="29528"/>
    <cellStyle name="Output 2 2 4 7" xfId="29529"/>
    <cellStyle name="Output 2 2 4 7 2" xfId="29530"/>
    <cellStyle name="Output 2 2 4 7 2 2" xfId="29531"/>
    <cellStyle name="Output 2 2 4 7 2 3" xfId="29532"/>
    <cellStyle name="Output 2 2 4 7 2 4" xfId="29533"/>
    <cellStyle name="Output 2 2 4 7 2 5" xfId="29534"/>
    <cellStyle name="Output 2 2 4 7 2 6" xfId="29535"/>
    <cellStyle name="Output 2 2 4 7 2 7" xfId="29536"/>
    <cellStyle name="Output 2 2 4 7 3" xfId="29537"/>
    <cellStyle name="Output 2 2 4 7 4" xfId="29538"/>
    <cellStyle name="Output 2 2 4 7 5" xfId="29539"/>
    <cellStyle name="Output 2 2 4 8" xfId="29540"/>
    <cellStyle name="Output 2 2 4 8 2" xfId="29541"/>
    <cellStyle name="Output 2 2 4 8 3" xfId="29542"/>
    <cellStyle name="Output 2 2 4 8 4" xfId="29543"/>
    <cellStyle name="Output 2 2 4 8 5" xfId="29544"/>
    <cellStyle name="Output 2 2 4 8 6" xfId="29545"/>
    <cellStyle name="Output 2 2 4 8 7" xfId="29546"/>
    <cellStyle name="Output 2 2 4 8 8" xfId="29547"/>
    <cellStyle name="Output 2 2 4 9" xfId="29548"/>
    <cellStyle name="Output 2 2 4 9 2" xfId="29549"/>
    <cellStyle name="Output 2 2 4 9 3" xfId="29550"/>
    <cellStyle name="Output 2 2 4 9 4" xfId="29551"/>
    <cellStyle name="Output 2 2 4 9 5" xfId="29552"/>
    <cellStyle name="Output 2 2 4 9 6" xfId="29553"/>
    <cellStyle name="Output 2 2 4 9 7" xfId="29554"/>
    <cellStyle name="Output 2 2 5" xfId="29555"/>
    <cellStyle name="Output 2 2 5 10" xfId="29556"/>
    <cellStyle name="Output 2 2 5 10 2" xfId="29557"/>
    <cellStyle name="Output 2 2 5 10 3" xfId="29558"/>
    <cellStyle name="Output 2 2 5 10 4" xfId="29559"/>
    <cellStyle name="Output 2 2 5 10 5" xfId="29560"/>
    <cellStyle name="Output 2 2 5 11" xfId="29561"/>
    <cellStyle name="Output 2 2 5 11 2" xfId="29562"/>
    <cellStyle name="Output 2 2 5 11 3" xfId="29563"/>
    <cellStyle name="Output 2 2 5 11 4" xfId="29564"/>
    <cellStyle name="Output 2 2 5 11 5" xfId="29565"/>
    <cellStyle name="Output 2 2 5 12" xfId="29566"/>
    <cellStyle name="Output 2 2 5 12 2" xfId="29567"/>
    <cellStyle name="Output 2 2 5 12 3" xfId="29568"/>
    <cellStyle name="Output 2 2 5 12 4" xfId="29569"/>
    <cellStyle name="Output 2 2 5 12 5" xfId="29570"/>
    <cellStyle name="Output 2 2 5 13" xfId="29571"/>
    <cellStyle name="Output 2 2 5 13 2" xfId="29572"/>
    <cellStyle name="Output 2 2 5 13 3" xfId="29573"/>
    <cellStyle name="Output 2 2 5 13 4" xfId="29574"/>
    <cellStyle name="Output 2 2 5 13 5" xfId="29575"/>
    <cellStyle name="Output 2 2 5 14" xfId="29576"/>
    <cellStyle name="Output 2 2 5 14 2" xfId="29577"/>
    <cellStyle name="Output 2 2 5 14 3" xfId="29578"/>
    <cellStyle name="Output 2 2 5 14 4" xfId="29579"/>
    <cellStyle name="Output 2 2 5 14 5" xfId="29580"/>
    <cellStyle name="Output 2 2 5 15" xfId="29581"/>
    <cellStyle name="Output 2 2 5 15 2" xfId="29582"/>
    <cellStyle name="Output 2 2 5 15 3" xfId="29583"/>
    <cellStyle name="Output 2 2 5 15 4" xfId="29584"/>
    <cellStyle name="Output 2 2 5 15 5" xfId="29585"/>
    <cellStyle name="Output 2 2 5 16" xfId="29586"/>
    <cellStyle name="Output 2 2 5 16 2" xfId="29587"/>
    <cellStyle name="Output 2 2 5 16 3" xfId="29588"/>
    <cellStyle name="Output 2 2 5 16 4" xfId="29589"/>
    <cellStyle name="Output 2 2 5 16 5" xfId="29590"/>
    <cellStyle name="Output 2 2 5 17" xfId="29591"/>
    <cellStyle name="Output 2 2 5 17 2" xfId="29592"/>
    <cellStyle name="Output 2 2 5 17 3" xfId="29593"/>
    <cellStyle name="Output 2 2 5 17 4" xfId="29594"/>
    <cellStyle name="Output 2 2 5 17 5" xfId="29595"/>
    <cellStyle name="Output 2 2 5 18" xfId="29596"/>
    <cellStyle name="Output 2 2 5 18 2" xfId="29597"/>
    <cellStyle name="Output 2 2 5 18 3" xfId="29598"/>
    <cellStyle name="Output 2 2 5 18 4" xfId="29599"/>
    <cellStyle name="Output 2 2 5 18 5" xfId="29600"/>
    <cellStyle name="Output 2 2 5 19" xfId="29601"/>
    <cellStyle name="Output 2 2 5 2" xfId="29602"/>
    <cellStyle name="Output 2 2 5 2 10" xfId="29603"/>
    <cellStyle name="Output 2 2 5 2 10 2" xfId="29604"/>
    <cellStyle name="Output 2 2 5 2 10 3" xfId="29605"/>
    <cellStyle name="Output 2 2 5 2 10 4" xfId="29606"/>
    <cellStyle name="Output 2 2 5 2 10 5" xfId="29607"/>
    <cellStyle name="Output 2 2 5 2 11" xfId="29608"/>
    <cellStyle name="Output 2 2 5 2 11 2" xfId="29609"/>
    <cellStyle name="Output 2 2 5 2 11 3" xfId="29610"/>
    <cellStyle name="Output 2 2 5 2 11 4" xfId="29611"/>
    <cellStyle name="Output 2 2 5 2 11 5" xfId="29612"/>
    <cellStyle name="Output 2 2 5 2 12" xfId="29613"/>
    <cellStyle name="Output 2 2 5 2 12 2" xfId="29614"/>
    <cellStyle name="Output 2 2 5 2 12 3" xfId="29615"/>
    <cellStyle name="Output 2 2 5 2 12 4" xfId="29616"/>
    <cellStyle name="Output 2 2 5 2 12 5" xfId="29617"/>
    <cellStyle name="Output 2 2 5 2 13" xfId="29618"/>
    <cellStyle name="Output 2 2 5 2 13 2" xfId="29619"/>
    <cellStyle name="Output 2 2 5 2 13 3" xfId="29620"/>
    <cellStyle name="Output 2 2 5 2 13 4" xfId="29621"/>
    <cellStyle name="Output 2 2 5 2 13 5" xfId="29622"/>
    <cellStyle name="Output 2 2 5 2 14" xfId="29623"/>
    <cellStyle name="Output 2 2 5 2 14 2" xfId="29624"/>
    <cellStyle name="Output 2 2 5 2 14 3" xfId="29625"/>
    <cellStyle name="Output 2 2 5 2 14 4" xfId="29626"/>
    <cellStyle name="Output 2 2 5 2 14 5" xfId="29627"/>
    <cellStyle name="Output 2 2 5 2 15" xfId="29628"/>
    <cellStyle name="Output 2 2 5 2 15 2" xfId="29629"/>
    <cellStyle name="Output 2 2 5 2 15 3" xfId="29630"/>
    <cellStyle name="Output 2 2 5 2 15 4" xfId="29631"/>
    <cellStyle name="Output 2 2 5 2 15 5" xfId="29632"/>
    <cellStyle name="Output 2 2 5 2 16" xfId="29633"/>
    <cellStyle name="Output 2 2 5 2 16 2" xfId="29634"/>
    <cellStyle name="Output 2 2 5 2 16 3" xfId="29635"/>
    <cellStyle name="Output 2 2 5 2 16 4" xfId="29636"/>
    <cellStyle name="Output 2 2 5 2 16 5" xfId="29637"/>
    <cellStyle name="Output 2 2 5 2 17" xfId="29638"/>
    <cellStyle name="Output 2 2 5 2 17 2" xfId="29639"/>
    <cellStyle name="Output 2 2 5 2 17 3" xfId="29640"/>
    <cellStyle name="Output 2 2 5 2 17 4" xfId="29641"/>
    <cellStyle name="Output 2 2 5 2 17 5" xfId="29642"/>
    <cellStyle name="Output 2 2 5 2 18" xfId="29643"/>
    <cellStyle name="Output 2 2 5 2 18 2" xfId="29644"/>
    <cellStyle name="Output 2 2 5 2 18 3" xfId="29645"/>
    <cellStyle name="Output 2 2 5 2 18 4" xfId="29646"/>
    <cellStyle name="Output 2 2 5 2 18 5" xfId="29647"/>
    <cellStyle name="Output 2 2 5 2 19" xfId="29648"/>
    <cellStyle name="Output 2 2 5 2 2" xfId="29649"/>
    <cellStyle name="Output 2 2 5 2 2 2" xfId="29650"/>
    <cellStyle name="Output 2 2 5 2 2 2 2" xfId="29651"/>
    <cellStyle name="Output 2 2 5 2 2 2 3" xfId="29652"/>
    <cellStyle name="Output 2 2 5 2 2 2 4" xfId="29653"/>
    <cellStyle name="Output 2 2 5 2 2 2 5" xfId="29654"/>
    <cellStyle name="Output 2 2 5 2 2 2 6" xfId="29655"/>
    <cellStyle name="Output 2 2 5 2 2 2 7" xfId="29656"/>
    <cellStyle name="Output 2 2 5 2 2 3" xfId="29657"/>
    <cellStyle name="Output 2 2 5 2 2 4" xfId="29658"/>
    <cellStyle name="Output 2 2 5 2 2 5" xfId="29659"/>
    <cellStyle name="Output 2 2 5 2 3" xfId="29660"/>
    <cellStyle name="Output 2 2 5 2 3 2" xfId="29661"/>
    <cellStyle name="Output 2 2 5 2 3 2 2" xfId="29662"/>
    <cellStyle name="Output 2 2 5 2 3 2 3" xfId="29663"/>
    <cellStyle name="Output 2 2 5 2 3 2 4" xfId="29664"/>
    <cellStyle name="Output 2 2 5 2 3 2 5" xfId="29665"/>
    <cellStyle name="Output 2 2 5 2 3 2 6" xfId="29666"/>
    <cellStyle name="Output 2 2 5 2 3 2 7" xfId="29667"/>
    <cellStyle name="Output 2 2 5 2 3 3" xfId="29668"/>
    <cellStyle name="Output 2 2 5 2 3 4" xfId="29669"/>
    <cellStyle name="Output 2 2 5 2 3 5" xfId="29670"/>
    <cellStyle name="Output 2 2 5 2 4" xfId="29671"/>
    <cellStyle name="Output 2 2 5 2 4 2" xfId="29672"/>
    <cellStyle name="Output 2 2 5 2 4 2 2" xfId="29673"/>
    <cellStyle name="Output 2 2 5 2 4 2 3" xfId="29674"/>
    <cellStyle name="Output 2 2 5 2 4 2 4" xfId="29675"/>
    <cellStyle name="Output 2 2 5 2 4 2 5" xfId="29676"/>
    <cellStyle name="Output 2 2 5 2 4 2 6" xfId="29677"/>
    <cellStyle name="Output 2 2 5 2 4 2 7" xfId="29678"/>
    <cellStyle name="Output 2 2 5 2 4 3" xfId="29679"/>
    <cellStyle name="Output 2 2 5 2 4 4" xfId="29680"/>
    <cellStyle name="Output 2 2 5 2 4 5" xfId="29681"/>
    <cellStyle name="Output 2 2 5 2 5" xfId="29682"/>
    <cellStyle name="Output 2 2 5 2 5 2" xfId="29683"/>
    <cellStyle name="Output 2 2 5 2 5 3" xfId="29684"/>
    <cellStyle name="Output 2 2 5 2 5 4" xfId="29685"/>
    <cellStyle name="Output 2 2 5 2 5 5" xfId="29686"/>
    <cellStyle name="Output 2 2 5 2 5 6" xfId="29687"/>
    <cellStyle name="Output 2 2 5 2 5 7" xfId="29688"/>
    <cellStyle name="Output 2 2 5 2 5 8" xfId="29689"/>
    <cellStyle name="Output 2 2 5 2 6" xfId="29690"/>
    <cellStyle name="Output 2 2 5 2 6 2" xfId="29691"/>
    <cellStyle name="Output 2 2 5 2 6 3" xfId="29692"/>
    <cellStyle name="Output 2 2 5 2 6 4" xfId="29693"/>
    <cellStyle name="Output 2 2 5 2 6 5" xfId="29694"/>
    <cellStyle name="Output 2 2 5 2 6 6" xfId="29695"/>
    <cellStyle name="Output 2 2 5 2 6 7" xfId="29696"/>
    <cellStyle name="Output 2 2 5 2 7" xfId="29697"/>
    <cellStyle name="Output 2 2 5 2 7 2" xfId="29698"/>
    <cellStyle name="Output 2 2 5 2 7 3" xfId="29699"/>
    <cellStyle name="Output 2 2 5 2 7 4" xfId="29700"/>
    <cellStyle name="Output 2 2 5 2 7 5" xfId="29701"/>
    <cellStyle name="Output 2 2 5 2 8" xfId="29702"/>
    <cellStyle name="Output 2 2 5 2 8 2" xfId="29703"/>
    <cellStyle name="Output 2 2 5 2 8 3" xfId="29704"/>
    <cellStyle name="Output 2 2 5 2 8 4" xfId="29705"/>
    <cellStyle name="Output 2 2 5 2 8 5" xfId="29706"/>
    <cellStyle name="Output 2 2 5 2 9" xfId="29707"/>
    <cellStyle name="Output 2 2 5 2 9 2" xfId="29708"/>
    <cellStyle name="Output 2 2 5 2 9 3" xfId="29709"/>
    <cellStyle name="Output 2 2 5 2 9 4" xfId="29710"/>
    <cellStyle name="Output 2 2 5 2 9 5" xfId="29711"/>
    <cellStyle name="Output 2 2 5 3" xfId="29712"/>
    <cellStyle name="Output 2 2 5 3 10" xfId="29713"/>
    <cellStyle name="Output 2 2 5 3 2" xfId="29714"/>
    <cellStyle name="Output 2 2 5 3 2 2" xfId="29715"/>
    <cellStyle name="Output 2 2 5 3 2 2 2" xfId="29716"/>
    <cellStyle name="Output 2 2 5 3 2 2 3" xfId="29717"/>
    <cellStyle name="Output 2 2 5 3 2 2 4" xfId="29718"/>
    <cellStyle name="Output 2 2 5 3 2 2 5" xfId="29719"/>
    <cellStyle name="Output 2 2 5 3 2 2 6" xfId="29720"/>
    <cellStyle name="Output 2 2 5 3 2 2 7" xfId="29721"/>
    <cellStyle name="Output 2 2 5 3 2 3" xfId="29722"/>
    <cellStyle name="Output 2 2 5 3 2 4" xfId="29723"/>
    <cellStyle name="Output 2 2 5 3 3" xfId="29724"/>
    <cellStyle name="Output 2 2 5 3 3 2" xfId="29725"/>
    <cellStyle name="Output 2 2 5 3 3 2 2" xfId="29726"/>
    <cellStyle name="Output 2 2 5 3 3 2 3" xfId="29727"/>
    <cellStyle name="Output 2 2 5 3 3 2 4" xfId="29728"/>
    <cellStyle name="Output 2 2 5 3 3 2 5" xfId="29729"/>
    <cellStyle name="Output 2 2 5 3 3 2 6" xfId="29730"/>
    <cellStyle name="Output 2 2 5 3 3 2 7" xfId="29731"/>
    <cellStyle name="Output 2 2 5 3 3 3" xfId="29732"/>
    <cellStyle name="Output 2 2 5 3 3 4" xfId="29733"/>
    <cellStyle name="Output 2 2 5 3 4" xfId="29734"/>
    <cellStyle name="Output 2 2 5 3 4 2" xfId="29735"/>
    <cellStyle name="Output 2 2 5 3 4 2 2" xfId="29736"/>
    <cellStyle name="Output 2 2 5 3 4 2 3" xfId="29737"/>
    <cellStyle name="Output 2 2 5 3 4 2 4" xfId="29738"/>
    <cellStyle name="Output 2 2 5 3 4 2 5" xfId="29739"/>
    <cellStyle name="Output 2 2 5 3 4 2 6" xfId="29740"/>
    <cellStyle name="Output 2 2 5 3 4 2 7" xfId="29741"/>
    <cellStyle name="Output 2 2 5 3 4 3" xfId="29742"/>
    <cellStyle name="Output 2 2 5 3 4 4" xfId="29743"/>
    <cellStyle name="Output 2 2 5 3 5" xfId="29744"/>
    <cellStyle name="Output 2 2 5 3 5 2" xfId="29745"/>
    <cellStyle name="Output 2 2 5 3 5 3" xfId="29746"/>
    <cellStyle name="Output 2 2 5 3 5 4" xfId="29747"/>
    <cellStyle name="Output 2 2 5 3 5 5" xfId="29748"/>
    <cellStyle name="Output 2 2 5 3 5 6" xfId="29749"/>
    <cellStyle name="Output 2 2 5 3 5 7" xfId="29750"/>
    <cellStyle name="Output 2 2 5 3 5 8" xfId="29751"/>
    <cellStyle name="Output 2 2 5 3 6" xfId="29752"/>
    <cellStyle name="Output 2 2 5 3 6 2" xfId="29753"/>
    <cellStyle name="Output 2 2 5 3 6 3" xfId="29754"/>
    <cellStyle name="Output 2 2 5 3 6 4" xfId="29755"/>
    <cellStyle name="Output 2 2 5 3 6 5" xfId="29756"/>
    <cellStyle name="Output 2 2 5 3 6 6" xfId="29757"/>
    <cellStyle name="Output 2 2 5 3 6 7" xfId="29758"/>
    <cellStyle name="Output 2 2 5 3 7" xfId="29759"/>
    <cellStyle name="Output 2 2 5 3 8" xfId="29760"/>
    <cellStyle name="Output 2 2 5 3 9" xfId="29761"/>
    <cellStyle name="Output 2 2 5 4" xfId="29762"/>
    <cellStyle name="Output 2 2 5 4 2" xfId="29763"/>
    <cellStyle name="Output 2 2 5 4 2 2" xfId="29764"/>
    <cellStyle name="Output 2 2 5 4 2 3" xfId="29765"/>
    <cellStyle name="Output 2 2 5 4 2 4" xfId="29766"/>
    <cellStyle name="Output 2 2 5 4 2 5" xfId="29767"/>
    <cellStyle name="Output 2 2 5 4 2 6" xfId="29768"/>
    <cellStyle name="Output 2 2 5 4 2 7" xfId="29769"/>
    <cellStyle name="Output 2 2 5 4 3" xfId="29770"/>
    <cellStyle name="Output 2 2 5 4 4" xfId="29771"/>
    <cellStyle name="Output 2 2 5 4 5" xfId="29772"/>
    <cellStyle name="Output 2 2 5 5" xfId="29773"/>
    <cellStyle name="Output 2 2 5 5 2" xfId="29774"/>
    <cellStyle name="Output 2 2 5 5 2 2" xfId="29775"/>
    <cellStyle name="Output 2 2 5 5 2 3" xfId="29776"/>
    <cellStyle name="Output 2 2 5 5 2 4" xfId="29777"/>
    <cellStyle name="Output 2 2 5 5 2 5" xfId="29778"/>
    <cellStyle name="Output 2 2 5 5 2 6" xfId="29779"/>
    <cellStyle name="Output 2 2 5 5 2 7" xfId="29780"/>
    <cellStyle name="Output 2 2 5 5 3" xfId="29781"/>
    <cellStyle name="Output 2 2 5 5 4" xfId="29782"/>
    <cellStyle name="Output 2 2 5 5 5" xfId="29783"/>
    <cellStyle name="Output 2 2 5 6" xfId="29784"/>
    <cellStyle name="Output 2 2 5 6 2" xfId="29785"/>
    <cellStyle name="Output 2 2 5 6 2 2" xfId="29786"/>
    <cellStyle name="Output 2 2 5 6 2 3" xfId="29787"/>
    <cellStyle name="Output 2 2 5 6 2 4" xfId="29788"/>
    <cellStyle name="Output 2 2 5 6 2 5" xfId="29789"/>
    <cellStyle name="Output 2 2 5 6 2 6" xfId="29790"/>
    <cellStyle name="Output 2 2 5 6 2 7" xfId="29791"/>
    <cellStyle name="Output 2 2 5 6 3" xfId="29792"/>
    <cellStyle name="Output 2 2 5 6 4" xfId="29793"/>
    <cellStyle name="Output 2 2 5 6 5" xfId="29794"/>
    <cellStyle name="Output 2 2 5 7" xfId="29795"/>
    <cellStyle name="Output 2 2 5 7 2" xfId="29796"/>
    <cellStyle name="Output 2 2 5 7 2 2" xfId="29797"/>
    <cellStyle name="Output 2 2 5 7 2 3" xfId="29798"/>
    <cellStyle name="Output 2 2 5 7 2 4" xfId="29799"/>
    <cellStyle name="Output 2 2 5 7 2 5" xfId="29800"/>
    <cellStyle name="Output 2 2 5 7 2 6" xfId="29801"/>
    <cellStyle name="Output 2 2 5 7 2 7" xfId="29802"/>
    <cellStyle name="Output 2 2 5 7 3" xfId="29803"/>
    <cellStyle name="Output 2 2 5 7 4" xfId="29804"/>
    <cellStyle name="Output 2 2 5 7 5" xfId="29805"/>
    <cellStyle name="Output 2 2 5 8" xfId="29806"/>
    <cellStyle name="Output 2 2 5 8 2" xfId="29807"/>
    <cellStyle name="Output 2 2 5 8 3" xfId="29808"/>
    <cellStyle name="Output 2 2 5 8 4" xfId="29809"/>
    <cellStyle name="Output 2 2 5 8 5" xfId="29810"/>
    <cellStyle name="Output 2 2 5 8 6" xfId="29811"/>
    <cellStyle name="Output 2 2 5 8 7" xfId="29812"/>
    <cellStyle name="Output 2 2 5 8 8" xfId="29813"/>
    <cellStyle name="Output 2 2 5 9" xfId="29814"/>
    <cellStyle name="Output 2 2 5 9 2" xfId="29815"/>
    <cellStyle name="Output 2 2 5 9 3" xfId="29816"/>
    <cellStyle name="Output 2 2 5 9 4" xfId="29817"/>
    <cellStyle name="Output 2 2 5 9 5" xfId="29818"/>
    <cellStyle name="Output 2 2 5 9 6" xfId="29819"/>
    <cellStyle name="Output 2 2 5 9 7" xfId="29820"/>
    <cellStyle name="Output 2 2 6" xfId="29821"/>
    <cellStyle name="Output 2 2 6 10" xfId="29822"/>
    <cellStyle name="Output 2 2 6 10 2" xfId="29823"/>
    <cellStyle name="Output 2 2 6 10 3" xfId="29824"/>
    <cellStyle name="Output 2 2 6 10 4" xfId="29825"/>
    <cellStyle name="Output 2 2 6 10 5" xfId="29826"/>
    <cellStyle name="Output 2 2 6 11" xfId="29827"/>
    <cellStyle name="Output 2 2 6 11 2" xfId="29828"/>
    <cellStyle name="Output 2 2 6 11 3" xfId="29829"/>
    <cellStyle name="Output 2 2 6 11 4" xfId="29830"/>
    <cellStyle name="Output 2 2 6 11 5" xfId="29831"/>
    <cellStyle name="Output 2 2 6 12" xfId="29832"/>
    <cellStyle name="Output 2 2 6 12 2" xfId="29833"/>
    <cellStyle name="Output 2 2 6 12 3" xfId="29834"/>
    <cellStyle name="Output 2 2 6 12 4" xfId="29835"/>
    <cellStyle name="Output 2 2 6 12 5" xfId="29836"/>
    <cellStyle name="Output 2 2 6 13" xfId="29837"/>
    <cellStyle name="Output 2 2 6 13 2" xfId="29838"/>
    <cellStyle name="Output 2 2 6 13 3" xfId="29839"/>
    <cellStyle name="Output 2 2 6 13 4" xfId="29840"/>
    <cellStyle name="Output 2 2 6 13 5" xfId="29841"/>
    <cellStyle name="Output 2 2 6 14" xfId="29842"/>
    <cellStyle name="Output 2 2 6 14 2" xfId="29843"/>
    <cellStyle name="Output 2 2 6 14 3" xfId="29844"/>
    <cellStyle name="Output 2 2 6 14 4" xfId="29845"/>
    <cellStyle name="Output 2 2 6 14 5" xfId="29846"/>
    <cellStyle name="Output 2 2 6 15" xfId="29847"/>
    <cellStyle name="Output 2 2 6 15 2" xfId="29848"/>
    <cellStyle name="Output 2 2 6 15 3" xfId="29849"/>
    <cellStyle name="Output 2 2 6 15 4" xfId="29850"/>
    <cellStyle name="Output 2 2 6 15 5" xfId="29851"/>
    <cellStyle name="Output 2 2 6 16" xfId="29852"/>
    <cellStyle name="Output 2 2 6 16 2" xfId="29853"/>
    <cellStyle name="Output 2 2 6 16 3" xfId="29854"/>
    <cellStyle name="Output 2 2 6 16 4" xfId="29855"/>
    <cellStyle name="Output 2 2 6 16 5" xfId="29856"/>
    <cellStyle name="Output 2 2 6 17" xfId="29857"/>
    <cellStyle name="Output 2 2 6 17 2" xfId="29858"/>
    <cellStyle name="Output 2 2 6 17 3" xfId="29859"/>
    <cellStyle name="Output 2 2 6 17 4" xfId="29860"/>
    <cellStyle name="Output 2 2 6 17 5" xfId="29861"/>
    <cellStyle name="Output 2 2 6 18" xfId="29862"/>
    <cellStyle name="Output 2 2 6 18 2" xfId="29863"/>
    <cellStyle name="Output 2 2 6 18 3" xfId="29864"/>
    <cellStyle name="Output 2 2 6 18 4" xfId="29865"/>
    <cellStyle name="Output 2 2 6 18 5" xfId="29866"/>
    <cellStyle name="Output 2 2 6 19" xfId="29867"/>
    <cellStyle name="Output 2 2 6 2" xfId="29868"/>
    <cellStyle name="Output 2 2 6 2 2" xfId="29869"/>
    <cellStyle name="Output 2 2 6 2 2 2" xfId="29870"/>
    <cellStyle name="Output 2 2 6 2 2 3" xfId="29871"/>
    <cellStyle name="Output 2 2 6 2 2 4" xfId="29872"/>
    <cellStyle name="Output 2 2 6 2 2 5" xfId="29873"/>
    <cellStyle name="Output 2 2 6 2 2 6" xfId="29874"/>
    <cellStyle name="Output 2 2 6 2 2 7" xfId="29875"/>
    <cellStyle name="Output 2 2 6 2 3" xfId="29876"/>
    <cellStyle name="Output 2 2 6 2 4" xfId="29877"/>
    <cellStyle name="Output 2 2 6 2 5" xfId="29878"/>
    <cellStyle name="Output 2 2 6 3" xfId="29879"/>
    <cellStyle name="Output 2 2 6 3 2" xfId="29880"/>
    <cellStyle name="Output 2 2 6 3 2 2" xfId="29881"/>
    <cellStyle name="Output 2 2 6 3 2 3" xfId="29882"/>
    <cellStyle name="Output 2 2 6 3 2 4" xfId="29883"/>
    <cellStyle name="Output 2 2 6 3 2 5" xfId="29884"/>
    <cellStyle name="Output 2 2 6 3 2 6" xfId="29885"/>
    <cellStyle name="Output 2 2 6 3 2 7" xfId="29886"/>
    <cellStyle name="Output 2 2 6 3 3" xfId="29887"/>
    <cellStyle name="Output 2 2 6 3 4" xfId="29888"/>
    <cellStyle name="Output 2 2 6 3 5" xfId="29889"/>
    <cellStyle name="Output 2 2 6 4" xfId="29890"/>
    <cellStyle name="Output 2 2 6 4 2" xfId="29891"/>
    <cellStyle name="Output 2 2 6 4 2 2" xfId="29892"/>
    <cellStyle name="Output 2 2 6 4 2 3" xfId="29893"/>
    <cellStyle name="Output 2 2 6 4 2 4" xfId="29894"/>
    <cellStyle name="Output 2 2 6 4 2 5" xfId="29895"/>
    <cellStyle name="Output 2 2 6 4 2 6" xfId="29896"/>
    <cellStyle name="Output 2 2 6 4 2 7" xfId="29897"/>
    <cellStyle name="Output 2 2 6 4 3" xfId="29898"/>
    <cellStyle name="Output 2 2 6 4 4" xfId="29899"/>
    <cellStyle name="Output 2 2 6 4 5" xfId="29900"/>
    <cellStyle name="Output 2 2 6 5" xfId="29901"/>
    <cellStyle name="Output 2 2 6 5 2" xfId="29902"/>
    <cellStyle name="Output 2 2 6 5 3" xfId="29903"/>
    <cellStyle name="Output 2 2 6 5 4" xfId="29904"/>
    <cellStyle name="Output 2 2 6 5 5" xfId="29905"/>
    <cellStyle name="Output 2 2 6 5 6" xfId="29906"/>
    <cellStyle name="Output 2 2 6 5 7" xfId="29907"/>
    <cellStyle name="Output 2 2 6 5 8" xfId="29908"/>
    <cellStyle name="Output 2 2 6 6" xfId="29909"/>
    <cellStyle name="Output 2 2 6 6 2" xfId="29910"/>
    <cellStyle name="Output 2 2 6 6 3" xfId="29911"/>
    <cellStyle name="Output 2 2 6 6 4" xfId="29912"/>
    <cellStyle name="Output 2 2 6 6 5" xfId="29913"/>
    <cellStyle name="Output 2 2 6 6 6" xfId="29914"/>
    <cellStyle name="Output 2 2 6 6 7" xfId="29915"/>
    <cellStyle name="Output 2 2 6 7" xfId="29916"/>
    <cellStyle name="Output 2 2 6 7 2" xfId="29917"/>
    <cellStyle name="Output 2 2 6 7 3" xfId="29918"/>
    <cellStyle name="Output 2 2 6 7 4" xfId="29919"/>
    <cellStyle name="Output 2 2 6 7 5" xfId="29920"/>
    <cellStyle name="Output 2 2 6 8" xfId="29921"/>
    <cellStyle name="Output 2 2 6 8 2" xfId="29922"/>
    <cellStyle name="Output 2 2 6 8 3" xfId="29923"/>
    <cellStyle name="Output 2 2 6 8 4" xfId="29924"/>
    <cellStyle name="Output 2 2 6 8 5" xfId="29925"/>
    <cellStyle name="Output 2 2 6 9" xfId="29926"/>
    <cellStyle name="Output 2 2 6 9 2" xfId="29927"/>
    <cellStyle name="Output 2 2 6 9 3" xfId="29928"/>
    <cellStyle name="Output 2 2 6 9 4" xfId="29929"/>
    <cellStyle name="Output 2 2 6 9 5" xfId="29930"/>
    <cellStyle name="Output 2 2 7" xfId="29931"/>
    <cellStyle name="Output 2 2 7 10" xfId="29932"/>
    <cellStyle name="Output 2 2 7 2" xfId="29933"/>
    <cellStyle name="Output 2 2 7 2 2" xfId="29934"/>
    <cellStyle name="Output 2 2 7 2 2 2" xfId="29935"/>
    <cellStyle name="Output 2 2 7 2 2 3" xfId="29936"/>
    <cellStyle name="Output 2 2 7 2 2 4" xfId="29937"/>
    <cellStyle name="Output 2 2 7 2 2 5" xfId="29938"/>
    <cellStyle name="Output 2 2 7 2 2 6" xfId="29939"/>
    <cellStyle name="Output 2 2 7 2 2 7" xfId="29940"/>
    <cellStyle name="Output 2 2 7 2 3" xfId="29941"/>
    <cellStyle name="Output 2 2 7 2 4" xfId="29942"/>
    <cellStyle name="Output 2 2 7 3" xfId="29943"/>
    <cellStyle name="Output 2 2 7 3 2" xfId="29944"/>
    <cellStyle name="Output 2 2 7 3 2 2" xfId="29945"/>
    <cellStyle name="Output 2 2 7 3 2 3" xfId="29946"/>
    <cellStyle name="Output 2 2 7 3 2 4" xfId="29947"/>
    <cellStyle name="Output 2 2 7 3 2 5" xfId="29948"/>
    <cellStyle name="Output 2 2 7 3 2 6" xfId="29949"/>
    <cellStyle name="Output 2 2 7 3 2 7" xfId="29950"/>
    <cellStyle name="Output 2 2 7 3 3" xfId="29951"/>
    <cellStyle name="Output 2 2 7 3 4" xfId="29952"/>
    <cellStyle name="Output 2 2 7 4" xfId="29953"/>
    <cellStyle name="Output 2 2 7 4 2" xfId="29954"/>
    <cellStyle name="Output 2 2 7 4 2 2" xfId="29955"/>
    <cellStyle name="Output 2 2 7 4 2 3" xfId="29956"/>
    <cellStyle name="Output 2 2 7 4 2 4" xfId="29957"/>
    <cellStyle name="Output 2 2 7 4 2 5" xfId="29958"/>
    <cellStyle name="Output 2 2 7 4 2 6" xfId="29959"/>
    <cellStyle name="Output 2 2 7 4 2 7" xfId="29960"/>
    <cellStyle name="Output 2 2 7 4 3" xfId="29961"/>
    <cellStyle name="Output 2 2 7 4 4" xfId="29962"/>
    <cellStyle name="Output 2 2 7 5" xfId="29963"/>
    <cellStyle name="Output 2 2 7 5 2" xfId="29964"/>
    <cellStyle name="Output 2 2 7 5 3" xfId="29965"/>
    <cellStyle name="Output 2 2 7 5 4" xfId="29966"/>
    <cellStyle name="Output 2 2 7 5 5" xfId="29967"/>
    <cellStyle name="Output 2 2 7 5 6" xfId="29968"/>
    <cellStyle name="Output 2 2 7 5 7" xfId="29969"/>
    <cellStyle name="Output 2 2 7 5 8" xfId="29970"/>
    <cellStyle name="Output 2 2 7 6" xfId="29971"/>
    <cellStyle name="Output 2 2 7 6 2" xfId="29972"/>
    <cellStyle name="Output 2 2 7 6 3" xfId="29973"/>
    <cellStyle name="Output 2 2 7 6 4" xfId="29974"/>
    <cellStyle name="Output 2 2 7 6 5" xfId="29975"/>
    <cellStyle name="Output 2 2 7 6 6" xfId="29976"/>
    <cellStyle name="Output 2 2 7 6 7" xfId="29977"/>
    <cellStyle name="Output 2 2 7 7" xfId="29978"/>
    <cellStyle name="Output 2 2 7 8" xfId="29979"/>
    <cellStyle name="Output 2 2 7 9" xfId="29980"/>
    <cellStyle name="Output 2 2 8" xfId="29981"/>
    <cellStyle name="Output 2 2 8 2" xfId="29982"/>
    <cellStyle name="Output 2 2 8 2 2" xfId="29983"/>
    <cellStyle name="Output 2 2 8 2 3" xfId="29984"/>
    <cellStyle name="Output 2 2 8 2 4" xfId="29985"/>
    <cellStyle name="Output 2 2 8 2 5" xfId="29986"/>
    <cellStyle name="Output 2 2 8 2 6" xfId="29987"/>
    <cellStyle name="Output 2 2 8 2 7" xfId="29988"/>
    <cellStyle name="Output 2 2 8 3" xfId="29989"/>
    <cellStyle name="Output 2 2 8 4" xfId="29990"/>
    <cellStyle name="Output 2 2 8 5" xfId="29991"/>
    <cellStyle name="Output 2 2 9" xfId="29992"/>
    <cellStyle name="Output 2 2 9 2" xfId="29993"/>
    <cellStyle name="Output 2 2 9 2 2" xfId="29994"/>
    <cellStyle name="Output 2 2 9 2 3" xfId="29995"/>
    <cellStyle name="Output 2 2 9 2 4" xfId="29996"/>
    <cellStyle name="Output 2 2 9 2 5" xfId="29997"/>
    <cellStyle name="Output 2 2 9 2 6" xfId="29998"/>
    <cellStyle name="Output 2 2 9 2 7" xfId="29999"/>
    <cellStyle name="Output 2 2 9 3" xfId="30000"/>
    <cellStyle name="Output 2 2 9 4" xfId="30001"/>
    <cellStyle name="Output 2 2 9 5" xfId="30002"/>
    <cellStyle name="Output 2 20" xfId="30003"/>
    <cellStyle name="Output 2 20 2" xfId="30004"/>
    <cellStyle name="Output 2 20 3" xfId="30005"/>
    <cellStyle name="Output 2 20 4" xfId="30006"/>
    <cellStyle name="Output 2 20 5" xfId="30007"/>
    <cellStyle name="Output 2 21" xfId="30008"/>
    <cellStyle name="Output 2 21 2" xfId="30009"/>
    <cellStyle name="Output 2 21 3" xfId="30010"/>
    <cellStyle name="Output 2 21 4" xfId="30011"/>
    <cellStyle name="Output 2 21 5" xfId="30012"/>
    <cellStyle name="Output 2 22" xfId="30013"/>
    <cellStyle name="Output 2 22 2" xfId="30014"/>
    <cellStyle name="Output 2 22 3" xfId="30015"/>
    <cellStyle name="Output 2 22 4" xfId="30016"/>
    <cellStyle name="Output 2 22 5" xfId="30017"/>
    <cellStyle name="Output 2 23" xfId="30018"/>
    <cellStyle name="Output 2 23 2" xfId="30019"/>
    <cellStyle name="Output 2 23 3" xfId="30020"/>
    <cellStyle name="Output 2 23 4" xfId="30021"/>
    <cellStyle name="Output 2 23 5" xfId="30022"/>
    <cellStyle name="Output 2 24" xfId="30023"/>
    <cellStyle name="Output 2 24 2" xfId="30024"/>
    <cellStyle name="Output 2 24 3" xfId="30025"/>
    <cellStyle name="Output 2 24 4" xfId="30026"/>
    <cellStyle name="Output 2 24 5" xfId="30027"/>
    <cellStyle name="Output 2 25" xfId="30028"/>
    <cellStyle name="Output 2 25 2" xfId="30029"/>
    <cellStyle name="Output 2 25 3" xfId="30030"/>
    <cellStyle name="Output 2 25 4" xfId="30031"/>
    <cellStyle name="Output 2 25 5" xfId="30032"/>
    <cellStyle name="Output 2 26" xfId="30033"/>
    <cellStyle name="Output 2 3" xfId="30034"/>
    <cellStyle name="Output 2 3 10" xfId="30035"/>
    <cellStyle name="Output 2 3 10 2" xfId="30036"/>
    <cellStyle name="Output 2 3 10 2 2" xfId="30037"/>
    <cellStyle name="Output 2 3 10 2 3" xfId="30038"/>
    <cellStyle name="Output 2 3 10 2 4" xfId="30039"/>
    <cellStyle name="Output 2 3 10 2 5" xfId="30040"/>
    <cellStyle name="Output 2 3 10 2 6" xfId="30041"/>
    <cellStyle name="Output 2 3 10 2 7" xfId="30042"/>
    <cellStyle name="Output 2 3 10 3" xfId="30043"/>
    <cellStyle name="Output 2 3 10 4" xfId="30044"/>
    <cellStyle name="Output 2 3 10 5" xfId="30045"/>
    <cellStyle name="Output 2 3 11" xfId="30046"/>
    <cellStyle name="Output 2 3 11 2" xfId="30047"/>
    <cellStyle name="Output 2 3 11 2 2" xfId="30048"/>
    <cellStyle name="Output 2 3 11 2 3" xfId="30049"/>
    <cellStyle name="Output 2 3 11 2 4" xfId="30050"/>
    <cellStyle name="Output 2 3 11 2 5" xfId="30051"/>
    <cellStyle name="Output 2 3 11 2 6" xfId="30052"/>
    <cellStyle name="Output 2 3 11 2 7" xfId="30053"/>
    <cellStyle name="Output 2 3 11 3" xfId="30054"/>
    <cellStyle name="Output 2 3 11 4" xfId="30055"/>
    <cellStyle name="Output 2 3 11 5" xfId="30056"/>
    <cellStyle name="Output 2 3 12" xfId="30057"/>
    <cellStyle name="Output 2 3 12 2" xfId="30058"/>
    <cellStyle name="Output 2 3 12 3" xfId="30059"/>
    <cellStyle name="Output 2 3 12 4" xfId="30060"/>
    <cellStyle name="Output 2 3 12 5" xfId="30061"/>
    <cellStyle name="Output 2 3 12 6" xfId="30062"/>
    <cellStyle name="Output 2 3 12 7" xfId="30063"/>
    <cellStyle name="Output 2 3 12 8" xfId="30064"/>
    <cellStyle name="Output 2 3 13" xfId="30065"/>
    <cellStyle name="Output 2 3 13 2" xfId="30066"/>
    <cellStyle name="Output 2 3 13 3" xfId="30067"/>
    <cellStyle name="Output 2 3 13 4" xfId="30068"/>
    <cellStyle name="Output 2 3 13 5" xfId="30069"/>
    <cellStyle name="Output 2 3 13 6" xfId="30070"/>
    <cellStyle name="Output 2 3 13 7" xfId="30071"/>
    <cellStyle name="Output 2 3 14" xfId="30072"/>
    <cellStyle name="Output 2 3 14 2" xfId="30073"/>
    <cellStyle name="Output 2 3 14 3" xfId="30074"/>
    <cellStyle name="Output 2 3 14 4" xfId="30075"/>
    <cellStyle name="Output 2 3 14 5" xfId="30076"/>
    <cellStyle name="Output 2 3 15" xfId="30077"/>
    <cellStyle name="Output 2 3 15 2" xfId="30078"/>
    <cellStyle name="Output 2 3 15 3" xfId="30079"/>
    <cellStyle name="Output 2 3 15 4" xfId="30080"/>
    <cellStyle name="Output 2 3 15 5" xfId="30081"/>
    <cellStyle name="Output 2 3 16" xfId="30082"/>
    <cellStyle name="Output 2 3 16 2" xfId="30083"/>
    <cellStyle name="Output 2 3 16 3" xfId="30084"/>
    <cellStyle name="Output 2 3 16 4" xfId="30085"/>
    <cellStyle name="Output 2 3 16 5" xfId="30086"/>
    <cellStyle name="Output 2 3 17" xfId="30087"/>
    <cellStyle name="Output 2 3 17 2" xfId="30088"/>
    <cellStyle name="Output 2 3 17 3" xfId="30089"/>
    <cellStyle name="Output 2 3 17 4" xfId="30090"/>
    <cellStyle name="Output 2 3 17 5" xfId="30091"/>
    <cellStyle name="Output 2 3 18" xfId="30092"/>
    <cellStyle name="Output 2 3 18 2" xfId="30093"/>
    <cellStyle name="Output 2 3 18 3" xfId="30094"/>
    <cellStyle name="Output 2 3 18 4" xfId="30095"/>
    <cellStyle name="Output 2 3 18 5" xfId="30096"/>
    <cellStyle name="Output 2 3 19" xfId="30097"/>
    <cellStyle name="Output 2 3 19 2" xfId="30098"/>
    <cellStyle name="Output 2 3 19 3" xfId="30099"/>
    <cellStyle name="Output 2 3 19 4" xfId="30100"/>
    <cellStyle name="Output 2 3 19 5" xfId="30101"/>
    <cellStyle name="Output 2 3 2" xfId="30102"/>
    <cellStyle name="Output 2 3 2 10" xfId="30103"/>
    <cellStyle name="Output 2 3 2 10 2" xfId="30104"/>
    <cellStyle name="Output 2 3 2 10 3" xfId="30105"/>
    <cellStyle name="Output 2 3 2 10 4" xfId="30106"/>
    <cellStyle name="Output 2 3 2 10 5" xfId="30107"/>
    <cellStyle name="Output 2 3 2 10 6" xfId="30108"/>
    <cellStyle name="Output 2 3 2 10 7" xfId="30109"/>
    <cellStyle name="Output 2 3 2 10 8" xfId="30110"/>
    <cellStyle name="Output 2 3 2 11" xfId="30111"/>
    <cellStyle name="Output 2 3 2 11 2" xfId="30112"/>
    <cellStyle name="Output 2 3 2 11 3" xfId="30113"/>
    <cellStyle name="Output 2 3 2 11 4" xfId="30114"/>
    <cellStyle name="Output 2 3 2 11 5" xfId="30115"/>
    <cellStyle name="Output 2 3 2 11 6" xfId="30116"/>
    <cellStyle name="Output 2 3 2 11 7" xfId="30117"/>
    <cellStyle name="Output 2 3 2 12" xfId="30118"/>
    <cellStyle name="Output 2 3 2 12 2" xfId="30119"/>
    <cellStyle name="Output 2 3 2 12 3" xfId="30120"/>
    <cellStyle name="Output 2 3 2 12 4" xfId="30121"/>
    <cellStyle name="Output 2 3 2 12 5" xfId="30122"/>
    <cellStyle name="Output 2 3 2 13" xfId="30123"/>
    <cellStyle name="Output 2 3 2 13 2" xfId="30124"/>
    <cellStyle name="Output 2 3 2 13 3" xfId="30125"/>
    <cellStyle name="Output 2 3 2 13 4" xfId="30126"/>
    <cellStyle name="Output 2 3 2 13 5" xfId="30127"/>
    <cellStyle name="Output 2 3 2 14" xfId="30128"/>
    <cellStyle name="Output 2 3 2 14 2" xfId="30129"/>
    <cellStyle name="Output 2 3 2 14 3" xfId="30130"/>
    <cellStyle name="Output 2 3 2 14 4" xfId="30131"/>
    <cellStyle name="Output 2 3 2 14 5" xfId="30132"/>
    <cellStyle name="Output 2 3 2 15" xfId="30133"/>
    <cellStyle name="Output 2 3 2 15 2" xfId="30134"/>
    <cellStyle name="Output 2 3 2 15 3" xfId="30135"/>
    <cellStyle name="Output 2 3 2 15 4" xfId="30136"/>
    <cellStyle name="Output 2 3 2 15 5" xfId="30137"/>
    <cellStyle name="Output 2 3 2 16" xfId="30138"/>
    <cellStyle name="Output 2 3 2 16 2" xfId="30139"/>
    <cellStyle name="Output 2 3 2 16 3" xfId="30140"/>
    <cellStyle name="Output 2 3 2 16 4" xfId="30141"/>
    <cellStyle name="Output 2 3 2 16 5" xfId="30142"/>
    <cellStyle name="Output 2 3 2 17" xfId="30143"/>
    <cellStyle name="Output 2 3 2 17 2" xfId="30144"/>
    <cellStyle name="Output 2 3 2 17 3" xfId="30145"/>
    <cellStyle name="Output 2 3 2 17 4" xfId="30146"/>
    <cellStyle name="Output 2 3 2 17 5" xfId="30147"/>
    <cellStyle name="Output 2 3 2 18" xfId="30148"/>
    <cellStyle name="Output 2 3 2 2" xfId="30149"/>
    <cellStyle name="Output 2 3 2 2 10" xfId="30150"/>
    <cellStyle name="Output 2 3 2 2 10 2" xfId="30151"/>
    <cellStyle name="Output 2 3 2 2 10 3" xfId="30152"/>
    <cellStyle name="Output 2 3 2 2 10 4" xfId="30153"/>
    <cellStyle name="Output 2 3 2 2 10 5" xfId="30154"/>
    <cellStyle name="Output 2 3 2 2 11" xfId="30155"/>
    <cellStyle name="Output 2 3 2 2 11 2" xfId="30156"/>
    <cellStyle name="Output 2 3 2 2 11 3" xfId="30157"/>
    <cellStyle name="Output 2 3 2 2 11 4" xfId="30158"/>
    <cellStyle name="Output 2 3 2 2 11 5" xfId="30159"/>
    <cellStyle name="Output 2 3 2 2 12" xfId="30160"/>
    <cellStyle name="Output 2 3 2 2 12 2" xfId="30161"/>
    <cellStyle name="Output 2 3 2 2 12 3" xfId="30162"/>
    <cellStyle name="Output 2 3 2 2 12 4" xfId="30163"/>
    <cellStyle name="Output 2 3 2 2 12 5" xfId="30164"/>
    <cellStyle name="Output 2 3 2 2 13" xfId="30165"/>
    <cellStyle name="Output 2 3 2 2 13 2" xfId="30166"/>
    <cellStyle name="Output 2 3 2 2 13 3" xfId="30167"/>
    <cellStyle name="Output 2 3 2 2 13 4" xfId="30168"/>
    <cellStyle name="Output 2 3 2 2 13 5" xfId="30169"/>
    <cellStyle name="Output 2 3 2 2 14" xfId="30170"/>
    <cellStyle name="Output 2 3 2 2 14 2" xfId="30171"/>
    <cellStyle name="Output 2 3 2 2 14 3" xfId="30172"/>
    <cellStyle name="Output 2 3 2 2 14 4" xfId="30173"/>
    <cellStyle name="Output 2 3 2 2 14 5" xfId="30174"/>
    <cellStyle name="Output 2 3 2 2 15" xfId="30175"/>
    <cellStyle name="Output 2 3 2 2 15 2" xfId="30176"/>
    <cellStyle name="Output 2 3 2 2 15 3" xfId="30177"/>
    <cellStyle name="Output 2 3 2 2 15 4" xfId="30178"/>
    <cellStyle name="Output 2 3 2 2 15 5" xfId="30179"/>
    <cellStyle name="Output 2 3 2 2 16" xfId="30180"/>
    <cellStyle name="Output 2 3 2 2 16 2" xfId="30181"/>
    <cellStyle name="Output 2 3 2 2 16 3" xfId="30182"/>
    <cellStyle name="Output 2 3 2 2 16 4" xfId="30183"/>
    <cellStyle name="Output 2 3 2 2 16 5" xfId="30184"/>
    <cellStyle name="Output 2 3 2 2 17" xfId="30185"/>
    <cellStyle name="Output 2 3 2 2 17 2" xfId="30186"/>
    <cellStyle name="Output 2 3 2 2 17 3" xfId="30187"/>
    <cellStyle name="Output 2 3 2 2 17 4" xfId="30188"/>
    <cellStyle name="Output 2 3 2 2 17 5" xfId="30189"/>
    <cellStyle name="Output 2 3 2 2 18" xfId="30190"/>
    <cellStyle name="Output 2 3 2 2 18 2" xfId="30191"/>
    <cellStyle name="Output 2 3 2 2 18 3" xfId="30192"/>
    <cellStyle name="Output 2 3 2 2 18 4" xfId="30193"/>
    <cellStyle name="Output 2 3 2 2 18 5" xfId="30194"/>
    <cellStyle name="Output 2 3 2 2 19" xfId="30195"/>
    <cellStyle name="Output 2 3 2 2 2" xfId="30196"/>
    <cellStyle name="Output 2 3 2 2 2 10" xfId="30197"/>
    <cellStyle name="Output 2 3 2 2 2 10 2" xfId="30198"/>
    <cellStyle name="Output 2 3 2 2 2 10 3" xfId="30199"/>
    <cellStyle name="Output 2 3 2 2 2 10 4" xfId="30200"/>
    <cellStyle name="Output 2 3 2 2 2 10 5" xfId="30201"/>
    <cellStyle name="Output 2 3 2 2 2 11" xfId="30202"/>
    <cellStyle name="Output 2 3 2 2 2 11 2" xfId="30203"/>
    <cellStyle name="Output 2 3 2 2 2 11 3" xfId="30204"/>
    <cellStyle name="Output 2 3 2 2 2 11 4" xfId="30205"/>
    <cellStyle name="Output 2 3 2 2 2 11 5" xfId="30206"/>
    <cellStyle name="Output 2 3 2 2 2 12" xfId="30207"/>
    <cellStyle name="Output 2 3 2 2 2 12 2" xfId="30208"/>
    <cellStyle name="Output 2 3 2 2 2 12 3" xfId="30209"/>
    <cellStyle name="Output 2 3 2 2 2 12 4" xfId="30210"/>
    <cellStyle name="Output 2 3 2 2 2 12 5" xfId="30211"/>
    <cellStyle name="Output 2 3 2 2 2 13" xfId="30212"/>
    <cellStyle name="Output 2 3 2 2 2 13 2" xfId="30213"/>
    <cellStyle name="Output 2 3 2 2 2 13 3" xfId="30214"/>
    <cellStyle name="Output 2 3 2 2 2 13 4" xfId="30215"/>
    <cellStyle name="Output 2 3 2 2 2 13 5" xfId="30216"/>
    <cellStyle name="Output 2 3 2 2 2 14" xfId="30217"/>
    <cellStyle name="Output 2 3 2 2 2 14 2" xfId="30218"/>
    <cellStyle name="Output 2 3 2 2 2 14 3" xfId="30219"/>
    <cellStyle name="Output 2 3 2 2 2 14 4" xfId="30220"/>
    <cellStyle name="Output 2 3 2 2 2 14 5" xfId="30221"/>
    <cellStyle name="Output 2 3 2 2 2 15" xfId="30222"/>
    <cellStyle name="Output 2 3 2 2 2 15 2" xfId="30223"/>
    <cellStyle name="Output 2 3 2 2 2 15 3" xfId="30224"/>
    <cellStyle name="Output 2 3 2 2 2 15 4" xfId="30225"/>
    <cellStyle name="Output 2 3 2 2 2 15 5" xfId="30226"/>
    <cellStyle name="Output 2 3 2 2 2 16" xfId="30227"/>
    <cellStyle name="Output 2 3 2 2 2 16 2" xfId="30228"/>
    <cellStyle name="Output 2 3 2 2 2 16 3" xfId="30229"/>
    <cellStyle name="Output 2 3 2 2 2 16 4" xfId="30230"/>
    <cellStyle name="Output 2 3 2 2 2 16 5" xfId="30231"/>
    <cellStyle name="Output 2 3 2 2 2 17" xfId="30232"/>
    <cellStyle name="Output 2 3 2 2 2 17 2" xfId="30233"/>
    <cellStyle name="Output 2 3 2 2 2 17 3" xfId="30234"/>
    <cellStyle name="Output 2 3 2 2 2 17 4" xfId="30235"/>
    <cellStyle name="Output 2 3 2 2 2 17 5" xfId="30236"/>
    <cellStyle name="Output 2 3 2 2 2 18" xfId="30237"/>
    <cellStyle name="Output 2 3 2 2 2 18 2" xfId="30238"/>
    <cellStyle name="Output 2 3 2 2 2 18 3" xfId="30239"/>
    <cellStyle name="Output 2 3 2 2 2 18 4" xfId="30240"/>
    <cellStyle name="Output 2 3 2 2 2 18 5" xfId="30241"/>
    <cellStyle name="Output 2 3 2 2 2 19" xfId="30242"/>
    <cellStyle name="Output 2 3 2 2 2 2" xfId="30243"/>
    <cellStyle name="Output 2 3 2 2 2 2 2" xfId="30244"/>
    <cellStyle name="Output 2 3 2 2 2 2 2 2" xfId="30245"/>
    <cellStyle name="Output 2 3 2 2 2 2 2 3" xfId="30246"/>
    <cellStyle name="Output 2 3 2 2 2 2 2 4" xfId="30247"/>
    <cellStyle name="Output 2 3 2 2 2 2 2 5" xfId="30248"/>
    <cellStyle name="Output 2 3 2 2 2 2 2 6" xfId="30249"/>
    <cellStyle name="Output 2 3 2 2 2 2 2 7" xfId="30250"/>
    <cellStyle name="Output 2 3 2 2 2 2 3" xfId="30251"/>
    <cellStyle name="Output 2 3 2 2 2 2 4" xfId="30252"/>
    <cellStyle name="Output 2 3 2 2 2 2 5" xfId="30253"/>
    <cellStyle name="Output 2 3 2 2 2 3" xfId="30254"/>
    <cellStyle name="Output 2 3 2 2 2 3 2" xfId="30255"/>
    <cellStyle name="Output 2 3 2 2 2 3 2 2" xfId="30256"/>
    <cellStyle name="Output 2 3 2 2 2 3 2 3" xfId="30257"/>
    <cellStyle name="Output 2 3 2 2 2 3 2 4" xfId="30258"/>
    <cellStyle name="Output 2 3 2 2 2 3 2 5" xfId="30259"/>
    <cellStyle name="Output 2 3 2 2 2 3 2 6" xfId="30260"/>
    <cellStyle name="Output 2 3 2 2 2 3 2 7" xfId="30261"/>
    <cellStyle name="Output 2 3 2 2 2 3 3" xfId="30262"/>
    <cellStyle name="Output 2 3 2 2 2 3 4" xfId="30263"/>
    <cellStyle name="Output 2 3 2 2 2 3 5" xfId="30264"/>
    <cellStyle name="Output 2 3 2 2 2 4" xfId="30265"/>
    <cellStyle name="Output 2 3 2 2 2 4 2" xfId="30266"/>
    <cellStyle name="Output 2 3 2 2 2 4 2 2" xfId="30267"/>
    <cellStyle name="Output 2 3 2 2 2 4 2 3" xfId="30268"/>
    <cellStyle name="Output 2 3 2 2 2 4 2 4" xfId="30269"/>
    <cellStyle name="Output 2 3 2 2 2 4 2 5" xfId="30270"/>
    <cellStyle name="Output 2 3 2 2 2 4 2 6" xfId="30271"/>
    <cellStyle name="Output 2 3 2 2 2 4 2 7" xfId="30272"/>
    <cellStyle name="Output 2 3 2 2 2 4 3" xfId="30273"/>
    <cellStyle name="Output 2 3 2 2 2 4 4" xfId="30274"/>
    <cellStyle name="Output 2 3 2 2 2 4 5" xfId="30275"/>
    <cellStyle name="Output 2 3 2 2 2 5" xfId="30276"/>
    <cellStyle name="Output 2 3 2 2 2 5 2" xfId="30277"/>
    <cellStyle name="Output 2 3 2 2 2 5 3" xfId="30278"/>
    <cellStyle name="Output 2 3 2 2 2 5 4" xfId="30279"/>
    <cellStyle name="Output 2 3 2 2 2 5 5" xfId="30280"/>
    <cellStyle name="Output 2 3 2 2 2 5 6" xfId="30281"/>
    <cellStyle name="Output 2 3 2 2 2 5 7" xfId="30282"/>
    <cellStyle name="Output 2 3 2 2 2 5 8" xfId="30283"/>
    <cellStyle name="Output 2 3 2 2 2 6" xfId="30284"/>
    <cellStyle name="Output 2 3 2 2 2 6 2" xfId="30285"/>
    <cellStyle name="Output 2 3 2 2 2 6 3" xfId="30286"/>
    <cellStyle name="Output 2 3 2 2 2 6 4" xfId="30287"/>
    <cellStyle name="Output 2 3 2 2 2 6 5" xfId="30288"/>
    <cellStyle name="Output 2 3 2 2 2 6 6" xfId="30289"/>
    <cellStyle name="Output 2 3 2 2 2 6 7" xfId="30290"/>
    <cellStyle name="Output 2 3 2 2 2 7" xfId="30291"/>
    <cellStyle name="Output 2 3 2 2 2 7 2" xfId="30292"/>
    <cellStyle name="Output 2 3 2 2 2 7 3" xfId="30293"/>
    <cellStyle name="Output 2 3 2 2 2 7 4" xfId="30294"/>
    <cellStyle name="Output 2 3 2 2 2 7 5" xfId="30295"/>
    <cellStyle name="Output 2 3 2 2 2 8" xfId="30296"/>
    <cellStyle name="Output 2 3 2 2 2 8 2" xfId="30297"/>
    <cellStyle name="Output 2 3 2 2 2 8 3" xfId="30298"/>
    <cellStyle name="Output 2 3 2 2 2 8 4" xfId="30299"/>
    <cellStyle name="Output 2 3 2 2 2 8 5" xfId="30300"/>
    <cellStyle name="Output 2 3 2 2 2 9" xfId="30301"/>
    <cellStyle name="Output 2 3 2 2 2 9 2" xfId="30302"/>
    <cellStyle name="Output 2 3 2 2 2 9 3" xfId="30303"/>
    <cellStyle name="Output 2 3 2 2 2 9 4" xfId="30304"/>
    <cellStyle name="Output 2 3 2 2 2 9 5" xfId="30305"/>
    <cellStyle name="Output 2 3 2 2 3" xfId="30306"/>
    <cellStyle name="Output 2 3 2 2 3 10" xfId="30307"/>
    <cellStyle name="Output 2 3 2 2 3 2" xfId="30308"/>
    <cellStyle name="Output 2 3 2 2 3 2 2" xfId="30309"/>
    <cellStyle name="Output 2 3 2 2 3 2 2 2" xfId="30310"/>
    <cellStyle name="Output 2 3 2 2 3 2 2 3" xfId="30311"/>
    <cellStyle name="Output 2 3 2 2 3 2 2 4" xfId="30312"/>
    <cellStyle name="Output 2 3 2 2 3 2 2 5" xfId="30313"/>
    <cellStyle name="Output 2 3 2 2 3 2 2 6" xfId="30314"/>
    <cellStyle name="Output 2 3 2 2 3 2 2 7" xfId="30315"/>
    <cellStyle name="Output 2 3 2 2 3 2 3" xfId="30316"/>
    <cellStyle name="Output 2 3 2 2 3 2 4" xfId="30317"/>
    <cellStyle name="Output 2 3 2 2 3 3" xfId="30318"/>
    <cellStyle name="Output 2 3 2 2 3 3 2" xfId="30319"/>
    <cellStyle name="Output 2 3 2 2 3 3 2 2" xfId="30320"/>
    <cellStyle name="Output 2 3 2 2 3 3 2 3" xfId="30321"/>
    <cellStyle name="Output 2 3 2 2 3 3 2 4" xfId="30322"/>
    <cellStyle name="Output 2 3 2 2 3 3 2 5" xfId="30323"/>
    <cellStyle name="Output 2 3 2 2 3 3 2 6" xfId="30324"/>
    <cellStyle name="Output 2 3 2 2 3 3 2 7" xfId="30325"/>
    <cellStyle name="Output 2 3 2 2 3 3 3" xfId="30326"/>
    <cellStyle name="Output 2 3 2 2 3 3 4" xfId="30327"/>
    <cellStyle name="Output 2 3 2 2 3 4" xfId="30328"/>
    <cellStyle name="Output 2 3 2 2 3 4 2" xfId="30329"/>
    <cellStyle name="Output 2 3 2 2 3 4 2 2" xfId="30330"/>
    <cellStyle name="Output 2 3 2 2 3 4 2 3" xfId="30331"/>
    <cellStyle name="Output 2 3 2 2 3 4 2 4" xfId="30332"/>
    <cellStyle name="Output 2 3 2 2 3 4 2 5" xfId="30333"/>
    <cellStyle name="Output 2 3 2 2 3 4 2 6" xfId="30334"/>
    <cellStyle name="Output 2 3 2 2 3 4 2 7" xfId="30335"/>
    <cellStyle name="Output 2 3 2 2 3 4 3" xfId="30336"/>
    <cellStyle name="Output 2 3 2 2 3 4 4" xfId="30337"/>
    <cellStyle name="Output 2 3 2 2 3 5" xfId="30338"/>
    <cellStyle name="Output 2 3 2 2 3 5 2" xfId="30339"/>
    <cellStyle name="Output 2 3 2 2 3 5 3" xfId="30340"/>
    <cellStyle name="Output 2 3 2 2 3 5 4" xfId="30341"/>
    <cellStyle name="Output 2 3 2 2 3 5 5" xfId="30342"/>
    <cellStyle name="Output 2 3 2 2 3 5 6" xfId="30343"/>
    <cellStyle name="Output 2 3 2 2 3 5 7" xfId="30344"/>
    <cellStyle name="Output 2 3 2 2 3 5 8" xfId="30345"/>
    <cellStyle name="Output 2 3 2 2 3 6" xfId="30346"/>
    <cellStyle name="Output 2 3 2 2 3 6 2" xfId="30347"/>
    <cellStyle name="Output 2 3 2 2 3 6 3" xfId="30348"/>
    <cellStyle name="Output 2 3 2 2 3 6 4" xfId="30349"/>
    <cellStyle name="Output 2 3 2 2 3 6 5" xfId="30350"/>
    <cellStyle name="Output 2 3 2 2 3 6 6" xfId="30351"/>
    <cellStyle name="Output 2 3 2 2 3 6 7" xfId="30352"/>
    <cellStyle name="Output 2 3 2 2 3 7" xfId="30353"/>
    <cellStyle name="Output 2 3 2 2 3 8" xfId="30354"/>
    <cellStyle name="Output 2 3 2 2 3 9" xfId="30355"/>
    <cellStyle name="Output 2 3 2 2 4" xfId="30356"/>
    <cellStyle name="Output 2 3 2 2 4 2" xfId="30357"/>
    <cellStyle name="Output 2 3 2 2 4 2 2" xfId="30358"/>
    <cellStyle name="Output 2 3 2 2 4 2 3" xfId="30359"/>
    <cellStyle name="Output 2 3 2 2 4 2 4" xfId="30360"/>
    <cellStyle name="Output 2 3 2 2 4 2 5" xfId="30361"/>
    <cellStyle name="Output 2 3 2 2 4 2 6" xfId="30362"/>
    <cellStyle name="Output 2 3 2 2 4 2 7" xfId="30363"/>
    <cellStyle name="Output 2 3 2 2 4 3" xfId="30364"/>
    <cellStyle name="Output 2 3 2 2 4 4" xfId="30365"/>
    <cellStyle name="Output 2 3 2 2 4 5" xfId="30366"/>
    <cellStyle name="Output 2 3 2 2 5" xfId="30367"/>
    <cellStyle name="Output 2 3 2 2 5 2" xfId="30368"/>
    <cellStyle name="Output 2 3 2 2 5 2 2" xfId="30369"/>
    <cellStyle name="Output 2 3 2 2 5 2 3" xfId="30370"/>
    <cellStyle name="Output 2 3 2 2 5 2 4" xfId="30371"/>
    <cellStyle name="Output 2 3 2 2 5 2 5" xfId="30372"/>
    <cellStyle name="Output 2 3 2 2 5 2 6" xfId="30373"/>
    <cellStyle name="Output 2 3 2 2 5 2 7" xfId="30374"/>
    <cellStyle name="Output 2 3 2 2 5 3" xfId="30375"/>
    <cellStyle name="Output 2 3 2 2 5 4" xfId="30376"/>
    <cellStyle name="Output 2 3 2 2 5 5" xfId="30377"/>
    <cellStyle name="Output 2 3 2 2 6" xfId="30378"/>
    <cellStyle name="Output 2 3 2 2 6 2" xfId="30379"/>
    <cellStyle name="Output 2 3 2 2 6 2 2" xfId="30380"/>
    <cellStyle name="Output 2 3 2 2 6 2 3" xfId="30381"/>
    <cellStyle name="Output 2 3 2 2 6 2 4" xfId="30382"/>
    <cellStyle name="Output 2 3 2 2 6 2 5" xfId="30383"/>
    <cellStyle name="Output 2 3 2 2 6 2 6" xfId="30384"/>
    <cellStyle name="Output 2 3 2 2 6 2 7" xfId="30385"/>
    <cellStyle name="Output 2 3 2 2 6 3" xfId="30386"/>
    <cellStyle name="Output 2 3 2 2 6 4" xfId="30387"/>
    <cellStyle name="Output 2 3 2 2 6 5" xfId="30388"/>
    <cellStyle name="Output 2 3 2 2 7" xfId="30389"/>
    <cellStyle name="Output 2 3 2 2 7 2" xfId="30390"/>
    <cellStyle name="Output 2 3 2 2 7 2 2" xfId="30391"/>
    <cellStyle name="Output 2 3 2 2 7 2 3" xfId="30392"/>
    <cellStyle name="Output 2 3 2 2 7 2 4" xfId="30393"/>
    <cellStyle name="Output 2 3 2 2 7 2 5" xfId="30394"/>
    <cellStyle name="Output 2 3 2 2 7 2 6" xfId="30395"/>
    <cellStyle name="Output 2 3 2 2 7 2 7" xfId="30396"/>
    <cellStyle name="Output 2 3 2 2 7 3" xfId="30397"/>
    <cellStyle name="Output 2 3 2 2 7 4" xfId="30398"/>
    <cellStyle name="Output 2 3 2 2 7 5" xfId="30399"/>
    <cellStyle name="Output 2 3 2 2 8" xfId="30400"/>
    <cellStyle name="Output 2 3 2 2 8 2" xfId="30401"/>
    <cellStyle name="Output 2 3 2 2 8 3" xfId="30402"/>
    <cellStyle name="Output 2 3 2 2 8 4" xfId="30403"/>
    <cellStyle name="Output 2 3 2 2 8 5" xfId="30404"/>
    <cellStyle name="Output 2 3 2 2 8 6" xfId="30405"/>
    <cellStyle name="Output 2 3 2 2 8 7" xfId="30406"/>
    <cellStyle name="Output 2 3 2 2 8 8" xfId="30407"/>
    <cellStyle name="Output 2 3 2 2 9" xfId="30408"/>
    <cellStyle name="Output 2 3 2 2 9 2" xfId="30409"/>
    <cellStyle name="Output 2 3 2 2 9 3" xfId="30410"/>
    <cellStyle name="Output 2 3 2 2 9 4" xfId="30411"/>
    <cellStyle name="Output 2 3 2 2 9 5" xfId="30412"/>
    <cellStyle name="Output 2 3 2 2 9 6" xfId="30413"/>
    <cellStyle name="Output 2 3 2 2 9 7" xfId="30414"/>
    <cellStyle name="Output 2 3 2 3" xfId="30415"/>
    <cellStyle name="Output 2 3 2 3 10" xfId="30416"/>
    <cellStyle name="Output 2 3 2 3 10 2" xfId="30417"/>
    <cellStyle name="Output 2 3 2 3 10 3" xfId="30418"/>
    <cellStyle name="Output 2 3 2 3 10 4" xfId="30419"/>
    <cellStyle name="Output 2 3 2 3 10 5" xfId="30420"/>
    <cellStyle name="Output 2 3 2 3 11" xfId="30421"/>
    <cellStyle name="Output 2 3 2 3 11 2" xfId="30422"/>
    <cellStyle name="Output 2 3 2 3 11 3" xfId="30423"/>
    <cellStyle name="Output 2 3 2 3 11 4" xfId="30424"/>
    <cellStyle name="Output 2 3 2 3 11 5" xfId="30425"/>
    <cellStyle name="Output 2 3 2 3 12" xfId="30426"/>
    <cellStyle name="Output 2 3 2 3 12 2" xfId="30427"/>
    <cellStyle name="Output 2 3 2 3 12 3" xfId="30428"/>
    <cellStyle name="Output 2 3 2 3 12 4" xfId="30429"/>
    <cellStyle name="Output 2 3 2 3 12 5" xfId="30430"/>
    <cellStyle name="Output 2 3 2 3 13" xfId="30431"/>
    <cellStyle name="Output 2 3 2 3 13 2" xfId="30432"/>
    <cellStyle name="Output 2 3 2 3 13 3" xfId="30433"/>
    <cellStyle name="Output 2 3 2 3 13 4" xfId="30434"/>
    <cellStyle name="Output 2 3 2 3 13 5" xfId="30435"/>
    <cellStyle name="Output 2 3 2 3 14" xfId="30436"/>
    <cellStyle name="Output 2 3 2 3 14 2" xfId="30437"/>
    <cellStyle name="Output 2 3 2 3 14 3" xfId="30438"/>
    <cellStyle name="Output 2 3 2 3 14 4" xfId="30439"/>
    <cellStyle name="Output 2 3 2 3 14 5" xfId="30440"/>
    <cellStyle name="Output 2 3 2 3 15" xfId="30441"/>
    <cellStyle name="Output 2 3 2 3 15 2" xfId="30442"/>
    <cellStyle name="Output 2 3 2 3 15 3" xfId="30443"/>
    <cellStyle name="Output 2 3 2 3 15 4" xfId="30444"/>
    <cellStyle name="Output 2 3 2 3 15 5" xfId="30445"/>
    <cellStyle name="Output 2 3 2 3 16" xfId="30446"/>
    <cellStyle name="Output 2 3 2 3 16 2" xfId="30447"/>
    <cellStyle name="Output 2 3 2 3 16 3" xfId="30448"/>
    <cellStyle name="Output 2 3 2 3 16 4" xfId="30449"/>
    <cellStyle name="Output 2 3 2 3 16 5" xfId="30450"/>
    <cellStyle name="Output 2 3 2 3 17" xfId="30451"/>
    <cellStyle name="Output 2 3 2 3 17 2" xfId="30452"/>
    <cellStyle name="Output 2 3 2 3 17 3" xfId="30453"/>
    <cellStyle name="Output 2 3 2 3 17 4" xfId="30454"/>
    <cellStyle name="Output 2 3 2 3 17 5" xfId="30455"/>
    <cellStyle name="Output 2 3 2 3 18" xfId="30456"/>
    <cellStyle name="Output 2 3 2 3 18 2" xfId="30457"/>
    <cellStyle name="Output 2 3 2 3 18 3" xfId="30458"/>
    <cellStyle name="Output 2 3 2 3 18 4" xfId="30459"/>
    <cellStyle name="Output 2 3 2 3 18 5" xfId="30460"/>
    <cellStyle name="Output 2 3 2 3 19" xfId="30461"/>
    <cellStyle name="Output 2 3 2 3 2" xfId="30462"/>
    <cellStyle name="Output 2 3 2 3 2 10" xfId="30463"/>
    <cellStyle name="Output 2 3 2 3 2 10 2" xfId="30464"/>
    <cellStyle name="Output 2 3 2 3 2 10 3" xfId="30465"/>
    <cellStyle name="Output 2 3 2 3 2 10 4" xfId="30466"/>
    <cellStyle name="Output 2 3 2 3 2 10 5" xfId="30467"/>
    <cellStyle name="Output 2 3 2 3 2 11" xfId="30468"/>
    <cellStyle name="Output 2 3 2 3 2 11 2" xfId="30469"/>
    <cellStyle name="Output 2 3 2 3 2 11 3" xfId="30470"/>
    <cellStyle name="Output 2 3 2 3 2 11 4" xfId="30471"/>
    <cellStyle name="Output 2 3 2 3 2 11 5" xfId="30472"/>
    <cellStyle name="Output 2 3 2 3 2 12" xfId="30473"/>
    <cellStyle name="Output 2 3 2 3 2 12 2" xfId="30474"/>
    <cellStyle name="Output 2 3 2 3 2 12 3" xfId="30475"/>
    <cellStyle name="Output 2 3 2 3 2 12 4" xfId="30476"/>
    <cellStyle name="Output 2 3 2 3 2 12 5" xfId="30477"/>
    <cellStyle name="Output 2 3 2 3 2 13" xfId="30478"/>
    <cellStyle name="Output 2 3 2 3 2 13 2" xfId="30479"/>
    <cellStyle name="Output 2 3 2 3 2 13 3" xfId="30480"/>
    <cellStyle name="Output 2 3 2 3 2 13 4" xfId="30481"/>
    <cellStyle name="Output 2 3 2 3 2 13 5" xfId="30482"/>
    <cellStyle name="Output 2 3 2 3 2 14" xfId="30483"/>
    <cellStyle name="Output 2 3 2 3 2 14 2" xfId="30484"/>
    <cellStyle name="Output 2 3 2 3 2 14 3" xfId="30485"/>
    <cellStyle name="Output 2 3 2 3 2 14 4" xfId="30486"/>
    <cellStyle name="Output 2 3 2 3 2 14 5" xfId="30487"/>
    <cellStyle name="Output 2 3 2 3 2 15" xfId="30488"/>
    <cellStyle name="Output 2 3 2 3 2 15 2" xfId="30489"/>
    <cellStyle name="Output 2 3 2 3 2 15 3" xfId="30490"/>
    <cellStyle name="Output 2 3 2 3 2 15 4" xfId="30491"/>
    <cellStyle name="Output 2 3 2 3 2 15 5" xfId="30492"/>
    <cellStyle name="Output 2 3 2 3 2 16" xfId="30493"/>
    <cellStyle name="Output 2 3 2 3 2 16 2" xfId="30494"/>
    <cellStyle name="Output 2 3 2 3 2 16 3" xfId="30495"/>
    <cellStyle name="Output 2 3 2 3 2 16 4" xfId="30496"/>
    <cellStyle name="Output 2 3 2 3 2 16 5" xfId="30497"/>
    <cellStyle name="Output 2 3 2 3 2 17" xfId="30498"/>
    <cellStyle name="Output 2 3 2 3 2 17 2" xfId="30499"/>
    <cellStyle name="Output 2 3 2 3 2 17 3" xfId="30500"/>
    <cellStyle name="Output 2 3 2 3 2 17 4" xfId="30501"/>
    <cellStyle name="Output 2 3 2 3 2 17 5" xfId="30502"/>
    <cellStyle name="Output 2 3 2 3 2 18" xfId="30503"/>
    <cellStyle name="Output 2 3 2 3 2 18 2" xfId="30504"/>
    <cellStyle name="Output 2 3 2 3 2 18 3" xfId="30505"/>
    <cellStyle name="Output 2 3 2 3 2 18 4" xfId="30506"/>
    <cellStyle name="Output 2 3 2 3 2 18 5" xfId="30507"/>
    <cellStyle name="Output 2 3 2 3 2 19" xfId="30508"/>
    <cellStyle name="Output 2 3 2 3 2 2" xfId="30509"/>
    <cellStyle name="Output 2 3 2 3 2 2 2" xfId="30510"/>
    <cellStyle name="Output 2 3 2 3 2 2 2 2" xfId="30511"/>
    <cellStyle name="Output 2 3 2 3 2 2 2 3" xfId="30512"/>
    <cellStyle name="Output 2 3 2 3 2 2 2 4" xfId="30513"/>
    <cellStyle name="Output 2 3 2 3 2 2 2 5" xfId="30514"/>
    <cellStyle name="Output 2 3 2 3 2 2 2 6" xfId="30515"/>
    <cellStyle name="Output 2 3 2 3 2 2 2 7" xfId="30516"/>
    <cellStyle name="Output 2 3 2 3 2 2 3" xfId="30517"/>
    <cellStyle name="Output 2 3 2 3 2 2 4" xfId="30518"/>
    <cellStyle name="Output 2 3 2 3 2 2 5" xfId="30519"/>
    <cellStyle name="Output 2 3 2 3 2 3" xfId="30520"/>
    <cellStyle name="Output 2 3 2 3 2 3 2" xfId="30521"/>
    <cellStyle name="Output 2 3 2 3 2 3 2 2" xfId="30522"/>
    <cellStyle name="Output 2 3 2 3 2 3 2 3" xfId="30523"/>
    <cellStyle name="Output 2 3 2 3 2 3 2 4" xfId="30524"/>
    <cellStyle name="Output 2 3 2 3 2 3 2 5" xfId="30525"/>
    <cellStyle name="Output 2 3 2 3 2 3 2 6" xfId="30526"/>
    <cellStyle name="Output 2 3 2 3 2 3 2 7" xfId="30527"/>
    <cellStyle name="Output 2 3 2 3 2 3 3" xfId="30528"/>
    <cellStyle name="Output 2 3 2 3 2 3 4" xfId="30529"/>
    <cellStyle name="Output 2 3 2 3 2 3 5" xfId="30530"/>
    <cellStyle name="Output 2 3 2 3 2 4" xfId="30531"/>
    <cellStyle name="Output 2 3 2 3 2 4 2" xfId="30532"/>
    <cellStyle name="Output 2 3 2 3 2 4 2 2" xfId="30533"/>
    <cellStyle name="Output 2 3 2 3 2 4 2 3" xfId="30534"/>
    <cellStyle name="Output 2 3 2 3 2 4 2 4" xfId="30535"/>
    <cellStyle name="Output 2 3 2 3 2 4 2 5" xfId="30536"/>
    <cellStyle name="Output 2 3 2 3 2 4 2 6" xfId="30537"/>
    <cellStyle name="Output 2 3 2 3 2 4 2 7" xfId="30538"/>
    <cellStyle name="Output 2 3 2 3 2 4 3" xfId="30539"/>
    <cellStyle name="Output 2 3 2 3 2 4 4" xfId="30540"/>
    <cellStyle name="Output 2 3 2 3 2 4 5" xfId="30541"/>
    <cellStyle name="Output 2 3 2 3 2 5" xfId="30542"/>
    <cellStyle name="Output 2 3 2 3 2 5 2" xfId="30543"/>
    <cellStyle name="Output 2 3 2 3 2 5 3" xfId="30544"/>
    <cellStyle name="Output 2 3 2 3 2 5 4" xfId="30545"/>
    <cellStyle name="Output 2 3 2 3 2 5 5" xfId="30546"/>
    <cellStyle name="Output 2 3 2 3 2 5 6" xfId="30547"/>
    <cellStyle name="Output 2 3 2 3 2 5 7" xfId="30548"/>
    <cellStyle name="Output 2 3 2 3 2 5 8" xfId="30549"/>
    <cellStyle name="Output 2 3 2 3 2 6" xfId="30550"/>
    <cellStyle name="Output 2 3 2 3 2 6 2" xfId="30551"/>
    <cellStyle name="Output 2 3 2 3 2 6 3" xfId="30552"/>
    <cellStyle name="Output 2 3 2 3 2 6 4" xfId="30553"/>
    <cellStyle name="Output 2 3 2 3 2 6 5" xfId="30554"/>
    <cellStyle name="Output 2 3 2 3 2 6 6" xfId="30555"/>
    <cellStyle name="Output 2 3 2 3 2 6 7" xfId="30556"/>
    <cellStyle name="Output 2 3 2 3 2 7" xfId="30557"/>
    <cellStyle name="Output 2 3 2 3 2 7 2" xfId="30558"/>
    <cellStyle name="Output 2 3 2 3 2 7 3" xfId="30559"/>
    <cellStyle name="Output 2 3 2 3 2 7 4" xfId="30560"/>
    <cellStyle name="Output 2 3 2 3 2 7 5" xfId="30561"/>
    <cellStyle name="Output 2 3 2 3 2 8" xfId="30562"/>
    <cellStyle name="Output 2 3 2 3 2 8 2" xfId="30563"/>
    <cellStyle name="Output 2 3 2 3 2 8 3" xfId="30564"/>
    <cellStyle name="Output 2 3 2 3 2 8 4" xfId="30565"/>
    <cellStyle name="Output 2 3 2 3 2 8 5" xfId="30566"/>
    <cellStyle name="Output 2 3 2 3 2 9" xfId="30567"/>
    <cellStyle name="Output 2 3 2 3 2 9 2" xfId="30568"/>
    <cellStyle name="Output 2 3 2 3 2 9 3" xfId="30569"/>
    <cellStyle name="Output 2 3 2 3 2 9 4" xfId="30570"/>
    <cellStyle name="Output 2 3 2 3 2 9 5" xfId="30571"/>
    <cellStyle name="Output 2 3 2 3 3" xfId="30572"/>
    <cellStyle name="Output 2 3 2 3 3 10" xfId="30573"/>
    <cellStyle name="Output 2 3 2 3 3 2" xfId="30574"/>
    <cellStyle name="Output 2 3 2 3 3 2 2" xfId="30575"/>
    <cellStyle name="Output 2 3 2 3 3 2 2 2" xfId="30576"/>
    <cellStyle name="Output 2 3 2 3 3 2 2 3" xfId="30577"/>
    <cellStyle name="Output 2 3 2 3 3 2 2 4" xfId="30578"/>
    <cellStyle name="Output 2 3 2 3 3 2 2 5" xfId="30579"/>
    <cellStyle name="Output 2 3 2 3 3 2 2 6" xfId="30580"/>
    <cellStyle name="Output 2 3 2 3 3 2 2 7" xfId="30581"/>
    <cellStyle name="Output 2 3 2 3 3 2 3" xfId="30582"/>
    <cellStyle name="Output 2 3 2 3 3 2 4" xfId="30583"/>
    <cellStyle name="Output 2 3 2 3 3 3" xfId="30584"/>
    <cellStyle name="Output 2 3 2 3 3 3 2" xfId="30585"/>
    <cellStyle name="Output 2 3 2 3 3 3 2 2" xfId="30586"/>
    <cellStyle name="Output 2 3 2 3 3 3 2 3" xfId="30587"/>
    <cellStyle name="Output 2 3 2 3 3 3 2 4" xfId="30588"/>
    <cellStyle name="Output 2 3 2 3 3 3 2 5" xfId="30589"/>
    <cellStyle name="Output 2 3 2 3 3 3 2 6" xfId="30590"/>
    <cellStyle name="Output 2 3 2 3 3 3 2 7" xfId="30591"/>
    <cellStyle name="Output 2 3 2 3 3 3 3" xfId="30592"/>
    <cellStyle name="Output 2 3 2 3 3 3 4" xfId="30593"/>
    <cellStyle name="Output 2 3 2 3 3 4" xfId="30594"/>
    <cellStyle name="Output 2 3 2 3 3 4 2" xfId="30595"/>
    <cellStyle name="Output 2 3 2 3 3 4 2 2" xfId="30596"/>
    <cellStyle name="Output 2 3 2 3 3 4 2 3" xfId="30597"/>
    <cellStyle name="Output 2 3 2 3 3 4 2 4" xfId="30598"/>
    <cellStyle name="Output 2 3 2 3 3 4 2 5" xfId="30599"/>
    <cellStyle name="Output 2 3 2 3 3 4 2 6" xfId="30600"/>
    <cellStyle name="Output 2 3 2 3 3 4 2 7" xfId="30601"/>
    <cellStyle name="Output 2 3 2 3 3 4 3" xfId="30602"/>
    <cellStyle name="Output 2 3 2 3 3 4 4" xfId="30603"/>
    <cellStyle name="Output 2 3 2 3 3 5" xfId="30604"/>
    <cellStyle name="Output 2 3 2 3 3 5 2" xfId="30605"/>
    <cellStyle name="Output 2 3 2 3 3 5 3" xfId="30606"/>
    <cellStyle name="Output 2 3 2 3 3 5 4" xfId="30607"/>
    <cellStyle name="Output 2 3 2 3 3 5 5" xfId="30608"/>
    <cellStyle name="Output 2 3 2 3 3 5 6" xfId="30609"/>
    <cellStyle name="Output 2 3 2 3 3 5 7" xfId="30610"/>
    <cellStyle name="Output 2 3 2 3 3 5 8" xfId="30611"/>
    <cellStyle name="Output 2 3 2 3 3 6" xfId="30612"/>
    <cellStyle name="Output 2 3 2 3 3 6 2" xfId="30613"/>
    <cellStyle name="Output 2 3 2 3 3 6 3" xfId="30614"/>
    <cellStyle name="Output 2 3 2 3 3 6 4" xfId="30615"/>
    <cellStyle name="Output 2 3 2 3 3 6 5" xfId="30616"/>
    <cellStyle name="Output 2 3 2 3 3 6 6" xfId="30617"/>
    <cellStyle name="Output 2 3 2 3 3 6 7" xfId="30618"/>
    <cellStyle name="Output 2 3 2 3 3 7" xfId="30619"/>
    <cellStyle name="Output 2 3 2 3 3 8" xfId="30620"/>
    <cellStyle name="Output 2 3 2 3 3 9" xfId="30621"/>
    <cellStyle name="Output 2 3 2 3 4" xfId="30622"/>
    <cellStyle name="Output 2 3 2 3 4 2" xfId="30623"/>
    <cellStyle name="Output 2 3 2 3 4 2 2" xfId="30624"/>
    <cellStyle name="Output 2 3 2 3 4 2 3" xfId="30625"/>
    <cellStyle name="Output 2 3 2 3 4 2 4" xfId="30626"/>
    <cellStyle name="Output 2 3 2 3 4 2 5" xfId="30627"/>
    <cellStyle name="Output 2 3 2 3 4 2 6" xfId="30628"/>
    <cellStyle name="Output 2 3 2 3 4 2 7" xfId="30629"/>
    <cellStyle name="Output 2 3 2 3 4 3" xfId="30630"/>
    <cellStyle name="Output 2 3 2 3 4 4" xfId="30631"/>
    <cellStyle name="Output 2 3 2 3 4 5" xfId="30632"/>
    <cellStyle name="Output 2 3 2 3 5" xfId="30633"/>
    <cellStyle name="Output 2 3 2 3 5 2" xfId="30634"/>
    <cellStyle name="Output 2 3 2 3 5 2 2" xfId="30635"/>
    <cellStyle name="Output 2 3 2 3 5 2 3" xfId="30636"/>
    <cellStyle name="Output 2 3 2 3 5 2 4" xfId="30637"/>
    <cellStyle name="Output 2 3 2 3 5 2 5" xfId="30638"/>
    <cellStyle name="Output 2 3 2 3 5 2 6" xfId="30639"/>
    <cellStyle name="Output 2 3 2 3 5 2 7" xfId="30640"/>
    <cellStyle name="Output 2 3 2 3 5 3" xfId="30641"/>
    <cellStyle name="Output 2 3 2 3 5 4" xfId="30642"/>
    <cellStyle name="Output 2 3 2 3 5 5" xfId="30643"/>
    <cellStyle name="Output 2 3 2 3 6" xfId="30644"/>
    <cellStyle name="Output 2 3 2 3 6 2" xfId="30645"/>
    <cellStyle name="Output 2 3 2 3 6 2 2" xfId="30646"/>
    <cellStyle name="Output 2 3 2 3 6 2 3" xfId="30647"/>
    <cellStyle name="Output 2 3 2 3 6 2 4" xfId="30648"/>
    <cellStyle name="Output 2 3 2 3 6 2 5" xfId="30649"/>
    <cellStyle name="Output 2 3 2 3 6 2 6" xfId="30650"/>
    <cellStyle name="Output 2 3 2 3 6 2 7" xfId="30651"/>
    <cellStyle name="Output 2 3 2 3 6 3" xfId="30652"/>
    <cellStyle name="Output 2 3 2 3 6 4" xfId="30653"/>
    <cellStyle name="Output 2 3 2 3 6 5" xfId="30654"/>
    <cellStyle name="Output 2 3 2 3 7" xfId="30655"/>
    <cellStyle name="Output 2 3 2 3 7 2" xfId="30656"/>
    <cellStyle name="Output 2 3 2 3 7 2 2" xfId="30657"/>
    <cellStyle name="Output 2 3 2 3 7 2 3" xfId="30658"/>
    <cellStyle name="Output 2 3 2 3 7 2 4" xfId="30659"/>
    <cellStyle name="Output 2 3 2 3 7 2 5" xfId="30660"/>
    <cellStyle name="Output 2 3 2 3 7 2 6" xfId="30661"/>
    <cellStyle name="Output 2 3 2 3 7 2 7" xfId="30662"/>
    <cellStyle name="Output 2 3 2 3 7 3" xfId="30663"/>
    <cellStyle name="Output 2 3 2 3 7 4" xfId="30664"/>
    <cellStyle name="Output 2 3 2 3 7 5" xfId="30665"/>
    <cellStyle name="Output 2 3 2 3 8" xfId="30666"/>
    <cellStyle name="Output 2 3 2 3 8 2" xfId="30667"/>
    <cellStyle name="Output 2 3 2 3 8 3" xfId="30668"/>
    <cellStyle name="Output 2 3 2 3 8 4" xfId="30669"/>
    <cellStyle name="Output 2 3 2 3 8 5" xfId="30670"/>
    <cellStyle name="Output 2 3 2 3 8 6" xfId="30671"/>
    <cellStyle name="Output 2 3 2 3 8 7" xfId="30672"/>
    <cellStyle name="Output 2 3 2 3 8 8" xfId="30673"/>
    <cellStyle name="Output 2 3 2 3 9" xfId="30674"/>
    <cellStyle name="Output 2 3 2 3 9 2" xfId="30675"/>
    <cellStyle name="Output 2 3 2 3 9 3" xfId="30676"/>
    <cellStyle name="Output 2 3 2 3 9 4" xfId="30677"/>
    <cellStyle name="Output 2 3 2 3 9 5" xfId="30678"/>
    <cellStyle name="Output 2 3 2 3 9 6" xfId="30679"/>
    <cellStyle name="Output 2 3 2 3 9 7" xfId="30680"/>
    <cellStyle name="Output 2 3 2 4" xfId="30681"/>
    <cellStyle name="Output 2 3 2 4 10" xfId="30682"/>
    <cellStyle name="Output 2 3 2 4 10 2" xfId="30683"/>
    <cellStyle name="Output 2 3 2 4 10 3" xfId="30684"/>
    <cellStyle name="Output 2 3 2 4 10 4" xfId="30685"/>
    <cellStyle name="Output 2 3 2 4 10 5" xfId="30686"/>
    <cellStyle name="Output 2 3 2 4 11" xfId="30687"/>
    <cellStyle name="Output 2 3 2 4 11 2" xfId="30688"/>
    <cellStyle name="Output 2 3 2 4 11 3" xfId="30689"/>
    <cellStyle name="Output 2 3 2 4 11 4" xfId="30690"/>
    <cellStyle name="Output 2 3 2 4 11 5" xfId="30691"/>
    <cellStyle name="Output 2 3 2 4 12" xfId="30692"/>
    <cellStyle name="Output 2 3 2 4 12 2" xfId="30693"/>
    <cellStyle name="Output 2 3 2 4 12 3" xfId="30694"/>
    <cellStyle name="Output 2 3 2 4 12 4" xfId="30695"/>
    <cellStyle name="Output 2 3 2 4 12 5" xfId="30696"/>
    <cellStyle name="Output 2 3 2 4 13" xfId="30697"/>
    <cellStyle name="Output 2 3 2 4 13 2" xfId="30698"/>
    <cellStyle name="Output 2 3 2 4 13 3" xfId="30699"/>
    <cellStyle name="Output 2 3 2 4 13 4" xfId="30700"/>
    <cellStyle name="Output 2 3 2 4 13 5" xfId="30701"/>
    <cellStyle name="Output 2 3 2 4 14" xfId="30702"/>
    <cellStyle name="Output 2 3 2 4 14 2" xfId="30703"/>
    <cellStyle name="Output 2 3 2 4 14 3" xfId="30704"/>
    <cellStyle name="Output 2 3 2 4 14 4" xfId="30705"/>
    <cellStyle name="Output 2 3 2 4 14 5" xfId="30706"/>
    <cellStyle name="Output 2 3 2 4 15" xfId="30707"/>
    <cellStyle name="Output 2 3 2 4 15 2" xfId="30708"/>
    <cellStyle name="Output 2 3 2 4 15 3" xfId="30709"/>
    <cellStyle name="Output 2 3 2 4 15 4" xfId="30710"/>
    <cellStyle name="Output 2 3 2 4 15 5" xfId="30711"/>
    <cellStyle name="Output 2 3 2 4 16" xfId="30712"/>
    <cellStyle name="Output 2 3 2 4 16 2" xfId="30713"/>
    <cellStyle name="Output 2 3 2 4 16 3" xfId="30714"/>
    <cellStyle name="Output 2 3 2 4 16 4" xfId="30715"/>
    <cellStyle name="Output 2 3 2 4 16 5" xfId="30716"/>
    <cellStyle name="Output 2 3 2 4 17" xfId="30717"/>
    <cellStyle name="Output 2 3 2 4 17 2" xfId="30718"/>
    <cellStyle name="Output 2 3 2 4 17 3" xfId="30719"/>
    <cellStyle name="Output 2 3 2 4 17 4" xfId="30720"/>
    <cellStyle name="Output 2 3 2 4 17 5" xfId="30721"/>
    <cellStyle name="Output 2 3 2 4 18" xfId="30722"/>
    <cellStyle name="Output 2 3 2 4 18 2" xfId="30723"/>
    <cellStyle name="Output 2 3 2 4 18 3" xfId="30724"/>
    <cellStyle name="Output 2 3 2 4 18 4" xfId="30725"/>
    <cellStyle name="Output 2 3 2 4 18 5" xfId="30726"/>
    <cellStyle name="Output 2 3 2 4 19" xfId="30727"/>
    <cellStyle name="Output 2 3 2 4 2" xfId="30728"/>
    <cellStyle name="Output 2 3 2 4 2 2" xfId="30729"/>
    <cellStyle name="Output 2 3 2 4 2 2 2" xfId="30730"/>
    <cellStyle name="Output 2 3 2 4 2 2 3" xfId="30731"/>
    <cellStyle name="Output 2 3 2 4 2 2 4" xfId="30732"/>
    <cellStyle name="Output 2 3 2 4 2 2 5" xfId="30733"/>
    <cellStyle name="Output 2 3 2 4 2 2 6" xfId="30734"/>
    <cellStyle name="Output 2 3 2 4 2 2 7" xfId="30735"/>
    <cellStyle name="Output 2 3 2 4 2 3" xfId="30736"/>
    <cellStyle name="Output 2 3 2 4 2 4" xfId="30737"/>
    <cellStyle name="Output 2 3 2 4 2 5" xfId="30738"/>
    <cellStyle name="Output 2 3 2 4 3" xfId="30739"/>
    <cellStyle name="Output 2 3 2 4 3 2" xfId="30740"/>
    <cellStyle name="Output 2 3 2 4 3 2 2" xfId="30741"/>
    <cellStyle name="Output 2 3 2 4 3 2 3" xfId="30742"/>
    <cellStyle name="Output 2 3 2 4 3 2 4" xfId="30743"/>
    <cellStyle name="Output 2 3 2 4 3 2 5" xfId="30744"/>
    <cellStyle name="Output 2 3 2 4 3 2 6" xfId="30745"/>
    <cellStyle name="Output 2 3 2 4 3 2 7" xfId="30746"/>
    <cellStyle name="Output 2 3 2 4 3 3" xfId="30747"/>
    <cellStyle name="Output 2 3 2 4 3 4" xfId="30748"/>
    <cellStyle name="Output 2 3 2 4 3 5" xfId="30749"/>
    <cellStyle name="Output 2 3 2 4 4" xfId="30750"/>
    <cellStyle name="Output 2 3 2 4 4 2" xfId="30751"/>
    <cellStyle name="Output 2 3 2 4 4 2 2" xfId="30752"/>
    <cellStyle name="Output 2 3 2 4 4 2 3" xfId="30753"/>
    <cellStyle name="Output 2 3 2 4 4 2 4" xfId="30754"/>
    <cellStyle name="Output 2 3 2 4 4 2 5" xfId="30755"/>
    <cellStyle name="Output 2 3 2 4 4 2 6" xfId="30756"/>
    <cellStyle name="Output 2 3 2 4 4 2 7" xfId="30757"/>
    <cellStyle name="Output 2 3 2 4 4 3" xfId="30758"/>
    <cellStyle name="Output 2 3 2 4 4 4" xfId="30759"/>
    <cellStyle name="Output 2 3 2 4 4 5" xfId="30760"/>
    <cellStyle name="Output 2 3 2 4 5" xfId="30761"/>
    <cellStyle name="Output 2 3 2 4 5 2" xfId="30762"/>
    <cellStyle name="Output 2 3 2 4 5 3" xfId="30763"/>
    <cellStyle name="Output 2 3 2 4 5 4" xfId="30764"/>
    <cellStyle name="Output 2 3 2 4 5 5" xfId="30765"/>
    <cellStyle name="Output 2 3 2 4 5 6" xfId="30766"/>
    <cellStyle name="Output 2 3 2 4 5 7" xfId="30767"/>
    <cellStyle name="Output 2 3 2 4 5 8" xfId="30768"/>
    <cellStyle name="Output 2 3 2 4 6" xfId="30769"/>
    <cellStyle name="Output 2 3 2 4 6 2" xfId="30770"/>
    <cellStyle name="Output 2 3 2 4 6 3" xfId="30771"/>
    <cellStyle name="Output 2 3 2 4 6 4" xfId="30772"/>
    <cellStyle name="Output 2 3 2 4 6 5" xfId="30773"/>
    <cellStyle name="Output 2 3 2 4 6 6" xfId="30774"/>
    <cellStyle name="Output 2 3 2 4 6 7" xfId="30775"/>
    <cellStyle name="Output 2 3 2 4 7" xfId="30776"/>
    <cellStyle name="Output 2 3 2 4 7 2" xfId="30777"/>
    <cellStyle name="Output 2 3 2 4 7 3" xfId="30778"/>
    <cellStyle name="Output 2 3 2 4 7 4" xfId="30779"/>
    <cellStyle name="Output 2 3 2 4 7 5" xfId="30780"/>
    <cellStyle name="Output 2 3 2 4 8" xfId="30781"/>
    <cellStyle name="Output 2 3 2 4 8 2" xfId="30782"/>
    <cellStyle name="Output 2 3 2 4 8 3" xfId="30783"/>
    <cellStyle name="Output 2 3 2 4 8 4" xfId="30784"/>
    <cellStyle name="Output 2 3 2 4 8 5" xfId="30785"/>
    <cellStyle name="Output 2 3 2 4 9" xfId="30786"/>
    <cellStyle name="Output 2 3 2 4 9 2" xfId="30787"/>
    <cellStyle name="Output 2 3 2 4 9 3" xfId="30788"/>
    <cellStyle name="Output 2 3 2 4 9 4" xfId="30789"/>
    <cellStyle name="Output 2 3 2 4 9 5" xfId="30790"/>
    <cellStyle name="Output 2 3 2 5" xfId="30791"/>
    <cellStyle name="Output 2 3 2 5 10" xfId="30792"/>
    <cellStyle name="Output 2 3 2 5 2" xfId="30793"/>
    <cellStyle name="Output 2 3 2 5 2 2" xfId="30794"/>
    <cellStyle name="Output 2 3 2 5 2 2 2" xfId="30795"/>
    <cellStyle name="Output 2 3 2 5 2 2 3" xfId="30796"/>
    <cellStyle name="Output 2 3 2 5 2 2 4" xfId="30797"/>
    <cellStyle name="Output 2 3 2 5 2 2 5" xfId="30798"/>
    <cellStyle name="Output 2 3 2 5 2 2 6" xfId="30799"/>
    <cellStyle name="Output 2 3 2 5 2 2 7" xfId="30800"/>
    <cellStyle name="Output 2 3 2 5 2 3" xfId="30801"/>
    <cellStyle name="Output 2 3 2 5 2 4" xfId="30802"/>
    <cellStyle name="Output 2 3 2 5 3" xfId="30803"/>
    <cellStyle name="Output 2 3 2 5 3 2" xfId="30804"/>
    <cellStyle name="Output 2 3 2 5 3 2 2" xfId="30805"/>
    <cellStyle name="Output 2 3 2 5 3 2 3" xfId="30806"/>
    <cellStyle name="Output 2 3 2 5 3 2 4" xfId="30807"/>
    <cellStyle name="Output 2 3 2 5 3 2 5" xfId="30808"/>
    <cellStyle name="Output 2 3 2 5 3 2 6" xfId="30809"/>
    <cellStyle name="Output 2 3 2 5 3 2 7" xfId="30810"/>
    <cellStyle name="Output 2 3 2 5 3 3" xfId="30811"/>
    <cellStyle name="Output 2 3 2 5 3 4" xfId="30812"/>
    <cellStyle name="Output 2 3 2 5 4" xfId="30813"/>
    <cellStyle name="Output 2 3 2 5 4 2" xfId="30814"/>
    <cellStyle name="Output 2 3 2 5 4 2 2" xfId="30815"/>
    <cellStyle name="Output 2 3 2 5 4 2 3" xfId="30816"/>
    <cellStyle name="Output 2 3 2 5 4 2 4" xfId="30817"/>
    <cellStyle name="Output 2 3 2 5 4 2 5" xfId="30818"/>
    <cellStyle name="Output 2 3 2 5 4 2 6" xfId="30819"/>
    <cellStyle name="Output 2 3 2 5 4 2 7" xfId="30820"/>
    <cellStyle name="Output 2 3 2 5 4 3" xfId="30821"/>
    <cellStyle name="Output 2 3 2 5 4 4" xfId="30822"/>
    <cellStyle name="Output 2 3 2 5 5" xfId="30823"/>
    <cellStyle name="Output 2 3 2 5 5 2" xfId="30824"/>
    <cellStyle name="Output 2 3 2 5 5 3" xfId="30825"/>
    <cellStyle name="Output 2 3 2 5 5 4" xfId="30826"/>
    <cellStyle name="Output 2 3 2 5 5 5" xfId="30827"/>
    <cellStyle name="Output 2 3 2 5 5 6" xfId="30828"/>
    <cellStyle name="Output 2 3 2 5 5 7" xfId="30829"/>
    <cellStyle name="Output 2 3 2 5 5 8" xfId="30830"/>
    <cellStyle name="Output 2 3 2 5 6" xfId="30831"/>
    <cellStyle name="Output 2 3 2 5 6 2" xfId="30832"/>
    <cellStyle name="Output 2 3 2 5 6 3" xfId="30833"/>
    <cellStyle name="Output 2 3 2 5 6 4" xfId="30834"/>
    <cellStyle name="Output 2 3 2 5 6 5" xfId="30835"/>
    <cellStyle name="Output 2 3 2 5 6 6" xfId="30836"/>
    <cellStyle name="Output 2 3 2 5 6 7" xfId="30837"/>
    <cellStyle name="Output 2 3 2 5 7" xfId="30838"/>
    <cellStyle name="Output 2 3 2 5 8" xfId="30839"/>
    <cellStyle name="Output 2 3 2 5 9" xfId="30840"/>
    <cellStyle name="Output 2 3 2 6" xfId="30841"/>
    <cellStyle name="Output 2 3 2 6 2" xfId="30842"/>
    <cellStyle name="Output 2 3 2 6 2 2" xfId="30843"/>
    <cellStyle name="Output 2 3 2 6 2 3" xfId="30844"/>
    <cellStyle name="Output 2 3 2 6 2 4" xfId="30845"/>
    <cellStyle name="Output 2 3 2 6 2 5" xfId="30846"/>
    <cellStyle name="Output 2 3 2 6 2 6" xfId="30847"/>
    <cellStyle name="Output 2 3 2 6 2 7" xfId="30848"/>
    <cellStyle name="Output 2 3 2 6 3" xfId="30849"/>
    <cellStyle name="Output 2 3 2 6 4" xfId="30850"/>
    <cellStyle name="Output 2 3 2 6 5" xfId="30851"/>
    <cellStyle name="Output 2 3 2 7" xfId="30852"/>
    <cellStyle name="Output 2 3 2 7 2" xfId="30853"/>
    <cellStyle name="Output 2 3 2 7 2 2" xfId="30854"/>
    <cellStyle name="Output 2 3 2 7 2 3" xfId="30855"/>
    <cellStyle name="Output 2 3 2 7 2 4" xfId="30856"/>
    <cellStyle name="Output 2 3 2 7 2 5" xfId="30857"/>
    <cellStyle name="Output 2 3 2 7 2 6" xfId="30858"/>
    <cellStyle name="Output 2 3 2 7 2 7" xfId="30859"/>
    <cellStyle name="Output 2 3 2 7 3" xfId="30860"/>
    <cellStyle name="Output 2 3 2 7 4" xfId="30861"/>
    <cellStyle name="Output 2 3 2 7 5" xfId="30862"/>
    <cellStyle name="Output 2 3 2 8" xfId="30863"/>
    <cellStyle name="Output 2 3 2 8 2" xfId="30864"/>
    <cellStyle name="Output 2 3 2 8 2 2" xfId="30865"/>
    <cellStyle name="Output 2 3 2 8 2 3" xfId="30866"/>
    <cellStyle name="Output 2 3 2 8 2 4" xfId="30867"/>
    <cellStyle name="Output 2 3 2 8 2 5" xfId="30868"/>
    <cellStyle name="Output 2 3 2 8 2 6" xfId="30869"/>
    <cellStyle name="Output 2 3 2 8 2 7" xfId="30870"/>
    <cellStyle name="Output 2 3 2 8 3" xfId="30871"/>
    <cellStyle name="Output 2 3 2 8 4" xfId="30872"/>
    <cellStyle name="Output 2 3 2 8 5" xfId="30873"/>
    <cellStyle name="Output 2 3 2 9" xfId="30874"/>
    <cellStyle name="Output 2 3 2 9 2" xfId="30875"/>
    <cellStyle name="Output 2 3 2 9 2 2" xfId="30876"/>
    <cellStyle name="Output 2 3 2 9 2 3" xfId="30877"/>
    <cellStyle name="Output 2 3 2 9 2 4" xfId="30878"/>
    <cellStyle name="Output 2 3 2 9 2 5" xfId="30879"/>
    <cellStyle name="Output 2 3 2 9 2 6" xfId="30880"/>
    <cellStyle name="Output 2 3 2 9 2 7" xfId="30881"/>
    <cellStyle name="Output 2 3 2 9 3" xfId="30882"/>
    <cellStyle name="Output 2 3 2 9 4" xfId="30883"/>
    <cellStyle name="Output 2 3 2 9 5" xfId="30884"/>
    <cellStyle name="Output 2 3 20" xfId="30885"/>
    <cellStyle name="Output 2 3 3" xfId="30886"/>
    <cellStyle name="Output 2 3 3 10" xfId="30887"/>
    <cellStyle name="Output 2 3 3 10 2" xfId="30888"/>
    <cellStyle name="Output 2 3 3 10 3" xfId="30889"/>
    <cellStyle name="Output 2 3 3 10 4" xfId="30890"/>
    <cellStyle name="Output 2 3 3 10 5" xfId="30891"/>
    <cellStyle name="Output 2 3 3 10 6" xfId="30892"/>
    <cellStyle name="Output 2 3 3 10 7" xfId="30893"/>
    <cellStyle name="Output 2 3 3 10 8" xfId="30894"/>
    <cellStyle name="Output 2 3 3 11" xfId="30895"/>
    <cellStyle name="Output 2 3 3 11 2" xfId="30896"/>
    <cellStyle name="Output 2 3 3 11 3" xfId="30897"/>
    <cellStyle name="Output 2 3 3 11 4" xfId="30898"/>
    <cellStyle name="Output 2 3 3 11 5" xfId="30899"/>
    <cellStyle name="Output 2 3 3 11 6" xfId="30900"/>
    <cellStyle name="Output 2 3 3 11 7" xfId="30901"/>
    <cellStyle name="Output 2 3 3 12" xfId="30902"/>
    <cellStyle name="Output 2 3 3 12 2" xfId="30903"/>
    <cellStyle name="Output 2 3 3 12 3" xfId="30904"/>
    <cellStyle name="Output 2 3 3 12 4" xfId="30905"/>
    <cellStyle name="Output 2 3 3 12 5" xfId="30906"/>
    <cellStyle name="Output 2 3 3 13" xfId="30907"/>
    <cellStyle name="Output 2 3 3 13 2" xfId="30908"/>
    <cellStyle name="Output 2 3 3 13 3" xfId="30909"/>
    <cellStyle name="Output 2 3 3 13 4" xfId="30910"/>
    <cellStyle name="Output 2 3 3 13 5" xfId="30911"/>
    <cellStyle name="Output 2 3 3 14" xfId="30912"/>
    <cellStyle name="Output 2 3 3 14 2" xfId="30913"/>
    <cellStyle name="Output 2 3 3 14 3" xfId="30914"/>
    <cellStyle name="Output 2 3 3 14 4" xfId="30915"/>
    <cellStyle name="Output 2 3 3 14 5" xfId="30916"/>
    <cellStyle name="Output 2 3 3 15" xfId="30917"/>
    <cellStyle name="Output 2 3 3 15 2" xfId="30918"/>
    <cellStyle name="Output 2 3 3 15 3" xfId="30919"/>
    <cellStyle name="Output 2 3 3 15 4" xfId="30920"/>
    <cellStyle name="Output 2 3 3 15 5" xfId="30921"/>
    <cellStyle name="Output 2 3 3 16" xfId="30922"/>
    <cellStyle name="Output 2 3 3 16 2" xfId="30923"/>
    <cellStyle name="Output 2 3 3 16 3" xfId="30924"/>
    <cellStyle name="Output 2 3 3 16 4" xfId="30925"/>
    <cellStyle name="Output 2 3 3 16 5" xfId="30926"/>
    <cellStyle name="Output 2 3 3 17" xfId="30927"/>
    <cellStyle name="Output 2 3 3 17 2" xfId="30928"/>
    <cellStyle name="Output 2 3 3 17 3" xfId="30929"/>
    <cellStyle name="Output 2 3 3 17 4" xfId="30930"/>
    <cellStyle name="Output 2 3 3 17 5" xfId="30931"/>
    <cellStyle name="Output 2 3 3 18" xfId="30932"/>
    <cellStyle name="Output 2 3 3 2" xfId="30933"/>
    <cellStyle name="Output 2 3 3 2 10" xfId="30934"/>
    <cellStyle name="Output 2 3 3 2 10 2" xfId="30935"/>
    <cellStyle name="Output 2 3 3 2 10 3" xfId="30936"/>
    <cellStyle name="Output 2 3 3 2 10 4" xfId="30937"/>
    <cellStyle name="Output 2 3 3 2 10 5" xfId="30938"/>
    <cellStyle name="Output 2 3 3 2 11" xfId="30939"/>
    <cellStyle name="Output 2 3 3 2 11 2" xfId="30940"/>
    <cellStyle name="Output 2 3 3 2 11 3" xfId="30941"/>
    <cellStyle name="Output 2 3 3 2 11 4" xfId="30942"/>
    <cellStyle name="Output 2 3 3 2 11 5" xfId="30943"/>
    <cellStyle name="Output 2 3 3 2 12" xfId="30944"/>
    <cellStyle name="Output 2 3 3 2 12 2" xfId="30945"/>
    <cellStyle name="Output 2 3 3 2 12 3" xfId="30946"/>
    <cellStyle name="Output 2 3 3 2 12 4" xfId="30947"/>
    <cellStyle name="Output 2 3 3 2 12 5" xfId="30948"/>
    <cellStyle name="Output 2 3 3 2 13" xfId="30949"/>
    <cellStyle name="Output 2 3 3 2 13 2" xfId="30950"/>
    <cellStyle name="Output 2 3 3 2 13 3" xfId="30951"/>
    <cellStyle name="Output 2 3 3 2 13 4" xfId="30952"/>
    <cellStyle name="Output 2 3 3 2 13 5" xfId="30953"/>
    <cellStyle name="Output 2 3 3 2 14" xfId="30954"/>
    <cellStyle name="Output 2 3 3 2 14 2" xfId="30955"/>
    <cellStyle name="Output 2 3 3 2 14 3" xfId="30956"/>
    <cellStyle name="Output 2 3 3 2 14 4" xfId="30957"/>
    <cellStyle name="Output 2 3 3 2 14 5" xfId="30958"/>
    <cellStyle name="Output 2 3 3 2 15" xfId="30959"/>
    <cellStyle name="Output 2 3 3 2 15 2" xfId="30960"/>
    <cellStyle name="Output 2 3 3 2 15 3" xfId="30961"/>
    <cellStyle name="Output 2 3 3 2 15 4" xfId="30962"/>
    <cellStyle name="Output 2 3 3 2 15 5" xfId="30963"/>
    <cellStyle name="Output 2 3 3 2 16" xfId="30964"/>
    <cellStyle name="Output 2 3 3 2 16 2" xfId="30965"/>
    <cellStyle name="Output 2 3 3 2 16 3" xfId="30966"/>
    <cellStyle name="Output 2 3 3 2 16 4" xfId="30967"/>
    <cellStyle name="Output 2 3 3 2 16 5" xfId="30968"/>
    <cellStyle name="Output 2 3 3 2 17" xfId="30969"/>
    <cellStyle name="Output 2 3 3 2 17 2" xfId="30970"/>
    <cellStyle name="Output 2 3 3 2 17 3" xfId="30971"/>
    <cellStyle name="Output 2 3 3 2 17 4" xfId="30972"/>
    <cellStyle name="Output 2 3 3 2 17 5" xfId="30973"/>
    <cellStyle name="Output 2 3 3 2 18" xfId="30974"/>
    <cellStyle name="Output 2 3 3 2 18 2" xfId="30975"/>
    <cellStyle name="Output 2 3 3 2 18 3" xfId="30976"/>
    <cellStyle name="Output 2 3 3 2 18 4" xfId="30977"/>
    <cellStyle name="Output 2 3 3 2 18 5" xfId="30978"/>
    <cellStyle name="Output 2 3 3 2 19" xfId="30979"/>
    <cellStyle name="Output 2 3 3 2 2" xfId="30980"/>
    <cellStyle name="Output 2 3 3 2 2 10" xfId="30981"/>
    <cellStyle name="Output 2 3 3 2 2 10 2" xfId="30982"/>
    <cellStyle name="Output 2 3 3 2 2 10 3" xfId="30983"/>
    <cellStyle name="Output 2 3 3 2 2 10 4" xfId="30984"/>
    <cellStyle name="Output 2 3 3 2 2 10 5" xfId="30985"/>
    <cellStyle name="Output 2 3 3 2 2 11" xfId="30986"/>
    <cellStyle name="Output 2 3 3 2 2 11 2" xfId="30987"/>
    <cellStyle name="Output 2 3 3 2 2 11 3" xfId="30988"/>
    <cellStyle name="Output 2 3 3 2 2 11 4" xfId="30989"/>
    <cellStyle name="Output 2 3 3 2 2 11 5" xfId="30990"/>
    <cellStyle name="Output 2 3 3 2 2 12" xfId="30991"/>
    <cellStyle name="Output 2 3 3 2 2 12 2" xfId="30992"/>
    <cellStyle name="Output 2 3 3 2 2 12 3" xfId="30993"/>
    <cellStyle name="Output 2 3 3 2 2 12 4" xfId="30994"/>
    <cellStyle name="Output 2 3 3 2 2 12 5" xfId="30995"/>
    <cellStyle name="Output 2 3 3 2 2 13" xfId="30996"/>
    <cellStyle name="Output 2 3 3 2 2 13 2" xfId="30997"/>
    <cellStyle name="Output 2 3 3 2 2 13 3" xfId="30998"/>
    <cellStyle name="Output 2 3 3 2 2 13 4" xfId="30999"/>
    <cellStyle name="Output 2 3 3 2 2 13 5" xfId="31000"/>
    <cellStyle name="Output 2 3 3 2 2 14" xfId="31001"/>
    <cellStyle name="Output 2 3 3 2 2 14 2" xfId="31002"/>
    <cellStyle name="Output 2 3 3 2 2 14 3" xfId="31003"/>
    <cellStyle name="Output 2 3 3 2 2 14 4" xfId="31004"/>
    <cellStyle name="Output 2 3 3 2 2 14 5" xfId="31005"/>
    <cellStyle name="Output 2 3 3 2 2 15" xfId="31006"/>
    <cellStyle name="Output 2 3 3 2 2 15 2" xfId="31007"/>
    <cellStyle name="Output 2 3 3 2 2 15 3" xfId="31008"/>
    <cellStyle name="Output 2 3 3 2 2 15 4" xfId="31009"/>
    <cellStyle name="Output 2 3 3 2 2 15 5" xfId="31010"/>
    <cellStyle name="Output 2 3 3 2 2 16" xfId="31011"/>
    <cellStyle name="Output 2 3 3 2 2 16 2" xfId="31012"/>
    <cellStyle name="Output 2 3 3 2 2 16 3" xfId="31013"/>
    <cellStyle name="Output 2 3 3 2 2 16 4" xfId="31014"/>
    <cellStyle name="Output 2 3 3 2 2 16 5" xfId="31015"/>
    <cellStyle name="Output 2 3 3 2 2 17" xfId="31016"/>
    <cellStyle name="Output 2 3 3 2 2 17 2" xfId="31017"/>
    <cellStyle name="Output 2 3 3 2 2 17 3" xfId="31018"/>
    <cellStyle name="Output 2 3 3 2 2 17 4" xfId="31019"/>
    <cellStyle name="Output 2 3 3 2 2 17 5" xfId="31020"/>
    <cellStyle name="Output 2 3 3 2 2 18" xfId="31021"/>
    <cellStyle name="Output 2 3 3 2 2 18 2" xfId="31022"/>
    <cellStyle name="Output 2 3 3 2 2 18 3" xfId="31023"/>
    <cellStyle name="Output 2 3 3 2 2 18 4" xfId="31024"/>
    <cellStyle name="Output 2 3 3 2 2 18 5" xfId="31025"/>
    <cellStyle name="Output 2 3 3 2 2 19" xfId="31026"/>
    <cellStyle name="Output 2 3 3 2 2 2" xfId="31027"/>
    <cellStyle name="Output 2 3 3 2 2 2 2" xfId="31028"/>
    <cellStyle name="Output 2 3 3 2 2 2 2 2" xfId="31029"/>
    <cellStyle name="Output 2 3 3 2 2 2 2 3" xfId="31030"/>
    <cellStyle name="Output 2 3 3 2 2 2 2 4" xfId="31031"/>
    <cellStyle name="Output 2 3 3 2 2 2 2 5" xfId="31032"/>
    <cellStyle name="Output 2 3 3 2 2 2 2 6" xfId="31033"/>
    <cellStyle name="Output 2 3 3 2 2 2 2 7" xfId="31034"/>
    <cellStyle name="Output 2 3 3 2 2 2 3" xfId="31035"/>
    <cellStyle name="Output 2 3 3 2 2 2 4" xfId="31036"/>
    <cellStyle name="Output 2 3 3 2 2 2 5" xfId="31037"/>
    <cellStyle name="Output 2 3 3 2 2 3" xfId="31038"/>
    <cellStyle name="Output 2 3 3 2 2 3 2" xfId="31039"/>
    <cellStyle name="Output 2 3 3 2 2 3 2 2" xfId="31040"/>
    <cellStyle name="Output 2 3 3 2 2 3 2 3" xfId="31041"/>
    <cellStyle name="Output 2 3 3 2 2 3 2 4" xfId="31042"/>
    <cellStyle name="Output 2 3 3 2 2 3 2 5" xfId="31043"/>
    <cellStyle name="Output 2 3 3 2 2 3 2 6" xfId="31044"/>
    <cellStyle name="Output 2 3 3 2 2 3 2 7" xfId="31045"/>
    <cellStyle name="Output 2 3 3 2 2 3 3" xfId="31046"/>
    <cellStyle name="Output 2 3 3 2 2 3 4" xfId="31047"/>
    <cellStyle name="Output 2 3 3 2 2 3 5" xfId="31048"/>
    <cellStyle name="Output 2 3 3 2 2 4" xfId="31049"/>
    <cellStyle name="Output 2 3 3 2 2 4 2" xfId="31050"/>
    <cellStyle name="Output 2 3 3 2 2 4 2 2" xfId="31051"/>
    <cellStyle name="Output 2 3 3 2 2 4 2 3" xfId="31052"/>
    <cellStyle name="Output 2 3 3 2 2 4 2 4" xfId="31053"/>
    <cellStyle name="Output 2 3 3 2 2 4 2 5" xfId="31054"/>
    <cellStyle name="Output 2 3 3 2 2 4 2 6" xfId="31055"/>
    <cellStyle name="Output 2 3 3 2 2 4 2 7" xfId="31056"/>
    <cellStyle name="Output 2 3 3 2 2 4 3" xfId="31057"/>
    <cellStyle name="Output 2 3 3 2 2 4 4" xfId="31058"/>
    <cellStyle name="Output 2 3 3 2 2 4 5" xfId="31059"/>
    <cellStyle name="Output 2 3 3 2 2 5" xfId="31060"/>
    <cellStyle name="Output 2 3 3 2 2 5 2" xfId="31061"/>
    <cellStyle name="Output 2 3 3 2 2 5 3" xfId="31062"/>
    <cellStyle name="Output 2 3 3 2 2 5 4" xfId="31063"/>
    <cellStyle name="Output 2 3 3 2 2 5 5" xfId="31064"/>
    <cellStyle name="Output 2 3 3 2 2 5 6" xfId="31065"/>
    <cellStyle name="Output 2 3 3 2 2 5 7" xfId="31066"/>
    <cellStyle name="Output 2 3 3 2 2 5 8" xfId="31067"/>
    <cellStyle name="Output 2 3 3 2 2 6" xfId="31068"/>
    <cellStyle name="Output 2 3 3 2 2 6 2" xfId="31069"/>
    <cellStyle name="Output 2 3 3 2 2 6 3" xfId="31070"/>
    <cellStyle name="Output 2 3 3 2 2 6 4" xfId="31071"/>
    <cellStyle name="Output 2 3 3 2 2 6 5" xfId="31072"/>
    <cellStyle name="Output 2 3 3 2 2 6 6" xfId="31073"/>
    <cellStyle name="Output 2 3 3 2 2 6 7" xfId="31074"/>
    <cellStyle name="Output 2 3 3 2 2 7" xfId="31075"/>
    <cellStyle name="Output 2 3 3 2 2 7 2" xfId="31076"/>
    <cellStyle name="Output 2 3 3 2 2 7 3" xfId="31077"/>
    <cellStyle name="Output 2 3 3 2 2 7 4" xfId="31078"/>
    <cellStyle name="Output 2 3 3 2 2 7 5" xfId="31079"/>
    <cellStyle name="Output 2 3 3 2 2 8" xfId="31080"/>
    <cellStyle name="Output 2 3 3 2 2 8 2" xfId="31081"/>
    <cellStyle name="Output 2 3 3 2 2 8 3" xfId="31082"/>
    <cellStyle name="Output 2 3 3 2 2 8 4" xfId="31083"/>
    <cellStyle name="Output 2 3 3 2 2 8 5" xfId="31084"/>
    <cellStyle name="Output 2 3 3 2 2 9" xfId="31085"/>
    <cellStyle name="Output 2 3 3 2 2 9 2" xfId="31086"/>
    <cellStyle name="Output 2 3 3 2 2 9 3" xfId="31087"/>
    <cellStyle name="Output 2 3 3 2 2 9 4" xfId="31088"/>
    <cellStyle name="Output 2 3 3 2 2 9 5" xfId="31089"/>
    <cellStyle name="Output 2 3 3 2 3" xfId="31090"/>
    <cellStyle name="Output 2 3 3 2 3 10" xfId="31091"/>
    <cellStyle name="Output 2 3 3 2 3 2" xfId="31092"/>
    <cellStyle name="Output 2 3 3 2 3 2 2" xfId="31093"/>
    <cellStyle name="Output 2 3 3 2 3 2 2 2" xfId="31094"/>
    <cellStyle name="Output 2 3 3 2 3 2 2 3" xfId="31095"/>
    <cellStyle name="Output 2 3 3 2 3 2 2 4" xfId="31096"/>
    <cellStyle name="Output 2 3 3 2 3 2 2 5" xfId="31097"/>
    <cellStyle name="Output 2 3 3 2 3 2 2 6" xfId="31098"/>
    <cellStyle name="Output 2 3 3 2 3 2 2 7" xfId="31099"/>
    <cellStyle name="Output 2 3 3 2 3 2 3" xfId="31100"/>
    <cellStyle name="Output 2 3 3 2 3 2 4" xfId="31101"/>
    <cellStyle name="Output 2 3 3 2 3 3" xfId="31102"/>
    <cellStyle name="Output 2 3 3 2 3 3 2" xfId="31103"/>
    <cellStyle name="Output 2 3 3 2 3 3 2 2" xfId="31104"/>
    <cellStyle name="Output 2 3 3 2 3 3 2 3" xfId="31105"/>
    <cellStyle name="Output 2 3 3 2 3 3 2 4" xfId="31106"/>
    <cellStyle name="Output 2 3 3 2 3 3 2 5" xfId="31107"/>
    <cellStyle name="Output 2 3 3 2 3 3 2 6" xfId="31108"/>
    <cellStyle name="Output 2 3 3 2 3 3 2 7" xfId="31109"/>
    <cellStyle name="Output 2 3 3 2 3 3 3" xfId="31110"/>
    <cellStyle name="Output 2 3 3 2 3 3 4" xfId="31111"/>
    <cellStyle name="Output 2 3 3 2 3 4" xfId="31112"/>
    <cellStyle name="Output 2 3 3 2 3 4 2" xfId="31113"/>
    <cellStyle name="Output 2 3 3 2 3 4 2 2" xfId="31114"/>
    <cellStyle name="Output 2 3 3 2 3 4 2 3" xfId="31115"/>
    <cellStyle name="Output 2 3 3 2 3 4 2 4" xfId="31116"/>
    <cellStyle name="Output 2 3 3 2 3 4 2 5" xfId="31117"/>
    <cellStyle name="Output 2 3 3 2 3 4 2 6" xfId="31118"/>
    <cellStyle name="Output 2 3 3 2 3 4 2 7" xfId="31119"/>
    <cellStyle name="Output 2 3 3 2 3 4 3" xfId="31120"/>
    <cellStyle name="Output 2 3 3 2 3 4 4" xfId="31121"/>
    <cellStyle name="Output 2 3 3 2 3 5" xfId="31122"/>
    <cellStyle name="Output 2 3 3 2 3 5 2" xfId="31123"/>
    <cellStyle name="Output 2 3 3 2 3 5 3" xfId="31124"/>
    <cellStyle name="Output 2 3 3 2 3 5 4" xfId="31125"/>
    <cellStyle name="Output 2 3 3 2 3 5 5" xfId="31126"/>
    <cellStyle name="Output 2 3 3 2 3 5 6" xfId="31127"/>
    <cellStyle name="Output 2 3 3 2 3 5 7" xfId="31128"/>
    <cellStyle name="Output 2 3 3 2 3 5 8" xfId="31129"/>
    <cellStyle name="Output 2 3 3 2 3 6" xfId="31130"/>
    <cellStyle name="Output 2 3 3 2 3 6 2" xfId="31131"/>
    <cellStyle name="Output 2 3 3 2 3 6 3" xfId="31132"/>
    <cellStyle name="Output 2 3 3 2 3 6 4" xfId="31133"/>
    <cellStyle name="Output 2 3 3 2 3 6 5" xfId="31134"/>
    <cellStyle name="Output 2 3 3 2 3 6 6" xfId="31135"/>
    <cellStyle name="Output 2 3 3 2 3 6 7" xfId="31136"/>
    <cellStyle name="Output 2 3 3 2 3 7" xfId="31137"/>
    <cellStyle name="Output 2 3 3 2 3 8" xfId="31138"/>
    <cellStyle name="Output 2 3 3 2 3 9" xfId="31139"/>
    <cellStyle name="Output 2 3 3 2 4" xfId="31140"/>
    <cellStyle name="Output 2 3 3 2 4 2" xfId="31141"/>
    <cellStyle name="Output 2 3 3 2 4 2 2" xfId="31142"/>
    <cellStyle name="Output 2 3 3 2 4 2 3" xfId="31143"/>
    <cellStyle name="Output 2 3 3 2 4 2 4" xfId="31144"/>
    <cellStyle name="Output 2 3 3 2 4 2 5" xfId="31145"/>
    <cellStyle name="Output 2 3 3 2 4 2 6" xfId="31146"/>
    <cellStyle name="Output 2 3 3 2 4 2 7" xfId="31147"/>
    <cellStyle name="Output 2 3 3 2 4 3" xfId="31148"/>
    <cellStyle name="Output 2 3 3 2 4 4" xfId="31149"/>
    <cellStyle name="Output 2 3 3 2 4 5" xfId="31150"/>
    <cellStyle name="Output 2 3 3 2 5" xfId="31151"/>
    <cellStyle name="Output 2 3 3 2 5 2" xfId="31152"/>
    <cellStyle name="Output 2 3 3 2 5 2 2" xfId="31153"/>
    <cellStyle name="Output 2 3 3 2 5 2 3" xfId="31154"/>
    <cellStyle name="Output 2 3 3 2 5 2 4" xfId="31155"/>
    <cellStyle name="Output 2 3 3 2 5 2 5" xfId="31156"/>
    <cellStyle name="Output 2 3 3 2 5 2 6" xfId="31157"/>
    <cellStyle name="Output 2 3 3 2 5 2 7" xfId="31158"/>
    <cellStyle name="Output 2 3 3 2 5 3" xfId="31159"/>
    <cellStyle name="Output 2 3 3 2 5 4" xfId="31160"/>
    <cellStyle name="Output 2 3 3 2 5 5" xfId="31161"/>
    <cellStyle name="Output 2 3 3 2 6" xfId="31162"/>
    <cellStyle name="Output 2 3 3 2 6 2" xfId="31163"/>
    <cellStyle name="Output 2 3 3 2 6 2 2" xfId="31164"/>
    <cellStyle name="Output 2 3 3 2 6 2 3" xfId="31165"/>
    <cellStyle name="Output 2 3 3 2 6 2 4" xfId="31166"/>
    <cellStyle name="Output 2 3 3 2 6 2 5" xfId="31167"/>
    <cellStyle name="Output 2 3 3 2 6 2 6" xfId="31168"/>
    <cellStyle name="Output 2 3 3 2 6 2 7" xfId="31169"/>
    <cellStyle name="Output 2 3 3 2 6 3" xfId="31170"/>
    <cellStyle name="Output 2 3 3 2 6 4" xfId="31171"/>
    <cellStyle name="Output 2 3 3 2 6 5" xfId="31172"/>
    <cellStyle name="Output 2 3 3 2 7" xfId="31173"/>
    <cellStyle name="Output 2 3 3 2 7 2" xfId="31174"/>
    <cellStyle name="Output 2 3 3 2 7 2 2" xfId="31175"/>
    <cellStyle name="Output 2 3 3 2 7 2 3" xfId="31176"/>
    <cellStyle name="Output 2 3 3 2 7 2 4" xfId="31177"/>
    <cellStyle name="Output 2 3 3 2 7 2 5" xfId="31178"/>
    <cellStyle name="Output 2 3 3 2 7 2 6" xfId="31179"/>
    <cellStyle name="Output 2 3 3 2 7 2 7" xfId="31180"/>
    <cellStyle name="Output 2 3 3 2 7 3" xfId="31181"/>
    <cellStyle name="Output 2 3 3 2 7 4" xfId="31182"/>
    <cellStyle name="Output 2 3 3 2 7 5" xfId="31183"/>
    <cellStyle name="Output 2 3 3 2 8" xfId="31184"/>
    <cellStyle name="Output 2 3 3 2 8 2" xfId="31185"/>
    <cellStyle name="Output 2 3 3 2 8 3" xfId="31186"/>
    <cellStyle name="Output 2 3 3 2 8 4" xfId="31187"/>
    <cellStyle name="Output 2 3 3 2 8 5" xfId="31188"/>
    <cellStyle name="Output 2 3 3 2 8 6" xfId="31189"/>
    <cellStyle name="Output 2 3 3 2 8 7" xfId="31190"/>
    <cellStyle name="Output 2 3 3 2 8 8" xfId="31191"/>
    <cellStyle name="Output 2 3 3 2 9" xfId="31192"/>
    <cellStyle name="Output 2 3 3 2 9 2" xfId="31193"/>
    <cellStyle name="Output 2 3 3 2 9 3" xfId="31194"/>
    <cellStyle name="Output 2 3 3 2 9 4" xfId="31195"/>
    <cellStyle name="Output 2 3 3 2 9 5" xfId="31196"/>
    <cellStyle name="Output 2 3 3 2 9 6" xfId="31197"/>
    <cellStyle name="Output 2 3 3 2 9 7" xfId="31198"/>
    <cellStyle name="Output 2 3 3 3" xfId="31199"/>
    <cellStyle name="Output 2 3 3 3 10" xfId="31200"/>
    <cellStyle name="Output 2 3 3 3 10 2" xfId="31201"/>
    <cellStyle name="Output 2 3 3 3 10 3" xfId="31202"/>
    <cellStyle name="Output 2 3 3 3 10 4" xfId="31203"/>
    <cellStyle name="Output 2 3 3 3 10 5" xfId="31204"/>
    <cellStyle name="Output 2 3 3 3 11" xfId="31205"/>
    <cellStyle name="Output 2 3 3 3 11 2" xfId="31206"/>
    <cellStyle name="Output 2 3 3 3 11 3" xfId="31207"/>
    <cellStyle name="Output 2 3 3 3 11 4" xfId="31208"/>
    <cellStyle name="Output 2 3 3 3 11 5" xfId="31209"/>
    <cellStyle name="Output 2 3 3 3 12" xfId="31210"/>
    <cellStyle name="Output 2 3 3 3 12 2" xfId="31211"/>
    <cellStyle name="Output 2 3 3 3 12 3" xfId="31212"/>
    <cellStyle name="Output 2 3 3 3 12 4" xfId="31213"/>
    <cellStyle name="Output 2 3 3 3 12 5" xfId="31214"/>
    <cellStyle name="Output 2 3 3 3 13" xfId="31215"/>
    <cellStyle name="Output 2 3 3 3 13 2" xfId="31216"/>
    <cellStyle name="Output 2 3 3 3 13 3" xfId="31217"/>
    <cellStyle name="Output 2 3 3 3 13 4" xfId="31218"/>
    <cellStyle name="Output 2 3 3 3 13 5" xfId="31219"/>
    <cellStyle name="Output 2 3 3 3 14" xfId="31220"/>
    <cellStyle name="Output 2 3 3 3 14 2" xfId="31221"/>
    <cellStyle name="Output 2 3 3 3 14 3" xfId="31222"/>
    <cellStyle name="Output 2 3 3 3 14 4" xfId="31223"/>
    <cellStyle name="Output 2 3 3 3 14 5" xfId="31224"/>
    <cellStyle name="Output 2 3 3 3 15" xfId="31225"/>
    <cellStyle name="Output 2 3 3 3 15 2" xfId="31226"/>
    <cellStyle name="Output 2 3 3 3 15 3" xfId="31227"/>
    <cellStyle name="Output 2 3 3 3 15 4" xfId="31228"/>
    <cellStyle name="Output 2 3 3 3 15 5" xfId="31229"/>
    <cellStyle name="Output 2 3 3 3 16" xfId="31230"/>
    <cellStyle name="Output 2 3 3 3 16 2" xfId="31231"/>
    <cellStyle name="Output 2 3 3 3 16 3" xfId="31232"/>
    <cellStyle name="Output 2 3 3 3 16 4" xfId="31233"/>
    <cellStyle name="Output 2 3 3 3 16 5" xfId="31234"/>
    <cellStyle name="Output 2 3 3 3 17" xfId="31235"/>
    <cellStyle name="Output 2 3 3 3 17 2" xfId="31236"/>
    <cellStyle name="Output 2 3 3 3 17 3" xfId="31237"/>
    <cellStyle name="Output 2 3 3 3 17 4" xfId="31238"/>
    <cellStyle name="Output 2 3 3 3 17 5" xfId="31239"/>
    <cellStyle name="Output 2 3 3 3 18" xfId="31240"/>
    <cellStyle name="Output 2 3 3 3 18 2" xfId="31241"/>
    <cellStyle name="Output 2 3 3 3 18 3" xfId="31242"/>
    <cellStyle name="Output 2 3 3 3 18 4" xfId="31243"/>
    <cellStyle name="Output 2 3 3 3 18 5" xfId="31244"/>
    <cellStyle name="Output 2 3 3 3 19" xfId="31245"/>
    <cellStyle name="Output 2 3 3 3 2" xfId="31246"/>
    <cellStyle name="Output 2 3 3 3 2 10" xfId="31247"/>
    <cellStyle name="Output 2 3 3 3 2 10 2" xfId="31248"/>
    <cellStyle name="Output 2 3 3 3 2 10 3" xfId="31249"/>
    <cellStyle name="Output 2 3 3 3 2 10 4" xfId="31250"/>
    <cellStyle name="Output 2 3 3 3 2 10 5" xfId="31251"/>
    <cellStyle name="Output 2 3 3 3 2 11" xfId="31252"/>
    <cellStyle name="Output 2 3 3 3 2 11 2" xfId="31253"/>
    <cellStyle name="Output 2 3 3 3 2 11 3" xfId="31254"/>
    <cellStyle name="Output 2 3 3 3 2 11 4" xfId="31255"/>
    <cellStyle name="Output 2 3 3 3 2 11 5" xfId="31256"/>
    <cellStyle name="Output 2 3 3 3 2 12" xfId="31257"/>
    <cellStyle name="Output 2 3 3 3 2 12 2" xfId="31258"/>
    <cellStyle name="Output 2 3 3 3 2 12 3" xfId="31259"/>
    <cellStyle name="Output 2 3 3 3 2 12 4" xfId="31260"/>
    <cellStyle name="Output 2 3 3 3 2 12 5" xfId="31261"/>
    <cellStyle name="Output 2 3 3 3 2 13" xfId="31262"/>
    <cellStyle name="Output 2 3 3 3 2 13 2" xfId="31263"/>
    <cellStyle name="Output 2 3 3 3 2 13 3" xfId="31264"/>
    <cellStyle name="Output 2 3 3 3 2 13 4" xfId="31265"/>
    <cellStyle name="Output 2 3 3 3 2 13 5" xfId="31266"/>
    <cellStyle name="Output 2 3 3 3 2 14" xfId="31267"/>
    <cellStyle name="Output 2 3 3 3 2 14 2" xfId="31268"/>
    <cellStyle name="Output 2 3 3 3 2 14 3" xfId="31269"/>
    <cellStyle name="Output 2 3 3 3 2 14 4" xfId="31270"/>
    <cellStyle name="Output 2 3 3 3 2 14 5" xfId="31271"/>
    <cellStyle name="Output 2 3 3 3 2 15" xfId="31272"/>
    <cellStyle name="Output 2 3 3 3 2 15 2" xfId="31273"/>
    <cellStyle name="Output 2 3 3 3 2 15 3" xfId="31274"/>
    <cellStyle name="Output 2 3 3 3 2 15 4" xfId="31275"/>
    <cellStyle name="Output 2 3 3 3 2 15 5" xfId="31276"/>
    <cellStyle name="Output 2 3 3 3 2 16" xfId="31277"/>
    <cellStyle name="Output 2 3 3 3 2 16 2" xfId="31278"/>
    <cellStyle name="Output 2 3 3 3 2 16 3" xfId="31279"/>
    <cellStyle name="Output 2 3 3 3 2 16 4" xfId="31280"/>
    <cellStyle name="Output 2 3 3 3 2 16 5" xfId="31281"/>
    <cellStyle name="Output 2 3 3 3 2 17" xfId="31282"/>
    <cellStyle name="Output 2 3 3 3 2 17 2" xfId="31283"/>
    <cellStyle name="Output 2 3 3 3 2 17 3" xfId="31284"/>
    <cellStyle name="Output 2 3 3 3 2 17 4" xfId="31285"/>
    <cellStyle name="Output 2 3 3 3 2 17 5" xfId="31286"/>
    <cellStyle name="Output 2 3 3 3 2 18" xfId="31287"/>
    <cellStyle name="Output 2 3 3 3 2 18 2" xfId="31288"/>
    <cellStyle name="Output 2 3 3 3 2 18 3" xfId="31289"/>
    <cellStyle name="Output 2 3 3 3 2 18 4" xfId="31290"/>
    <cellStyle name="Output 2 3 3 3 2 18 5" xfId="31291"/>
    <cellStyle name="Output 2 3 3 3 2 19" xfId="31292"/>
    <cellStyle name="Output 2 3 3 3 2 2" xfId="31293"/>
    <cellStyle name="Output 2 3 3 3 2 2 2" xfId="31294"/>
    <cellStyle name="Output 2 3 3 3 2 2 2 2" xfId="31295"/>
    <cellStyle name="Output 2 3 3 3 2 2 2 3" xfId="31296"/>
    <cellStyle name="Output 2 3 3 3 2 2 2 4" xfId="31297"/>
    <cellStyle name="Output 2 3 3 3 2 2 2 5" xfId="31298"/>
    <cellStyle name="Output 2 3 3 3 2 2 2 6" xfId="31299"/>
    <cellStyle name="Output 2 3 3 3 2 2 2 7" xfId="31300"/>
    <cellStyle name="Output 2 3 3 3 2 2 3" xfId="31301"/>
    <cellStyle name="Output 2 3 3 3 2 2 4" xfId="31302"/>
    <cellStyle name="Output 2 3 3 3 2 2 5" xfId="31303"/>
    <cellStyle name="Output 2 3 3 3 2 3" xfId="31304"/>
    <cellStyle name="Output 2 3 3 3 2 3 2" xfId="31305"/>
    <cellStyle name="Output 2 3 3 3 2 3 2 2" xfId="31306"/>
    <cellStyle name="Output 2 3 3 3 2 3 2 3" xfId="31307"/>
    <cellStyle name="Output 2 3 3 3 2 3 2 4" xfId="31308"/>
    <cellStyle name="Output 2 3 3 3 2 3 2 5" xfId="31309"/>
    <cellStyle name="Output 2 3 3 3 2 3 2 6" xfId="31310"/>
    <cellStyle name="Output 2 3 3 3 2 3 2 7" xfId="31311"/>
    <cellStyle name="Output 2 3 3 3 2 3 3" xfId="31312"/>
    <cellStyle name="Output 2 3 3 3 2 3 4" xfId="31313"/>
    <cellStyle name="Output 2 3 3 3 2 3 5" xfId="31314"/>
    <cellStyle name="Output 2 3 3 3 2 4" xfId="31315"/>
    <cellStyle name="Output 2 3 3 3 2 4 2" xfId="31316"/>
    <cellStyle name="Output 2 3 3 3 2 4 2 2" xfId="31317"/>
    <cellStyle name="Output 2 3 3 3 2 4 2 3" xfId="31318"/>
    <cellStyle name="Output 2 3 3 3 2 4 2 4" xfId="31319"/>
    <cellStyle name="Output 2 3 3 3 2 4 2 5" xfId="31320"/>
    <cellStyle name="Output 2 3 3 3 2 4 2 6" xfId="31321"/>
    <cellStyle name="Output 2 3 3 3 2 4 2 7" xfId="31322"/>
    <cellStyle name="Output 2 3 3 3 2 4 3" xfId="31323"/>
    <cellStyle name="Output 2 3 3 3 2 4 4" xfId="31324"/>
    <cellStyle name="Output 2 3 3 3 2 4 5" xfId="31325"/>
    <cellStyle name="Output 2 3 3 3 2 5" xfId="31326"/>
    <cellStyle name="Output 2 3 3 3 2 5 2" xfId="31327"/>
    <cellStyle name="Output 2 3 3 3 2 5 3" xfId="31328"/>
    <cellStyle name="Output 2 3 3 3 2 5 4" xfId="31329"/>
    <cellStyle name="Output 2 3 3 3 2 5 5" xfId="31330"/>
    <cellStyle name="Output 2 3 3 3 2 5 6" xfId="31331"/>
    <cellStyle name="Output 2 3 3 3 2 5 7" xfId="31332"/>
    <cellStyle name="Output 2 3 3 3 2 5 8" xfId="31333"/>
    <cellStyle name="Output 2 3 3 3 2 6" xfId="31334"/>
    <cellStyle name="Output 2 3 3 3 2 6 2" xfId="31335"/>
    <cellStyle name="Output 2 3 3 3 2 6 3" xfId="31336"/>
    <cellStyle name="Output 2 3 3 3 2 6 4" xfId="31337"/>
    <cellStyle name="Output 2 3 3 3 2 6 5" xfId="31338"/>
    <cellStyle name="Output 2 3 3 3 2 6 6" xfId="31339"/>
    <cellStyle name="Output 2 3 3 3 2 6 7" xfId="31340"/>
    <cellStyle name="Output 2 3 3 3 2 7" xfId="31341"/>
    <cellStyle name="Output 2 3 3 3 2 7 2" xfId="31342"/>
    <cellStyle name="Output 2 3 3 3 2 7 3" xfId="31343"/>
    <cellStyle name="Output 2 3 3 3 2 7 4" xfId="31344"/>
    <cellStyle name="Output 2 3 3 3 2 7 5" xfId="31345"/>
    <cellStyle name="Output 2 3 3 3 2 8" xfId="31346"/>
    <cellStyle name="Output 2 3 3 3 2 8 2" xfId="31347"/>
    <cellStyle name="Output 2 3 3 3 2 8 3" xfId="31348"/>
    <cellStyle name="Output 2 3 3 3 2 8 4" xfId="31349"/>
    <cellStyle name="Output 2 3 3 3 2 8 5" xfId="31350"/>
    <cellStyle name="Output 2 3 3 3 2 9" xfId="31351"/>
    <cellStyle name="Output 2 3 3 3 2 9 2" xfId="31352"/>
    <cellStyle name="Output 2 3 3 3 2 9 3" xfId="31353"/>
    <cellStyle name="Output 2 3 3 3 2 9 4" xfId="31354"/>
    <cellStyle name="Output 2 3 3 3 2 9 5" xfId="31355"/>
    <cellStyle name="Output 2 3 3 3 3" xfId="31356"/>
    <cellStyle name="Output 2 3 3 3 3 10" xfId="31357"/>
    <cellStyle name="Output 2 3 3 3 3 2" xfId="31358"/>
    <cellStyle name="Output 2 3 3 3 3 2 2" xfId="31359"/>
    <cellStyle name="Output 2 3 3 3 3 2 2 2" xfId="31360"/>
    <cellStyle name="Output 2 3 3 3 3 2 2 3" xfId="31361"/>
    <cellStyle name="Output 2 3 3 3 3 2 2 4" xfId="31362"/>
    <cellStyle name="Output 2 3 3 3 3 2 2 5" xfId="31363"/>
    <cellStyle name="Output 2 3 3 3 3 2 2 6" xfId="31364"/>
    <cellStyle name="Output 2 3 3 3 3 2 2 7" xfId="31365"/>
    <cellStyle name="Output 2 3 3 3 3 2 3" xfId="31366"/>
    <cellStyle name="Output 2 3 3 3 3 2 4" xfId="31367"/>
    <cellStyle name="Output 2 3 3 3 3 3" xfId="31368"/>
    <cellStyle name="Output 2 3 3 3 3 3 2" xfId="31369"/>
    <cellStyle name="Output 2 3 3 3 3 3 2 2" xfId="31370"/>
    <cellStyle name="Output 2 3 3 3 3 3 2 3" xfId="31371"/>
    <cellStyle name="Output 2 3 3 3 3 3 2 4" xfId="31372"/>
    <cellStyle name="Output 2 3 3 3 3 3 2 5" xfId="31373"/>
    <cellStyle name="Output 2 3 3 3 3 3 2 6" xfId="31374"/>
    <cellStyle name="Output 2 3 3 3 3 3 2 7" xfId="31375"/>
    <cellStyle name="Output 2 3 3 3 3 3 3" xfId="31376"/>
    <cellStyle name="Output 2 3 3 3 3 3 4" xfId="31377"/>
    <cellStyle name="Output 2 3 3 3 3 4" xfId="31378"/>
    <cellStyle name="Output 2 3 3 3 3 4 2" xfId="31379"/>
    <cellStyle name="Output 2 3 3 3 3 4 2 2" xfId="31380"/>
    <cellStyle name="Output 2 3 3 3 3 4 2 3" xfId="31381"/>
    <cellStyle name="Output 2 3 3 3 3 4 2 4" xfId="31382"/>
    <cellStyle name="Output 2 3 3 3 3 4 2 5" xfId="31383"/>
    <cellStyle name="Output 2 3 3 3 3 4 2 6" xfId="31384"/>
    <cellStyle name="Output 2 3 3 3 3 4 2 7" xfId="31385"/>
    <cellStyle name="Output 2 3 3 3 3 4 3" xfId="31386"/>
    <cellStyle name="Output 2 3 3 3 3 4 4" xfId="31387"/>
    <cellStyle name="Output 2 3 3 3 3 5" xfId="31388"/>
    <cellStyle name="Output 2 3 3 3 3 5 2" xfId="31389"/>
    <cellStyle name="Output 2 3 3 3 3 5 3" xfId="31390"/>
    <cellStyle name="Output 2 3 3 3 3 5 4" xfId="31391"/>
    <cellStyle name="Output 2 3 3 3 3 5 5" xfId="31392"/>
    <cellStyle name="Output 2 3 3 3 3 5 6" xfId="31393"/>
    <cellStyle name="Output 2 3 3 3 3 5 7" xfId="31394"/>
    <cellStyle name="Output 2 3 3 3 3 5 8" xfId="31395"/>
    <cellStyle name="Output 2 3 3 3 3 6" xfId="31396"/>
    <cellStyle name="Output 2 3 3 3 3 6 2" xfId="31397"/>
    <cellStyle name="Output 2 3 3 3 3 6 3" xfId="31398"/>
    <cellStyle name="Output 2 3 3 3 3 6 4" xfId="31399"/>
    <cellStyle name="Output 2 3 3 3 3 6 5" xfId="31400"/>
    <cellStyle name="Output 2 3 3 3 3 6 6" xfId="31401"/>
    <cellStyle name="Output 2 3 3 3 3 6 7" xfId="31402"/>
    <cellStyle name="Output 2 3 3 3 3 7" xfId="31403"/>
    <cellStyle name="Output 2 3 3 3 3 8" xfId="31404"/>
    <cellStyle name="Output 2 3 3 3 3 9" xfId="31405"/>
    <cellStyle name="Output 2 3 3 3 4" xfId="31406"/>
    <cellStyle name="Output 2 3 3 3 4 2" xfId="31407"/>
    <cellStyle name="Output 2 3 3 3 4 2 2" xfId="31408"/>
    <cellStyle name="Output 2 3 3 3 4 2 3" xfId="31409"/>
    <cellStyle name="Output 2 3 3 3 4 2 4" xfId="31410"/>
    <cellStyle name="Output 2 3 3 3 4 2 5" xfId="31411"/>
    <cellStyle name="Output 2 3 3 3 4 2 6" xfId="31412"/>
    <cellStyle name="Output 2 3 3 3 4 2 7" xfId="31413"/>
    <cellStyle name="Output 2 3 3 3 4 3" xfId="31414"/>
    <cellStyle name="Output 2 3 3 3 4 4" xfId="31415"/>
    <cellStyle name="Output 2 3 3 3 4 5" xfId="31416"/>
    <cellStyle name="Output 2 3 3 3 5" xfId="31417"/>
    <cellStyle name="Output 2 3 3 3 5 2" xfId="31418"/>
    <cellStyle name="Output 2 3 3 3 5 2 2" xfId="31419"/>
    <cellStyle name="Output 2 3 3 3 5 2 3" xfId="31420"/>
    <cellStyle name="Output 2 3 3 3 5 2 4" xfId="31421"/>
    <cellStyle name="Output 2 3 3 3 5 2 5" xfId="31422"/>
    <cellStyle name="Output 2 3 3 3 5 2 6" xfId="31423"/>
    <cellStyle name="Output 2 3 3 3 5 2 7" xfId="31424"/>
    <cellStyle name="Output 2 3 3 3 5 3" xfId="31425"/>
    <cellStyle name="Output 2 3 3 3 5 4" xfId="31426"/>
    <cellStyle name="Output 2 3 3 3 5 5" xfId="31427"/>
    <cellStyle name="Output 2 3 3 3 6" xfId="31428"/>
    <cellStyle name="Output 2 3 3 3 6 2" xfId="31429"/>
    <cellStyle name="Output 2 3 3 3 6 2 2" xfId="31430"/>
    <cellStyle name="Output 2 3 3 3 6 2 3" xfId="31431"/>
    <cellStyle name="Output 2 3 3 3 6 2 4" xfId="31432"/>
    <cellStyle name="Output 2 3 3 3 6 2 5" xfId="31433"/>
    <cellStyle name="Output 2 3 3 3 6 2 6" xfId="31434"/>
    <cellStyle name="Output 2 3 3 3 6 2 7" xfId="31435"/>
    <cellStyle name="Output 2 3 3 3 6 3" xfId="31436"/>
    <cellStyle name="Output 2 3 3 3 6 4" xfId="31437"/>
    <cellStyle name="Output 2 3 3 3 6 5" xfId="31438"/>
    <cellStyle name="Output 2 3 3 3 7" xfId="31439"/>
    <cellStyle name="Output 2 3 3 3 7 2" xfId="31440"/>
    <cellStyle name="Output 2 3 3 3 7 2 2" xfId="31441"/>
    <cellStyle name="Output 2 3 3 3 7 2 3" xfId="31442"/>
    <cellStyle name="Output 2 3 3 3 7 2 4" xfId="31443"/>
    <cellStyle name="Output 2 3 3 3 7 2 5" xfId="31444"/>
    <cellStyle name="Output 2 3 3 3 7 2 6" xfId="31445"/>
    <cellStyle name="Output 2 3 3 3 7 2 7" xfId="31446"/>
    <cellStyle name="Output 2 3 3 3 7 3" xfId="31447"/>
    <cellStyle name="Output 2 3 3 3 7 4" xfId="31448"/>
    <cellStyle name="Output 2 3 3 3 7 5" xfId="31449"/>
    <cellStyle name="Output 2 3 3 3 8" xfId="31450"/>
    <cellStyle name="Output 2 3 3 3 8 2" xfId="31451"/>
    <cellStyle name="Output 2 3 3 3 8 3" xfId="31452"/>
    <cellStyle name="Output 2 3 3 3 8 4" xfId="31453"/>
    <cellStyle name="Output 2 3 3 3 8 5" xfId="31454"/>
    <cellStyle name="Output 2 3 3 3 8 6" xfId="31455"/>
    <cellStyle name="Output 2 3 3 3 8 7" xfId="31456"/>
    <cellStyle name="Output 2 3 3 3 8 8" xfId="31457"/>
    <cellStyle name="Output 2 3 3 3 9" xfId="31458"/>
    <cellStyle name="Output 2 3 3 3 9 2" xfId="31459"/>
    <cellStyle name="Output 2 3 3 3 9 3" xfId="31460"/>
    <cellStyle name="Output 2 3 3 3 9 4" xfId="31461"/>
    <cellStyle name="Output 2 3 3 3 9 5" xfId="31462"/>
    <cellStyle name="Output 2 3 3 3 9 6" xfId="31463"/>
    <cellStyle name="Output 2 3 3 3 9 7" xfId="31464"/>
    <cellStyle name="Output 2 3 3 4" xfId="31465"/>
    <cellStyle name="Output 2 3 3 4 10" xfId="31466"/>
    <cellStyle name="Output 2 3 3 4 10 2" xfId="31467"/>
    <cellStyle name="Output 2 3 3 4 10 3" xfId="31468"/>
    <cellStyle name="Output 2 3 3 4 10 4" xfId="31469"/>
    <cellStyle name="Output 2 3 3 4 10 5" xfId="31470"/>
    <cellStyle name="Output 2 3 3 4 11" xfId="31471"/>
    <cellStyle name="Output 2 3 3 4 11 2" xfId="31472"/>
    <cellStyle name="Output 2 3 3 4 11 3" xfId="31473"/>
    <cellStyle name="Output 2 3 3 4 11 4" xfId="31474"/>
    <cellStyle name="Output 2 3 3 4 11 5" xfId="31475"/>
    <cellStyle name="Output 2 3 3 4 12" xfId="31476"/>
    <cellStyle name="Output 2 3 3 4 12 2" xfId="31477"/>
    <cellStyle name="Output 2 3 3 4 12 3" xfId="31478"/>
    <cellStyle name="Output 2 3 3 4 12 4" xfId="31479"/>
    <cellStyle name="Output 2 3 3 4 12 5" xfId="31480"/>
    <cellStyle name="Output 2 3 3 4 13" xfId="31481"/>
    <cellStyle name="Output 2 3 3 4 13 2" xfId="31482"/>
    <cellStyle name="Output 2 3 3 4 13 3" xfId="31483"/>
    <cellStyle name="Output 2 3 3 4 13 4" xfId="31484"/>
    <cellStyle name="Output 2 3 3 4 13 5" xfId="31485"/>
    <cellStyle name="Output 2 3 3 4 14" xfId="31486"/>
    <cellStyle name="Output 2 3 3 4 14 2" xfId="31487"/>
    <cellStyle name="Output 2 3 3 4 14 3" xfId="31488"/>
    <cellStyle name="Output 2 3 3 4 14 4" xfId="31489"/>
    <cellStyle name="Output 2 3 3 4 14 5" xfId="31490"/>
    <cellStyle name="Output 2 3 3 4 15" xfId="31491"/>
    <cellStyle name="Output 2 3 3 4 15 2" xfId="31492"/>
    <cellStyle name="Output 2 3 3 4 15 3" xfId="31493"/>
    <cellStyle name="Output 2 3 3 4 15 4" xfId="31494"/>
    <cellStyle name="Output 2 3 3 4 15 5" xfId="31495"/>
    <cellStyle name="Output 2 3 3 4 16" xfId="31496"/>
    <cellStyle name="Output 2 3 3 4 16 2" xfId="31497"/>
    <cellStyle name="Output 2 3 3 4 16 3" xfId="31498"/>
    <cellStyle name="Output 2 3 3 4 16 4" xfId="31499"/>
    <cellStyle name="Output 2 3 3 4 16 5" xfId="31500"/>
    <cellStyle name="Output 2 3 3 4 17" xfId="31501"/>
    <cellStyle name="Output 2 3 3 4 17 2" xfId="31502"/>
    <cellStyle name="Output 2 3 3 4 17 3" xfId="31503"/>
    <cellStyle name="Output 2 3 3 4 17 4" xfId="31504"/>
    <cellStyle name="Output 2 3 3 4 17 5" xfId="31505"/>
    <cellStyle name="Output 2 3 3 4 18" xfId="31506"/>
    <cellStyle name="Output 2 3 3 4 18 2" xfId="31507"/>
    <cellStyle name="Output 2 3 3 4 18 3" xfId="31508"/>
    <cellStyle name="Output 2 3 3 4 18 4" xfId="31509"/>
    <cellStyle name="Output 2 3 3 4 18 5" xfId="31510"/>
    <cellStyle name="Output 2 3 3 4 19" xfId="31511"/>
    <cellStyle name="Output 2 3 3 4 2" xfId="31512"/>
    <cellStyle name="Output 2 3 3 4 2 2" xfId="31513"/>
    <cellStyle name="Output 2 3 3 4 2 2 2" xfId="31514"/>
    <cellStyle name="Output 2 3 3 4 2 2 3" xfId="31515"/>
    <cellStyle name="Output 2 3 3 4 2 2 4" xfId="31516"/>
    <cellStyle name="Output 2 3 3 4 2 2 5" xfId="31517"/>
    <cellStyle name="Output 2 3 3 4 2 2 6" xfId="31518"/>
    <cellStyle name="Output 2 3 3 4 2 2 7" xfId="31519"/>
    <cellStyle name="Output 2 3 3 4 2 3" xfId="31520"/>
    <cellStyle name="Output 2 3 3 4 2 4" xfId="31521"/>
    <cellStyle name="Output 2 3 3 4 2 5" xfId="31522"/>
    <cellStyle name="Output 2 3 3 4 3" xfId="31523"/>
    <cellStyle name="Output 2 3 3 4 3 2" xfId="31524"/>
    <cellStyle name="Output 2 3 3 4 3 2 2" xfId="31525"/>
    <cellStyle name="Output 2 3 3 4 3 2 3" xfId="31526"/>
    <cellStyle name="Output 2 3 3 4 3 2 4" xfId="31527"/>
    <cellStyle name="Output 2 3 3 4 3 2 5" xfId="31528"/>
    <cellStyle name="Output 2 3 3 4 3 2 6" xfId="31529"/>
    <cellStyle name="Output 2 3 3 4 3 2 7" xfId="31530"/>
    <cellStyle name="Output 2 3 3 4 3 3" xfId="31531"/>
    <cellStyle name="Output 2 3 3 4 3 4" xfId="31532"/>
    <cellStyle name="Output 2 3 3 4 3 5" xfId="31533"/>
    <cellStyle name="Output 2 3 3 4 4" xfId="31534"/>
    <cellStyle name="Output 2 3 3 4 4 2" xfId="31535"/>
    <cellStyle name="Output 2 3 3 4 4 2 2" xfId="31536"/>
    <cellStyle name="Output 2 3 3 4 4 2 3" xfId="31537"/>
    <cellStyle name="Output 2 3 3 4 4 2 4" xfId="31538"/>
    <cellStyle name="Output 2 3 3 4 4 2 5" xfId="31539"/>
    <cellStyle name="Output 2 3 3 4 4 2 6" xfId="31540"/>
    <cellStyle name="Output 2 3 3 4 4 2 7" xfId="31541"/>
    <cellStyle name="Output 2 3 3 4 4 3" xfId="31542"/>
    <cellStyle name="Output 2 3 3 4 4 4" xfId="31543"/>
    <cellStyle name="Output 2 3 3 4 4 5" xfId="31544"/>
    <cellStyle name="Output 2 3 3 4 5" xfId="31545"/>
    <cellStyle name="Output 2 3 3 4 5 2" xfId="31546"/>
    <cellStyle name="Output 2 3 3 4 5 3" xfId="31547"/>
    <cellStyle name="Output 2 3 3 4 5 4" xfId="31548"/>
    <cellStyle name="Output 2 3 3 4 5 5" xfId="31549"/>
    <cellStyle name="Output 2 3 3 4 5 6" xfId="31550"/>
    <cellStyle name="Output 2 3 3 4 5 7" xfId="31551"/>
    <cellStyle name="Output 2 3 3 4 5 8" xfId="31552"/>
    <cellStyle name="Output 2 3 3 4 6" xfId="31553"/>
    <cellStyle name="Output 2 3 3 4 6 2" xfId="31554"/>
    <cellStyle name="Output 2 3 3 4 6 3" xfId="31555"/>
    <cellStyle name="Output 2 3 3 4 6 4" xfId="31556"/>
    <cellStyle name="Output 2 3 3 4 6 5" xfId="31557"/>
    <cellStyle name="Output 2 3 3 4 6 6" xfId="31558"/>
    <cellStyle name="Output 2 3 3 4 6 7" xfId="31559"/>
    <cellStyle name="Output 2 3 3 4 7" xfId="31560"/>
    <cellStyle name="Output 2 3 3 4 7 2" xfId="31561"/>
    <cellStyle name="Output 2 3 3 4 7 3" xfId="31562"/>
    <cellStyle name="Output 2 3 3 4 7 4" xfId="31563"/>
    <cellStyle name="Output 2 3 3 4 7 5" xfId="31564"/>
    <cellStyle name="Output 2 3 3 4 8" xfId="31565"/>
    <cellStyle name="Output 2 3 3 4 8 2" xfId="31566"/>
    <cellStyle name="Output 2 3 3 4 8 3" xfId="31567"/>
    <cellStyle name="Output 2 3 3 4 8 4" xfId="31568"/>
    <cellStyle name="Output 2 3 3 4 8 5" xfId="31569"/>
    <cellStyle name="Output 2 3 3 4 9" xfId="31570"/>
    <cellStyle name="Output 2 3 3 4 9 2" xfId="31571"/>
    <cellStyle name="Output 2 3 3 4 9 3" xfId="31572"/>
    <cellStyle name="Output 2 3 3 4 9 4" xfId="31573"/>
    <cellStyle name="Output 2 3 3 4 9 5" xfId="31574"/>
    <cellStyle name="Output 2 3 3 5" xfId="31575"/>
    <cellStyle name="Output 2 3 3 5 10" xfId="31576"/>
    <cellStyle name="Output 2 3 3 5 2" xfId="31577"/>
    <cellStyle name="Output 2 3 3 5 2 2" xfId="31578"/>
    <cellStyle name="Output 2 3 3 5 2 2 2" xfId="31579"/>
    <cellStyle name="Output 2 3 3 5 2 2 3" xfId="31580"/>
    <cellStyle name="Output 2 3 3 5 2 2 4" xfId="31581"/>
    <cellStyle name="Output 2 3 3 5 2 2 5" xfId="31582"/>
    <cellStyle name="Output 2 3 3 5 2 2 6" xfId="31583"/>
    <cellStyle name="Output 2 3 3 5 2 2 7" xfId="31584"/>
    <cellStyle name="Output 2 3 3 5 2 3" xfId="31585"/>
    <cellStyle name="Output 2 3 3 5 2 4" xfId="31586"/>
    <cellStyle name="Output 2 3 3 5 3" xfId="31587"/>
    <cellStyle name="Output 2 3 3 5 3 2" xfId="31588"/>
    <cellStyle name="Output 2 3 3 5 3 2 2" xfId="31589"/>
    <cellStyle name="Output 2 3 3 5 3 2 3" xfId="31590"/>
    <cellStyle name="Output 2 3 3 5 3 2 4" xfId="31591"/>
    <cellStyle name="Output 2 3 3 5 3 2 5" xfId="31592"/>
    <cellStyle name="Output 2 3 3 5 3 2 6" xfId="31593"/>
    <cellStyle name="Output 2 3 3 5 3 2 7" xfId="31594"/>
    <cellStyle name="Output 2 3 3 5 3 3" xfId="31595"/>
    <cellStyle name="Output 2 3 3 5 3 4" xfId="31596"/>
    <cellStyle name="Output 2 3 3 5 4" xfId="31597"/>
    <cellStyle name="Output 2 3 3 5 4 2" xfId="31598"/>
    <cellStyle name="Output 2 3 3 5 4 2 2" xfId="31599"/>
    <cellStyle name="Output 2 3 3 5 4 2 3" xfId="31600"/>
    <cellStyle name="Output 2 3 3 5 4 2 4" xfId="31601"/>
    <cellStyle name="Output 2 3 3 5 4 2 5" xfId="31602"/>
    <cellStyle name="Output 2 3 3 5 4 2 6" xfId="31603"/>
    <cellStyle name="Output 2 3 3 5 4 2 7" xfId="31604"/>
    <cellStyle name="Output 2 3 3 5 4 3" xfId="31605"/>
    <cellStyle name="Output 2 3 3 5 4 4" xfId="31606"/>
    <cellStyle name="Output 2 3 3 5 5" xfId="31607"/>
    <cellStyle name="Output 2 3 3 5 5 2" xfId="31608"/>
    <cellStyle name="Output 2 3 3 5 5 3" xfId="31609"/>
    <cellStyle name="Output 2 3 3 5 5 4" xfId="31610"/>
    <cellStyle name="Output 2 3 3 5 5 5" xfId="31611"/>
    <cellStyle name="Output 2 3 3 5 5 6" xfId="31612"/>
    <cellStyle name="Output 2 3 3 5 5 7" xfId="31613"/>
    <cellStyle name="Output 2 3 3 5 5 8" xfId="31614"/>
    <cellStyle name="Output 2 3 3 5 6" xfId="31615"/>
    <cellStyle name="Output 2 3 3 5 6 2" xfId="31616"/>
    <cellStyle name="Output 2 3 3 5 6 3" xfId="31617"/>
    <cellStyle name="Output 2 3 3 5 6 4" xfId="31618"/>
    <cellStyle name="Output 2 3 3 5 6 5" xfId="31619"/>
    <cellStyle name="Output 2 3 3 5 6 6" xfId="31620"/>
    <cellStyle name="Output 2 3 3 5 6 7" xfId="31621"/>
    <cellStyle name="Output 2 3 3 5 7" xfId="31622"/>
    <cellStyle name="Output 2 3 3 5 8" xfId="31623"/>
    <cellStyle name="Output 2 3 3 5 9" xfId="31624"/>
    <cellStyle name="Output 2 3 3 6" xfId="31625"/>
    <cellStyle name="Output 2 3 3 6 2" xfId="31626"/>
    <cellStyle name="Output 2 3 3 6 2 2" xfId="31627"/>
    <cellStyle name="Output 2 3 3 6 2 3" xfId="31628"/>
    <cellStyle name="Output 2 3 3 6 2 4" xfId="31629"/>
    <cellStyle name="Output 2 3 3 6 2 5" xfId="31630"/>
    <cellStyle name="Output 2 3 3 6 2 6" xfId="31631"/>
    <cellStyle name="Output 2 3 3 6 2 7" xfId="31632"/>
    <cellStyle name="Output 2 3 3 6 3" xfId="31633"/>
    <cellStyle name="Output 2 3 3 6 4" xfId="31634"/>
    <cellStyle name="Output 2 3 3 6 5" xfId="31635"/>
    <cellStyle name="Output 2 3 3 7" xfId="31636"/>
    <cellStyle name="Output 2 3 3 7 2" xfId="31637"/>
    <cellStyle name="Output 2 3 3 7 2 2" xfId="31638"/>
    <cellStyle name="Output 2 3 3 7 2 3" xfId="31639"/>
    <cellStyle name="Output 2 3 3 7 2 4" xfId="31640"/>
    <cellStyle name="Output 2 3 3 7 2 5" xfId="31641"/>
    <cellStyle name="Output 2 3 3 7 2 6" xfId="31642"/>
    <cellStyle name="Output 2 3 3 7 2 7" xfId="31643"/>
    <cellStyle name="Output 2 3 3 7 3" xfId="31644"/>
    <cellStyle name="Output 2 3 3 7 4" xfId="31645"/>
    <cellStyle name="Output 2 3 3 7 5" xfId="31646"/>
    <cellStyle name="Output 2 3 3 8" xfId="31647"/>
    <cellStyle name="Output 2 3 3 8 2" xfId="31648"/>
    <cellStyle name="Output 2 3 3 8 2 2" xfId="31649"/>
    <cellStyle name="Output 2 3 3 8 2 3" xfId="31650"/>
    <cellStyle name="Output 2 3 3 8 2 4" xfId="31651"/>
    <cellStyle name="Output 2 3 3 8 2 5" xfId="31652"/>
    <cellStyle name="Output 2 3 3 8 2 6" xfId="31653"/>
    <cellStyle name="Output 2 3 3 8 2 7" xfId="31654"/>
    <cellStyle name="Output 2 3 3 8 3" xfId="31655"/>
    <cellStyle name="Output 2 3 3 8 4" xfId="31656"/>
    <cellStyle name="Output 2 3 3 8 5" xfId="31657"/>
    <cellStyle name="Output 2 3 3 9" xfId="31658"/>
    <cellStyle name="Output 2 3 3 9 2" xfId="31659"/>
    <cellStyle name="Output 2 3 3 9 2 2" xfId="31660"/>
    <cellStyle name="Output 2 3 3 9 2 3" xfId="31661"/>
    <cellStyle name="Output 2 3 3 9 2 4" xfId="31662"/>
    <cellStyle name="Output 2 3 3 9 2 5" xfId="31663"/>
    <cellStyle name="Output 2 3 3 9 2 6" xfId="31664"/>
    <cellStyle name="Output 2 3 3 9 2 7" xfId="31665"/>
    <cellStyle name="Output 2 3 3 9 3" xfId="31666"/>
    <cellStyle name="Output 2 3 3 9 4" xfId="31667"/>
    <cellStyle name="Output 2 3 3 9 5" xfId="31668"/>
    <cellStyle name="Output 2 3 4" xfId="31669"/>
    <cellStyle name="Output 2 3 4 10" xfId="31670"/>
    <cellStyle name="Output 2 3 4 10 2" xfId="31671"/>
    <cellStyle name="Output 2 3 4 10 3" xfId="31672"/>
    <cellStyle name="Output 2 3 4 10 4" xfId="31673"/>
    <cellStyle name="Output 2 3 4 10 5" xfId="31674"/>
    <cellStyle name="Output 2 3 4 11" xfId="31675"/>
    <cellStyle name="Output 2 3 4 11 2" xfId="31676"/>
    <cellStyle name="Output 2 3 4 11 3" xfId="31677"/>
    <cellStyle name="Output 2 3 4 11 4" xfId="31678"/>
    <cellStyle name="Output 2 3 4 11 5" xfId="31679"/>
    <cellStyle name="Output 2 3 4 12" xfId="31680"/>
    <cellStyle name="Output 2 3 4 12 2" xfId="31681"/>
    <cellStyle name="Output 2 3 4 12 3" xfId="31682"/>
    <cellStyle name="Output 2 3 4 12 4" xfId="31683"/>
    <cellStyle name="Output 2 3 4 12 5" xfId="31684"/>
    <cellStyle name="Output 2 3 4 13" xfId="31685"/>
    <cellStyle name="Output 2 3 4 13 2" xfId="31686"/>
    <cellStyle name="Output 2 3 4 13 3" xfId="31687"/>
    <cellStyle name="Output 2 3 4 13 4" xfId="31688"/>
    <cellStyle name="Output 2 3 4 13 5" xfId="31689"/>
    <cellStyle name="Output 2 3 4 14" xfId="31690"/>
    <cellStyle name="Output 2 3 4 14 2" xfId="31691"/>
    <cellStyle name="Output 2 3 4 14 3" xfId="31692"/>
    <cellStyle name="Output 2 3 4 14 4" xfId="31693"/>
    <cellStyle name="Output 2 3 4 14 5" xfId="31694"/>
    <cellStyle name="Output 2 3 4 15" xfId="31695"/>
    <cellStyle name="Output 2 3 4 15 2" xfId="31696"/>
    <cellStyle name="Output 2 3 4 15 3" xfId="31697"/>
    <cellStyle name="Output 2 3 4 15 4" xfId="31698"/>
    <cellStyle name="Output 2 3 4 15 5" xfId="31699"/>
    <cellStyle name="Output 2 3 4 16" xfId="31700"/>
    <cellStyle name="Output 2 3 4 16 2" xfId="31701"/>
    <cellStyle name="Output 2 3 4 16 3" xfId="31702"/>
    <cellStyle name="Output 2 3 4 16 4" xfId="31703"/>
    <cellStyle name="Output 2 3 4 16 5" xfId="31704"/>
    <cellStyle name="Output 2 3 4 17" xfId="31705"/>
    <cellStyle name="Output 2 3 4 17 2" xfId="31706"/>
    <cellStyle name="Output 2 3 4 17 3" xfId="31707"/>
    <cellStyle name="Output 2 3 4 17 4" xfId="31708"/>
    <cellStyle name="Output 2 3 4 17 5" xfId="31709"/>
    <cellStyle name="Output 2 3 4 18" xfId="31710"/>
    <cellStyle name="Output 2 3 4 18 2" xfId="31711"/>
    <cellStyle name="Output 2 3 4 18 3" xfId="31712"/>
    <cellStyle name="Output 2 3 4 18 4" xfId="31713"/>
    <cellStyle name="Output 2 3 4 18 5" xfId="31714"/>
    <cellStyle name="Output 2 3 4 19" xfId="31715"/>
    <cellStyle name="Output 2 3 4 2" xfId="31716"/>
    <cellStyle name="Output 2 3 4 2 10" xfId="31717"/>
    <cellStyle name="Output 2 3 4 2 10 2" xfId="31718"/>
    <cellStyle name="Output 2 3 4 2 10 3" xfId="31719"/>
    <cellStyle name="Output 2 3 4 2 10 4" xfId="31720"/>
    <cellStyle name="Output 2 3 4 2 10 5" xfId="31721"/>
    <cellStyle name="Output 2 3 4 2 11" xfId="31722"/>
    <cellStyle name="Output 2 3 4 2 11 2" xfId="31723"/>
    <cellStyle name="Output 2 3 4 2 11 3" xfId="31724"/>
    <cellStyle name="Output 2 3 4 2 11 4" xfId="31725"/>
    <cellStyle name="Output 2 3 4 2 11 5" xfId="31726"/>
    <cellStyle name="Output 2 3 4 2 12" xfId="31727"/>
    <cellStyle name="Output 2 3 4 2 12 2" xfId="31728"/>
    <cellStyle name="Output 2 3 4 2 12 3" xfId="31729"/>
    <cellStyle name="Output 2 3 4 2 12 4" xfId="31730"/>
    <cellStyle name="Output 2 3 4 2 12 5" xfId="31731"/>
    <cellStyle name="Output 2 3 4 2 13" xfId="31732"/>
    <cellStyle name="Output 2 3 4 2 13 2" xfId="31733"/>
    <cellStyle name="Output 2 3 4 2 13 3" xfId="31734"/>
    <cellStyle name="Output 2 3 4 2 13 4" xfId="31735"/>
    <cellStyle name="Output 2 3 4 2 13 5" xfId="31736"/>
    <cellStyle name="Output 2 3 4 2 14" xfId="31737"/>
    <cellStyle name="Output 2 3 4 2 14 2" xfId="31738"/>
    <cellStyle name="Output 2 3 4 2 14 3" xfId="31739"/>
    <cellStyle name="Output 2 3 4 2 14 4" xfId="31740"/>
    <cellStyle name="Output 2 3 4 2 14 5" xfId="31741"/>
    <cellStyle name="Output 2 3 4 2 15" xfId="31742"/>
    <cellStyle name="Output 2 3 4 2 15 2" xfId="31743"/>
    <cellStyle name="Output 2 3 4 2 15 3" xfId="31744"/>
    <cellStyle name="Output 2 3 4 2 15 4" xfId="31745"/>
    <cellStyle name="Output 2 3 4 2 15 5" xfId="31746"/>
    <cellStyle name="Output 2 3 4 2 16" xfId="31747"/>
    <cellStyle name="Output 2 3 4 2 16 2" xfId="31748"/>
    <cellStyle name="Output 2 3 4 2 16 3" xfId="31749"/>
    <cellStyle name="Output 2 3 4 2 16 4" xfId="31750"/>
    <cellStyle name="Output 2 3 4 2 16 5" xfId="31751"/>
    <cellStyle name="Output 2 3 4 2 17" xfId="31752"/>
    <cellStyle name="Output 2 3 4 2 17 2" xfId="31753"/>
    <cellStyle name="Output 2 3 4 2 17 3" xfId="31754"/>
    <cellStyle name="Output 2 3 4 2 17 4" xfId="31755"/>
    <cellStyle name="Output 2 3 4 2 17 5" xfId="31756"/>
    <cellStyle name="Output 2 3 4 2 18" xfId="31757"/>
    <cellStyle name="Output 2 3 4 2 18 2" xfId="31758"/>
    <cellStyle name="Output 2 3 4 2 18 3" xfId="31759"/>
    <cellStyle name="Output 2 3 4 2 18 4" xfId="31760"/>
    <cellStyle name="Output 2 3 4 2 18 5" xfId="31761"/>
    <cellStyle name="Output 2 3 4 2 19" xfId="31762"/>
    <cellStyle name="Output 2 3 4 2 2" xfId="31763"/>
    <cellStyle name="Output 2 3 4 2 2 2" xfId="31764"/>
    <cellStyle name="Output 2 3 4 2 2 2 2" xfId="31765"/>
    <cellStyle name="Output 2 3 4 2 2 2 3" xfId="31766"/>
    <cellStyle name="Output 2 3 4 2 2 2 4" xfId="31767"/>
    <cellStyle name="Output 2 3 4 2 2 2 5" xfId="31768"/>
    <cellStyle name="Output 2 3 4 2 2 2 6" xfId="31769"/>
    <cellStyle name="Output 2 3 4 2 2 2 7" xfId="31770"/>
    <cellStyle name="Output 2 3 4 2 2 3" xfId="31771"/>
    <cellStyle name="Output 2 3 4 2 2 4" xfId="31772"/>
    <cellStyle name="Output 2 3 4 2 2 5" xfId="31773"/>
    <cellStyle name="Output 2 3 4 2 3" xfId="31774"/>
    <cellStyle name="Output 2 3 4 2 3 2" xfId="31775"/>
    <cellStyle name="Output 2 3 4 2 3 2 2" xfId="31776"/>
    <cellStyle name="Output 2 3 4 2 3 2 3" xfId="31777"/>
    <cellStyle name="Output 2 3 4 2 3 2 4" xfId="31778"/>
    <cellStyle name="Output 2 3 4 2 3 2 5" xfId="31779"/>
    <cellStyle name="Output 2 3 4 2 3 2 6" xfId="31780"/>
    <cellStyle name="Output 2 3 4 2 3 2 7" xfId="31781"/>
    <cellStyle name="Output 2 3 4 2 3 3" xfId="31782"/>
    <cellStyle name="Output 2 3 4 2 3 4" xfId="31783"/>
    <cellStyle name="Output 2 3 4 2 3 5" xfId="31784"/>
    <cellStyle name="Output 2 3 4 2 4" xfId="31785"/>
    <cellStyle name="Output 2 3 4 2 4 2" xfId="31786"/>
    <cellStyle name="Output 2 3 4 2 4 2 2" xfId="31787"/>
    <cellStyle name="Output 2 3 4 2 4 2 3" xfId="31788"/>
    <cellStyle name="Output 2 3 4 2 4 2 4" xfId="31789"/>
    <cellStyle name="Output 2 3 4 2 4 2 5" xfId="31790"/>
    <cellStyle name="Output 2 3 4 2 4 2 6" xfId="31791"/>
    <cellStyle name="Output 2 3 4 2 4 2 7" xfId="31792"/>
    <cellStyle name="Output 2 3 4 2 4 3" xfId="31793"/>
    <cellStyle name="Output 2 3 4 2 4 4" xfId="31794"/>
    <cellStyle name="Output 2 3 4 2 4 5" xfId="31795"/>
    <cellStyle name="Output 2 3 4 2 5" xfId="31796"/>
    <cellStyle name="Output 2 3 4 2 5 2" xfId="31797"/>
    <cellStyle name="Output 2 3 4 2 5 3" xfId="31798"/>
    <cellStyle name="Output 2 3 4 2 5 4" xfId="31799"/>
    <cellStyle name="Output 2 3 4 2 5 5" xfId="31800"/>
    <cellStyle name="Output 2 3 4 2 5 6" xfId="31801"/>
    <cellStyle name="Output 2 3 4 2 5 7" xfId="31802"/>
    <cellStyle name="Output 2 3 4 2 5 8" xfId="31803"/>
    <cellStyle name="Output 2 3 4 2 6" xfId="31804"/>
    <cellStyle name="Output 2 3 4 2 6 2" xfId="31805"/>
    <cellStyle name="Output 2 3 4 2 6 3" xfId="31806"/>
    <cellStyle name="Output 2 3 4 2 6 4" xfId="31807"/>
    <cellStyle name="Output 2 3 4 2 6 5" xfId="31808"/>
    <cellStyle name="Output 2 3 4 2 6 6" xfId="31809"/>
    <cellStyle name="Output 2 3 4 2 6 7" xfId="31810"/>
    <cellStyle name="Output 2 3 4 2 7" xfId="31811"/>
    <cellStyle name="Output 2 3 4 2 7 2" xfId="31812"/>
    <cellStyle name="Output 2 3 4 2 7 3" xfId="31813"/>
    <cellStyle name="Output 2 3 4 2 7 4" xfId="31814"/>
    <cellStyle name="Output 2 3 4 2 7 5" xfId="31815"/>
    <cellStyle name="Output 2 3 4 2 8" xfId="31816"/>
    <cellStyle name="Output 2 3 4 2 8 2" xfId="31817"/>
    <cellStyle name="Output 2 3 4 2 8 3" xfId="31818"/>
    <cellStyle name="Output 2 3 4 2 8 4" xfId="31819"/>
    <cellStyle name="Output 2 3 4 2 8 5" xfId="31820"/>
    <cellStyle name="Output 2 3 4 2 9" xfId="31821"/>
    <cellStyle name="Output 2 3 4 2 9 2" xfId="31822"/>
    <cellStyle name="Output 2 3 4 2 9 3" xfId="31823"/>
    <cellStyle name="Output 2 3 4 2 9 4" xfId="31824"/>
    <cellStyle name="Output 2 3 4 2 9 5" xfId="31825"/>
    <cellStyle name="Output 2 3 4 3" xfId="31826"/>
    <cellStyle name="Output 2 3 4 3 10" xfId="31827"/>
    <cellStyle name="Output 2 3 4 3 2" xfId="31828"/>
    <cellStyle name="Output 2 3 4 3 2 2" xfId="31829"/>
    <cellStyle name="Output 2 3 4 3 2 2 2" xfId="31830"/>
    <cellStyle name="Output 2 3 4 3 2 2 3" xfId="31831"/>
    <cellStyle name="Output 2 3 4 3 2 2 4" xfId="31832"/>
    <cellStyle name="Output 2 3 4 3 2 2 5" xfId="31833"/>
    <cellStyle name="Output 2 3 4 3 2 2 6" xfId="31834"/>
    <cellStyle name="Output 2 3 4 3 2 2 7" xfId="31835"/>
    <cellStyle name="Output 2 3 4 3 2 3" xfId="31836"/>
    <cellStyle name="Output 2 3 4 3 2 4" xfId="31837"/>
    <cellStyle name="Output 2 3 4 3 3" xfId="31838"/>
    <cellStyle name="Output 2 3 4 3 3 2" xfId="31839"/>
    <cellStyle name="Output 2 3 4 3 3 2 2" xfId="31840"/>
    <cellStyle name="Output 2 3 4 3 3 2 3" xfId="31841"/>
    <cellStyle name="Output 2 3 4 3 3 2 4" xfId="31842"/>
    <cellStyle name="Output 2 3 4 3 3 2 5" xfId="31843"/>
    <cellStyle name="Output 2 3 4 3 3 2 6" xfId="31844"/>
    <cellStyle name="Output 2 3 4 3 3 2 7" xfId="31845"/>
    <cellStyle name="Output 2 3 4 3 3 3" xfId="31846"/>
    <cellStyle name="Output 2 3 4 3 3 4" xfId="31847"/>
    <cellStyle name="Output 2 3 4 3 4" xfId="31848"/>
    <cellStyle name="Output 2 3 4 3 4 2" xfId="31849"/>
    <cellStyle name="Output 2 3 4 3 4 2 2" xfId="31850"/>
    <cellStyle name="Output 2 3 4 3 4 2 3" xfId="31851"/>
    <cellStyle name="Output 2 3 4 3 4 2 4" xfId="31852"/>
    <cellStyle name="Output 2 3 4 3 4 2 5" xfId="31853"/>
    <cellStyle name="Output 2 3 4 3 4 2 6" xfId="31854"/>
    <cellStyle name="Output 2 3 4 3 4 2 7" xfId="31855"/>
    <cellStyle name="Output 2 3 4 3 4 3" xfId="31856"/>
    <cellStyle name="Output 2 3 4 3 4 4" xfId="31857"/>
    <cellStyle name="Output 2 3 4 3 5" xfId="31858"/>
    <cellStyle name="Output 2 3 4 3 5 2" xfId="31859"/>
    <cellStyle name="Output 2 3 4 3 5 3" xfId="31860"/>
    <cellStyle name="Output 2 3 4 3 5 4" xfId="31861"/>
    <cellStyle name="Output 2 3 4 3 5 5" xfId="31862"/>
    <cellStyle name="Output 2 3 4 3 5 6" xfId="31863"/>
    <cellStyle name="Output 2 3 4 3 5 7" xfId="31864"/>
    <cellStyle name="Output 2 3 4 3 5 8" xfId="31865"/>
    <cellStyle name="Output 2 3 4 3 6" xfId="31866"/>
    <cellStyle name="Output 2 3 4 3 6 2" xfId="31867"/>
    <cellStyle name="Output 2 3 4 3 6 3" xfId="31868"/>
    <cellStyle name="Output 2 3 4 3 6 4" xfId="31869"/>
    <cellStyle name="Output 2 3 4 3 6 5" xfId="31870"/>
    <cellStyle name="Output 2 3 4 3 6 6" xfId="31871"/>
    <cellStyle name="Output 2 3 4 3 6 7" xfId="31872"/>
    <cellStyle name="Output 2 3 4 3 7" xfId="31873"/>
    <cellStyle name="Output 2 3 4 3 8" xfId="31874"/>
    <cellStyle name="Output 2 3 4 3 9" xfId="31875"/>
    <cellStyle name="Output 2 3 4 4" xfId="31876"/>
    <cellStyle name="Output 2 3 4 4 2" xfId="31877"/>
    <cellStyle name="Output 2 3 4 4 2 2" xfId="31878"/>
    <cellStyle name="Output 2 3 4 4 2 3" xfId="31879"/>
    <cellStyle name="Output 2 3 4 4 2 4" xfId="31880"/>
    <cellStyle name="Output 2 3 4 4 2 5" xfId="31881"/>
    <cellStyle name="Output 2 3 4 4 2 6" xfId="31882"/>
    <cellStyle name="Output 2 3 4 4 2 7" xfId="31883"/>
    <cellStyle name="Output 2 3 4 4 3" xfId="31884"/>
    <cellStyle name="Output 2 3 4 4 4" xfId="31885"/>
    <cellStyle name="Output 2 3 4 4 5" xfId="31886"/>
    <cellStyle name="Output 2 3 4 5" xfId="31887"/>
    <cellStyle name="Output 2 3 4 5 2" xfId="31888"/>
    <cellStyle name="Output 2 3 4 5 2 2" xfId="31889"/>
    <cellStyle name="Output 2 3 4 5 2 3" xfId="31890"/>
    <cellStyle name="Output 2 3 4 5 2 4" xfId="31891"/>
    <cellStyle name="Output 2 3 4 5 2 5" xfId="31892"/>
    <cellStyle name="Output 2 3 4 5 2 6" xfId="31893"/>
    <cellStyle name="Output 2 3 4 5 2 7" xfId="31894"/>
    <cellStyle name="Output 2 3 4 5 3" xfId="31895"/>
    <cellStyle name="Output 2 3 4 5 4" xfId="31896"/>
    <cellStyle name="Output 2 3 4 5 5" xfId="31897"/>
    <cellStyle name="Output 2 3 4 6" xfId="31898"/>
    <cellStyle name="Output 2 3 4 6 2" xfId="31899"/>
    <cellStyle name="Output 2 3 4 6 2 2" xfId="31900"/>
    <cellStyle name="Output 2 3 4 6 2 3" xfId="31901"/>
    <cellStyle name="Output 2 3 4 6 2 4" xfId="31902"/>
    <cellStyle name="Output 2 3 4 6 2 5" xfId="31903"/>
    <cellStyle name="Output 2 3 4 6 2 6" xfId="31904"/>
    <cellStyle name="Output 2 3 4 6 2 7" xfId="31905"/>
    <cellStyle name="Output 2 3 4 6 3" xfId="31906"/>
    <cellStyle name="Output 2 3 4 6 4" xfId="31907"/>
    <cellStyle name="Output 2 3 4 6 5" xfId="31908"/>
    <cellStyle name="Output 2 3 4 7" xfId="31909"/>
    <cellStyle name="Output 2 3 4 7 2" xfId="31910"/>
    <cellStyle name="Output 2 3 4 7 2 2" xfId="31911"/>
    <cellStyle name="Output 2 3 4 7 2 3" xfId="31912"/>
    <cellStyle name="Output 2 3 4 7 2 4" xfId="31913"/>
    <cellStyle name="Output 2 3 4 7 2 5" xfId="31914"/>
    <cellStyle name="Output 2 3 4 7 2 6" xfId="31915"/>
    <cellStyle name="Output 2 3 4 7 2 7" xfId="31916"/>
    <cellStyle name="Output 2 3 4 7 3" xfId="31917"/>
    <cellStyle name="Output 2 3 4 7 4" xfId="31918"/>
    <cellStyle name="Output 2 3 4 7 5" xfId="31919"/>
    <cellStyle name="Output 2 3 4 8" xfId="31920"/>
    <cellStyle name="Output 2 3 4 8 2" xfId="31921"/>
    <cellStyle name="Output 2 3 4 8 3" xfId="31922"/>
    <cellStyle name="Output 2 3 4 8 4" xfId="31923"/>
    <cellStyle name="Output 2 3 4 8 5" xfId="31924"/>
    <cellStyle name="Output 2 3 4 8 6" xfId="31925"/>
    <cellStyle name="Output 2 3 4 8 7" xfId="31926"/>
    <cellStyle name="Output 2 3 4 8 8" xfId="31927"/>
    <cellStyle name="Output 2 3 4 9" xfId="31928"/>
    <cellStyle name="Output 2 3 4 9 2" xfId="31929"/>
    <cellStyle name="Output 2 3 4 9 3" xfId="31930"/>
    <cellStyle name="Output 2 3 4 9 4" xfId="31931"/>
    <cellStyle name="Output 2 3 4 9 5" xfId="31932"/>
    <cellStyle name="Output 2 3 4 9 6" xfId="31933"/>
    <cellStyle name="Output 2 3 4 9 7" xfId="31934"/>
    <cellStyle name="Output 2 3 5" xfId="31935"/>
    <cellStyle name="Output 2 3 5 10" xfId="31936"/>
    <cellStyle name="Output 2 3 5 10 2" xfId="31937"/>
    <cellStyle name="Output 2 3 5 10 3" xfId="31938"/>
    <cellStyle name="Output 2 3 5 10 4" xfId="31939"/>
    <cellStyle name="Output 2 3 5 10 5" xfId="31940"/>
    <cellStyle name="Output 2 3 5 11" xfId="31941"/>
    <cellStyle name="Output 2 3 5 11 2" xfId="31942"/>
    <cellStyle name="Output 2 3 5 11 3" xfId="31943"/>
    <cellStyle name="Output 2 3 5 11 4" xfId="31944"/>
    <cellStyle name="Output 2 3 5 11 5" xfId="31945"/>
    <cellStyle name="Output 2 3 5 12" xfId="31946"/>
    <cellStyle name="Output 2 3 5 12 2" xfId="31947"/>
    <cellStyle name="Output 2 3 5 12 3" xfId="31948"/>
    <cellStyle name="Output 2 3 5 12 4" xfId="31949"/>
    <cellStyle name="Output 2 3 5 12 5" xfId="31950"/>
    <cellStyle name="Output 2 3 5 13" xfId="31951"/>
    <cellStyle name="Output 2 3 5 13 2" xfId="31952"/>
    <cellStyle name="Output 2 3 5 13 3" xfId="31953"/>
    <cellStyle name="Output 2 3 5 13 4" xfId="31954"/>
    <cellStyle name="Output 2 3 5 13 5" xfId="31955"/>
    <cellStyle name="Output 2 3 5 14" xfId="31956"/>
    <cellStyle name="Output 2 3 5 14 2" xfId="31957"/>
    <cellStyle name="Output 2 3 5 14 3" xfId="31958"/>
    <cellStyle name="Output 2 3 5 14 4" xfId="31959"/>
    <cellStyle name="Output 2 3 5 14 5" xfId="31960"/>
    <cellStyle name="Output 2 3 5 15" xfId="31961"/>
    <cellStyle name="Output 2 3 5 15 2" xfId="31962"/>
    <cellStyle name="Output 2 3 5 15 3" xfId="31963"/>
    <cellStyle name="Output 2 3 5 15 4" xfId="31964"/>
    <cellStyle name="Output 2 3 5 15 5" xfId="31965"/>
    <cellStyle name="Output 2 3 5 16" xfId="31966"/>
    <cellStyle name="Output 2 3 5 16 2" xfId="31967"/>
    <cellStyle name="Output 2 3 5 16 3" xfId="31968"/>
    <cellStyle name="Output 2 3 5 16 4" xfId="31969"/>
    <cellStyle name="Output 2 3 5 16 5" xfId="31970"/>
    <cellStyle name="Output 2 3 5 17" xfId="31971"/>
    <cellStyle name="Output 2 3 5 17 2" xfId="31972"/>
    <cellStyle name="Output 2 3 5 17 3" xfId="31973"/>
    <cellStyle name="Output 2 3 5 17 4" xfId="31974"/>
    <cellStyle name="Output 2 3 5 17 5" xfId="31975"/>
    <cellStyle name="Output 2 3 5 18" xfId="31976"/>
    <cellStyle name="Output 2 3 5 18 2" xfId="31977"/>
    <cellStyle name="Output 2 3 5 18 3" xfId="31978"/>
    <cellStyle name="Output 2 3 5 18 4" xfId="31979"/>
    <cellStyle name="Output 2 3 5 18 5" xfId="31980"/>
    <cellStyle name="Output 2 3 5 19" xfId="31981"/>
    <cellStyle name="Output 2 3 5 2" xfId="31982"/>
    <cellStyle name="Output 2 3 5 2 10" xfId="31983"/>
    <cellStyle name="Output 2 3 5 2 10 2" xfId="31984"/>
    <cellStyle name="Output 2 3 5 2 10 3" xfId="31985"/>
    <cellStyle name="Output 2 3 5 2 10 4" xfId="31986"/>
    <cellStyle name="Output 2 3 5 2 10 5" xfId="31987"/>
    <cellStyle name="Output 2 3 5 2 11" xfId="31988"/>
    <cellStyle name="Output 2 3 5 2 11 2" xfId="31989"/>
    <cellStyle name="Output 2 3 5 2 11 3" xfId="31990"/>
    <cellStyle name="Output 2 3 5 2 11 4" xfId="31991"/>
    <cellStyle name="Output 2 3 5 2 11 5" xfId="31992"/>
    <cellStyle name="Output 2 3 5 2 12" xfId="31993"/>
    <cellStyle name="Output 2 3 5 2 12 2" xfId="31994"/>
    <cellStyle name="Output 2 3 5 2 12 3" xfId="31995"/>
    <cellStyle name="Output 2 3 5 2 12 4" xfId="31996"/>
    <cellStyle name="Output 2 3 5 2 12 5" xfId="31997"/>
    <cellStyle name="Output 2 3 5 2 13" xfId="31998"/>
    <cellStyle name="Output 2 3 5 2 13 2" xfId="31999"/>
    <cellStyle name="Output 2 3 5 2 13 3" xfId="32000"/>
    <cellStyle name="Output 2 3 5 2 13 4" xfId="32001"/>
    <cellStyle name="Output 2 3 5 2 13 5" xfId="32002"/>
    <cellStyle name="Output 2 3 5 2 14" xfId="32003"/>
    <cellStyle name="Output 2 3 5 2 14 2" xfId="32004"/>
    <cellStyle name="Output 2 3 5 2 14 3" xfId="32005"/>
    <cellStyle name="Output 2 3 5 2 14 4" xfId="32006"/>
    <cellStyle name="Output 2 3 5 2 14 5" xfId="32007"/>
    <cellStyle name="Output 2 3 5 2 15" xfId="32008"/>
    <cellStyle name="Output 2 3 5 2 15 2" xfId="32009"/>
    <cellStyle name="Output 2 3 5 2 15 3" xfId="32010"/>
    <cellStyle name="Output 2 3 5 2 15 4" xfId="32011"/>
    <cellStyle name="Output 2 3 5 2 15 5" xfId="32012"/>
    <cellStyle name="Output 2 3 5 2 16" xfId="32013"/>
    <cellStyle name="Output 2 3 5 2 16 2" xfId="32014"/>
    <cellStyle name="Output 2 3 5 2 16 3" xfId="32015"/>
    <cellStyle name="Output 2 3 5 2 16 4" xfId="32016"/>
    <cellStyle name="Output 2 3 5 2 16 5" xfId="32017"/>
    <cellStyle name="Output 2 3 5 2 17" xfId="32018"/>
    <cellStyle name="Output 2 3 5 2 17 2" xfId="32019"/>
    <cellStyle name="Output 2 3 5 2 17 3" xfId="32020"/>
    <cellStyle name="Output 2 3 5 2 17 4" xfId="32021"/>
    <cellStyle name="Output 2 3 5 2 17 5" xfId="32022"/>
    <cellStyle name="Output 2 3 5 2 18" xfId="32023"/>
    <cellStyle name="Output 2 3 5 2 18 2" xfId="32024"/>
    <cellStyle name="Output 2 3 5 2 18 3" xfId="32025"/>
    <cellStyle name="Output 2 3 5 2 18 4" xfId="32026"/>
    <cellStyle name="Output 2 3 5 2 18 5" xfId="32027"/>
    <cellStyle name="Output 2 3 5 2 19" xfId="32028"/>
    <cellStyle name="Output 2 3 5 2 2" xfId="32029"/>
    <cellStyle name="Output 2 3 5 2 2 2" xfId="32030"/>
    <cellStyle name="Output 2 3 5 2 2 2 2" xfId="32031"/>
    <cellStyle name="Output 2 3 5 2 2 2 3" xfId="32032"/>
    <cellStyle name="Output 2 3 5 2 2 2 4" xfId="32033"/>
    <cellStyle name="Output 2 3 5 2 2 2 5" xfId="32034"/>
    <cellStyle name="Output 2 3 5 2 2 2 6" xfId="32035"/>
    <cellStyle name="Output 2 3 5 2 2 2 7" xfId="32036"/>
    <cellStyle name="Output 2 3 5 2 2 3" xfId="32037"/>
    <cellStyle name="Output 2 3 5 2 2 4" xfId="32038"/>
    <cellStyle name="Output 2 3 5 2 2 5" xfId="32039"/>
    <cellStyle name="Output 2 3 5 2 3" xfId="32040"/>
    <cellStyle name="Output 2 3 5 2 3 2" xfId="32041"/>
    <cellStyle name="Output 2 3 5 2 3 2 2" xfId="32042"/>
    <cellStyle name="Output 2 3 5 2 3 2 3" xfId="32043"/>
    <cellStyle name="Output 2 3 5 2 3 2 4" xfId="32044"/>
    <cellStyle name="Output 2 3 5 2 3 2 5" xfId="32045"/>
    <cellStyle name="Output 2 3 5 2 3 2 6" xfId="32046"/>
    <cellStyle name="Output 2 3 5 2 3 2 7" xfId="32047"/>
    <cellStyle name="Output 2 3 5 2 3 3" xfId="32048"/>
    <cellStyle name="Output 2 3 5 2 3 4" xfId="32049"/>
    <cellStyle name="Output 2 3 5 2 3 5" xfId="32050"/>
    <cellStyle name="Output 2 3 5 2 4" xfId="32051"/>
    <cellStyle name="Output 2 3 5 2 4 2" xfId="32052"/>
    <cellStyle name="Output 2 3 5 2 4 2 2" xfId="32053"/>
    <cellStyle name="Output 2 3 5 2 4 2 3" xfId="32054"/>
    <cellStyle name="Output 2 3 5 2 4 2 4" xfId="32055"/>
    <cellStyle name="Output 2 3 5 2 4 2 5" xfId="32056"/>
    <cellStyle name="Output 2 3 5 2 4 2 6" xfId="32057"/>
    <cellStyle name="Output 2 3 5 2 4 2 7" xfId="32058"/>
    <cellStyle name="Output 2 3 5 2 4 3" xfId="32059"/>
    <cellStyle name="Output 2 3 5 2 4 4" xfId="32060"/>
    <cellStyle name="Output 2 3 5 2 4 5" xfId="32061"/>
    <cellStyle name="Output 2 3 5 2 5" xfId="32062"/>
    <cellStyle name="Output 2 3 5 2 5 2" xfId="32063"/>
    <cellStyle name="Output 2 3 5 2 5 3" xfId="32064"/>
    <cellStyle name="Output 2 3 5 2 5 4" xfId="32065"/>
    <cellStyle name="Output 2 3 5 2 5 5" xfId="32066"/>
    <cellStyle name="Output 2 3 5 2 5 6" xfId="32067"/>
    <cellStyle name="Output 2 3 5 2 5 7" xfId="32068"/>
    <cellStyle name="Output 2 3 5 2 5 8" xfId="32069"/>
    <cellStyle name="Output 2 3 5 2 6" xfId="32070"/>
    <cellStyle name="Output 2 3 5 2 6 2" xfId="32071"/>
    <cellStyle name="Output 2 3 5 2 6 3" xfId="32072"/>
    <cellStyle name="Output 2 3 5 2 6 4" xfId="32073"/>
    <cellStyle name="Output 2 3 5 2 6 5" xfId="32074"/>
    <cellStyle name="Output 2 3 5 2 6 6" xfId="32075"/>
    <cellStyle name="Output 2 3 5 2 6 7" xfId="32076"/>
    <cellStyle name="Output 2 3 5 2 7" xfId="32077"/>
    <cellStyle name="Output 2 3 5 2 7 2" xfId="32078"/>
    <cellStyle name="Output 2 3 5 2 7 3" xfId="32079"/>
    <cellStyle name="Output 2 3 5 2 7 4" xfId="32080"/>
    <cellStyle name="Output 2 3 5 2 7 5" xfId="32081"/>
    <cellStyle name="Output 2 3 5 2 8" xfId="32082"/>
    <cellStyle name="Output 2 3 5 2 8 2" xfId="32083"/>
    <cellStyle name="Output 2 3 5 2 8 3" xfId="32084"/>
    <cellStyle name="Output 2 3 5 2 8 4" xfId="32085"/>
    <cellStyle name="Output 2 3 5 2 8 5" xfId="32086"/>
    <cellStyle name="Output 2 3 5 2 9" xfId="32087"/>
    <cellStyle name="Output 2 3 5 2 9 2" xfId="32088"/>
    <cellStyle name="Output 2 3 5 2 9 3" xfId="32089"/>
    <cellStyle name="Output 2 3 5 2 9 4" xfId="32090"/>
    <cellStyle name="Output 2 3 5 2 9 5" xfId="32091"/>
    <cellStyle name="Output 2 3 5 3" xfId="32092"/>
    <cellStyle name="Output 2 3 5 3 10" xfId="32093"/>
    <cellStyle name="Output 2 3 5 3 2" xfId="32094"/>
    <cellStyle name="Output 2 3 5 3 2 2" xfId="32095"/>
    <cellStyle name="Output 2 3 5 3 2 2 2" xfId="32096"/>
    <cellStyle name="Output 2 3 5 3 2 2 3" xfId="32097"/>
    <cellStyle name="Output 2 3 5 3 2 2 4" xfId="32098"/>
    <cellStyle name="Output 2 3 5 3 2 2 5" xfId="32099"/>
    <cellStyle name="Output 2 3 5 3 2 2 6" xfId="32100"/>
    <cellStyle name="Output 2 3 5 3 2 2 7" xfId="32101"/>
    <cellStyle name="Output 2 3 5 3 2 3" xfId="32102"/>
    <cellStyle name="Output 2 3 5 3 2 4" xfId="32103"/>
    <cellStyle name="Output 2 3 5 3 3" xfId="32104"/>
    <cellStyle name="Output 2 3 5 3 3 2" xfId="32105"/>
    <cellStyle name="Output 2 3 5 3 3 2 2" xfId="32106"/>
    <cellStyle name="Output 2 3 5 3 3 2 3" xfId="32107"/>
    <cellStyle name="Output 2 3 5 3 3 2 4" xfId="32108"/>
    <cellStyle name="Output 2 3 5 3 3 2 5" xfId="32109"/>
    <cellStyle name="Output 2 3 5 3 3 2 6" xfId="32110"/>
    <cellStyle name="Output 2 3 5 3 3 2 7" xfId="32111"/>
    <cellStyle name="Output 2 3 5 3 3 3" xfId="32112"/>
    <cellStyle name="Output 2 3 5 3 3 4" xfId="32113"/>
    <cellStyle name="Output 2 3 5 3 4" xfId="32114"/>
    <cellStyle name="Output 2 3 5 3 4 2" xfId="32115"/>
    <cellStyle name="Output 2 3 5 3 4 2 2" xfId="32116"/>
    <cellStyle name="Output 2 3 5 3 4 2 3" xfId="32117"/>
    <cellStyle name="Output 2 3 5 3 4 2 4" xfId="32118"/>
    <cellStyle name="Output 2 3 5 3 4 2 5" xfId="32119"/>
    <cellStyle name="Output 2 3 5 3 4 2 6" xfId="32120"/>
    <cellStyle name="Output 2 3 5 3 4 2 7" xfId="32121"/>
    <cellStyle name="Output 2 3 5 3 4 3" xfId="32122"/>
    <cellStyle name="Output 2 3 5 3 4 4" xfId="32123"/>
    <cellStyle name="Output 2 3 5 3 5" xfId="32124"/>
    <cellStyle name="Output 2 3 5 3 5 2" xfId="32125"/>
    <cellStyle name="Output 2 3 5 3 5 3" xfId="32126"/>
    <cellStyle name="Output 2 3 5 3 5 4" xfId="32127"/>
    <cellStyle name="Output 2 3 5 3 5 5" xfId="32128"/>
    <cellStyle name="Output 2 3 5 3 5 6" xfId="32129"/>
    <cellStyle name="Output 2 3 5 3 5 7" xfId="32130"/>
    <cellStyle name="Output 2 3 5 3 5 8" xfId="32131"/>
    <cellStyle name="Output 2 3 5 3 6" xfId="32132"/>
    <cellStyle name="Output 2 3 5 3 6 2" xfId="32133"/>
    <cellStyle name="Output 2 3 5 3 6 3" xfId="32134"/>
    <cellStyle name="Output 2 3 5 3 6 4" xfId="32135"/>
    <cellStyle name="Output 2 3 5 3 6 5" xfId="32136"/>
    <cellStyle name="Output 2 3 5 3 6 6" xfId="32137"/>
    <cellStyle name="Output 2 3 5 3 6 7" xfId="32138"/>
    <cellStyle name="Output 2 3 5 3 7" xfId="32139"/>
    <cellStyle name="Output 2 3 5 3 8" xfId="32140"/>
    <cellStyle name="Output 2 3 5 3 9" xfId="32141"/>
    <cellStyle name="Output 2 3 5 4" xfId="32142"/>
    <cellStyle name="Output 2 3 5 4 2" xfId="32143"/>
    <cellStyle name="Output 2 3 5 4 2 2" xfId="32144"/>
    <cellStyle name="Output 2 3 5 4 2 3" xfId="32145"/>
    <cellStyle name="Output 2 3 5 4 2 4" xfId="32146"/>
    <cellStyle name="Output 2 3 5 4 2 5" xfId="32147"/>
    <cellStyle name="Output 2 3 5 4 2 6" xfId="32148"/>
    <cellStyle name="Output 2 3 5 4 2 7" xfId="32149"/>
    <cellStyle name="Output 2 3 5 4 3" xfId="32150"/>
    <cellStyle name="Output 2 3 5 4 4" xfId="32151"/>
    <cellStyle name="Output 2 3 5 4 5" xfId="32152"/>
    <cellStyle name="Output 2 3 5 5" xfId="32153"/>
    <cellStyle name="Output 2 3 5 5 2" xfId="32154"/>
    <cellStyle name="Output 2 3 5 5 2 2" xfId="32155"/>
    <cellStyle name="Output 2 3 5 5 2 3" xfId="32156"/>
    <cellStyle name="Output 2 3 5 5 2 4" xfId="32157"/>
    <cellStyle name="Output 2 3 5 5 2 5" xfId="32158"/>
    <cellStyle name="Output 2 3 5 5 2 6" xfId="32159"/>
    <cellStyle name="Output 2 3 5 5 2 7" xfId="32160"/>
    <cellStyle name="Output 2 3 5 5 3" xfId="32161"/>
    <cellStyle name="Output 2 3 5 5 4" xfId="32162"/>
    <cellStyle name="Output 2 3 5 5 5" xfId="32163"/>
    <cellStyle name="Output 2 3 5 6" xfId="32164"/>
    <cellStyle name="Output 2 3 5 6 2" xfId="32165"/>
    <cellStyle name="Output 2 3 5 6 2 2" xfId="32166"/>
    <cellStyle name="Output 2 3 5 6 2 3" xfId="32167"/>
    <cellStyle name="Output 2 3 5 6 2 4" xfId="32168"/>
    <cellStyle name="Output 2 3 5 6 2 5" xfId="32169"/>
    <cellStyle name="Output 2 3 5 6 2 6" xfId="32170"/>
    <cellStyle name="Output 2 3 5 6 2 7" xfId="32171"/>
    <cellStyle name="Output 2 3 5 6 3" xfId="32172"/>
    <cellStyle name="Output 2 3 5 6 4" xfId="32173"/>
    <cellStyle name="Output 2 3 5 6 5" xfId="32174"/>
    <cellStyle name="Output 2 3 5 7" xfId="32175"/>
    <cellStyle name="Output 2 3 5 7 2" xfId="32176"/>
    <cellStyle name="Output 2 3 5 7 2 2" xfId="32177"/>
    <cellStyle name="Output 2 3 5 7 2 3" xfId="32178"/>
    <cellStyle name="Output 2 3 5 7 2 4" xfId="32179"/>
    <cellStyle name="Output 2 3 5 7 2 5" xfId="32180"/>
    <cellStyle name="Output 2 3 5 7 2 6" xfId="32181"/>
    <cellStyle name="Output 2 3 5 7 2 7" xfId="32182"/>
    <cellStyle name="Output 2 3 5 7 3" xfId="32183"/>
    <cellStyle name="Output 2 3 5 7 4" xfId="32184"/>
    <cellStyle name="Output 2 3 5 7 5" xfId="32185"/>
    <cellStyle name="Output 2 3 5 8" xfId="32186"/>
    <cellStyle name="Output 2 3 5 8 2" xfId="32187"/>
    <cellStyle name="Output 2 3 5 8 3" xfId="32188"/>
    <cellStyle name="Output 2 3 5 8 4" xfId="32189"/>
    <cellStyle name="Output 2 3 5 8 5" xfId="32190"/>
    <cellStyle name="Output 2 3 5 8 6" xfId="32191"/>
    <cellStyle name="Output 2 3 5 8 7" xfId="32192"/>
    <cellStyle name="Output 2 3 5 8 8" xfId="32193"/>
    <cellStyle name="Output 2 3 5 9" xfId="32194"/>
    <cellStyle name="Output 2 3 5 9 2" xfId="32195"/>
    <cellStyle name="Output 2 3 5 9 3" xfId="32196"/>
    <cellStyle name="Output 2 3 5 9 4" xfId="32197"/>
    <cellStyle name="Output 2 3 5 9 5" xfId="32198"/>
    <cellStyle name="Output 2 3 5 9 6" xfId="32199"/>
    <cellStyle name="Output 2 3 5 9 7" xfId="32200"/>
    <cellStyle name="Output 2 3 6" xfId="32201"/>
    <cellStyle name="Output 2 3 6 10" xfId="32202"/>
    <cellStyle name="Output 2 3 6 10 2" xfId="32203"/>
    <cellStyle name="Output 2 3 6 10 3" xfId="32204"/>
    <cellStyle name="Output 2 3 6 10 4" xfId="32205"/>
    <cellStyle name="Output 2 3 6 10 5" xfId="32206"/>
    <cellStyle name="Output 2 3 6 11" xfId="32207"/>
    <cellStyle name="Output 2 3 6 11 2" xfId="32208"/>
    <cellStyle name="Output 2 3 6 11 3" xfId="32209"/>
    <cellStyle name="Output 2 3 6 11 4" xfId="32210"/>
    <cellStyle name="Output 2 3 6 11 5" xfId="32211"/>
    <cellStyle name="Output 2 3 6 12" xfId="32212"/>
    <cellStyle name="Output 2 3 6 12 2" xfId="32213"/>
    <cellStyle name="Output 2 3 6 12 3" xfId="32214"/>
    <cellStyle name="Output 2 3 6 12 4" xfId="32215"/>
    <cellStyle name="Output 2 3 6 12 5" xfId="32216"/>
    <cellStyle name="Output 2 3 6 13" xfId="32217"/>
    <cellStyle name="Output 2 3 6 13 2" xfId="32218"/>
    <cellStyle name="Output 2 3 6 13 3" xfId="32219"/>
    <cellStyle name="Output 2 3 6 13 4" xfId="32220"/>
    <cellStyle name="Output 2 3 6 13 5" xfId="32221"/>
    <cellStyle name="Output 2 3 6 14" xfId="32222"/>
    <cellStyle name="Output 2 3 6 14 2" xfId="32223"/>
    <cellStyle name="Output 2 3 6 14 3" xfId="32224"/>
    <cellStyle name="Output 2 3 6 14 4" xfId="32225"/>
    <cellStyle name="Output 2 3 6 14 5" xfId="32226"/>
    <cellStyle name="Output 2 3 6 15" xfId="32227"/>
    <cellStyle name="Output 2 3 6 15 2" xfId="32228"/>
    <cellStyle name="Output 2 3 6 15 3" xfId="32229"/>
    <cellStyle name="Output 2 3 6 15 4" xfId="32230"/>
    <cellStyle name="Output 2 3 6 15 5" xfId="32231"/>
    <cellStyle name="Output 2 3 6 16" xfId="32232"/>
    <cellStyle name="Output 2 3 6 16 2" xfId="32233"/>
    <cellStyle name="Output 2 3 6 16 3" xfId="32234"/>
    <cellStyle name="Output 2 3 6 16 4" xfId="32235"/>
    <cellStyle name="Output 2 3 6 16 5" xfId="32236"/>
    <cellStyle name="Output 2 3 6 17" xfId="32237"/>
    <cellStyle name="Output 2 3 6 17 2" xfId="32238"/>
    <cellStyle name="Output 2 3 6 17 3" xfId="32239"/>
    <cellStyle name="Output 2 3 6 17 4" xfId="32240"/>
    <cellStyle name="Output 2 3 6 17 5" xfId="32241"/>
    <cellStyle name="Output 2 3 6 18" xfId="32242"/>
    <cellStyle name="Output 2 3 6 18 2" xfId="32243"/>
    <cellStyle name="Output 2 3 6 18 3" xfId="32244"/>
    <cellStyle name="Output 2 3 6 18 4" xfId="32245"/>
    <cellStyle name="Output 2 3 6 18 5" xfId="32246"/>
    <cellStyle name="Output 2 3 6 19" xfId="32247"/>
    <cellStyle name="Output 2 3 6 2" xfId="32248"/>
    <cellStyle name="Output 2 3 6 2 2" xfId="32249"/>
    <cellStyle name="Output 2 3 6 2 2 2" xfId="32250"/>
    <cellStyle name="Output 2 3 6 2 2 3" xfId="32251"/>
    <cellStyle name="Output 2 3 6 2 2 4" xfId="32252"/>
    <cellStyle name="Output 2 3 6 2 2 5" xfId="32253"/>
    <cellStyle name="Output 2 3 6 2 2 6" xfId="32254"/>
    <cellStyle name="Output 2 3 6 2 2 7" xfId="32255"/>
    <cellStyle name="Output 2 3 6 2 3" xfId="32256"/>
    <cellStyle name="Output 2 3 6 2 4" xfId="32257"/>
    <cellStyle name="Output 2 3 6 2 5" xfId="32258"/>
    <cellStyle name="Output 2 3 6 3" xfId="32259"/>
    <cellStyle name="Output 2 3 6 3 2" xfId="32260"/>
    <cellStyle name="Output 2 3 6 3 2 2" xfId="32261"/>
    <cellStyle name="Output 2 3 6 3 2 3" xfId="32262"/>
    <cellStyle name="Output 2 3 6 3 2 4" xfId="32263"/>
    <cellStyle name="Output 2 3 6 3 2 5" xfId="32264"/>
    <cellStyle name="Output 2 3 6 3 2 6" xfId="32265"/>
    <cellStyle name="Output 2 3 6 3 2 7" xfId="32266"/>
    <cellStyle name="Output 2 3 6 3 3" xfId="32267"/>
    <cellStyle name="Output 2 3 6 3 4" xfId="32268"/>
    <cellStyle name="Output 2 3 6 3 5" xfId="32269"/>
    <cellStyle name="Output 2 3 6 4" xfId="32270"/>
    <cellStyle name="Output 2 3 6 4 2" xfId="32271"/>
    <cellStyle name="Output 2 3 6 4 2 2" xfId="32272"/>
    <cellStyle name="Output 2 3 6 4 2 3" xfId="32273"/>
    <cellStyle name="Output 2 3 6 4 2 4" xfId="32274"/>
    <cellStyle name="Output 2 3 6 4 2 5" xfId="32275"/>
    <cellStyle name="Output 2 3 6 4 2 6" xfId="32276"/>
    <cellStyle name="Output 2 3 6 4 2 7" xfId="32277"/>
    <cellStyle name="Output 2 3 6 4 3" xfId="32278"/>
    <cellStyle name="Output 2 3 6 4 4" xfId="32279"/>
    <cellStyle name="Output 2 3 6 4 5" xfId="32280"/>
    <cellStyle name="Output 2 3 6 5" xfId="32281"/>
    <cellStyle name="Output 2 3 6 5 2" xfId="32282"/>
    <cellStyle name="Output 2 3 6 5 3" xfId="32283"/>
    <cellStyle name="Output 2 3 6 5 4" xfId="32284"/>
    <cellStyle name="Output 2 3 6 5 5" xfId="32285"/>
    <cellStyle name="Output 2 3 6 5 6" xfId="32286"/>
    <cellStyle name="Output 2 3 6 5 7" xfId="32287"/>
    <cellStyle name="Output 2 3 6 5 8" xfId="32288"/>
    <cellStyle name="Output 2 3 6 6" xfId="32289"/>
    <cellStyle name="Output 2 3 6 6 2" xfId="32290"/>
    <cellStyle name="Output 2 3 6 6 3" xfId="32291"/>
    <cellStyle name="Output 2 3 6 6 4" xfId="32292"/>
    <cellStyle name="Output 2 3 6 6 5" xfId="32293"/>
    <cellStyle name="Output 2 3 6 6 6" xfId="32294"/>
    <cellStyle name="Output 2 3 6 6 7" xfId="32295"/>
    <cellStyle name="Output 2 3 6 7" xfId="32296"/>
    <cellStyle name="Output 2 3 6 7 2" xfId="32297"/>
    <cellStyle name="Output 2 3 6 7 3" xfId="32298"/>
    <cellStyle name="Output 2 3 6 7 4" xfId="32299"/>
    <cellStyle name="Output 2 3 6 7 5" xfId="32300"/>
    <cellStyle name="Output 2 3 6 8" xfId="32301"/>
    <cellStyle name="Output 2 3 6 8 2" xfId="32302"/>
    <cellStyle name="Output 2 3 6 8 3" xfId="32303"/>
    <cellStyle name="Output 2 3 6 8 4" xfId="32304"/>
    <cellStyle name="Output 2 3 6 8 5" xfId="32305"/>
    <cellStyle name="Output 2 3 6 9" xfId="32306"/>
    <cellStyle name="Output 2 3 6 9 2" xfId="32307"/>
    <cellStyle name="Output 2 3 6 9 3" xfId="32308"/>
    <cellStyle name="Output 2 3 6 9 4" xfId="32309"/>
    <cellStyle name="Output 2 3 6 9 5" xfId="32310"/>
    <cellStyle name="Output 2 3 7" xfId="32311"/>
    <cellStyle name="Output 2 3 7 10" xfId="32312"/>
    <cellStyle name="Output 2 3 7 2" xfId="32313"/>
    <cellStyle name="Output 2 3 7 2 2" xfId="32314"/>
    <cellStyle name="Output 2 3 7 2 2 2" xfId="32315"/>
    <cellStyle name="Output 2 3 7 2 2 3" xfId="32316"/>
    <cellStyle name="Output 2 3 7 2 2 4" xfId="32317"/>
    <cellStyle name="Output 2 3 7 2 2 5" xfId="32318"/>
    <cellStyle name="Output 2 3 7 2 2 6" xfId="32319"/>
    <cellStyle name="Output 2 3 7 2 2 7" xfId="32320"/>
    <cellStyle name="Output 2 3 7 2 3" xfId="32321"/>
    <cellStyle name="Output 2 3 7 2 4" xfId="32322"/>
    <cellStyle name="Output 2 3 7 3" xfId="32323"/>
    <cellStyle name="Output 2 3 7 3 2" xfId="32324"/>
    <cellStyle name="Output 2 3 7 3 2 2" xfId="32325"/>
    <cellStyle name="Output 2 3 7 3 2 3" xfId="32326"/>
    <cellStyle name="Output 2 3 7 3 2 4" xfId="32327"/>
    <cellStyle name="Output 2 3 7 3 2 5" xfId="32328"/>
    <cellStyle name="Output 2 3 7 3 2 6" xfId="32329"/>
    <cellStyle name="Output 2 3 7 3 2 7" xfId="32330"/>
    <cellStyle name="Output 2 3 7 3 3" xfId="32331"/>
    <cellStyle name="Output 2 3 7 3 4" xfId="32332"/>
    <cellStyle name="Output 2 3 7 4" xfId="32333"/>
    <cellStyle name="Output 2 3 7 4 2" xfId="32334"/>
    <cellStyle name="Output 2 3 7 4 2 2" xfId="32335"/>
    <cellStyle name="Output 2 3 7 4 2 3" xfId="32336"/>
    <cellStyle name="Output 2 3 7 4 2 4" xfId="32337"/>
    <cellStyle name="Output 2 3 7 4 2 5" xfId="32338"/>
    <cellStyle name="Output 2 3 7 4 2 6" xfId="32339"/>
    <cellStyle name="Output 2 3 7 4 2 7" xfId="32340"/>
    <cellStyle name="Output 2 3 7 4 3" xfId="32341"/>
    <cellStyle name="Output 2 3 7 4 4" xfId="32342"/>
    <cellStyle name="Output 2 3 7 5" xfId="32343"/>
    <cellStyle name="Output 2 3 7 5 2" xfId="32344"/>
    <cellStyle name="Output 2 3 7 5 3" xfId="32345"/>
    <cellStyle name="Output 2 3 7 5 4" xfId="32346"/>
    <cellStyle name="Output 2 3 7 5 5" xfId="32347"/>
    <cellStyle name="Output 2 3 7 5 6" xfId="32348"/>
    <cellStyle name="Output 2 3 7 5 7" xfId="32349"/>
    <cellStyle name="Output 2 3 7 5 8" xfId="32350"/>
    <cellStyle name="Output 2 3 7 6" xfId="32351"/>
    <cellStyle name="Output 2 3 7 6 2" xfId="32352"/>
    <cellStyle name="Output 2 3 7 6 3" xfId="32353"/>
    <cellStyle name="Output 2 3 7 6 4" xfId="32354"/>
    <cellStyle name="Output 2 3 7 6 5" xfId="32355"/>
    <cellStyle name="Output 2 3 7 6 6" xfId="32356"/>
    <cellStyle name="Output 2 3 7 6 7" xfId="32357"/>
    <cellStyle name="Output 2 3 7 7" xfId="32358"/>
    <cellStyle name="Output 2 3 7 8" xfId="32359"/>
    <cellStyle name="Output 2 3 7 9" xfId="32360"/>
    <cellStyle name="Output 2 3 8" xfId="32361"/>
    <cellStyle name="Output 2 3 8 2" xfId="32362"/>
    <cellStyle name="Output 2 3 8 2 2" xfId="32363"/>
    <cellStyle name="Output 2 3 8 2 3" xfId="32364"/>
    <cellStyle name="Output 2 3 8 2 4" xfId="32365"/>
    <cellStyle name="Output 2 3 8 2 5" xfId="32366"/>
    <cellStyle name="Output 2 3 8 2 6" xfId="32367"/>
    <cellStyle name="Output 2 3 8 2 7" xfId="32368"/>
    <cellStyle name="Output 2 3 8 3" xfId="32369"/>
    <cellStyle name="Output 2 3 8 4" xfId="32370"/>
    <cellStyle name="Output 2 3 8 5" xfId="32371"/>
    <cellStyle name="Output 2 3 9" xfId="32372"/>
    <cellStyle name="Output 2 3 9 2" xfId="32373"/>
    <cellStyle name="Output 2 3 9 2 2" xfId="32374"/>
    <cellStyle name="Output 2 3 9 2 3" xfId="32375"/>
    <cellStyle name="Output 2 3 9 2 4" xfId="32376"/>
    <cellStyle name="Output 2 3 9 2 5" xfId="32377"/>
    <cellStyle name="Output 2 3 9 2 6" xfId="32378"/>
    <cellStyle name="Output 2 3 9 2 7" xfId="32379"/>
    <cellStyle name="Output 2 3 9 3" xfId="32380"/>
    <cellStyle name="Output 2 3 9 4" xfId="32381"/>
    <cellStyle name="Output 2 3 9 5" xfId="32382"/>
    <cellStyle name="Output 2 4" xfId="32383"/>
    <cellStyle name="Output 2 4 10" xfId="32384"/>
    <cellStyle name="Output 2 4 10 2" xfId="32385"/>
    <cellStyle name="Output 2 4 10 2 2" xfId="32386"/>
    <cellStyle name="Output 2 4 10 2 3" xfId="32387"/>
    <cellStyle name="Output 2 4 10 2 4" xfId="32388"/>
    <cellStyle name="Output 2 4 10 2 5" xfId="32389"/>
    <cellStyle name="Output 2 4 10 2 6" xfId="32390"/>
    <cellStyle name="Output 2 4 10 2 7" xfId="32391"/>
    <cellStyle name="Output 2 4 10 3" xfId="32392"/>
    <cellStyle name="Output 2 4 10 4" xfId="32393"/>
    <cellStyle name="Output 2 4 10 5" xfId="32394"/>
    <cellStyle name="Output 2 4 11" xfId="32395"/>
    <cellStyle name="Output 2 4 11 2" xfId="32396"/>
    <cellStyle name="Output 2 4 11 2 2" xfId="32397"/>
    <cellStyle name="Output 2 4 11 2 3" xfId="32398"/>
    <cellStyle name="Output 2 4 11 2 4" xfId="32399"/>
    <cellStyle name="Output 2 4 11 2 5" xfId="32400"/>
    <cellStyle name="Output 2 4 11 2 6" xfId="32401"/>
    <cellStyle name="Output 2 4 11 2 7" xfId="32402"/>
    <cellStyle name="Output 2 4 11 3" xfId="32403"/>
    <cellStyle name="Output 2 4 11 4" xfId="32404"/>
    <cellStyle name="Output 2 4 11 5" xfId="32405"/>
    <cellStyle name="Output 2 4 12" xfId="32406"/>
    <cellStyle name="Output 2 4 12 2" xfId="32407"/>
    <cellStyle name="Output 2 4 12 3" xfId="32408"/>
    <cellStyle name="Output 2 4 12 4" xfId="32409"/>
    <cellStyle name="Output 2 4 12 5" xfId="32410"/>
    <cellStyle name="Output 2 4 12 6" xfId="32411"/>
    <cellStyle name="Output 2 4 12 7" xfId="32412"/>
    <cellStyle name="Output 2 4 12 8" xfId="32413"/>
    <cellStyle name="Output 2 4 13" xfId="32414"/>
    <cellStyle name="Output 2 4 13 2" xfId="32415"/>
    <cellStyle name="Output 2 4 13 3" xfId="32416"/>
    <cellStyle name="Output 2 4 13 4" xfId="32417"/>
    <cellStyle name="Output 2 4 13 5" xfId="32418"/>
    <cellStyle name="Output 2 4 13 6" xfId="32419"/>
    <cellStyle name="Output 2 4 13 7" xfId="32420"/>
    <cellStyle name="Output 2 4 14" xfId="32421"/>
    <cellStyle name="Output 2 4 14 2" xfId="32422"/>
    <cellStyle name="Output 2 4 14 3" xfId="32423"/>
    <cellStyle name="Output 2 4 14 4" xfId="32424"/>
    <cellStyle name="Output 2 4 14 5" xfId="32425"/>
    <cellStyle name="Output 2 4 15" xfId="32426"/>
    <cellStyle name="Output 2 4 15 2" xfId="32427"/>
    <cellStyle name="Output 2 4 15 3" xfId="32428"/>
    <cellStyle name="Output 2 4 15 4" xfId="32429"/>
    <cellStyle name="Output 2 4 15 5" xfId="32430"/>
    <cellStyle name="Output 2 4 16" xfId="32431"/>
    <cellStyle name="Output 2 4 16 2" xfId="32432"/>
    <cellStyle name="Output 2 4 16 3" xfId="32433"/>
    <cellStyle name="Output 2 4 16 4" xfId="32434"/>
    <cellStyle name="Output 2 4 16 5" xfId="32435"/>
    <cellStyle name="Output 2 4 17" xfId="32436"/>
    <cellStyle name="Output 2 4 17 2" xfId="32437"/>
    <cellStyle name="Output 2 4 17 3" xfId="32438"/>
    <cellStyle name="Output 2 4 17 4" xfId="32439"/>
    <cellStyle name="Output 2 4 17 5" xfId="32440"/>
    <cellStyle name="Output 2 4 18" xfId="32441"/>
    <cellStyle name="Output 2 4 18 2" xfId="32442"/>
    <cellStyle name="Output 2 4 18 3" xfId="32443"/>
    <cellStyle name="Output 2 4 18 4" xfId="32444"/>
    <cellStyle name="Output 2 4 18 5" xfId="32445"/>
    <cellStyle name="Output 2 4 19" xfId="32446"/>
    <cellStyle name="Output 2 4 19 2" xfId="32447"/>
    <cellStyle name="Output 2 4 19 3" xfId="32448"/>
    <cellStyle name="Output 2 4 19 4" xfId="32449"/>
    <cellStyle name="Output 2 4 19 5" xfId="32450"/>
    <cellStyle name="Output 2 4 2" xfId="32451"/>
    <cellStyle name="Output 2 4 2 10" xfId="32452"/>
    <cellStyle name="Output 2 4 2 10 2" xfId="32453"/>
    <cellStyle name="Output 2 4 2 10 3" xfId="32454"/>
    <cellStyle name="Output 2 4 2 10 4" xfId="32455"/>
    <cellStyle name="Output 2 4 2 10 5" xfId="32456"/>
    <cellStyle name="Output 2 4 2 10 6" xfId="32457"/>
    <cellStyle name="Output 2 4 2 10 7" xfId="32458"/>
    <cellStyle name="Output 2 4 2 10 8" xfId="32459"/>
    <cellStyle name="Output 2 4 2 11" xfId="32460"/>
    <cellStyle name="Output 2 4 2 11 2" xfId="32461"/>
    <cellStyle name="Output 2 4 2 11 3" xfId="32462"/>
    <cellStyle name="Output 2 4 2 11 4" xfId="32463"/>
    <cellStyle name="Output 2 4 2 11 5" xfId="32464"/>
    <cellStyle name="Output 2 4 2 11 6" xfId="32465"/>
    <cellStyle name="Output 2 4 2 11 7" xfId="32466"/>
    <cellStyle name="Output 2 4 2 12" xfId="32467"/>
    <cellStyle name="Output 2 4 2 12 2" xfId="32468"/>
    <cellStyle name="Output 2 4 2 12 3" xfId="32469"/>
    <cellStyle name="Output 2 4 2 12 4" xfId="32470"/>
    <cellStyle name="Output 2 4 2 12 5" xfId="32471"/>
    <cellStyle name="Output 2 4 2 13" xfId="32472"/>
    <cellStyle name="Output 2 4 2 13 2" xfId="32473"/>
    <cellStyle name="Output 2 4 2 13 3" xfId="32474"/>
    <cellStyle name="Output 2 4 2 13 4" xfId="32475"/>
    <cellStyle name="Output 2 4 2 13 5" xfId="32476"/>
    <cellStyle name="Output 2 4 2 14" xfId="32477"/>
    <cellStyle name="Output 2 4 2 14 2" xfId="32478"/>
    <cellStyle name="Output 2 4 2 14 3" xfId="32479"/>
    <cellStyle name="Output 2 4 2 14 4" xfId="32480"/>
    <cellStyle name="Output 2 4 2 14 5" xfId="32481"/>
    <cellStyle name="Output 2 4 2 15" xfId="32482"/>
    <cellStyle name="Output 2 4 2 15 2" xfId="32483"/>
    <cellStyle name="Output 2 4 2 15 3" xfId="32484"/>
    <cellStyle name="Output 2 4 2 15 4" xfId="32485"/>
    <cellStyle name="Output 2 4 2 15 5" xfId="32486"/>
    <cellStyle name="Output 2 4 2 16" xfId="32487"/>
    <cellStyle name="Output 2 4 2 16 2" xfId="32488"/>
    <cellStyle name="Output 2 4 2 16 3" xfId="32489"/>
    <cellStyle name="Output 2 4 2 16 4" xfId="32490"/>
    <cellStyle name="Output 2 4 2 16 5" xfId="32491"/>
    <cellStyle name="Output 2 4 2 17" xfId="32492"/>
    <cellStyle name="Output 2 4 2 17 2" xfId="32493"/>
    <cellStyle name="Output 2 4 2 17 3" xfId="32494"/>
    <cellStyle name="Output 2 4 2 17 4" xfId="32495"/>
    <cellStyle name="Output 2 4 2 17 5" xfId="32496"/>
    <cellStyle name="Output 2 4 2 18" xfId="32497"/>
    <cellStyle name="Output 2 4 2 2" xfId="32498"/>
    <cellStyle name="Output 2 4 2 2 10" xfId="32499"/>
    <cellStyle name="Output 2 4 2 2 10 2" xfId="32500"/>
    <cellStyle name="Output 2 4 2 2 10 3" xfId="32501"/>
    <cellStyle name="Output 2 4 2 2 10 4" xfId="32502"/>
    <cellStyle name="Output 2 4 2 2 10 5" xfId="32503"/>
    <cellStyle name="Output 2 4 2 2 11" xfId="32504"/>
    <cellStyle name="Output 2 4 2 2 11 2" xfId="32505"/>
    <cellStyle name="Output 2 4 2 2 11 3" xfId="32506"/>
    <cellStyle name="Output 2 4 2 2 11 4" xfId="32507"/>
    <cellStyle name="Output 2 4 2 2 11 5" xfId="32508"/>
    <cellStyle name="Output 2 4 2 2 12" xfId="32509"/>
    <cellStyle name="Output 2 4 2 2 12 2" xfId="32510"/>
    <cellStyle name="Output 2 4 2 2 12 3" xfId="32511"/>
    <cellStyle name="Output 2 4 2 2 12 4" xfId="32512"/>
    <cellStyle name="Output 2 4 2 2 12 5" xfId="32513"/>
    <cellStyle name="Output 2 4 2 2 13" xfId="32514"/>
    <cellStyle name="Output 2 4 2 2 13 2" xfId="32515"/>
    <cellStyle name="Output 2 4 2 2 13 3" xfId="32516"/>
    <cellStyle name="Output 2 4 2 2 13 4" xfId="32517"/>
    <cellStyle name="Output 2 4 2 2 13 5" xfId="32518"/>
    <cellStyle name="Output 2 4 2 2 14" xfId="32519"/>
    <cellStyle name="Output 2 4 2 2 14 2" xfId="32520"/>
    <cellStyle name="Output 2 4 2 2 14 3" xfId="32521"/>
    <cellStyle name="Output 2 4 2 2 14 4" xfId="32522"/>
    <cellStyle name="Output 2 4 2 2 14 5" xfId="32523"/>
    <cellStyle name="Output 2 4 2 2 15" xfId="32524"/>
    <cellStyle name="Output 2 4 2 2 15 2" xfId="32525"/>
    <cellStyle name="Output 2 4 2 2 15 3" xfId="32526"/>
    <cellStyle name="Output 2 4 2 2 15 4" xfId="32527"/>
    <cellStyle name="Output 2 4 2 2 15 5" xfId="32528"/>
    <cellStyle name="Output 2 4 2 2 16" xfId="32529"/>
    <cellStyle name="Output 2 4 2 2 16 2" xfId="32530"/>
    <cellStyle name="Output 2 4 2 2 16 3" xfId="32531"/>
    <cellStyle name="Output 2 4 2 2 16 4" xfId="32532"/>
    <cellStyle name="Output 2 4 2 2 16 5" xfId="32533"/>
    <cellStyle name="Output 2 4 2 2 17" xfId="32534"/>
    <cellStyle name="Output 2 4 2 2 17 2" xfId="32535"/>
    <cellStyle name="Output 2 4 2 2 17 3" xfId="32536"/>
    <cellStyle name="Output 2 4 2 2 17 4" xfId="32537"/>
    <cellStyle name="Output 2 4 2 2 17 5" xfId="32538"/>
    <cellStyle name="Output 2 4 2 2 18" xfId="32539"/>
    <cellStyle name="Output 2 4 2 2 18 2" xfId="32540"/>
    <cellStyle name="Output 2 4 2 2 18 3" xfId="32541"/>
    <cellStyle name="Output 2 4 2 2 18 4" xfId="32542"/>
    <cellStyle name="Output 2 4 2 2 18 5" xfId="32543"/>
    <cellStyle name="Output 2 4 2 2 19" xfId="32544"/>
    <cellStyle name="Output 2 4 2 2 2" xfId="32545"/>
    <cellStyle name="Output 2 4 2 2 2 10" xfId="32546"/>
    <cellStyle name="Output 2 4 2 2 2 10 2" xfId="32547"/>
    <cellStyle name="Output 2 4 2 2 2 10 3" xfId="32548"/>
    <cellStyle name="Output 2 4 2 2 2 10 4" xfId="32549"/>
    <cellStyle name="Output 2 4 2 2 2 10 5" xfId="32550"/>
    <cellStyle name="Output 2 4 2 2 2 11" xfId="32551"/>
    <cellStyle name="Output 2 4 2 2 2 11 2" xfId="32552"/>
    <cellStyle name="Output 2 4 2 2 2 11 3" xfId="32553"/>
    <cellStyle name="Output 2 4 2 2 2 11 4" xfId="32554"/>
    <cellStyle name="Output 2 4 2 2 2 11 5" xfId="32555"/>
    <cellStyle name="Output 2 4 2 2 2 12" xfId="32556"/>
    <cellStyle name="Output 2 4 2 2 2 12 2" xfId="32557"/>
    <cellStyle name="Output 2 4 2 2 2 12 3" xfId="32558"/>
    <cellStyle name="Output 2 4 2 2 2 12 4" xfId="32559"/>
    <cellStyle name="Output 2 4 2 2 2 12 5" xfId="32560"/>
    <cellStyle name="Output 2 4 2 2 2 13" xfId="32561"/>
    <cellStyle name="Output 2 4 2 2 2 13 2" xfId="32562"/>
    <cellStyle name="Output 2 4 2 2 2 13 3" xfId="32563"/>
    <cellStyle name="Output 2 4 2 2 2 13 4" xfId="32564"/>
    <cellStyle name="Output 2 4 2 2 2 13 5" xfId="32565"/>
    <cellStyle name="Output 2 4 2 2 2 14" xfId="32566"/>
    <cellStyle name="Output 2 4 2 2 2 14 2" xfId="32567"/>
    <cellStyle name="Output 2 4 2 2 2 14 3" xfId="32568"/>
    <cellStyle name="Output 2 4 2 2 2 14 4" xfId="32569"/>
    <cellStyle name="Output 2 4 2 2 2 14 5" xfId="32570"/>
    <cellStyle name="Output 2 4 2 2 2 15" xfId="32571"/>
    <cellStyle name="Output 2 4 2 2 2 15 2" xfId="32572"/>
    <cellStyle name="Output 2 4 2 2 2 15 3" xfId="32573"/>
    <cellStyle name="Output 2 4 2 2 2 15 4" xfId="32574"/>
    <cellStyle name="Output 2 4 2 2 2 15 5" xfId="32575"/>
    <cellStyle name="Output 2 4 2 2 2 16" xfId="32576"/>
    <cellStyle name="Output 2 4 2 2 2 16 2" xfId="32577"/>
    <cellStyle name="Output 2 4 2 2 2 16 3" xfId="32578"/>
    <cellStyle name="Output 2 4 2 2 2 16 4" xfId="32579"/>
    <cellStyle name="Output 2 4 2 2 2 16 5" xfId="32580"/>
    <cellStyle name="Output 2 4 2 2 2 17" xfId="32581"/>
    <cellStyle name="Output 2 4 2 2 2 17 2" xfId="32582"/>
    <cellStyle name="Output 2 4 2 2 2 17 3" xfId="32583"/>
    <cellStyle name="Output 2 4 2 2 2 17 4" xfId="32584"/>
    <cellStyle name="Output 2 4 2 2 2 17 5" xfId="32585"/>
    <cellStyle name="Output 2 4 2 2 2 18" xfId="32586"/>
    <cellStyle name="Output 2 4 2 2 2 18 2" xfId="32587"/>
    <cellStyle name="Output 2 4 2 2 2 18 3" xfId="32588"/>
    <cellStyle name="Output 2 4 2 2 2 18 4" xfId="32589"/>
    <cellStyle name="Output 2 4 2 2 2 18 5" xfId="32590"/>
    <cellStyle name="Output 2 4 2 2 2 19" xfId="32591"/>
    <cellStyle name="Output 2 4 2 2 2 2" xfId="32592"/>
    <cellStyle name="Output 2 4 2 2 2 2 2" xfId="32593"/>
    <cellStyle name="Output 2 4 2 2 2 2 2 2" xfId="32594"/>
    <cellStyle name="Output 2 4 2 2 2 2 2 3" xfId="32595"/>
    <cellStyle name="Output 2 4 2 2 2 2 2 4" xfId="32596"/>
    <cellStyle name="Output 2 4 2 2 2 2 2 5" xfId="32597"/>
    <cellStyle name="Output 2 4 2 2 2 2 2 6" xfId="32598"/>
    <cellStyle name="Output 2 4 2 2 2 2 2 7" xfId="32599"/>
    <cellStyle name="Output 2 4 2 2 2 2 3" xfId="32600"/>
    <cellStyle name="Output 2 4 2 2 2 2 4" xfId="32601"/>
    <cellStyle name="Output 2 4 2 2 2 2 5" xfId="32602"/>
    <cellStyle name="Output 2 4 2 2 2 3" xfId="32603"/>
    <cellStyle name="Output 2 4 2 2 2 3 2" xfId="32604"/>
    <cellStyle name="Output 2 4 2 2 2 3 2 2" xfId="32605"/>
    <cellStyle name="Output 2 4 2 2 2 3 2 3" xfId="32606"/>
    <cellStyle name="Output 2 4 2 2 2 3 2 4" xfId="32607"/>
    <cellStyle name="Output 2 4 2 2 2 3 2 5" xfId="32608"/>
    <cellStyle name="Output 2 4 2 2 2 3 2 6" xfId="32609"/>
    <cellStyle name="Output 2 4 2 2 2 3 2 7" xfId="32610"/>
    <cellStyle name="Output 2 4 2 2 2 3 3" xfId="32611"/>
    <cellStyle name="Output 2 4 2 2 2 3 4" xfId="32612"/>
    <cellStyle name="Output 2 4 2 2 2 3 5" xfId="32613"/>
    <cellStyle name="Output 2 4 2 2 2 4" xfId="32614"/>
    <cellStyle name="Output 2 4 2 2 2 4 2" xfId="32615"/>
    <cellStyle name="Output 2 4 2 2 2 4 2 2" xfId="32616"/>
    <cellStyle name="Output 2 4 2 2 2 4 2 3" xfId="32617"/>
    <cellStyle name="Output 2 4 2 2 2 4 2 4" xfId="32618"/>
    <cellStyle name="Output 2 4 2 2 2 4 2 5" xfId="32619"/>
    <cellStyle name="Output 2 4 2 2 2 4 2 6" xfId="32620"/>
    <cellStyle name="Output 2 4 2 2 2 4 2 7" xfId="32621"/>
    <cellStyle name="Output 2 4 2 2 2 4 3" xfId="32622"/>
    <cellStyle name="Output 2 4 2 2 2 4 4" xfId="32623"/>
    <cellStyle name="Output 2 4 2 2 2 4 5" xfId="32624"/>
    <cellStyle name="Output 2 4 2 2 2 5" xfId="32625"/>
    <cellStyle name="Output 2 4 2 2 2 5 2" xfId="32626"/>
    <cellStyle name="Output 2 4 2 2 2 5 3" xfId="32627"/>
    <cellStyle name="Output 2 4 2 2 2 5 4" xfId="32628"/>
    <cellStyle name="Output 2 4 2 2 2 5 5" xfId="32629"/>
    <cellStyle name="Output 2 4 2 2 2 5 6" xfId="32630"/>
    <cellStyle name="Output 2 4 2 2 2 5 7" xfId="32631"/>
    <cellStyle name="Output 2 4 2 2 2 5 8" xfId="32632"/>
    <cellStyle name="Output 2 4 2 2 2 6" xfId="32633"/>
    <cellStyle name="Output 2 4 2 2 2 6 2" xfId="32634"/>
    <cellStyle name="Output 2 4 2 2 2 6 3" xfId="32635"/>
    <cellStyle name="Output 2 4 2 2 2 6 4" xfId="32636"/>
    <cellStyle name="Output 2 4 2 2 2 6 5" xfId="32637"/>
    <cellStyle name="Output 2 4 2 2 2 6 6" xfId="32638"/>
    <cellStyle name="Output 2 4 2 2 2 6 7" xfId="32639"/>
    <cellStyle name="Output 2 4 2 2 2 7" xfId="32640"/>
    <cellStyle name="Output 2 4 2 2 2 7 2" xfId="32641"/>
    <cellStyle name="Output 2 4 2 2 2 7 3" xfId="32642"/>
    <cellStyle name="Output 2 4 2 2 2 7 4" xfId="32643"/>
    <cellStyle name="Output 2 4 2 2 2 7 5" xfId="32644"/>
    <cellStyle name="Output 2 4 2 2 2 8" xfId="32645"/>
    <cellStyle name="Output 2 4 2 2 2 8 2" xfId="32646"/>
    <cellStyle name="Output 2 4 2 2 2 8 3" xfId="32647"/>
    <cellStyle name="Output 2 4 2 2 2 8 4" xfId="32648"/>
    <cellStyle name="Output 2 4 2 2 2 8 5" xfId="32649"/>
    <cellStyle name="Output 2 4 2 2 2 9" xfId="32650"/>
    <cellStyle name="Output 2 4 2 2 2 9 2" xfId="32651"/>
    <cellStyle name="Output 2 4 2 2 2 9 3" xfId="32652"/>
    <cellStyle name="Output 2 4 2 2 2 9 4" xfId="32653"/>
    <cellStyle name="Output 2 4 2 2 2 9 5" xfId="32654"/>
    <cellStyle name="Output 2 4 2 2 3" xfId="32655"/>
    <cellStyle name="Output 2 4 2 2 3 10" xfId="32656"/>
    <cellStyle name="Output 2 4 2 2 3 2" xfId="32657"/>
    <cellStyle name="Output 2 4 2 2 3 2 2" xfId="32658"/>
    <cellStyle name="Output 2 4 2 2 3 2 2 2" xfId="32659"/>
    <cellStyle name="Output 2 4 2 2 3 2 2 3" xfId="32660"/>
    <cellStyle name="Output 2 4 2 2 3 2 2 4" xfId="32661"/>
    <cellStyle name="Output 2 4 2 2 3 2 2 5" xfId="32662"/>
    <cellStyle name="Output 2 4 2 2 3 2 2 6" xfId="32663"/>
    <cellStyle name="Output 2 4 2 2 3 2 2 7" xfId="32664"/>
    <cellStyle name="Output 2 4 2 2 3 2 3" xfId="32665"/>
    <cellStyle name="Output 2 4 2 2 3 2 4" xfId="32666"/>
    <cellStyle name="Output 2 4 2 2 3 3" xfId="32667"/>
    <cellStyle name="Output 2 4 2 2 3 3 2" xfId="32668"/>
    <cellStyle name="Output 2 4 2 2 3 3 2 2" xfId="32669"/>
    <cellStyle name="Output 2 4 2 2 3 3 2 3" xfId="32670"/>
    <cellStyle name="Output 2 4 2 2 3 3 2 4" xfId="32671"/>
    <cellStyle name="Output 2 4 2 2 3 3 2 5" xfId="32672"/>
    <cellStyle name="Output 2 4 2 2 3 3 2 6" xfId="32673"/>
    <cellStyle name="Output 2 4 2 2 3 3 2 7" xfId="32674"/>
    <cellStyle name="Output 2 4 2 2 3 3 3" xfId="32675"/>
    <cellStyle name="Output 2 4 2 2 3 3 4" xfId="32676"/>
    <cellStyle name="Output 2 4 2 2 3 4" xfId="32677"/>
    <cellStyle name="Output 2 4 2 2 3 4 2" xfId="32678"/>
    <cellStyle name="Output 2 4 2 2 3 4 2 2" xfId="32679"/>
    <cellStyle name="Output 2 4 2 2 3 4 2 3" xfId="32680"/>
    <cellStyle name="Output 2 4 2 2 3 4 2 4" xfId="32681"/>
    <cellStyle name="Output 2 4 2 2 3 4 2 5" xfId="32682"/>
    <cellStyle name="Output 2 4 2 2 3 4 2 6" xfId="32683"/>
    <cellStyle name="Output 2 4 2 2 3 4 2 7" xfId="32684"/>
    <cellStyle name="Output 2 4 2 2 3 4 3" xfId="32685"/>
    <cellStyle name="Output 2 4 2 2 3 4 4" xfId="32686"/>
    <cellStyle name="Output 2 4 2 2 3 5" xfId="32687"/>
    <cellStyle name="Output 2 4 2 2 3 5 2" xfId="32688"/>
    <cellStyle name="Output 2 4 2 2 3 5 3" xfId="32689"/>
    <cellStyle name="Output 2 4 2 2 3 5 4" xfId="32690"/>
    <cellStyle name="Output 2 4 2 2 3 5 5" xfId="32691"/>
    <cellStyle name="Output 2 4 2 2 3 5 6" xfId="32692"/>
    <cellStyle name="Output 2 4 2 2 3 5 7" xfId="32693"/>
    <cellStyle name="Output 2 4 2 2 3 5 8" xfId="32694"/>
    <cellStyle name="Output 2 4 2 2 3 6" xfId="32695"/>
    <cellStyle name="Output 2 4 2 2 3 6 2" xfId="32696"/>
    <cellStyle name="Output 2 4 2 2 3 6 3" xfId="32697"/>
    <cellStyle name="Output 2 4 2 2 3 6 4" xfId="32698"/>
    <cellStyle name="Output 2 4 2 2 3 6 5" xfId="32699"/>
    <cellStyle name="Output 2 4 2 2 3 6 6" xfId="32700"/>
    <cellStyle name="Output 2 4 2 2 3 6 7" xfId="32701"/>
    <cellStyle name="Output 2 4 2 2 3 7" xfId="32702"/>
    <cellStyle name="Output 2 4 2 2 3 8" xfId="32703"/>
    <cellStyle name="Output 2 4 2 2 3 9" xfId="32704"/>
    <cellStyle name="Output 2 4 2 2 4" xfId="32705"/>
    <cellStyle name="Output 2 4 2 2 4 2" xfId="32706"/>
    <cellStyle name="Output 2 4 2 2 4 2 2" xfId="32707"/>
    <cellStyle name="Output 2 4 2 2 4 2 3" xfId="32708"/>
    <cellStyle name="Output 2 4 2 2 4 2 4" xfId="32709"/>
    <cellStyle name="Output 2 4 2 2 4 2 5" xfId="32710"/>
    <cellStyle name="Output 2 4 2 2 4 2 6" xfId="32711"/>
    <cellStyle name="Output 2 4 2 2 4 2 7" xfId="32712"/>
    <cellStyle name="Output 2 4 2 2 4 3" xfId="32713"/>
    <cellStyle name="Output 2 4 2 2 4 4" xfId="32714"/>
    <cellStyle name="Output 2 4 2 2 4 5" xfId="32715"/>
    <cellStyle name="Output 2 4 2 2 5" xfId="32716"/>
    <cellStyle name="Output 2 4 2 2 5 2" xfId="32717"/>
    <cellStyle name="Output 2 4 2 2 5 2 2" xfId="32718"/>
    <cellStyle name="Output 2 4 2 2 5 2 3" xfId="32719"/>
    <cellStyle name="Output 2 4 2 2 5 2 4" xfId="32720"/>
    <cellStyle name="Output 2 4 2 2 5 2 5" xfId="32721"/>
    <cellStyle name="Output 2 4 2 2 5 2 6" xfId="32722"/>
    <cellStyle name="Output 2 4 2 2 5 2 7" xfId="32723"/>
    <cellStyle name="Output 2 4 2 2 5 3" xfId="32724"/>
    <cellStyle name="Output 2 4 2 2 5 4" xfId="32725"/>
    <cellStyle name="Output 2 4 2 2 5 5" xfId="32726"/>
    <cellStyle name="Output 2 4 2 2 6" xfId="32727"/>
    <cellStyle name="Output 2 4 2 2 6 2" xfId="32728"/>
    <cellStyle name="Output 2 4 2 2 6 2 2" xfId="32729"/>
    <cellStyle name="Output 2 4 2 2 6 2 3" xfId="32730"/>
    <cellStyle name="Output 2 4 2 2 6 2 4" xfId="32731"/>
    <cellStyle name="Output 2 4 2 2 6 2 5" xfId="32732"/>
    <cellStyle name="Output 2 4 2 2 6 2 6" xfId="32733"/>
    <cellStyle name="Output 2 4 2 2 6 2 7" xfId="32734"/>
    <cellStyle name="Output 2 4 2 2 6 3" xfId="32735"/>
    <cellStyle name="Output 2 4 2 2 6 4" xfId="32736"/>
    <cellStyle name="Output 2 4 2 2 6 5" xfId="32737"/>
    <cellStyle name="Output 2 4 2 2 7" xfId="32738"/>
    <cellStyle name="Output 2 4 2 2 7 2" xfId="32739"/>
    <cellStyle name="Output 2 4 2 2 7 2 2" xfId="32740"/>
    <cellStyle name="Output 2 4 2 2 7 2 3" xfId="32741"/>
    <cellStyle name="Output 2 4 2 2 7 2 4" xfId="32742"/>
    <cellStyle name="Output 2 4 2 2 7 2 5" xfId="32743"/>
    <cellStyle name="Output 2 4 2 2 7 2 6" xfId="32744"/>
    <cellStyle name="Output 2 4 2 2 7 2 7" xfId="32745"/>
    <cellStyle name="Output 2 4 2 2 7 3" xfId="32746"/>
    <cellStyle name="Output 2 4 2 2 7 4" xfId="32747"/>
    <cellStyle name="Output 2 4 2 2 7 5" xfId="32748"/>
    <cellStyle name="Output 2 4 2 2 8" xfId="32749"/>
    <cellStyle name="Output 2 4 2 2 8 2" xfId="32750"/>
    <cellStyle name="Output 2 4 2 2 8 3" xfId="32751"/>
    <cellStyle name="Output 2 4 2 2 8 4" xfId="32752"/>
    <cellStyle name="Output 2 4 2 2 8 5" xfId="32753"/>
    <cellStyle name="Output 2 4 2 2 8 6" xfId="32754"/>
    <cellStyle name="Output 2 4 2 2 8 7" xfId="32755"/>
    <cellStyle name="Output 2 4 2 2 8 8" xfId="32756"/>
    <cellStyle name="Output 2 4 2 2 9" xfId="32757"/>
    <cellStyle name="Output 2 4 2 2 9 2" xfId="32758"/>
    <cellStyle name="Output 2 4 2 2 9 3" xfId="32759"/>
    <cellStyle name="Output 2 4 2 2 9 4" xfId="32760"/>
    <cellStyle name="Output 2 4 2 2 9 5" xfId="32761"/>
    <cellStyle name="Output 2 4 2 2 9 6" xfId="32762"/>
    <cellStyle name="Output 2 4 2 2 9 7" xfId="32763"/>
    <cellStyle name="Output 2 4 2 3" xfId="32764"/>
    <cellStyle name="Output 2 4 2 3 10" xfId="32765"/>
    <cellStyle name="Output 2 4 2 3 10 2" xfId="32766"/>
    <cellStyle name="Output 2 4 2 3 10 3" xfId="32767"/>
    <cellStyle name="Output 2 4 2 3 10 4" xfId="32768"/>
    <cellStyle name="Output 2 4 2 3 10 5" xfId="32769"/>
    <cellStyle name="Output 2 4 2 3 11" xfId="32770"/>
    <cellStyle name="Output 2 4 2 3 11 2" xfId="32771"/>
    <cellStyle name="Output 2 4 2 3 11 3" xfId="32772"/>
    <cellStyle name="Output 2 4 2 3 11 4" xfId="32773"/>
    <cellStyle name="Output 2 4 2 3 11 5" xfId="32774"/>
    <cellStyle name="Output 2 4 2 3 12" xfId="32775"/>
    <cellStyle name="Output 2 4 2 3 12 2" xfId="32776"/>
    <cellStyle name="Output 2 4 2 3 12 3" xfId="32777"/>
    <cellStyle name="Output 2 4 2 3 12 4" xfId="32778"/>
    <cellStyle name="Output 2 4 2 3 12 5" xfId="32779"/>
    <cellStyle name="Output 2 4 2 3 13" xfId="32780"/>
    <cellStyle name="Output 2 4 2 3 13 2" xfId="32781"/>
    <cellStyle name="Output 2 4 2 3 13 3" xfId="32782"/>
    <cellStyle name="Output 2 4 2 3 13 4" xfId="32783"/>
    <cellStyle name="Output 2 4 2 3 13 5" xfId="32784"/>
    <cellStyle name="Output 2 4 2 3 14" xfId="32785"/>
    <cellStyle name="Output 2 4 2 3 14 2" xfId="32786"/>
    <cellStyle name="Output 2 4 2 3 14 3" xfId="32787"/>
    <cellStyle name="Output 2 4 2 3 14 4" xfId="32788"/>
    <cellStyle name="Output 2 4 2 3 14 5" xfId="32789"/>
    <cellStyle name="Output 2 4 2 3 15" xfId="32790"/>
    <cellStyle name="Output 2 4 2 3 15 2" xfId="32791"/>
    <cellStyle name="Output 2 4 2 3 15 3" xfId="32792"/>
    <cellStyle name="Output 2 4 2 3 15 4" xfId="32793"/>
    <cellStyle name="Output 2 4 2 3 15 5" xfId="32794"/>
    <cellStyle name="Output 2 4 2 3 16" xfId="32795"/>
    <cellStyle name="Output 2 4 2 3 16 2" xfId="32796"/>
    <cellStyle name="Output 2 4 2 3 16 3" xfId="32797"/>
    <cellStyle name="Output 2 4 2 3 16 4" xfId="32798"/>
    <cellStyle name="Output 2 4 2 3 16 5" xfId="32799"/>
    <cellStyle name="Output 2 4 2 3 17" xfId="32800"/>
    <cellStyle name="Output 2 4 2 3 17 2" xfId="32801"/>
    <cellStyle name="Output 2 4 2 3 17 3" xfId="32802"/>
    <cellStyle name="Output 2 4 2 3 17 4" xfId="32803"/>
    <cellStyle name="Output 2 4 2 3 17 5" xfId="32804"/>
    <cellStyle name="Output 2 4 2 3 18" xfId="32805"/>
    <cellStyle name="Output 2 4 2 3 18 2" xfId="32806"/>
    <cellStyle name="Output 2 4 2 3 18 3" xfId="32807"/>
    <cellStyle name="Output 2 4 2 3 18 4" xfId="32808"/>
    <cellStyle name="Output 2 4 2 3 18 5" xfId="32809"/>
    <cellStyle name="Output 2 4 2 3 19" xfId="32810"/>
    <cellStyle name="Output 2 4 2 3 2" xfId="32811"/>
    <cellStyle name="Output 2 4 2 3 2 10" xfId="32812"/>
    <cellStyle name="Output 2 4 2 3 2 10 2" xfId="32813"/>
    <cellStyle name="Output 2 4 2 3 2 10 3" xfId="32814"/>
    <cellStyle name="Output 2 4 2 3 2 10 4" xfId="32815"/>
    <cellStyle name="Output 2 4 2 3 2 10 5" xfId="32816"/>
    <cellStyle name="Output 2 4 2 3 2 11" xfId="32817"/>
    <cellStyle name="Output 2 4 2 3 2 11 2" xfId="32818"/>
    <cellStyle name="Output 2 4 2 3 2 11 3" xfId="32819"/>
    <cellStyle name="Output 2 4 2 3 2 11 4" xfId="32820"/>
    <cellStyle name="Output 2 4 2 3 2 11 5" xfId="32821"/>
    <cellStyle name="Output 2 4 2 3 2 12" xfId="32822"/>
    <cellStyle name="Output 2 4 2 3 2 12 2" xfId="32823"/>
    <cellStyle name="Output 2 4 2 3 2 12 3" xfId="32824"/>
    <cellStyle name="Output 2 4 2 3 2 12 4" xfId="32825"/>
    <cellStyle name="Output 2 4 2 3 2 12 5" xfId="32826"/>
    <cellStyle name="Output 2 4 2 3 2 13" xfId="32827"/>
    <cellStyle name="Output 2 4 2 3 2 13 2" xfId="32828"/>
    <cellStyle name="Output 2 4 2 3 2 13 3" xfId="32829"/>
    <cellStyle name="Output 2 4 2 3 2 13 4" xfId="32830"/>
    <cellStyle name="Output 2 4 2 3 2 13 5" xfId="32831"/>
    <cellStyle name="Output 2 4 2 3 2 14" xfId="32832"/>
    <cellStyle name="Output 2 4 2 3 2 14 2" xfId="32833"/>
    <cellStyle name="Output 2 4 2 3 2 14 3" xfId="32834"/>
    <cellStyle name="Output 2 4 2 3 2 14 4" xfId="32835"/>
    <cellStyle name="Output 2 4 2 3 2 14 5" xfId="32836"/>
    <cellStyle name="Output 2 4 2 3 2 15" xfId="32837"/>
    <cellStyle name="Output 2 4 2 3 2 15 2" xfId="32838"/>
    <cellStyle name="Output 2 4 2 3 2 15 3" xfId="32839"/>
    <cellStyle name="Output 2 4 2 3 2 15 4" xfId="32840"/>
    <cellStyle name="Output 2 4 2 3 2 15 5" xfId="32841"/>
    <cellStyle name="Output 2 4 2 3 2 16" xfId="32842"/>
    <cellStyle name="Output 2 4 2 3 2 16 2" xfId="32843"/>
    <cellStyle name="Output 2 4 2 3 2 16 3" xfId="32844"/>
    <cellStyle name="Output 2 4 2 3 2 16 4" xfId="32845"/>
    <cellStyle name="Output 2 4 2 3 2 16 5" xfId="32846"/>
    <cellStyle name="Output 2 4 2 3 2 17" xfId="32847"/>
    <cellStyle name="Output 2 4 2 3 2 17 2" xfId="32848"/>
    <cellStyle name="Output 2 4 2 3 2 17 3" xfId="32849"/>
    <cellStyle name="Output 2 4 2 3 2 17 4" xfId="32850"/>
    <cellStyle name="Output 2 4 2 3 2 17 5" xfId="32851"/>
    <cellStyle name="Output 2 4 2 3 2 18" xfId="32852"/>
    <cellStyle name="Output 2 4 2 3 2 18 2" xfId="32853"/>
    <cellStyle name="Output 2 4 2 3 2 18 3" xfId="32854"/>
    <cellStyle name="Output 2 4 2 3 2 18 4" xfId="32855"/>
    <cellStyle name="Output 2 4 2 3 2 18 5" xfId="32856"/>
    <cellStyle name="Output 2 4 2 3 2 19" xfId="32857"/>
    <cellStyle name="Output 2 4 2 3 2 2" xfId="32858"/>
    <cellStyle name="Output 2 4 2 3 2 2 2" xfId="32859"/>
    <cellStyle name="Output 2 4 2 3 2 2 2 2" xfId="32860"/>
    <cellStyle name="Output 2 4 2 3 2 2 2 3" xfId="32861"/>
    <cellStyle name="Output 2 4 2 3 2 2 2 4" xfId="32862"/>
    <cellStyle name="Output 2 4 2 3 2 2 2 5" xfId="32863"/>
    <cellStyle name="Output 2 4 2 3 2 2 2 6" xfId="32864"/>
    <cellStyle name="Output 2 4 2 3 2 2 2 7" xfId="32865"/>
    <cellStyle name="Output 2 4 2 3 2 2 3" xfId="32866"/>
    <cellStyle name="Output 2 4 2 3 2 2 4" xfId="32867"/>
    <cellStyle name="Output 2 4 2 3 2 2 5" xfId="32868"/>
    <cellStyle name="Output 2 4 2 3 2 3" xfId="32869"/>
    <cellStyle name="Output 2 4 2 3 2 3 2" xfId="32870"/>
    <cellStyle name="Output 2 4 2 3 2 3 2 2" xfId="32871"/>
    <cellStyle name="Output 2 4 2 3 2 3 2 3" xfId="32872"/>
    <cellStyle name="Output 2 4 2 3 2 3 2 4" xfId="32873"/>
    <cellStyle name="Output 2 4 2 3 2 3 2 5" xfId="32874"/>
    <cellStyle name="Output 2 4 2 3 2 3 2 6" xfId="32875"/>
    <cellStyle name="Output 2 4 2 3 2 3 2 7" xfId="32876"/>
    <cellStyle name="Output 2 4 2 3 2 3 3" xfId="32877"/>
    <cellStyle name="Output 2 4 2 3 2 3 4" xfId="32878"/>
    <cellStyle name="Output 2 4 2 3 2 3 5" xfId="32879"/>
    <cellStyle name="Output 2 4 2 3 2 4" xfId="32880"/>
    <cellStyle name="Output 2 4 2 3 2 4 2" xfId="32881"/>
    <cellStyle name="Output 2 4 2 3 2 4 2 2" xfId="32882"/>
    <cellStyle name="Output 2 4 2 3 2 4 2 3" xfId="32883"/>
    <cellStyle name="Output 2 4 2 3 2 4 2 4" xfId="32884"/>
    <cellStyle name="Output 2 4 2 3 2 4 2 5" xfId="32885"/>
    <cellStyle name="Output 2 4 2 3 2 4 2 6" xfId="32886"/>
    <cellStyle name="Output 2 4 2 3 2 4 2 7" xfId="32887"/>
    <cellStyle name="Output 2 4 2 3 2 4 3" xfId="32888"/>
    <cellStyle name="Output 2 4 2 3 2 4 4" xfId="32889"/>
    <cellStyle name="Output 2 4 2 3 2 4 5" xfId="32890"/>
    <cellStyle name="Output 2 4 2 3 2 5" xfId="32891"/>
    <cellStyle name="Output 2 4 2 3 2 5 2" xfId="32892"/>
    <cellStyle name="Output 2 4 2 3 2 5 3" xfId="32893"/>
    <cellStyle name="Output 2 4 2 3 2 5 4" xfId="32894"/>
    <cellStyle name="Output 2 4 2 3 2 5 5" xfId="32895"/>
    <cellStyle name="Output 2 4 2 3 2 5 6" xfId="32896"/>
    <cellStyle name="Output 2 4 2 3 2 5 7" xfId="32897"/>
    <cellStyle name="Output 2 4 2 3 2 5 8" xfId="32898"/>
    <cellStyle name="Output 2 4 2 3 2 6" xfId="32899"/>
    <cellStyle name="Output 2 4 2 3 2 6 2" xfId="32900"/>
    <cellStyle name="Output 2 4 2 3 2 6 3" xfId="32901"/>
    <cellStyle name="Output 2 4 2 3 2 6 4" xfId="32902"/>
    <cellStyle name="Output 2 4 2 3 2 6 5" xfId="32903"/>
    <cellStyle name="Output 2 4 2 3 2 6 6" xfId="32904"/>
    <cellStyle name="Output 2 4 2 3 2 6 7" xfId="32905"/>
    <cellStyle name="Output 2 4 2 3 2 7" xfId="32906"/>
    <cellStyle name="Output 2 4 2 3 2 7 2" xfId="32907"/>
    <cellStyle name="Output 2 4 2 3 2 7 3" xfId="32908"/>
    <cellStyle name="Output 2 4 2 3 2 7 4" xfId="32909"/>
    <cellStyle name="Output 2 4 2 3 2 7 5" xfId="32910"/>
    <cellStyle name="Output 2 4 2 3 2 8" xfId="32911"/>
    <cellStyle name="Output 2 4 2 3 2 8 2" xfId="32912"/>
    <cellStyle name="Output 2 4 2 3 2 8 3" xfId="32913"/>
    <cellStyle name="Output 2 4 2 3 2 8 4" xfId="32914"/>
    <cellStyle name="Output 2 4 2 3 2 8 5" xfId="32915"/>
    <cellStyle name="Output 2 4 2 3 2 9" xfId="32916"/>
    <cellStyle name="Output 2 4 2 3 2 9 2" xfId="32917"/>
    <cellStyle name="Output 2 4 2 3 2 9 3" xfId="32918"/>
    <cellStyle name="Output 2 4 2 3 2 9 4" xfId="32919"/>
    <cellStyle name="Output 2 4 2 3 2 9 5" xfId="32920"/>
    <cellStyle name="Output 2 4 2 3 3" xfId="32921"/>
    <cellStyle name="Output 2 4 2 3 3 10" xfId="32922"/>
    <cellStyle name="Output 2 4 2 3 3 2" xfId="32923"/>
    <cellStyle name="Output 2 4 2 3 3 2 2" xfId="32924"/>
    <cellStyle name="Output 2 4 2 3 3 2 2 2" xfId="32925"/>
    <cellStyle name="Output 2 4 2 3 3 2 2 3" xfId="32926"/>
    <cellStyle name="Output 2 4 2 3 3 2 2 4" xfId="32927"/>
    <cellStyle name="Output 2 4 2 3 3 2 2 5" xfId="32928"/>
    <cellStyle name="Output 2 4 2 3 3 2 2 6" xfId="32929"/>
    <cellStyle name="Output 2 4 2 3 3 2 2 7" xfId="32930"/>
    <cellStyle name="Output 2 4 2 3 3 2 3" xfId="32931"/>
    <cellStyle name="Output 2 4 2 3 3 2 4" xfId="32932"/>
    <cellStyle name="Output 2 4 2 3 3 3" xfId="32933"/>
    <cellStyle name="Output 2 4 2 3 3 3 2" xfId="32934"/>
    <cellStyle name="Output 2 4 2 3 3 3 2 2" xfId="32935"/>
    <cellStyle name="Output 2 4 2 3 3 3 2 3" xfId="32936"/>
    <cellStyle name="Output 2 4 2 3 3 3 2 4" xfId="32937"/>
    <cellStyle name="Output 2 4 2 3 3 3 2 5" xfId="32938"/>
    <cellStyle name="Output 2 4 2 3 3 3 2 6" xfId="32939"/>
    <cellStyle name="Output 2 4 2 3 3 3 2 7" xfId="32940"/>
    <cellStyle name="Output 2 4 2 3 3 3 3" xfId="32941"/>
    <cellStyle name="Output 2 4 2 3 3 3 4" xfId="32942"/>
    <cellStyle name="Output 2 4 2 3 3 4" xfId="32943"/>
    <cellStyle name="Output 2 4 2 3 3 4 2" xfId="32944"/>
    <cellStyle name="Output 2 4 2 3 3 4 2 2" xfId="32945"/>
    <cellStyle name="Output 2 4 2 3 3 4 2 3" xfId="32946"/>
    <cellStyle name="Output 2 4 2 3 3 4 2 4" xfId="32947"/>
    <cellStyle name="Output 2 4 2 3 3 4 2 5" xfId="32948"/>
    <cellStyle name="Output 2 4 2 3 3 4 2 6" xfId="32949"/>
    <cellStyle name="Output 2 4 2 3 3 4 2 7" xfId="32950"/>
    <cellStyle name="Output 2 4 2 3 3 4 3" xfId="32951"/>
    <cellStyle name="Output 2 4 2 3 3 4 4" xfId="32952"/>
    <cellStyle name="Output 2 4 2 3 3 5" xfId="32953"/>
    <cellStyle name="Output 2 4 2 3 3 5 2" xfId="32954"/>
    <cellStyle name="Output 2 4 2 3 3 5 3" xfId="32955"/>
    <cellStyle name="Output 2 4 2 3 3 5 4" xfId="32956"/>
    <cellStyle name="Output 2 4 2 3 3 5 5" xfId="32957"/>
    <cellStyle name="Output 2 4 2 3 3 5 6" xfId="32958"/>
    <cellStyle name="Output 2 4 2 3 3 5 7" xfId="32959"/>
    <cellStyle name="Output 2 4 2 3 3 5 8" xfId="32960"/>
    <cellStyle name="Output 2 4 2 3 3 6" xfId="32961"/>
    <cellStyle name="Output 2 4 2 3 3 6 2" xfId="32962"/>
    <cellStyle name="Output 2 4 2 3 3 6 3" xfId="32963"/>
    <cellStyle name="Output 2 4 2 3 3 6 4" xfId="32964"/>
    <cellStyle name="Output 2 4 2 3 3 6 5" xfId="32965"/>
    <cellStyle name="Output 2 4 2 3 3 6 6" xfId="32966"/>
    <cellStyle name="Output 2 4 2 3 3 6 7" xfId="32967"/>
    <cellStyle name="Output 2 4 2 3 3 7" xfId="32968"/>
    <cellStyle name="Output 2 4 2 3 3 8" xfId="32969"/>
    <cellStyle name="Output 2 4 2 3 3 9" xfId="32970"/>
    <cellStyle name="Output 2 4 2 3 4" xfId="32971"/>
    <cellStyle name="Output 2 4 2 3 4 2" xfId="32972"/>
    <cellStyle name="Output 2 4 2 3 4 2 2" xfId="32973"/>
    <cellStyle name="Output 2 4 2 3 4 2 3" xfId="32974"/>
    <cellStyle name="Output 2 4 2 3 4 2 4" xfId="32975"/>
    <cellStyle name="Output 2 4 2 3 4 2 5" xfId="32976"/>
    <cellStyle name="Output 2 4 2 3 4 2 6" xfId="32977"/>
    <cellStyle name="Output 2 4 2 3 4 2 7" xfId="32978"/>
    <cellStyle name="Output 2 4 2 3 4 3" xfId="32979"/>
    <cellStyle name="Output 2 4 2 3 4 4" xfId="32980"/>
    <cellStyle name="Output 2 4 2 3 4 5" xfId="32981"/>
    <cellStyle name="Output 2 4 2 3 5" xfId="32982"/>
    <cellStyle name="Output 2 4 2 3 5 2" xfId="32983"/>
    <cellStyle name="Output 2 4 2 3 5 2 2" xfId="32984"/>
    <cellStyle name="Output 2 4 2 3 5 2 3" xfId="32985"/>
    <cellStyle name="Output 2 4 2 3 5 2 4" xfId="32986"/>
    <cellStyle name="Output 2 4 2 3 5 2 5" xfId="32987"/>
    <cellStyle name="Output 2 4 2 3 5 2 6" xfId="32988"/>
    <cellStyle name="Output 2 4 2 3 5 2 7" xfId="32989"/>
    <cellStyle name="Output 2 4 2 3 5 3" xfId="32990"/>
    <cellStyle name="Output 2 4 2 3 5 4" xfId="32991"/>
    <cellStyle name="Output 2 4 2 3 5 5" xfId="32992"/>
    <cellStyle name="Output 2 4 2 3 6" xfId="32993"/>
    <cellStyle name="Output 2 4 2 3 6 2" xfId="32994"/>
    <cellStyle name="Output 2 4 2 3 6 2 2" xfId="32995"/>
    <cellStyle name="Output 2 4 2 3 6 2 3" xfId="32996"/>
    <cellStyle name="Output 2 4 2 3 6 2 4" xfId="32997"/>
    <cellStyle name="Output 2 4 2 3 6 2 5" xfId="32998"/>
    <cellStyle name="Output 2 4 2 3 6 2 6" xfId="32999"/>
    <cellStyle name="Output 2 4 2 3 6 2 7" xfId="33000"/>
    <cellStyle name="Output 2 4 2 3 6 3" xfId="33001"/>
    <cellStyle name="Output 2 4 2 3 6 4" xfId="33002"/>
    <cellStyle name="Output 2 4 2 3 6 5" xfId="33003"/>
    <cellStyle name="Output 2 4 2 3 7" xfId="33004"/>
    <cellStyle name="Output 2 4 2 3 7 2" xfId="33005"/>
    <cellStyle name="Output 2 4 2 3 7 2 2" xfId="33006"/>
    <cellStyle name="Output 2 4 2 3 7 2 3" xfId="33007"/>
    <cellStyle name="Output 2 4 2 3 7 2 4" xfId="33008"/>
    <cellStyle name="Output 2 4 2 3 7 2 5" xfId="33009"/>
    <cellStyle name="Output 2 4 2 3 7 2 6" xfId="33010"/>
    <cellStyle name="Output 2 4 2 3 7 2 7" xfId="33011"/>
    <cellStyle name="Output 2 4 2 3 7 3" xfId="33012"/>
    <cellStyle name="Output 2 4 2 3 7 4" xfId="33013"/>
    <cellStyle name="Output 2 4 2 3 7 5" xfId="33014"/>
    <cellStyle name="Output 2 4 2 3 8" xfId="33015"/>
    <cellStyle name="Output 2 4 2 3 8 2" xfId="33016"/>
    <cellStyle name="Output 2 4 2 3 8 3" xfId="33017"/>
    <cellStyle name="Output 2 4 2 3 8 4" xfId="33018"/>
    <cellStyle name="Output 2 4 2 3 8 5" xfId="33019"/>
    <cellStyle name="Output 2 4 2 3 8 6" xfId="33020"/>
    <cellStyle name="Output 2 4 2 3 8 7" xfId="33021"/>
    <cellStyle name="Output 2 4 2 3 8 8" xfId="33022"/>
    <cellStyle name="Output 2 4 2 3 9" xfId="33023"/>
    <cellStyle name="Output 2 4 2 3 9 2" xfId="33024"/>
    <cellStyle name="Output 2 4 2 3 9 3" xfId="33025"/>
    <cellStyle name="Output 2 4 2 3 9 4" xfId="33026"/>
    <cellStyle name="Output 2 4 2 3 9 5" xfId="33027"/>
    <cellStyle name="Output 2 4 2 3 9 6" xfId="33028"/>
    <cellStyle name="Output 2 4 2 3 9 7" xfId="33029"/>
    <cellStyle name="Output 2 4 2 4" xfId="33030"/>
    <cellStyle name="Output 2 4 2 4 10" xfId="33031"/>
    <cellStyle name="Output 2 4 2 4 10 2" xfId="33032"/>
    <cellStyle name="Output 2 4 2 4 10 3" xfId="33033"/>
    <cellStyle name="Output 2 4 2 4 10 4" xfId="33034"/>
    <cellStyle name="Output 2 4 2 4 10 5" xfId="33035"/>
    <cellStyle name="Output 2 4 2 4 11" xfId="33036"/>
    <cellStyle name="Output 2 4 2 4 11 2" xfId="33037"/>
    <cellStyle name="Output 2 4 2 4 11 3" xfId="33038"/>
    <cellStyle name="Output 2 4 2 4 11 4" xfId="33039"/>
    <cellStyle name="Output 2 4 2 4 11 5" xfId="33040"/>
    <cellStyle name="Output 2 4 2 4 12" xfId="33041"/>
    <cellStyle name="Output 2 4 2 4 12 2" xfId="33042"/>
    <cellStyle name="Output 2 4 2 4 12 3" xfId="33043"/>
    <cellStyle name="Output 2 4 2 4 12 4" xfId="33044"/>
    <cellStyle name="Output 2 4 2 4 12 5" xfId="33045"/>
    <cellStyle name="Output 2 4 2 4 13" xfId="33046"/>
    <cellStyle name="Output 2 4 2 4 13 2" xfId="33047"/>
    <cellStyle name="Output 2 4 2 4 13 3" xfId="33048"/>
    <cellStyle name="Output 2 4 2 4 13 4" xfId="33049"/>
    <cellStyle name="Output 2 4 2 4 13 5" xfId="33050"/>
    <cellStyle name="Output 2 4 2 4 14" xfId="33051"/>
    <cellStyle name="Output 2 4 2 4 14 2" xfId="33052"/>
    <cellStyle name="Output 2 4 2 4 14 3" xfId="33053"/>
    <cellStyle name="Output 2 4 2 4 14 4" xfId="33054"/>
    <cellStyle name="Output 2 4 2 4 14 5" xfId="33055"/>
    <cellStyle name="Output 2 4 2 4 15" xfId="33056"/>
    <cellStyle name="Output 2 4 2 4 15 2" xfId="33057"/>
    <cellStyle name="Output 2 4 2 4 15 3" xfId="33058"/>
    <cellStyle name="Output 2 4 2 4 15 4" xfId="33059"/>
    <cellStyle name="Output 2 4 2 4 15 5" xfId="33060"/>
    <cellStyle name="Output 2 4 2 4 16" xfId="33061"/>
    <cellStyle name="Output 2 4 2 4 16 2" xfId="33062"/>
    <cellStyle name="Output 2 4 2 4 16 3" xfId="33063"/>
    <cellStyle name="Output 2 4 2 4 16 4" xfId="33064"/>
    <cellStyle name="Output 2 4 2 4 16 5" xfId="33065"/>
    <cellStyle name="Output 2 4 2 4 17" xfId="33066"/>
    <cellStyle name="Output 2 4 2 4 17 2" xfId="33067"/>
    <cellStyle name="Output 2 4 2 4 17 3" xfId="33068"/>
    <cellStyle name="Output 2 4 2 4 17 4" xfId="33069"/>
    <cellStyle name="Output 2 4 2 4 17 5" xfId="33070"/>
    <cellStyle name="Output 2 4 2 4 18" xfId="33071"/>
    <cellStyle name="Output 2 4 2 4 18 2" xfId="33072"/>
    <cellStyle name="Output 2 4 2 4 18 3" xfId="33073"/>
    <cellStyle name="Output 2 4 2 4 18 4" xfId="33074"/>
    <cellStyle name="Output 2 4 2 4 18 5" xfId="33075"/>
    <cellStyle name="Output 2 4 2 4 19" xfId="33076"/>
    <cellStyle name="Output 2 4 2 4 2" xfId="33077"/>
    <cellStyle name="Output 2 4 2 4 2 2" xfId="33078"/>
    <cellStyle name="Output 2 4 2 4 2 2 2" xfId="33079"/>
    <cellStyle name="Output 2 4 2 4 2 2 3" xfId="33080"/>
    <cellStyle name="Output 2 4 2 4 2 2 4" xfId="33081"/>
    <cellStyle name="Output 2 4 2 4 2 2 5" xfId="33082"/>
    <cellStyle name="Output 2 4 2 4 2 2 6" xfId="33083"/>
    <cellStyle name="Output 2 4 2 4 2 2 7" xfId="33084"/>
    <cellStyle name="Output 2 4 2 4 2 3" xfId="33085"/>
    <cellStyle name="Output 2 4 2 4 2 4" xfId="33086"/>
    <cellStyle name="Output 2 4 2 4 2 5" xfId="33087"/>
    <cellStyle name="Output 2 4 2 4 3" xfId="33088"/>
    <cellStyle name="Output 2 4 2 4 3 2" xfId="33089"/>
    <cellStyle name="Output 2 4 2 4 3 2 2" xfId="33090"/>
    <cellStyle name="Output 2 4 2 4 3 2 3" xfId="33091"/>
    <cellStyle name="Output 2 4 2 4 3 2 4" xfId="33092"/>
    <cellStyle name="Output 2 4 2 4 3 2 5" xfId="33093"/>
    <cellStyle name="Output 2 4 2 4 3 2 6" xfId="33094"/>
    <cellStyle name="Output 2 4 2 4 3 2 7" xfId="33095"/>
    <cellStyle name="Output 2 4 2 4 3 3" xfId="33096"/>
    <cellStyle name="Output 2 4 2 4 3 4" xfId="33097"/>
    <cellStyle name="Output 2 4 2 4 3 5" xfId="33098"/>
    <cellStyle name="Output 2 4 2 4 4" xfId="33099"/>
    <cellStyle name="Output 2 4 2 4 4 2" xfId="33100"/>
    <cellStyle name="Output 2 4 2 4 4 2 2" xfId="33101"/>
    <cellStyle name="Output 2 4 2 4 4 2 3" xfId="33102"/>
    <cellStyle name="Output 2 4 2 4 4 2 4" xfId="33103"/>
    <cellStyle name="Output 2 4 2 4 4 2 5" xfId="33104"/>
    <cellStyle name="Output 2 4 2 4 4 2 6" xfId="33105"/>
    <cellStyle name="Output 2 4 2 4 4 2 7" xfId="33106"/>
    <cellStyle name="Output 2 4 2 4 4 3" xfId="33107"/>
    <cellStyle name="Output 2 4 2 4 4 4" xfId="33108"/>
    <cellStyle name="Output 2 4 2 4 4 5" xfId="33109"/>
    <cellStyle name="Output 2 4 2 4 5" xfId="33110"/>
    <cellStyle name="Output 2 4 2 4 5 2" xfId="33111"/>
    <cellStyle name="Output 2 4 2 4 5 3" xfId="33112"/>
    <cellStyle name="Output 2 4 2 4 5 4" xfId="33113"/>
    <cellStyle name="Output 2 4 2 4 5 5" xfId="33114"/>
    <cellStyle name="Output 2 4 2 4 5 6" xfId="33115"/>
    <cellStyle name="Output 2 4 2 4 5 7" xfId="33116"/>
    <cellStyle name="Output 2 4 2 4 5 8" xfId="33117"/>
    <cellStyle name="Output 2 4 2 4 6" xfId="33118"/>
    <cellStyle name="Output 2 4 2 4 6 2" xfId="33119"/>
    <cellStyle name="Output 2 4 2 4 6 3" xfId="33120"/>
    <cellStyle name="Output 2 4 2 4 6 4" xfId="33121"/>
    <cellStyle name="Output 2 4 2 4 6 5" xfId="33122"/>
    <cellStyle name="Output 2 4 2 4 6 6" xfId="33123"/>
    <cellStyle name="Output 2 4 2 4 6 7" xfId="33124"/>
    <cellStyle name="Output 2 4 2 4 7" xfId="33125"/>
    <cellStyle name="Output 2 4 2 4 7 2" xfId="33126"/>
    <cellStyle name="Output 2 4 2 4 7 3" xfId="33127"/>
    <cellStyle name="Output 2 4 2 4 7 4" xfId="33128"/>
    <cellStyle name="Output 2 4 2 4 7 5" xfId="33129"/>
    <cellStyle name="Output 2 4 2 4 8" xfId="33130"/>
    <cellStyle name="Output 2 4 2 4 8 2" xfId="33131"/>
    <cellStyle name="Output 2 4 2 4 8 3" xfId="33132"/>
    <cellStyle name="Output 2 4 2 4 8 4" xfId="33133"/>
    <cellStyle name="Output 2 4 2 4 8 5" xfId="33134"/>
    <cellStyle name="Output 2 4 2 4 9" xfId="33135"/>
    <cellStyle name="Output 2 4 2 4 9 2" xfId="33136"/>
    <cellStyle name="Output 2 4 2 4 9 3" xfId="33137"/>
    <cellStyle name="Output 2 4 2 4 9 4" xfId="33138"/>
    <cellStyle name="Output 2 4 2 4 9 5" xfId="33139"/>
    <cellStyle name="Output 2 4 2 5" xfId="33140"/>
    <cellStyle name="Output 2 4 2 5 10" xfId="33141"/>
    <cellStyle name="Output 2 4 2 5 2" xfId="33142"/>
    <cellStyle name="Output 2 4 2 5 2 2" xfId="33143"/>
    <cellStyle name="Output 2 4 2 5 2 2 2" xfId="33144"/>
    <cellStyle name="Output 2 4 2 5 2 2 3" xfId="33145"/>
    <cellStyle name="Output 2 4 2 5 2 2 4" xfId="33146"/>
    <cellStyle name="Output 2 4 2 5 2 2 5" xfId="33147"/>
    <cellStyle name="Output 2 4 2 5 2 2 6" xfId="33148"/>
    <cellStyle name="Output 2 4 2 5 2 2 7" xfId="33149"/>
    <cellStyle name="Output 2 4 2 5 2 3" xfId="33150"/>
    <cellStyle name="Output 2 4 2 5 2 4" xfId="33151"/>
    <cellStyle name="Output 2 4 2 5 3" xfId="33152"/>
    <cellStyle name="Output 2 4 2 5 3 2" xfId="33153"/>
    <cellStyle name="Output 2 4 2 5 3 2 2" xfId="33154"/>
    <cellStyle name="Output 2 4 2 5 3 2 3" xfId="33155"/>
    <cellStyle name="Output 2 4 2 5 3 2 4" xfId="33156"/>
    <cellStyle name="Output 2 4 2 5 3 2 5" xfId="33157"/>
    <cellStyle name="Output 2 4 2 5 3 2 6" xfId="33158"/>
    <cellStyle name="Output 2 4 2 5 3 2 7" xfId="33159"/>
    <cellStyle name="Output 2 4 2 5 3 3" xfId="33160"/>
    <cellStyle name="Output 2 4 2 5 3 4" xfId="33161"/>
    <cellStyle name="Output 2 4 2 5 4" xfId="33162"/>
    <cellStyle name="Output 2 4 2 5 4 2" xfId="33163"/>
    <cellStyle name="Output 2 4 2 5 4 2 2" xfId="33164"/>
    <cellStyle name="Output 2 4 2 5 4 2 3" xfId="33165"/>
    <cellStyle name="Output 2 4 2 5 4 2 4" xfId="33166"/>
    <cellStyle name="Output 2 4 2 5 4 2 5" xfId="33167"/>
    <cellStyle name="Output 2 4 2 5 4 2 6" xfId="33168"/>
    <cellStyle name="Output 2 4 2 5 4 2 7" xfId="33169"/>
    <cellStyle name="Output 2 4 2 5 4 3" xfId="33170"/>
    <cellStyle name="Output 2 4 2 5 4 4" xfId="33171"/>
    <cellStyle name="Output 2 4 2 5 5" xfId="33172"/>
    <cellStyle name="Output 2 4 2 5 5 2" xfId="33173"/>
    <cellStyle name="Output 2 4 2 5 5 3" xfId="33174"/>
    <cellStyle name="Output 2 4 2 5 5 4" xfId="33175"/>
    <cellStyle name="Output 2 4 2 5 5 5" xfId="33176"/>
    <cellStyle name="Output 2 4 2 5 5 6" xfId="33177"/>
    <cellStyle name="Output 2 4 2 5 5 7" xfId="33178"/>
    <cellStyle name="Output 2 4 2 5 5 8" xfId="33179"/>
    <cellStyle name="Output 2 4 2 5 6" xfId="33180"/>
    <cellStyle name="Output 2 4 2 5 6 2" xfId="33181"/>
    <cellStyle name="Output 2 4 2 5 6 3" xfId="33182"/>
    <cellStyle name="Output 2 4 2 5 6 4" xfId="33183"/>
    <cellStyle name="Output 2 4 2 5 6 5" xfId="33184"/>
    <cellStyle name="Output 2 4 2 5 6 6" xfId="33185"/>
    <cellStyle name="Output 2 4 2 5 6 7" xfId="33186"/>
    <cellStyle name="Output 2 4 2 5 7" xfId="33187"/>
    <cellStyle name="Output 2 4 2 5 8" xfId="33188"/>
    <cellStyle name="Output 2 4 2 5 9" xfId="33189"/>
    <cellStyle name="Output 2 4 2 6" xfId="33190"/>
    <cellStyle name="Output 2 4 2 6 2" xfId="33191"/>
    <cellStyle name="Output 2 4 2 6 2 2" xfId="33192"/>
    <cellStyle name="Output 2 4 2 6 2 3" xfId="33193"/>
    <cellStyle name="Output 2 4 2 6 2 4" xfId="33194"/>
    <cellStyle name="Output 2 4 2 6 2 5" xfId="33195"/>
    <cellStyle name="Output 2 4 2 6 2 6" xfId="33196"/>
    <cellStyle name="Output 2 4 2 6 2 7" xfId="33197"/>
    <cellStyle name="Output 2 4 2 6 3" xfId="33198"/>
    <cellStyle name="Output 2 4 2 6 4" xfId="33199"/>
    <cellStyle name="Output 2 4 2 6 5" xfId="33200"/>
    <cellStyle name="Output 2 4 2 7" xfId="33201"/>
    <cellStyle name="Output 2 4 2 7 2" xfId="33202"/>
    <cellStyle name="Output 2 4 2 7 2 2" xfId="33203"/>
    <cellStyle name="Output 2 4 2 7 2 3" xfId="33204"/>
    <cellStyle name="Output 2 4 2 7 2 4" xfId="33205"/>
    <cellStyle name="Output 2 4 2 7 2 5" xfId="33206"/>
    <cellStyle name="Output 2 4 2 7 2 6" xfId="33207"/>
    <cellStyle name="Output 2 4 2 7 2 7" xfId="33208"/>
    <cellStyle name="Output 2 4 2 7 3" xfId="33209"/>
    <cellStyle name="Output 2 4 2 7 4" xfId="33210"/>
    <cellStyle name="Output 2 4 2 7 5" xfId="33211"/>
    <cellStyle name="Output 2 4 2 8" xfId="33212"/>
    <cellStyle name="Output 2 4 2 8 2" xfId="33213"/>
    <cellStyle name="Output 2 4 2 8 2 2" xfId="33214"/>
    <cellStyle name="Output 2 4 2 8 2 3" xfId="33215"/>
    <cellStyle name="Output 2 4 2 8 2 4" xfId="33216"/>
    <cellStyle name="Output 2 4 2 8 2 5" xfId="33217"/>
    <cellStyle name="Output 2 4 2 8 2 6" xfId="33218"/>
    <cellStyle name="Output 2 4 2 8 2 7" xfId="33219"/>
    <cellStyle name="Output 2 4 2 8 3" xfId="33220"/>
    <cellStyle name="Output 2 4 2 8 4" xfId="33221"/>
    <cellStyle name="Output 2 4 2 8 5" xfId="33222"/>
    <cellStyle name="Output 2 4 2 9" xfId="33223"/>
    <cellStyle name="Output 2 4 2 9 2" xfId="33224"/>
    <cellStyle name="Output 2 4 2 9 2 2" xfId="33225"/>
    <cellStyle name="Output 2 4 2 9 2 3" xfId="33226"/>
    <cellStyle name="Output 2 4 2 9 2 4" xfId="33227"/>
    <cellStyle name="Output 2 4 2 9 2 5" xfId="33228"/>
    <cellStyle name="Output 2 4 2 9 2 6" xfId="33229"/>
    <cellStyle name="Output 2 4 2 9 2 7" xfId="33230"/>
    <cellStyle name="Output 2 4 2 9 3" xfId="33231"/>
    <cellStyle name="Output 2 4 2 9 4" xfId="33232"/>
    <cellStyle name="Output 2 4 2 9 5" xfId="33233"/>
    <cellStyle name="Output 2 4 20" xfId="33234"/>
    <cellStyle name="Output 2 4 3" xfId="33235"/>
    <cellStyle name="Output 2 4 3 10" xfId="33236"/>
    <cellStyle name="Output 2 4 3 10 2" xfId="33237"/>
    <cellStyle name="Output 2 4 3 10 3" xfId="33238"/>
    <cellStyle name="Output 2 4 3 10 4" xfId="33239"/>
    <cellStyle name="Output 2 4 3 10 5" xfId="33240"/>
    <cellStyle name="Output 2 4 3 10 6" xfId="33241"/>
    <cellStyle name="Output 2 4 3 10 7" xfId="33242"/>
    <cellStyle name="Output 2 4 3 10 8" xfId="33243"/>
    <cellStyle name="Output 2 4 3 11" xfId="33244"/>
    <cellStyle name="Output 2 4 3 11 2" xfId="33245"/>
    <cellStyle name="Output 2 4 3 11 3" xfId="33246"/>
    <cellStyle name="Output 2 4 3 11 4" xfId="33247"/>
    <cellStyle name="Output 2 4 3 11 5" xfId="33248"/>
    <cellStyle name="Output 2 4 3 11 6" xfId="33249"/>
    <cellStyle name="Output 2 4 3 11 7" xfId="33250"/>
    <cellStyle name="Output 2 4 3 12" xfId="33251"/>
    <cellStyle name="Output 2 4 3 12 2" xfId="33252"/>
    <cellStyle name="Output 2 4 3 12 3" xfId="33253"/>
    <cellStyle name="Output 2 4 3 12 4" xfId="33254"/>
    <cellStyle name="Output 2 4 3 12 5" xfId="33255"/>
    <cellStyle name="Output 2 4 3 13" xfId="33256"/>
    <cellStyle name="Output 2 4 3 13 2" xfId="33257"/>
    <cellStyle name="Output 2 4 3 13 3" xfId="33258"/>
    <cellStyle name="Output 2 4 3 13 4" xfId="33259"/>
    <cellStyle name="Output 2 4 3 13 5" xfId="33260"/>
    <cellStyle name="Output 2 4 3 14" xfId="33261"/>
    <cellStyle name="Output 2 4 3 14 2" xfId="33262"/>
    <cellStyle name="Output 2 4 3 14 3" xfId="33263"/>
    <cellStyle name="Output 2 4 3 14 4" xfId="33264"/>
    <cellStyle name="Output 2 4 3 14 5" xfId="33265"/>
    <cellStyle name="Output 2 4 3 15" xfId="33266"/>
    <cellStyle name="Output 2 4 3 15 2" xfId="33267"/>
    <cellStyle name="Output 2 4 3 15 3" xfId="33268"/>
    <cellStyle name="Output 2 4 3 15 4" xfId="33269"/>
    <cellStyle name="Output 2 4 3 15 5" xfId="33270"/>
    <cellStyle name="Output 2 4 3 16" xfId="33271"/>
    <cellStyle name="Output 2 4 3 16 2" xfId="33272"/>
    <cellStyle name="Output 2 4 3 16 3" xfId="33273"/>
    <cellStyle name="Output 2 4 3 16 4" xfId="33274"/>
    <cellStyle name="Output 2 4 3 16 5" xfId="33275"/>
    <cellStyle name="Output 2 4 3 17" xfId="33276"/>
    <cellStyle name="Output 2 4 3 17 2" xfId="33277"/>
    <cellStyle name="Output 2 4 3 17 3" xfId="33278"/>
    <cellStyle name="Output 2 4 3 17 4" xfId="33279"/>
    <cellStyle name="Output 2 4 3 17 5" xfId="33280"/>
    <cellStyle name="Output 2 4 3 18" xfId="33281"/>
    <cellStyle name="Output 2 4 3 2" xfId="33282"/>
    <cellStyle name="Output 2 4 3 2 10" xfId="33283"/>
    <cellStyle name="Output 2 4 3 2 10 2" xfId="33284"/>
    <cellStyle name="Output 2 4 3 2 10 3" xfId="33285"/>
    <cellStyle name="Output 2 4 3 2 10 4" xfId="33286"/>
    <cellStyle name="Output 2 4 3 2 10 5" xfId="33287"/>
    <cellStyle name="Output 2 4 3 2 11" xfId="33288"/>
    <cellStyle name="Output 2 4 3 2 11 2" xfId="33289"/>
    <cellStyle name="Output 2 4 3 2 11 3" xfId="33290"/>
    <cellStyle name="Output 2 4 3 2 11 4" xfId="33291"/>
    <cellStyle name="Output 2 4 3 2 11 5" xfId="33292"/>
    <cellStyle name="Output 2 4 3 2 12" xfId="33293"/>
    <cellStyle name="Output 2 4 3 2 12 2" xfId="33294"/>
    <cellStyle name="Output 2 4 3 2 12 3" xfId="33295"/>
    <cellStyle name="Output 2 4 3 2 12 4" xfId="33296"/>
    <cellStyle name="Output 2 4 3 2 12 5" xfId="33297"/>
    <cellStyle name="Output 2 4 3 2 13" xfId="33298"/>
    <cellStyle name="Output 2 4 3 2 13 2" xfId="33299"/>
    <cellStyle name="Output 2 4 3 2 13 3" xfId="33300"/>
    <cellStyle name="Output 2 4 3 2 13 4" xfId="33301"/>
    <cellStyle name="Output 2 4 3 2 13 5" xfId="33302"/>
    <cellStyle name="Output 2 4 3 2 14" xfId="33303"/>
    <cellStyle name="Output 2 4 3 2 14 2" xfId="33304"/>
    <cellStyle name="Output 2 4 3 2 14 3" xfId="33305"/>
    <cellStyle name="Output 2 4 3 2 14 4" xfId="33306"/>
    <cellStyle name="Output 2 4 3 2 14 5" xfId="33307"/>
    <cellStyle name="Output 2 4 3 2 15" xfId="33308"/>
    <cellStyle name="Output 2 4 3 2 15 2" xfId="33309"/>
    <cellStyle name="Output 2 4 3 2 15 3" xfId="33310"/>
    <cellStyle name="Output 2 4 3 2 15 4" xfId="33311"/>
    <cellStyle name="Output 2 4 3 2 15 5" xfId="33312"/>
    <cellStyle name="Output 2 4 3 2 16" xfId="33313"/>
    <cellStyle name="Output 2 4 3 2 16 2" xfId="33314"/>
    <cellStyle name="Output 2 4 3 2 16 3" xfId="33315"/>
    <cellStyle name="Output 2 4 3 2 16 4" xfId="33316"/>
    <cellStyle name="Output 2 4 3 2 16 5" xfId="33317"/>
    <cellStyle name="Output 2 4 3 2 17" xfId="33318"/>
    <cellStyle name="Output 2 4 3 2 17 2" xfId="33319"/>
    <cellStyle name="Output 2 4 3 2 17 3" xfId="33320"/>
    <cellStyle name="Output 2 4 3 2 17 4" xfId="33321"/>
    <cellStyle name="Output 2 4 3 2 17 5" xfId="33322"/>
    <cellStyle name="Output 2 4 3 2 18" xfId="33323"/>
    <cellStyle name="Output 2 4 3 2 18 2" xfId="33324"/>
    <cellStyle name="Output 2 4 3 2 18 3" xfId="33325"/>
    <cellStyle name="Output 2 4 3 2 18 4" xfId="33326"/>
    <cellStyle name="Output 2 4 3 2 18 5" xfId="33327"/>
    <cellStyle name="Output 2 4 3 2 19" xfId="33328"/>
    <cellStyle name="Output 2 4 3 2 2" xfId="33329"/>
    <cellStyle name="Output 2 4 3 2 2 10" xfId="33330"/>
    <cellStyle name="Output 2 4 3 2 2 10 2" xfId="33331"/>
    <cellStyle name="Output 2 4 3 2 2 10 3" xfId="33332"/>
    <cellStyle name="Output 2 4 3 2 2 10 4" xfId="33333"/>
    <cellStyle name="Output 2 4 3 2 2 10 5" xfId="33334"/>
    <cellStyle name="Output 2 4 3 2 2 11" xfId="33335"/>
    <cellStyle name="Output 2 4 3 2 2 11 2" xfId="33336"/>
    <cellStyle name="Output 2 4 3 2 2 11 3" xfId="33337"/>
    <cellStyle name="Output 2 4 3 2 2 11 4" xfId="33338"/>
    <cellStyle name="Output 2 4 3 2 2 11 5" xfId="33339"/>
    <cellStyle name="Output 2 4 3 2 2 12" xfId="33340"/>
    <cellStyle name="Output 2 4 3 2 2 12 2" xfId="33341"/>
    <cellStyle name="Output 2 4 3 2 2 12 3" xfId="33342"/>
    <cellStyle name="Output 2 4 3 2 2 12 4" xfId="33343"/>
    <cellStyle name="Output 2 4 3 2 2 12 5" xfId="33344"/>
    <cellStyle name="Output 2 4 3 2 2 13" xfId="33345"/>
    <cellStyle name="Output 2 4 3 2 2 13 2" xfId="33346"/>
    <cellStyle name="Output 2 4 3 2 2 13 3" xfId="33347"/>
    <cellStyle name="Output 2 4 3 2 2 13 4" xfId="33348"/>
    <cellStyle name="Output 2 4 3 2 2 13 5" xfId="33349"/>
    <cellStyle name="Output 2 4 3 2 2 14" xfId="33350"/>
    <cellStyle name="Output 2 4 3 2 2 14 2" xfId="33351"/>
    <cellStyle name="Output 2 4 3 2 2 14 3" xfId="33352"/>
    <cellStyle name="Output 2 4 3 2 2 14 4" xfId="33353"/>
    <cellStyle name="Output 2 4 3 2 2 14 5" xfId="33354"/>
    <cellStyle name="Output 2 4 3 2 2 15" xfId="33355"/>
    <cellStyle name="Output 2 4 3 2 2 15 2" xfId="33356"/>
    <cellStyle name="Output 2 4 3 2 2 15 3" xfId="33357"/>
    <cellStyle name="Output 2 4 3 2 2 15 4" xfId="33358"/>
    <cellStyle name="Output 2 4 3 2 2 15 5" xfId="33359"/>
    <cellStyle name="Output 2 4 3 2 2 16" xfId="33360"/>
    <cellStyle name="Output 2 4 3 2 2 16 2" xfId="33361"/>
    <cellStyle name="Output 2 4 3 2 2 16 3" xfId="33362"/>
    <cellStyle name="Output 2 4 3 2 2 16 4" xfId="33363"/>
    <cellStyle name="Output 2 4 3 2 2 16 5" xfId="33364"/>
    <cellStyle name="Output 2 4 3 2 2 17" xfId="33365"/>
    <cellStyle name="Output 2 4 3 2 2 17 2" xfId="33366"/>
    <cellStyle name="Output 2 4 3 2 2 17 3" xfId="33367"/>
    <cellStyle name="Output 2 4 3 2 2 17 4" xfId="33368"/>
    <cellStyle name="Output 2 4 3 2 2 17 5" xfId="33369"/>
    <cellStyle name="Output 2 4 3 2 2 18" xfId="33370"/>
    <cellStyle name="Output 2 4 3 2 2 18 2" xfId="33371"/>
    <cellStyle name="Output 2 4 3 2 2 18 3" xfId="33372"/>
    <cellStyle name="Output 2 4 3 2 2 18 4" xfId="33373"/>
    <cellStyle name="Output 2 4 3 2 2 18 5" xfId="33374"/>
    <cellStyle name="Output 2 4 3 2 2 19" xfId="33375"/>
    <cellStyle name="Output 2 4 3 2 2 2" xfId="33376"/>
    <cellStyle name="Output 2 4 3 2 2 2 2" xfId="33377"/>
    <cellStyle name="Output 2 4 3 2 2 2 2 2" xfId="33378"/>
    <cellStyle name="Output 2 4 3 2 2 2 2 3" xfId="33379"/>
    <cellStyle name="Output 2 4 3 2 2 2 2 4" xfId="33380"/>
    <cellStyle name="Output 2 4 3 2 2 2 2 5" xfId="33381"/>
    <cellStyle name="Output 2 4 3 2 2 2 2 6" xfId="33382"/>
    <cellStyle name="Output 2 4 3 2 2 2 2 7" xfId="33383"/>
    <cellStyle name="Output 2 4 3 2 2 2 3" xfId="33384"/>
    <cellStyle name="Output 2 4 3 2 2 2 4" xfId="33385"/>
    <cellStyle name="Output 2 4 3 2 2 2 5" xfId="33386"/>
    <cellStyle name="Output 2 4 3 2 2 3" xfId="33387"/>
    <cellStyle name="Output 2 4 3 2 2 3 2" xfId="33388"/>
    <cellStyle name="Output 2 4 3 2 2 3 2 2" xfId="33389"/>
    <cellStyle name="Output 2 4 3 2 2 3 2 3" xfId="33390"/>
    <cellStyle name="Output 2 4 3 2 2 3 2 4" xfId="33391"/>
    <cellStyle name="Output 2 4 3 2 2 3 2 5" xfId="33392"/>
    <cellStyle name="Output 2 4 3 2 2 3 2 6" xfId="33393"/>
    <cellStyle name="Output 2 4 3 2 2 3 2 7" xfId="33394"/>
    <cellStyle name="Output 2 4 3 2 2 3 3" xfId="33395"/>
    <cellStyle name="Output 2 4 3 2 2 3 4" xfId="33396"/>
    <cellStyle name="Output 2 4 3 2 2 3 5" xfId="33397"/>
    <cellStyle name="Output 2 4 3 2 2 4" xfId="33398"/>
    <cellStyle name="Output 2 4 3 2 2 4 2" xfId="33399"/>
    <cellStyle name="Output 2 4 3 2 2 4 2 2" xfId="33400"/>
    <cellStyle name="Output 2 4 3 2 2 4 2 3" xfId="33401"/>
    <cellStyle name="Output 2 4 3 2 2 4 2 4" xfId="33402"/>
    <cellStyle name="Output 2 4 3 2 2 4 2 5" xfId="33403"/>
    <cellStyle name="Output 2 4 3 2 2 4 2 6" xfId="33404"/>
    <cellStyle name="Output 2 4 3 2 2 4 2 7" xfId="33405"/>
    <cellStyle name="Output 2 4 3 2 2 4 3" xfId="33406"/>
    <cellStyle name="Output 2 4 3 2 2 4 4" xfId="33407"/>
    <cellStyle name="Output 2 4 3 2 2 4 5" xfId="33408"/>
    <cellStyle name="Output 2 4 3 2 2 5" xfId="33409"/>
    <cellStyle name="Output 2 4 3 2 2 5 2" xfId="33410"/>
    <cellStyle name="Output 2 4 3 2 2 5 3" xfId="33411"/>
    <cellStyle name="Output 2 4 3 2 2 5 4" xfId="33412"/>
    <cellStyle name="Output 2 4 3 2 2 5 5" xfId="33413"/>
    <cellStyle name="Output 2 4 3 2 2 5 6" xfId="33414"/>
    <cellStyle name="Output 2 4 3 2 2 5 7" xfId="33415"/>
    <cellStyle name="Output 2 4 3 2 2 5 8" xfId="33416"/>
    <cellStyle name="Output 2 4 3 2 2 6" xfId="33417"/>
    <cellStyle name="Output 2 4 3 2 2 6 2" xfId="33418"/>
    <cellStyle name="Output 2 4 3 2 2 6 3" xfId="33419"/>
    <cellStyle name="Output 2 4 3 2 2 6 4" xfId="33420"/>
    <cellStyle name="Output 2 4 3 2 2 6 5" xfId="33421"/>
    <cellStyle name="Output 2 4 3 2 2 6 6" xfId="33422"/>
    <cellStyle name="Output 2 4 3 2 2 6 7" xfId="33423"/>
    <cellStyle name="Output 2 4 3 2 2 7" xfId="33424"/>
    <cellStyle name="Output 2 4 3 2 2 7 2" xfId="33425"/>
    <cellStyle name="Output 2 4 3 2 2 7 3" xfId="33426"/>
    <cellStyle name="Output 2 4 3 2 2 7 4" xfId="33427"/>
    <cellStyle name="Output 2 4 3 2 2 7 5" xfId="33428"/>
    <cellStyle name="Output 2 4 3 2 2 8" xfId="33429"/>
    <cellStyle name="Output 2 4 3 2 2 8 2" xfId="33430"/>
    <cellStyle name="Output 2 4 3 2 2 8 3" xfId="33431"/>
    <cellStyle name="Output 2 4 3 2 2 8 4" xfId="33432"/>
    <cellStyle name="Output 2 4 3 2 2 8 5" xfId="33433"/>
    <cellStyle name="Output 2 4 3 2 2 9" xfId="33434"/>
    <cellStyle name="Output 2 4 3 2 2 9 2" xfId="33435"/>
    <cellStyle name="Output 2 4 3 2 2 9 3" xfId="33436"/>
    <cellStyle name="Output 2 4 3 2 2 9 4" xfId="33437"/>
    <cellStyle name="Output 2 4 3 2 2 9 5" xfId="33438"/>
    <cellStyle name="Output 2 4 3 2 3" xfId="33439"/>
    <cellStyle name="Output 2 4 3 2 3 10" xfId="33440"/>
    <cellStyle name="Output 2 4 3 2 3 2" xfId="33441"/>
    <cellStyle name="Output 2 4 3 2 3 2 2" xfId="33442"/>
    <cellStyle name="Output 2 4 3 2 3 2 2 2" xfId="33443"/>
    <cellStyle name="Output 2 4 3 2 3 2 2 3" xfId="33444"/>
    <cellStyle name="Output 2 4 3 2 3 2 2 4" xfId="33445"/>
    <cellStyle name="Output 2 4 3 2 3 2 2 5" xfId="33446"/>
    <cellStyle name="Output 2 4 3 2 3 2 2 6" xfId="33447"/>
    <cellStyle name="Output 2 4 3 2 3 2 2 7" xfId="33448"/>
    <cellStyle name="Output 2 4 3 2 3 2 3" xfId="33449"/>
    <cellStyle name="Output 2 4 3 2 3 2 4" xfId="33450"/>
    <cellStyle name="Output 2 4 3 2 3 3" xfId="33451"/>
    <cellStyle name="Output 2 4 3 2 3 3 2" xfId="33452"/>
    <cellStyle name="Output 2 4 3 2 3 3 2 2" xfId="33453"/>
    <cellStyle name="Output 2 4 3 2 3 3 2 3" xfId="33454"/>
    <cellStyle name="Output 2 4 3 2 3 3 2 4" xfId="33455"/>
    <cellStyle name="Output 2 4 3 2 3 3 2 5" xfId="33456"/>
    <cellStyle name="Output 2 4 3 2 3 3 2 6" xfId="33457"/>
    <cellStyle name="Output 2 4 3 2 3 3 2 7" xfId="33458"/>
    <cellStyle name="Output 2 4 3 2 3 3 3" xfId="33459"/>
    <cellStyle name="Output 2 4 3 2 3 3 4" xfId="33460"/>
    <cellStyle name="Output 2 4 3 2 3 4" xfId="33461"/>
    <cellStyle name="Output 2 4 3 2 3 4 2" xfId="33462"/>
    <cellStyle name="Output 2 4 3 2 3 4 2 2" xfId="33463"/>
    <cellStyle name="Output 2 4 3 2 3 4 2 3" xfId="33464"/>
    <cellStyle name="Output 2 4 3 2 3 4 2 4" xfId="33465"/>
    <cellStyle name="Output 2 4 3 2 3 4 2 5" xfId="33466"/>
    <cellStyle name="Output 2 4 3 2 3 4 2 6" xfId="33467"/>
    <cellStyle name="Output 2 4 3 2 3 4 2 7" xfId="33468"/>
    <cellStyle name="Output 2 4 3 2 3 4 3" xfId="33469"/>
    <cellStyle name="Output 2 4 3 2 3 4 4" xfId="33470"/>
    <cellStyle name="Output 2 4 3 2 3 5" xfId="33471"/>
    <cellStyle name="Output 2 4 3 2 3 5 2" xfId="33472"/>
    <cellStyle name="Output 2 4 3 2 3 5 3" xfId="33473"/>
    <cellStyle name="Output 2 4 3 2 3 5 4" xfId="33474"/>
    <cellStyle name="Output 2 4 3 2 3 5 5" xfId="33475"/>
    <cellStyle name="Output 2 4 3 2 3 5 6" xfId="33476"/>
    <cellStyle name="Output 2 4 3 2 3 5 7" xfId="33477"/>
    <cellStyle name="Output 2 4 3 2 3 5 8" xfId="33478"/>
    <cellStyle name="Output 2 4 3 2 3 6" xfId="33479"/>
    <cellStyle name="Output 2 4 3 2 3 6 2" xfId="33480"/>
    <cellStyle name="Output 2 4 3 2 3 6 3" xfId="33481"/>
    <cellStyle name="Output 2 4 3 2 3 6 4" xfId="33482"/>
    <cellStyle name="Output 2 4 3 2 3 6 5" xfId="33483"/>
    <cellStyle name="Output 2 4 3 2 3 6 6" xfId="33484"/>
    <cellStyle name="Output 2 4 3 2 3 6 7" xfId="33485"/>
    <cellStyle name="Output 2 4 3 2 3 7" xfId="33486"/>
    <cellStyle name="Output 2 4 3 2 3 8" xfId="33487"/>
    <cellStyle name="Output 2 4 3 2 3 9" xfId="33488"/>
    <cellStyle name="Output 2 4 3 2 4" xfId="33489"/>
    <cellStyle name="Output 2 4 3 2 4 2" xfId="33490"/>
    <cellStyle name="Output 2 4 3 2 4 2 2" xfId="33491"/>
    <cellStyle name="Output 2 4 3 2 4 2 3" xfId="33492"/>
    <cellStyle name="Output 2 4 3 2 4 2 4" xfId="33493"/>
    <cellStyle name="Output 2 4 3 2 4 2 5" xfId="33494"/>
    <cellStyle name="Output 2 4 3 2 4 2 6" xfId="33495"/>
    <cellStyle name="Output 2 4 3 2 4 2 7" xfId="33496"/>
    <cellStyle name="Output 2 4 3 2 4 3" xfId="33497"/>
    <cellStyle name="Output 2 4 3 2 4 4" xfId="33498"/>
    <cellStyle name="Output 2 4 3 2 4 5" xfId="33499"/>
    <cellStyle name="Output 2 4 3 2 5" xfId="33500"/>
    <cellStyle name="Output 2 4 3 2 5 2" xfId="33501"/>
    <cellStyle name="Output 2 4 3 2 5 2 2" xfId="33502"/>
    <cellStyle name="Output 2 4 3 2 5 2 3" xfId="33503"/>
    <cellStyle name="Output 2 4 3 2 5 2 4" xfId="33504"/>
    <cellStyle name="Output 2 4 3 2 5 2 5" xfId="33505"/>
    <cellStyle name="Output 2 4 3 2 5 2 6" xfId="33506"/>
    <cellStyle name="Output 2 4 3 2 5 2 7" xfId="33507"/>
    <cellStyle name="Output 2 4 3 2 5 3" xfId="33508"/>
    <cellStyle name="Output 2 4 3 2 5 4" xfId="33509"/>
    <cellStyle name="Output 2 4 3 2 5 5" xfId="33510"/>
    <cellStyle name="Output 2 4 3 2 6" xfId="33511"/>
    <cellStyle name="Output 2 4 3 2 6 2" xfId="33512"/>
    <cellStyle name="Output 2 4 3 2 6 2 2" xfId="33513"/>
    <cellStyle name="Output 2 4 3 2 6 2 3" xfId="33514"/>
    <cellStyle name="Output 2 4 3 2 6 2 4" xfId="33515"/>
    <cellStyle name="Output 2 4 3 2 6 2 5" xfId="33516"/>
    <cellStyle name="Output 2 4 3 2 6 2 6" xfId="33517"/>
    <cellStyle name="Output 2 4 3 2 6 2 7" xfId="33518"/>
    <cellStyle name="Output 2 4 3 2 6 3" xfId="33519"/>
    <cellStyle name="Output 2 4 3 2 6 4" xfId="33520"/>
    <cellStyle name="Output 2 4 3 2 6 5" xfId="33521"/>
    <cellStyle name="Output 2 4 3 2 7" xfId="33522"/>
    <cellStyle name="Output 2 4 3 2 7 2" xfId="33523"/>
    <cellStyle name="Output 2 4 3 2 7 2 2" xfId="33524"/>
    <cellStyle name="Output 2 4 3 2 7 2 3" xfId="33525"/>
    <cellStyle name="Output 2 4 3 2 7 2 4" xfId="33526"/>
    <cellStyle name="Output 2 4 3 2 7 2 5" xfId="33527"/>
    <cellStyle name="Output 2 4 3 2 7 2 6" xfId="33528"/>
    <cellStyle name="Output 2 4 3 2 7 2 7" xfId="33529"/>
    <cellStyle name="Output 2 4 3 2 7 3" xfId="33530"/>
    <cellStyle name="Output 2 4 3 2 7 4" xfId="33531"/>
    <cellStyle name="Output 2 4 3 2 7 5" xfId="33532"/>
    <cellStyle name="Output 2 4 3 2 8" xfId="33533"/>
    <cellStyle name="Output 2 4 3 2 8 2" xfId="33534"/>
    <cellStyle name="Output 2 4 3 2 8 3" xfId="33535"/>
    <cellStyle name="Output 2 4 3 2 8 4" xfId="33536"/>
    <cellStyle name="Output 2 4 3 2 8 5" xfId="33537"/>
    <cellStyle name="Output 2 4 3 2 8 6" xfId="33538"/>
    <cellStyle name="Output 2 4 3 2 8 7" xfId="33539"/>
    <cellStyle name="Output 2 4 3 2 8 8" xfId="33540"/>
    <cellStyle name="Output 2 4 3 2 9" xfId="33541"/>
    <cellStyle name="Output 2 4 3 2 9 2" xfId="33542"/>
    <cellStyle name="Output 2 4 3 2 9 3" xfId="33543"/>
    <cellStyle name="Output 2 4 3 2 9 4" xfId="33544"/>
    <cellStyle name="Output 2 4 3 2 9 5" xfId="33545"/>
    <cellStyle name="Output 2 4 3 2 9 6" xfId="33546"/>
    <cellStyle name="Output 2 4 3 2 9 7" xfId="33547"/>
    <cellStyle name="Output 2 4 3 3" xfId="33548"/>
    <cellStyle name="Output 2 4 3 3 10" xfId="33549"/>
    <cellStyle name="Output 2 4 3 3 10 2" xfId="33550"/>
    <cellStyle name="Output 2 4 3 3 10 3" xfId="33551"/>
    <cellStyle name="Output 2 4 3 3 10 4" xfId="33552"/>
    <cellStyle name="Output 2 4 3 3 10 5" xfId="33553"/>
    <cellStyle name="Output 2 4 3 3 11" xfId="33554"/>
    <cellStyle name="Output 2 4 3 3 11 2" xfId="33555"/>
    <cellStyle name="Output 2 4 3 3 11 3" xfId="33556"/>
    <cellStyle name="Output 2 4 3 3 11 4" xfId="33557"/>
    <cellStyle name="Output 2 4 3 3 11 5" xfId="33558"/>
    <cellStyle name="Output 2 4 3 3 12" xfId="33559"/>
    <cellStyle name="Output 2 4 3 3 12 2" xfId="33560"/>
    <cellStyle name="Output 2 4 3 3 12 3" xfId="33561"/>
    <cellStyle name="Output 2 4 3 3 12 4" xfId="33562"/>
    <cellStyle name="Output 2 4 3 3 12 5" xfId="33563"/>
    <cellStyle name="Output 2 4 3 3 13" xfId="33564"/>
    <cellStyle name="Output 2 4 3 3 13 2" xfId="33565"/>
    <cellStyle name="Output 2 4 3 3 13 3" xfId="33566"/>
    <cellStyle name="Output 2 4 3 3 13 4" xfId="33567"/>
    <cellStyle name="Output 2 4 3 3 13 5" xfId="33568"/>
    <cellStyle name="Output 2 4 3 3 14" xfId="33569"/>
    <cellStyle name="Output 2 4 3 3 14 2" xfId="33570"/>
    <cellStyle name="Output 2 4 3 3 14 3" xfId="33571"/>
    <cellStyle name="Output 2 4 3 3 14 4" xfId="33572"/>
    <cellStyle name="Output 2 4 3 3 14 5" xfId="33573"/>
    <cellStyle name="Output 2 4 3 3 15" xfId="33574"/>
    <cellStyle name="Output 2 4 3 3 15 2" xfId="33575"/>
    <cellStyle name="Output 2 4 3 3 15 3" xfId="33576"/>
    <cellStyle name="Output 2 4 3 3 15 4" xfId="33577"/>
    <cellStyle name="Output 2 4 3 3 15 5" xfId="33578"/>
    <cellStyle name="Output 2 4 3 3 16" xfId="33579"/>
    <cellStyle name="Output 2 4 3 3 16 2" xfId="33580"/>
    <cellStyle name="Output 2 4 3 3 16 3" xfId="33581"/>
    <cellStyle name="Output 2 4 3 3 16 4" xfId="33582"/>
    <cellStyle name="Output 2 4 3 3 16 5" xfId="33583"/>
    <cellStyle name="Output 2 4 3 3 17" xfId="33584"/>
    <cellStyle name="Output 2 4 3 3 17 2" xfId="33585"/>
    <cellStyle name="Output 2 4 3 3 17 3" xfId="33586"/>
    <cellStyle name="Output 2 4 3 3 17 4" xfId="33587"/>
    <cellStyle name="Output 2 4 3 3 17 5" xfId="33588"/>
    <cellStyle name="Output 2 4 3 3 18" xfId="33589"/>
    <cellStyle name="Output 2 4 3 3 18 2" xfId="33590"/>
    <cellStyle name="Output 2 4 3 3 18 3" xfId="33591"/>
    <cellStyle name="Output 2 4 3 3 18 4" xfId="33592"/>
    <cellStyle name="Output 2 4 3 3 18 5" xfId="33593"/>
    <cellStyle name="Output 2 4 3 3 19" xfId="33594"/>
    <cellStyle name="Output 2 4 3 3 2" xfId="33595"/>
    <cellStyle name="Output 2 4 3 3 2 10" xfId="33596"/>
    <cellStyle name="Output 2 4 3 3 2 10 2" xfId="33597"/>
    <cellStyle name="Output 2 4 3 3 2 10 3" xfId="33598"/>
    <cellStyle name="Output 2 4 3 3 2 10 4" xfId="33599"/>
    <cellStyle name="Output 2 4 3 3 2 10 5" xfId="33600"/>
    <cellStyle name="Output 2 4 3 3 2 11" xfId="33601"/>
    <cellStyle name="Output 2 4 3 3 2 11 2" xfId="33602"/>
    <cellStyle name="Output 2 4 3 3 2 11 3" xfId="33603"/>
    <cellStyle name="Output 2 4 3 3 2 11 4" xfId="33604"/>
    <cellStyle name="Output 2 4 3 3 2 11 5" xfId="33605"/>
    <cellStyle name="Output 2 4 3 3 2 12" xfId="33606"/>
    <cellStyle name="Output 2 4 3 3 2 12 2" xfId="33607"/>
    <cellStyle name="Output 2 4 3 3 2 12 3" xfId="33608"/>
    <cellStyle name="Output 2 4 3 3 2 12 4" xfId="33609"/>
    <cellStyle name="Output 2 4 3 3 2 12 5" xfId="33610"/>
    <cellStyle name="Output 2 4 3 3 2 13" xfId="33611"/>
    <cellStyle name="Output 2 4 3 3 2 13 2" xfId="33612"/>
    <cellStyle name="Output 2 4 3 3 2 13 3" xfId="33613"/>
    <cellStyle name="Output 2 4 3 3 2 13 4" xfId="33614"/>
    <cellStyle name="Output 2 4 3 3 2 13 5" xfId="33615"/>
    <cellStyle name="Output 2 4 3 3 2 14" xfId="33616"/>
    <cellStyle name="Output 2 4 3 3 2 14 2" xfId="33617"/>
    <cellStyle name="Output 2 4 3 3 2 14 3" xfId="33618"/>
    <cellStyle name="Output 2 4 3 3 2 14 4" xfId="33619"/>
    <cellStyle name="Output 2 4 3 3 2 14 5" xfId="33620"/>
    <cellStyle name="Output 2 4 3 3 2 15" xfId="33621"/>
    <cellStyle name="Output 2 4 3 3 2 15 2" xfId="33622"/>
    <cellStyle name="Output 2 4 3 3 2 15 3" xfId="33623"/>
    <cellStyle name="Output 2 4 3 3 2 15 4" xfId="33624"/>
    <cellStyle name="Output 2 4 3 3 2 15 5" xfId="33625"/>
    <cellStyle name="Output 2 4 3 3 2 16" xfId="33626"/>
    <cellStyle name="Output 2 4 3 3 2 16 2" xfId="33627"/>
    <cellStyle name="Output 2 4 3 3 2 16 3" xfId="33628"/>
    <cellStyle name="Output 2 4 3 3 2 16 4" xfId="33629"/>
    <cellStyle name="Output 2 4 3 3 2 16 5" xfId="33630"/>
    <cellStyle name="Output 2 4 3 3 2 17" xfId="33631"/>
    <cellStyle name="Output 2 4 3 3 2 17 2" xfId="33632"/>
    <cellStyle name="Output 2 4 3 3 2 17 3" xfId="33633"/>
    <cellStyle name="Output 2 4 3 3 2 17 4" xfId="33634"/>
    <cellStyle name="Output 2 4 3 3 2 17 5" xfId="33635"/>
    <cellStyle name="Output 2 4 3 3 2 18" xfId="33636"/>
    <cellStyle name="Output 2 4 3 3 2 18 2" xfId="33637"/>
    <cellStyle name="Output 2 4 3 3 2 18 3" xfId="33638"/>
    <cellStyle name="Output 2 4 3 3 2 18 4" xfId="33639"/>
    <cellStyle name="Output 2 4 3 3 2 18 5" xfId="33640"/>
    <cellStyle name="Output 2 4 3 3 2 19" xfId="33641"/>
    <cellStyle name="Output 2 4 3 3 2 2" xfId="33642"/>
    <cellStyle name="Output 2 4 3 3 2 2 2" xfId="33643"/>
    <cellStyle name="Output 2 4 3 3 2 2 2 2" xfId="33644"/>
    <cellStyle name="Output 2 4 3 3 2 2 2 3" xfId="33645"/>
    <cellStyle name="Output 2 4 3 3 2 2 2 4" xfId="33646"/>
    <cellStyle name="Output 2 4 3 3 2 2 2 5" xfId="33647"/>
    <cellStyle name="Output 2 4 3 3 2 2 2 6" xfId="33648"/>
    <cellStyle name="Output 2 4 3 3 2 2 2 7" xfId="33649"/>
    <cellStyle name="Output 2 4 3 3 2 2 3" xfId="33650"/>
    <cellStyle name="Output 2 4 3 3 2 2 4" xfId="33651"/>
    <cellStyle name="Output 2 4 3 3 2 2 5" xfId="33652"/>
    <cellStyle name="Output 2 4 3 3 2 3" xfId="33653"/>
    <cellStyle name="Output 2 4 3 3 2 3 2" xfId="33654"/>
    <cellStyle name="Output 2 4 3 3 2 3 2 2" xfId="33655"/>
    <cellStyle name="Output 2 4 3 3 2 3 2 3" xfId="33656"/>
    <cellStyle name="Output 2 4 3 3 2 3 2 4" xfId="33657"/>
    <cellStyle name="Output 2 4 3 3 2 3 2 5" xfId="33658"/>
    <cellStyle name="Output 2 4 3 3 2 3 2 6" xfId="33659"/>
    <cellStyle name="Output 2 4 3 3 2 3 2 7" xfId="33660"/>
    <cellStyle name="Output 2 4 3 3 2 3 3" xfId="33661"/>
    <cellStyle name="Output 2 4 3 3 2 3 4" xfId="33662"/>
    <cellStyle name="Output 2 4 3 3 2 3 5" xfId="33663"/>
    <cellStyle name="Output 2 4 3 3 2 4" xfId="33664"/>
    <cellStyle name="Output 2 4 3 3 2 4 2" xfId="33665"/>
    <cellStyle name="Output 2 4 3 3 2 4 2 2" xfId="33666"/>
    <cellStyle name="Output 2 4 3 3 2 4 2 3" xfId="33667"/>
    <cellStyle name="Output 2 4 3 3 2 4 2 4" xfId="33668"/>
    <cellStyle name="Output 2 4 3 3 2 4 2 5" xfId="33669"/>
    <cellStyle name="Output 2 4 3 3 2 4 2 6" xfId="33670"/>
    <cellStyle name="Output 2 4 3 3 2 4 2 7" xfId="33671"/>
    <cellStyle name="Output 2 4 3 3 2 4 3" xfId="33672"/>
    <cellStyle name="Output 2 4 3 3 2 4 4" xfId="33673"/>
    <cellStyle name="Output 2 4 3 3 2 4 5" xfId="33674"/>
    <cellStyle name="Output 2 4 3 3 2 5" xfId="33675"/>
    <cellStyle name="Output 2 4 3 3 2 5 2" xfId="33676"/>
    <cellStyle name="Output 2 4 3 3 2 5 3" xfId="33677"/>
    <cellStyle name="Output 2 4 3 3 2 5 4" xfId="33678"/>
    <cellStyle name="Output 2 4 3 3 2 5 5" xfId="33679"/>
    <cellStyle name="Output 2 4 3 3 2 5 6" xfId="33680"/>
    <cellStyle name="Output 2 4 3 3 2 5 7" xfId="33681"/>
    <cellStyle name="Output 2 4 3 3 2 5 8" xfId="33682"/>
    <cellStyle name="Output 2 4 3 3 2 6" xfId="33683"/>
    <cellStyle name="Output 2 4 3 3 2 6 2" xfId="33684"/>
    <cellStyle name="Output 2 4 3 3 2 6 3" xfId="33685"/>
    <cellStyle name="Output 2 4 3 3 2 6 4" xfId="33686"/>
    <cellStyle name="Output 2 4 3 3 2 6 5" xfId="33687"/>
    <cellStyle name="Output 2 4 3 3 2 6 6" xfId="33688"/>
    <cellStyle name="Output 2 4 3 3 2 6 7" xfId="33689"/>
    <cellStyle name="Output 2 4 3 3 2 7" xfId="33690"/>
    <cellStyle name="Output 2 4 3 3 2 7 2" xfId="33691"/>
    <cellStyle name="Output 2 4 3 3 2 7 3" xfId="33692"/>
    <cellStyle name="Output 2 4 3 3 2 7 4" xfId="33693"/>
    <cellStyle name="Output 2 4 3 3 2 7 5" xfId="33694"/>
    <cellStyle name="Output 2 4 3 3 2 8" xfId="33695"/>
    <cellStyle name="Output 2 4 3 3 2 8 2" xfId="33696"/>
    <cellStyle name="Output 2 4 3 3 2 8 3" xfId="33697"/>
    <cellStyle name="Output 2 4 3 3 2 8 4" xfId="33698"/>
    <cellStyle name="Output 2 4 3 3 2 8 5" xfId="33699"/>
    <cellStyle name="Output 2 4 3 3 2 9" xfId="33700"/>
    <cellStyle name="Output 2 4 3 3 2 9 2" xfId="33701"/>
    <cellStyle name="Output 2 4 3 3 2 9 3" xfId="33702"/>
    <cellStyle name="Output 2 4 3 3 2 9 4" xfId="33703"/>
    <cellStyle name="Output 2 4 3 3 2 9 5" xfId="33704"/>
    <cellStyle name="Output 2 4 3 3 3" xfId="33705"/>
    <cellStyle name="Output 2 4 3 3 3 10" xfId="33706"/>
    <cellStyle name="Output 2 4 3 3 3 2" xfId="33707"/>
    <cellStyle name="Output 2 4 3 3 3 2 2" xfId="33708"/>
    <cellStyle name="Output 2 4 3 3 3 2 2 2" xfId="33709"/>
    <cellStyle name="Output 2 4 3 3 3 2 2 3" xfId="33710"/>
    <cellStyle name="Output 2 4 3 3 3 2 2 4" xfId="33711"/>
    <cellStyle name="Output 2 4 3 3 3 2 2 5" xfId="33712"/>
    <cellStyle name="Output 2 4 3 3 3 2 2 6" xfId="33713"/>
    <cellStyle name="Output 2 4 3 3 3 2 2 7" xfId="33714"/>
    <cellStyle name="Output 2 4 3 3 3 2 3" xfId="33715"/>
    <cellStyle name="Output 2 4 3 3 3 2 4" xfId="33716"/>
    <cellStyle name="Output 2 4 3 3 3 3" xfId="33717"/>
    <cellStyle name="Output 2 4 3 3 3 3 2" xfId="33718"/>
    <cellStyle name="Output 2 4 3 3 3 3 2 2" xfId="33719"/>
    <cellStyle name="Output 2 4 3 3 3 3 2 3" xfId="33720"/>
    <cellStyle name="Output 2 4 3 3 3 3 2 4" xfId="33721"/>
    <cellStyle name="Output 2 4 3 3 3 3 2 5" xfId="33722"/>
    <cellStyle name="Output 2 4 3 3 3 3 2 6" xfId="33723"/>
    <cellStyle name="Output 2 4 3 3 3 3 2 7" xfId="33724"/>
    <cellStyle name="Output 2 4 3 3 3 3 3" xfId="33725"/>
    <cellStyle name="Output 2 4 3 3 3 3 4" xfId="33726"/>
    <cellStyle name="Output 2 4 3 3 3 4" xfId="33727"/>
    <cellStyle name="Output 2 4 3 3 3 4 2" xfId="33728"/>
    <cellStyle name="Output 2 4 3 3 3 4 2 2" xfId="33729"/>
    <cellStyle name="Output 2 4 3 3 3 4 2 3" xfId="33730"/>
    <cellStyle name="Output 2 4 3 3 3 4 2 4" xfId="33731"/>
    <cellStyle name="Output 2 4 3 3 3 4 2 5" xfId="33732"/>
    <cellStyle name="Output 2 4 3 3 3 4 2 6" xfId="33733"/>
    <cellStyle name="Output 2 4 3 3 3 4 2 7" xfId="33734"/>
    <cellStyle name="Output 2 4 3 3 3 4 3" xfId="33735"/>
    <cellStyle name="Output 2 4 3 3 3 4 4" xfId="33736"/>
    <cellStyle name="Output 2 4 3 3 3 5" xfId="33737"/>
    <cellStyle name="Output 2 4 3 3 3 5 2" xfId="33738"/>
    <cellStyle name="Output 2 4 3 3 3 5 3" xfId="33739"/>
    <cellStyle name="Output 2 4 3 3 3 5 4" xfId="33740"/>
    <cellStyle name="Output 2 4 3 3 3 5 5" xfId="33741"/>
    <cellStyle name="Output 2 4 3 3 3 5 6" xfId="33742"/>
    <cellStyle name="Output 2 4 3 3 3 5 7" xfId="33743"/>
    <cellStyle name="Output 2 4 3 3 3 5 8" xfId="33744"/>
    <cellStyle name="Output 2 4 3 3 3 6" xfId="33745"/>
    <cellStyle name="Output 2 4 3 3 3 6 2" xfId="33746"/>
    <cellStyle name="Output 2 4 3 3 3 6 3" xfId="33747"/>
    <cellStyle name="Output 2 4 3 3 3 6 4" xfId="33748"/>
    <cellStyle name="Output 2 4 3 3 3 6 5" xfId="33749"/>
    <cellStyle name="Output 2 4 3 3 3 6 6" xfId="33750"/>
    <cellStyle name="Output 2 4 3 3 3 6 7" xfId="33751"/>
    <cellStyle name="Output 2 4 3 3 3 7" xfId="33752"/>
    <cellStyle name="Output 2 4 3 3 3 8" xfId="33753"/>
    <cellStyle name="Output 2 4 3 3 3 9" xfId="33754"/>
    <cellStyle name="Output 2 4 3 3 4" xfId="33755"/>
    <cellStyle name="Output 2 4 3 3 4 2" xfId="33756"/>
    <cellStyle name="Output 2 4 3 3 4 2 2" xfId="33757"/>
    <cellStyle name="Output 2 4 3 3 4 2 3" xfId="33758"/>
    <cellStyle name="Output 2 4 3 3 4 2 4" xfId="33759"/>
    <cellStyle name="Output 2 4 3 3 4 2 5" xfId="33760"/>
    <cellStyle name="Output 2 4 3 3 4 2 6" xfId="33761"/>
    <cellStyle name="Output 2 4 3 3 4 2 7" xfId="33762"/>
    <cellStyle name="Output 2 4 3 3 4 3" xfId="33763"/>
    <cellStyle name="Output 2 4 3 3 4 4" xfId="33764"/>
    <cellStyle name="Output 2 4 3 3 4 5" xfId="33765"/>
    <cellStyle name="Output 2 4 3 3 5" xfId="33766"/>
    <cellStyle name="Output 2 4 3 3 5 2" xfId="33767"/>
    <cellStyle name="Output 2 4 3 3 5 2 2" xfId="33768"/>
    <cellStyle name="Output 2 4 3 3 5 2 3" xfId="33769"/>
    <cellStyle name="Output 2 4 3 3 5 2 4" xfId="33770"/>
    <cellStyle name="Output 2 4 3 3 5 2 5" xfId="33771"/>
    <cellStyle name="Output 2 4 3 3 5 2 6" xfId="33772"/>
    <cellStyle name="Output 2 4 3 3 5 2 7" xfId="33773"/>
    <cellStyle name="Output 2 4 3 3 5 3" xfId="33774"/>
    <cellStyle name="Output 2 4 3 3 5 4" xfId="33775"/>
    <cellStyle name="Output 2 4 3 3 5 5" xfId="33776"/>
    <cellStyle name="Output 2 4 3 3 6" xfId="33777"/>
    <cellStyle name="Output 2 4 3 3 6 2" xfId="33778"/>
    <cellStyle name="Output 2 4 3 3 6 2 2" xfId="33779"/>
    <cellStyle name="Output 2 4 3 3 6 2 3" xfId="33780"/>
    <cellStyle name="Output 2 4 3 3 6 2 4" xfId="33781"/>
    <cellStyle name="Output 2 4 3 3 6 2 5" xfId="33782"/>
    <cellStyle name="Output 2 4 3 3 6 2 6" xfId="33783"/>
    <cellStyle name="Output 2 4 3 3 6 2 7" xfId="33784"/>
    <cellStyle name="Output 2 4 3 3 6 3" xfId="33785"/>
    <cellStyle name="Output 2 4 3 3 6 4" xfId="33786"/>
    <cellStyle name="Output 2 4 3 3 6 5" xfId="33787"/>
    <cellStyle name="Output 2 4 3 3 7" xfId="33788"/>
    <cellStyle name="Output 2 4 3 3 7 2" xfId="33789"/>
    <cellStyle name="Output 2 4 3 3 7 2 2" xfId="33790"/>
    <cellStyle name="Output 2 4 3 3 7 2 3" xfId="33791"/>
    <cellStyle name="Output 2 4 3 3 7 2 4" xfId="33792"/>
    <cellStyle name="Output 2 4 3 3 7 2 5" xfId="33793"/>
    <cellStyle name="Output 2 4 3 3 7 2 6" xfId="33794"/>
    <cellStyle name="Output 2 4 3 3 7 2 7" xfId="33795"/>
    <cellStyle name="Output 2 4 3 3 7 3" xfId="33796"/>
    <cellStyle name="Output 2 4 3 3 7 4" xfId="33797"/>
    <cellStyle name="Output 2 4 3 3 7 5" xfId="33798"/>
    <cellStyle name="Output 2 4 3 3 8" xfId="33799"/>
    <cellStyle name="Output 2 4 3 3 8 2" xfId="33800"/>
    <cellStyle name="Output 2 4 3 3 8 3" xfId="33801"/>
    <cellStyle name="Output 2 4 3 3 8 4" xfId="33802"/>
    <cellStyle name="Output 2 4 3 3 8 5" xfId="33803"/>
    <cellStyle name="Output 2 4 3 3 8 6" xfId="33804"/>
    <cellStyle name="Output 2 4 3 3 8 7" xfId="33805"/>
    <cellStyle name="Output 2 4 3 3 8 8" xfId="33806"/>
    <cellStyle name="Output 2 4 3 3 9" xfId="33807"/>
    <cellStyle name="Output 2 4 3 3 9 2" xfId="33808"/>
    <cellStyle name="Output 2 4 3 3 9 3" xfId="33809"/>
    <cellStyle name="Output 2 4 3 3 9 4" xfId="33810"/>
    <cellStyle name="Output 2 4 3 3 9 5" xfId="33811"/>
    <cellStyle name="Output 2 4 3 3 9 6" xfId="33812"/>
    <cellStyle name="Output 2 4 3 3 9 7" xfId="33813"/>
    <cellStyle name="Output 2 4 3 4" xfId="33814"/>
    <cellStyle name="Output 2 4 3 4 10" xfId="33815"/>
    <cellStyle name="Output 2 4 3 4 10 2" xfId="33816"/>
    <cellStyle name="Output 2 4 3 4 10 3" xfId="33817"/>
    <cellStyle name="Output 2 4 3 4 10 4" xfId="33818"/>
    <cellStyle name="Output 2 4 3 4 10 5" xfId="33819"/>
    <cellStyle name="Output 2 4 3 4 11" xfId="33820"/>
    <cellStyle name="Output 2 4 3 4 11 2" xfId="33821"/>
    <cellStyle name="Output 2 4 3 4 11 3" xfId="33822"/>
    <cellStyle name="Output 2 4 3 4 11 4" xfId="33823"/>
    <cellStyle name="Output 2 4 3 4 11 5" xfId="33824"/>
    <cellStyle name="Output 2 4 3 4 12" xfId="33825"/>
    <cellStyle name="Output 2 4 3 4 12 2" xfId="33826"/>
    <cellStyle name="Output 2 4 3 4 12 3" xfId="33827"/>
    <cellStyle name="Output 2 4 3 4 12 4" xfId="33828"/>
    <cellStyle name="Output 2 4 3 4 12 5" xfId="33829"/>
    <cellStyle name="Output 2 4 3 4 13" xfId="33830"/>
    <cellStyle name="Output 2 4 3 4 13 2" xfId="33831"/>
    <cellStyle name="Output 2 4 3 4 13 3" xfId="33832"/>
    <cellStyle name="Output 2 4 3 4 13 4" xfId="33833"/>
    <cellStyle name="Output 2 4 3 4 13 5" xfId="33834"/>
    <cellStyle name="Output 2 4 3 4 14" xfId="33835"/>
    <cellStyle name="Output 2 4 3 4 14 2" xfId="33836"/>
    <cellStyle name="Output 2 4 3 4 14 3" xfId="33837"/>
    <cellStyle name="Output 2 4 3 4 14 4" xfId="33838"/>
    <cellStyle name="Output 2 4 3 4 14 5" xfId="33839"/>
    <cellStyle name="Output 2 4 3 4 15" xfId="33840"/>
    <cellStyle name="Output 2 4 3 4 15 2" xfId="33841"/>
    <cellStyle name="Output 2 4 3 4 15 3" xfId="33842"/>
    <cellStyle name="Output 2 4 3 4 15 4" xfId="33843"/>
    <cellStyle name="Output 2 4 3 4 15 5" xfId="33844"/>
    <cellStyle name="Output 2 4 3 4 16" xfId="33845"/>
    <cellStyle name="Output 2 4 3 4 16 2" xfId="33846"/>
    <cellStyle name="Output 2 4 3 4 16 3" xfId="33847"/>
    <cellStyle name="Output 2 4 3 4 16 4" xfId="33848"/>
    <cellStyle name="Output 2 4 3 4 16 5" xfId="33849"/>
    <cellStyle name="Output 2 4 3 4 17" xfId="33850"/>
    <cellStyle name="Output 2 4 3 4 17 2" xfId="33851"/>
    <cellStyle name="Output 2 4 3 4 17 3" xfId="33852"/>
    <cellStyle name="Output 2 4 3 4 17 4" xfId="33853"/>
    <cellStyle name="Output 2 4 3 4 17 5" xfId="33854"/>
    <cellStyle name="Output 2 4 3 4 18" xfId="33855"/>
    <cellStyle name="Output 2 4 3 4 18 2" xfId="33856"/>
    <cellStyle name="Output 2 4 3 4 18 3" xfId="33857"/>
    <cellStyle name="Output 2 4 3 4 18 4" xfId="33858"/>
    <cellStyle name="Output 2 4 3 4 18 5" xfId="33859"/>
    <cellStyle name="Output 2 4 3 4 19" xfId="33860"/>
    <cellStyle name="Output 2 4 3 4 2" xfId="33861"/>
    <cellStyle name="Output 2 4 3 4 2 2" xfId="33862"/>
    <cellStyle name="Output 2 4 3 4 2 2 2" xfId="33863"/>
    <cellStyle name="Output 2 4 3 4 2 2 3" xfId="33864"/>
    <cellStyle name="Output 2 4 3 4 2 2 4" xfId="33865"/>
    <cellStyle name="Output 2 4 3 4 2 2 5" xfId="33866"/>
    <cellStyle name="Output 2 4 3 4 2 2 6" xfId="33867"/>
    <cellStyle name="Output 2 4 3 4 2 2 7" xfId="33868"/>
    <cellStyle name="Output 2 4 3 4 2 3" xfId="33869"/>
    <cellStyle name="Output 2 4 3 4 2 4" xfId="33870"/>
    <cellStyle name="Output 2 4 3 4 2 5" xfId="33871"/>
    <cellStyle name="Output 2 4 3 4 3" xfId="33872"/>
    <cellStyle name="Output 2 4 3 4 3 2" xfId="33873"/>
    <cellStyle name="Output 2 4 3 4 3 2 2" xfId="33874"/>
    <cellStyle name="Output 2 4 3 4 3 2 3" xfId="33875"/>
    <cellStyle name="Output 2 4 3 4 3 2 4" xfId="33876"/>
    <cellStyle name="Output 2 4 3 4 3 2 5" xfId="33877"/>
    <cellStyle name="Output 2 4 3 4 3 2 6" xfId="33878"/>
    <cellStyle name="Output 2 4 3 4 3 2 7" xfId="33879"/>
    <cellStyle name="Output 2 4 3 4 3 3" xfId="33880"/>
    <cellStyle name="Output 2 4 3 4 3 4" xfId="33881"/>
    <cellStyle name="Output 2 4 3 4 3 5" xfId="33882"/>
    <cellStyle name="Output 2 4 3 4 4" xfId="33883"/>
    <cellStyle name="Output 2 4 3 4 4 2" xfId="33884"/>
    <cellStyle name="Output 2 4 3 4 4 2 2" xfId="33885"/>
    <cellStyle name="Output 2 4 3 4 4 2 3" xfId="33886"/>
    <cellStyle name="Output 2 4 3 4 4 2 4" xfId="33887"/>
    <cellStyle name="Output 2 4 3 4 4 2 5" xfId="33888"/>
    <cellStyle name="Output 2 4 3 4 4 2 6" xfId="33889"/>
    <cellStyle name="Output 2 4 3 4 4 2 7" xfId="33890"/>
    <cellStyle name="Output 2 4 3 4 4 3" xfId="33891"/>
    <cellStyle name="Output 2 4 3 4 4 4" xfId="33892"/>
    <cellStyle name="Output 2 4 3 4 4 5" xfId="33893"/>
    <cellStyle name="Output 2 4 3 4 5" xfId="33894"/>
    <cellStyle name="Output 2 4 3 4 5 2" xfId="33895"/>
    <cellStyle name="Output 2 4 3 4 5 3" xfId="33896"/>
    <cellStyle name="Output 2 4 3 4 5 4" xfId="33897"/>
    <cellStyle name="Output 2 4 3 4 5 5" xfId="33898"/>
    <cellStyle name="Output 2 4 3 4 5 6" xfId="33899"/>
    <cellStyle name="Output 2 4 3 4 5 7" xfId="33900"/>
    <cellStyle name="Output 2 4 3 4 5 8" xfId="33901"/>
    <cellStyle name="Output 2 4 3 4 6" xfId="33902"/>
    <cellStyle name="Output 2 4 3 4 6 2" xfId="33903"/>
    <cellStyle name="Output 2 4 3 4 6 3" xfId="33904"/>
    <cellStyle name="Output 2 4 3 4 6 4" xfId="33905"/>
    <cellStyle name="Output 2 4 3 4 6 5" xfId="33906"/>
    <cellStyle name="Output 2 4 3 4 6 6" xfId="33907"/>
    <cellStyle name="Output 2 4 3 4 6 7" xfId="33908"/>
    <cellStyle name="Output 2 4 3 4 7" xfId="33909"/>
    <cellStyle name="Output 2 4 3 4 7 2" xfId="33910"/>
    <cellStyle name="Output 2 4 3 4 7 3" xfId="33911"/>
    <cellStyle name="Output 2 4 3 4 7 4" xfId="33912"/>
    <cellStyle name="Output 2 4 3 4 7 5" xfId="33913"/>
    <cellStyle name="Output 2 4 3 4 8" xfId="33914"/>
    <cellStyle name="Output 2 4 3 4 8 2" xfId="33915"/>
    <cellStyle name="Output 2 4 3 4 8 3" xfId="33916"/>
    <cellStyle name="Output 2 4 3 4 8 4" xfId="33917"/>
    <cellStyle name="Output 2 4 3 4 8 5" xfId="33918"/>
    <cellStyle name="Output 2 4 3 4 9" xfId="33919"/>
    <cellStyle name="Output 2 4 3 4 9 2" xfId="33920"/>
    <cellStyle name="Output 2 4 3 4 9 3" xfId="33921"/>
    <cellStyle name="Output 2 4 3 4 9 4" xfId="33922"/>
    <cellStyle name="Output 2 4 3 4 9 5" xfId="33923"/>
    <cellStyle name="Output 2 4 3 5" xfId="33924"/>
    <cellStyle name="Output 2 4 3 5 10" xfId="33925"/>
    <cellStyle name="Output 2 4 3 5 2" xfId="33926"/>
    <cellStyle name="Output 2 4 3 5 2 2" xfId="33927"/>
    <cellStyle name="Output 2 4 3 5 2 2 2" xfId="33928"/>
    <cellStyle name="Output 2 4 3 5 2 2 3" xfId="33929"/>
    <cellStyle name="Output 2 4 3 5 2 2 4" xfId="33930"/>
    <cellStyle name="Output 2 4 3 5 2 2 5" xfId="33931"/>
    <cellStyle name="Output 2 4 3 5 2 2 6" xfId="33932"/>
    <cellStyle name="Output 2 4 3 5 2 2 7" xfId="33933"/>
    <cellStyle name="Output 2 4 3 5 2 3" xfId="33934"/>
    <cellStyle name="Output 2 4 3 5 2 4" xfId="33935"/>
    <cellStyle name="Output 2 4 3 5 3" xfId="33936"/>
    <cellStyle name="Output 2 4 3 5 3 2" xfId="33937"/>
    <cellStyle name="Output 2 4 3 5 3 2 2" xfId="33938"/>
    <cellStyle name="Output 2 4 3 5 3 2 3" xfId="33939"/>
    <cellStyle name="Output 2 4 3 5 3 2 4" xfId="33940"/>
    <cellStyle name="Output 2 4 3 5 3 2 5" xfId="33941"/>
    <cellStyle name="Output 2 4 3 5 3 2 6" xfId="33942"/>
    <cellStyle name="Output 2 4 3 5 3 2 7" xfId="33943"/>
    <cellStyle name="Output 2 4 3 5 3 3" xfId="33944"/>
    <cellStyle name="Output 2 4 3 5 3 4" xfId="33945"/>
    <cellStyle name="Output 2 4 3 5 4" xfId="33946"/>
    <cellStyle name="Output 2 4 3 5 4 2" xfId="33947"/>
    <cellStyle name="Output 2 4 3 5 4 2 2" xfId="33948"/>
    <cellStyle name="Output 2 4 3 5 4 2 3" xfId="33949"/>
    <cellStyle name="Output 2 4 3 5 4 2 4" xfId="33950"/>
    <cellStyle name="Output 2 4 3 5 4 2 5" xfId="33951"/>
    <cellStyle name="Output 2 4 3 5 4 2 6" xfId="33952"/>
    <cellStyle name="Output 2 4 3 5 4 2 7" xfId="33953"/>
    <cellStyle name="Output 2 4 3 5 4 3" xfId="33954"/>
    <cellStyle name="Output 2 4 3 5 4 4" xfId="33955"/>
    <cellStyle name="Output 2 4 3 5 5" xfId="33956"/>
    <cellStyle name="Output 2 4 3 5 5 2" xfId="33957"/>
    <cellStyle name="Output 2 4 3 5 5 3" xfId="33958"/>
    <cellStyle name="Output 2 4 3 5 5 4" xfId="33959"/>
    <cellStyle name="Output 2 4 3 5 5 5" xfId="33960"/>
    <cellStyle name="Output 2 4 3 5 5 6" xfId="33961"/>
    <cellStyle name="Output 2 4 3 5 5 7" xfId="33962"/>
    <cellStyle name="Output 2 4 3 5 5 8" xfId="33963"/>
    <cellStyle name="Output 2 4 3 5 6" xfId="33964"/>
    <cellStyle name="Output 2 4 3 5 6 2" xfId="33965"/>
    <cellStyle name="Output 2 4 3 5 6 3" xfId="33966"/>
    <cellStyle name="Output 2 4 3 5 6 4" xfId="33967"/>
    <cellStyle name="Output 2 4 3 5 6 5" xfId="33968"/>
    <cellStyle name="Output 2 4 3 5 6 6" xfId="33969"/>
    <cellStyle name="Output 2 4 3 5 6 7" xfId="33970"/>
    <cellStyle name="Output 2 4 3 5 7" xfId="33971"/>
    <cellStyle name="Output 2 4 3 5 8" xfId="33972"/>
    <cellStyle name="Output 2 4 3 5 9" xfId="33973"/>
    <cellStyle name="Output 2 4 3 6" xfId="33974"/>
    <cellStyle name="Output 2 4 3 6 2" xfId="33975"/>
    <cellStyle name="Output 2 4 3 6 2 2" xfId="33976"/>
    <cellStyle name="Output 2 4 3 6 2 3" xfId="33977"/>
    <cellStyle name="Output 2 4 3 6 2 4" xfId="33978"/>
    <cellStyle name="Output 2 4 3 6 2 5" xfId="33979"/>
    <cellStyle name="Output 2 4 3 6 2 6" xfId="33980"/>
    <cellStyle name="Output 2 4 3 6 2 7" xfId="33981"/>
    <cellStyle name="Output 2 4 3 6 3" xfId="33982"/>
    <cellStyle name="Output 2 4 3 6 4" xfId="33983"/>
    <cellStyle name="Output 2 4 3 6 5" xfId="33984"/>
    <cellStyle name="Output 2 4 3 7" xfId="33985"/>
    <cellStyle name="Output 2 4 3 7 2" xfId="33986"/>
    <cellStyle name="Output 2 4 3 7 2 2" xfId="33987"/>
    <cellStyle name="Output 2 4 3 7 2 3" xfId="33988"/>
    <cellStyle name="Output 2 4 3 7 2 4" xfId="33989"/>
    <cellStyle name="Output 2 4 3 7 2 5" xfId="33990"/>
    <cellStyle name="Output 2 4 3 7 2 6" xfId="33991"/>
    <cellStyle name="Output 2 4 3 7 2 7" xfId="33992"/>
    <cellStyle name="Output 2 4 3 7 3" xfId="33993"/>
    <cellStyle name="Output 2 4 3 7 4" xfId="33994"/>
    <cellStyle name="Output 2 4 3 7 5" xfId="33995"/>
    <cellStyle name="Output 2 4 3 8" xfId="33996"/>
    <cellStyle name="Output 2 4 3 8 2" xfId="33997"/>
    <cellStyle name="Output 2 4 3 8 2 2" xfId="33998"/>
    <cellStyle name="Output 2 4 3 8 2 3" xfId="33999"/>
    <cellStyle name="Output 2 4 3 8 2 4" xfId="34000"/>
    <cellStyle name="Output 2 4 3 8 2 5" xfId="34001"/>
    <cellStyle name="Output 2 4 3 8 2 6" xfId="34002"/>
    <cellStyle name="Output 2 4 3 8 2 7" xfId="34003"/>
    <cellStyle name="Output 2 4 3 8 3" xfId="34004"/>
    <cellStyle name="Output 2 4 3 8 4" xfId="34005"/>
    <cellStyle name="Output 2 4 3 8 5" xfId="34006"/>
    <cellStyle name="Output 2 4 3 9" xfId="34007"/>
    <cellStyle name="Output 2 4 3 9 2" xfId="34008"/>
    <cellStyle name="Output 2 4 3 9 2 2" xfId="34009"/>
    <cellStyle name="Output 2 4 3 9 2 3" xfId="34010"/>
    <cellStyle name="Output 2 4 3 9 2 4" xfId="34011"/>
    <cellStyle name="Output 2 4 3 9 2 5" xfId="34012"/>
    <cellStyle name="Output 2 4 3 9 2 6" xfId="34013"/>
    <cellStyle name="Output 2 4 3 9 2 7" xfId="34014"/>
    <cellStyle name="Output 2 4 3 9 3" xfId="34015"/>
    <cellStyle name="Output 2 4 3 9 4" xfId="34016"/>
    <cellStyle name="Output 2 4 3 9 5" xfId="34017"/>
    <cellStyle name="Output 2 4 4" xfId="34018"/>
    <cellStyle name="Output 2 4 4 10" xfId="34019"/>
    <cellStyle name="Output 2 4 4 10 2" xfId="34020"/>
    <cellStyle name="Output 2 4 4 10 3" xfId="34021"/>
    <cellStyle name="Output 2 4 4 10 4" xfId="34022"/>
    <cellStyle name="Output 2 4 4 10 5" xfId="34023"/>
    <cellStyle name="Output 2 4 4 11" xfId="34024"/>
    <cellStyle name="Output 2 4 4 11 2" xfId="34025"/>
    <cellStyle name="Output 2 4 4 11 3" xfId="34026"/>
    <cellStyle name="Output 2 4 4 11 4" xfId="34027"/>
    <cellStyle name="Output 2 4 4 11 5" xfId="34028"/>
    <cellStyle name="Output 2 4 4 12" xfId="34029"/>
    <cellStyle name="Output 2 4 4 12 2" xfId="34030"/>
    <cellStyle name="Output 2 4 4 12 3" xfId="34031"/>
    <cellStyle name="Output 2 4 4 12 4" xfId="34032"/>
    <cellStyle name="Output 2 4 4 12 5" xfId="34033"/>
    <cellStyle name="Output 2 4 4 13" xfId="34034"/>
    <cellStyle name="Output 2 4 4 13 2" xfId="34035"/>
    <cellStyle name="Output 2 4 4 13 3" xfId="34036"/>
    <cellStyle name="Output 2 4 4 13 4" xfId="34037"/>
    <cellStyle name="Output 2 4 4 13 5" xfId="34038"/>
    <cellStyle name="Output 2 4 4 14" xfId="34039"/>
    <cellStyle name="Output 2 4 4 14 2" xfId="34040"/>
    <cellStyle name="Output 2 4 4 14 3" xfId="34041"/>
    <cellStyle name="Output 2 4 4 14 4" xfId="34042"/>
    <cellStyle name="Output 2 4 4 14 5" xfId="34043"/>
    <cellStyle name="Output 2 4 4 15" xfId="34044"/>
    <cellStyle name="Output 2 4 4 15 2" xfId="34045"/>
    <cellStyle name="Output 2 4 4 15 3" xfId="34046"/>
    <cellStyle name="Output 2 4 4 15 4" xfId="34047"/>
    <cellStyle name="Output 2 4 4 15 5" xfId="34048"/>
    <cellStyle name="Output 2 4 4 16" xfId="34049"/>
    <cellStyle name="Output 2 4 4 16 2" xfId="34050"/>
    <cellStyle name="Output 2 4 4 16 3" xfId="34051"/>
    <cellStyle name="Output 2 4 4 16 4" xfId="34052"/>
    <cellStyle name="Output 2 4 4 16 5" xfId="34053"/>
    <cellStyle name="Output 2 4 4 17" xfId="34054"/>
    <cellStyle name="Output 2 4 4 17 2" xfId="34055"/>
    <cellStyle name="Output 2 4 4 17 3" xfId="34056"/>
    <cellStyle name="Output 2 4 4 17 4" xfId="34057"/>
    <cellStyle name="Output 2 4 4 17 5" xfId="34058"/>
    <cellStyle name="Output 2 4 4 18" xfId="34059"/>
    <cellStyle name="Output 2 4 4 18 2" xfId="34060"/>
    <cellStyle name="Output 2 4 4 18 3" xfId="34061"/>
    <cellStyle name="Output 2 4 4 18 4" xfId="34062"/>
    <cellStyle name="Output 2 4 4 18 5" xfId="34063"/>
    <cellStyle name="Output 2 4 4 19" xfId="34064"/>
    <cellStyle name="Output 2 4 4 2" xfId="34065"/>
    <cellStyle name="Output 2 4 4 2 10" xfId="34066"/>
    <cellStyle name="Output 2 4 4 2 10 2" xfId="34067"/>
    <cellStyle name="Output 2 4 4 2 10 3" xfId="34068"/>
    <cellStyle name="Output 2 4 4 2 10 4" xfId="34069"/>
    <cellStyle name="Output 2 4 4 2 10 5" xfId="34070"/>
    <cellStyle name="Output 2 4 4 2 11" xfId="34071"/>
    <cellStyle name="Output 2 4 4 2 11 2" xfId="34072"/>
    <cellStyle name="Output 2 4 4 2 11 3" xfId="34073"/>
    <cellStyle name="Output 2 4 4 2 11 4" xfId="34074"/>
    <cellStyle name="Output 2 4 4 2 11 5" xfId="34075"/>
    <cellStyle name="Output 2 4 4 2 12" xfId="34076"/>
    <cellStyle name="Output 2 4 4 2 12 2" xfId="34077"/>
    <cellStyle name="Output 2 4 4 2 12 3" xfId="34078"/>
    <cellStyle name="Output 2 4 4 2 12 4" xfId="34079"/>
    <cellStyle name="Output 2 4 4 2 12 5" xfId="34080"/>
    <cellStyle name="Output 2 4 4 2 13" xfId="34081"/>
    <cellStyle name="Output 2 4 4 2 13 2" xfId="34082"/>
    <cellStyle name="Output 2 4 4 2 13 3" xfId="34083"/>
    <cellStyle name="Output 2 4 4 2 13 4" xfId="34084"/>
    <cellStyle name="Output 2 4 4 2 13 5" xfId="34085"/>
    <cellStyle name="Output 2 4 4 2 14" xfId="34086"/>
    <cellStyle name="Output 2 4 4 2 14 2" xfId="34087"/>
    <cellStyle name="Output 2 4 4 2 14 3" xfId="34088"/>
    <cellStyle name="Output 2 4 4 2 14 4" xfId="34089"/>
    <cellStyle name="Output 2 4 4 2 14 5" xfId="34090"/>
    <cellStyle name="Output 2 4 4 2 15" xfId="34091"/>
    <cellStyle name="Output 2 4 4 2 15 2" xfId="34092"/>
    <cellStyle name="Output 2 4 4 2 15 3" xfId="34093"/>
    <cellStyle name="Output 2 4 4 2 15 4" xfId="34094"/>
    <cellStyle name="Output 2 4 4 2 15 5" xfId="34095"/>
    <cellStyle name="Output 2 4 4 2 16" xfId="34096"/>
    <cellStyle name="Output 2 4 4 2 16 2" xfId="34097"/>
    <cellStyle name="Output 2 4 4 2 16 3" xfId="34098"/>
    <cellStyle name="Output 2 4 4 2 16 4" xfId="34099"/>
    <cellStyle name="Output 2 4 4 2 16 5" xfId="34100"/>
    <cellStyle name="Output 2 4 4 2 17" xfId="34101"/>
    <cellStyle name="Output 2 4 4 2 17 2" xfId="34102"/>
    <cellStyle name="Output 2 4 4 2 17 3" xfId="34103"/>
    <cellStyle name="Output 2 4 4 2 17 4" xfId="34104"/>
    <cellStyle name="Output 2 4 4 2 17 5" xfId="34105"/>
    <cellStyle name="Output 2 4 4 2 18" xfId="34106"/>
    <cellStyle name="Output 2 4 4 2 18 2" xfId="34107"/>
    <cellStyle name="Output 2 4 4 2 18 3" xfId="34108"/>
    <cellStyle name="Output 2 4 4 2 18 4" xfId="34109"/>
    <cellStyle name="Output 2 4 4 2 18 5" xfId="34110"/>
    <cellStyle name="Output 2 4 4 2 19" xfId="34111"/>
    <cellStyle name="Output 2 4 4 2 2" xfId="34112"/>
    <cellStyle name="Output 2 4 4 2 2 2" xfId="34113"/>
    <cellStyle name="Output 2 4 4 2 2 2 2" xfId="34114"/>
    <cellStyle name="Output 2 4 4 2 2 2 3" xfId="34115"/>
    <cellStyle name="Output 2 4 4 2 2 2 4" xfId="34116"/>
    <cellStyle name="Output 2 4 4 2 2 2 5" xfId="34117"/>
    <cellStyle name="Output 2 4 4 2 2 2 6" xfId="34118"/>
    <cellStyle name="Output 2 4 4 2 2 2 7" xfId="34119"/>
    <cellStyle name="Output 2 4 4 2 2 3" xfId="34120"/>
    <cellStyle name="Output 2 4 4 2 2 4" xfId="34121"/>
    <cellStyle name="Output 2 4 4 2 2 5" xfId="34122"/>
    <cellStyle name="Output 2 4 4 2 3" xfId="34123"/>
    <cellStyle name="Output 2 4 4 2 3 2" xfId="34124"/>
    <cellStyle name="Output 2 4 4 2 3 2 2" xfId="34125"/>
    <cellStyle name="Output 2 4 4 2 3 2 3" xfId="34126"/>
    <cellStyle name="Output 2 4 4 2 3 2 4" xfId="34127"/>
    <cellStyle name="Output 2 4 4 2 3 2 5" xfId="34128"/>
    <cellStyle name="Output 2 4 4 2 3 2 6" xfId="34129"/>
    <cellStyle name="Output 2 4 4 2 3 2 7" xfId="34130"/>
    <cellStyle name="Output 2 4 4 2 3 3" xfId="34131"/>
    <cellStyle name="Output 2 4 4 2 3 4" xfId="34132"/>
    <cellStyle name="Output 2 4 4 2 3 5" xfId="34133"/>
    <cellStyle name="Output 2 4 4 2 4" xfId="34134"/>
    <cellStyle name="Output 2 4 4 2 4 2" xfId="34135"/>
    <cellStyle name="Output 2 4 4 2 4 2 2" xfId="34136"/>
    <cellStyle name="Output 2 4 4 2 4 2 3" xfId="34137"/>
    <cellStyle name="Output 2 4 4 2 4 2 4" xfId="34138"/>
    <cellStyle name="Output 2 4 4 2 4 2 5" xfId="34139"/>
    <cellStyle name="Output 2 4 4 2 4 2 6" xfId="34140"/>
    <cellStyle name="Output 2 4 4 2 4 2 7" xfId="34141"/>
    <cellStyle name="Output 2 4 4 2 4 3" xfId="34142"/>
    <cellStyle name="Output 2 4 4 2 4 4" xfId="34143"/>
    <cellStyle name="Output 2 4 4 2 4 5" xfId="34144"/>
    <cellStyle name="Output 2 4 4 2 5" xfId="34145"/>
    <cellStyle name="Output 2 4 4 2 5 2" xfId="34146"/>
    <cellStyle name="Output 2 4 4 2 5 3" xfId="34147"/>
    <cellStyle name="Output 2 4 4 2 5 4" xfId="34148"/>
    <cellStyle name="Output 2 4 4 2 5 5" xfId="34149"/>
    <cellStyle name="Output 2 4 4 2 5 6" xfId="34150"/>
    <cellStyle name="Output 2 4 4 2 5 7" xfId="34151"/>
    <cellStyle name="Output 2 4 4 2 5 8" xfId="34152"/>
    <cellStyle name="Output 2 4 4 2 6" xfId="34153"/>
    <cellStyle name="Output 2 4 4 2 6 2" xfId="34154"/>
    <cellStyle name="Output 2 4 4 2 6 3" xfId="34155"/>
    <cellStyle name="Output 2 4 4 2 6 4" xfId="34156"/>
    <cellStyle name="Output 2 4 4 2 6 5" xfId="34157"/>
    <cellStyle name="Output 2 4 4 2 6 6" xfId="34158"/>
    <cellStyle name="Output 2 4 4 2 6 7" xfId="34159"/>
    <cellStyle name="Output 2 4 4 2 7" xfId="34160"/>
    <cellStyle name="Output 2 4 4 2 7 2" xfId="34161"/>
    <cellStyle name="Output 2 4 4 2 7 3" xfId="34162"/>
    <cellStyle name="Output 2 4 4 2 7 4" xfId="34163"/>
    <cellStyle name="Output 2 4 4 2 7 5" xfId="34164"/>
    <cellStyle name="Output 2 4 4 2 8" xfId="34165"/>
    <cellStyle name="Output 2 4 4 2 8 2" xfId="34166"/>
    <cellStyle name="Output 2 4 4 2 8 3" xfId="34167"/>
    <cellStyle name="Output 2 4 4 2 8 4" xfId="34168"/>
    <cellStyle name="Output 2 4 4 2 8 5" xfId="34169"/>
    <cellStyle name="Output 2 4 4 2 9" xfId="34170"/>
    <cellStyle name="Output 2 4 4 2 9 2" xfId="34171"/>
    <cellStyle name="Output 2 4 4 2 9 3" xfId="34172"/>
    <cellStyle name="Output 2 4 4 2 9 4" xfId="34173"/>
    <cellStyle name="Output 2 4 4 2 9 5" xfId="34174"/>
    <cellStyle name="Output 2 4 4 3" xfId="34175"/>
    <cellStyle name="Output 2 4 4 3 10" xfId="34176"/>
    <cellStyle name="Output 2 4 4 3 2" xfId="34177"/>
    <cellStyle name="Output 2 4 4 3 2 2" xfId="34178"/>
    <cellStyle name="Output 2 4 4 3 2 2 2" xfId="34179"/>
    <cellStyle name="Output 2 4 4 3 2 2 3" xfId="34180"/>
    <cellStyle name="Output 2 4 4 3 2 2 4" xfId="34181"/>
    <cellStyle name="Output 2 4 4 3 2 2 5" xfId="34182"/>
    <cellStyle name="Output 2 4 4 3 2 2 6" xfId="34183"/>
    <cellStyle name="Output 2 4 4 3 2 2 7" xfId="34184"/>
    <cellStyle name="Output 2 4 4 3 2 3" xfId="34185"/>
    <cellStyle name="Output 2 4 4 3 2 4" xfId="34186"/>
    <cellStyle name="Output 2 4 4 3 3" xfId="34187"/>
    <cellStyle name="Output 2 4 4 3 3 2" xfId="34188"/>
    <cellStyle name="Output 2 4 4 3 3 2 2" xfId="34189"/>
    <cellStyle name="Output 2 4 4 3 3 2 3" xfId="34190"/>
    <cellStyle name="Output 2 4 4 3 3 2 4" xfId="34191"/>
    <cellStyle name="Output 2 4 4 3 3 2 5" xfId="34192"/>
    <cellStyle name="Output 2 4 4 3 3 2 6" xfId="34193"/>
    <cellStyle name="Output 2 4 4 3 3 2 7" xfId="34194"/>
    <cellStyle name="Output 2 4 4 3 3 3" xfId="34195"/>
    <cellStyle name="Output 2 4 4 3 3 4" xfId="34196"/>
    <cellStyle name="Output 2 4 4 3 4" xfId="34197"/>
    <cellStyle name="Output 2 4 4 3 4 2" xfId="34198"/>
    <cellStyle name="Output 2 4 4 3 4 2 2" xfId="34199"/>
    <cellStyle name="Output 2 4 4 3 4 2 3" xfId="34200"/>
    <cellStyle name="Output 2 4 4 3 4 2 4" xfId="34201"/>
    <cellStyle name="Output 2 4 4 3 4 2 5" xfId="34202"/>
    <cellStyle name="Output 2 4 4 3 4 2 6" xfId="34203"/>
    <cellStyle name="Output 2 4 4 3 4 2 7" xfId="34204"/>
    <cellStyle name="Output 2 4 4 3 4 3" xfId="34205"/>
    <cellStyle name="Output 2 4 4 3 4 4" xfId="34206"/>
    <cellStyle name="Output 2 4 4 3 5" xfId="34207"/>
    <cellStyle name="Output 2 4 4 3 5 2" xfId="34208"/>
    <cellStyle name="Output 2 4 4 3 5 3" xfId="34209"/>
    <cellStyle name="Output 2 4 4 3 5 4" xfId="34210"/>
    <cellStyle name="Output 2 4 4 3 5 5" xfId="34211"/>
    <cellStyle name="Output 2 4 4 3 5 6" xfId="34212"/>
    <cellStyle name="Output 2 4 4 3 5 7" xfId="34213"/>
    <cellStyle name="Output 2 4 4 3 5 8" xfId="34214"/>
    <cellStyle name="Output 2 4 4 3 6" xfId="34215"/>
    <cellStyle name="Output 2 4 4 3 6 2" xfId="34216"/>
    <cellStyle name="Output 2 4 4 3 6 3" xfId="34217"/>
    <cellStyle name="Output 2 4 4 3 6 4" xfId="34218"/>
    <cellStyle name="Output 2 4 4 3 6 5" xfId="34219"/>
    <cellStyle name="Output 2 4 4 3 6 6" xfId="34220"/>
    <cellStyle name="Output 2 4 4 3 6 7" xfId="34221"/>
    <cellStyle name="Output 2 4 4 3 7" xfId="34222"/>
    <cellStyle name="Output 2 4 4 3 8" xfId="34223"/>
    <cellStyle name="Output 2 4 4 3 9" xfId="34224"/>
    <cellStyle name="Output 2 4 4 4" xfId="34225"/>
    <cellStyle name="Output 2 4 4 4 2" xfId="34226"/>
    <cellStyle name="Output 2 4 4 4 2 2" xfId="34227"/>
    <cellStyle name="Output 2 4 4 4 2 3" xfId="34228"/>
    <cellStyle name="Output 2 4 4 4 2 4" xfId="34229"/>
    <cellStyle name="Output 2 4 4 4 2 5" xfId="34230"/>
    <cellStyle name="Output 2 4 4 4 2 6" xfId="34231"/>
    <cellStyle name="Output 2 4 4 4 2 7" xfId="34232"/>
    <cellStyle name="Output 2 4 4 4 3" xfId="34233"/>
    <cellStyle name="Output 2 4 4 4 4" xfId="34234"/>
    <cellStyle name="Output 2 4 4 4 5" xfId="34235"/>
    <cellStyle name="Output 2 4 4 5" xfId="34236"/>
    <cellStyle name="Output 2 4 4 5 2" xfId="34237"/>
    <cellStyle name="Output 2 4 4 5 2 2" xfId="34238"/>
    <cellStyle name="Output 2 4 4 5 2 3" xfId="34239"/>
    <cellStyle name="Output 2 4 4 5 2 4" xfId="34240"/>
    <cellStyle name="Output 2 4 4 5 2 5" xfId="34241"/>
    <cellStyle name="Output 2 4 4 5 2 6" xfId="34242"/>
    <cellStyle name="Output 2 4 4 5 2 7" xfId="34243"/>
    <cellStyle name="Output 2 4 4 5 3" xfId="34244"/>
    <cellStyle name="Output 2 4 4 5 4" xfId="34245"/>
    <cellStyle name="Output 2 4 4 5 5" xfId="34246"/>
    <cellStyle name="Output 2 4 4 6" xfId="34247"/>
    <cellStyle name="Output 2 4 4 6 2" xfId="34248"/>
    <cellStyle name="Output 2 4 4 6 2 2" xfId="34249"/>
    <cellStyle name="Output 2 4 4 6 2 3" xfId="34250"/>
    <cellStyle name="Output 2 4 4 6 2 4" xfId="34251"/>
    <cellStyle name="Output 2 4 4 6 2 5" xfId="34252"/>
    <cellStyle name="Output 2 4 4 6 2 6" xfId="34253"/>
    <cellStyle name="Output 2 4 4 6 2 7" xfId="34254"/>
    <cellStyle name="Output 2 4 4 6 3" xfId="34255"/>
    <cellStyle name="Output 2 4 4 6 4" xfId="34256"/>
    <cellStyle name="Output 2 4 4 6 5" xfId="34257"/>
    <cellStyle name="Output 2 4 4 7" xfId="34258"/>
    <cellStyle name="Output 2 4 4 7 2" xfId="34259"/>
    <cellStyle name="Output 2 4 4 7 2 2" xfId="34260"/>
    <cellStyle name="Output 2 4 4 7 2 3" xfId="34261"/>
    <cellStyle name="Output 2 4 4 7 2 4" xfId="34262"/>
    <cellStyle name="Output 2 4 4 7 2 5" xfId="34263"/>
    <cellStyle name="Output 2 4 4 7 2 6" xfId="34264"/>
    <cellStyle name="Output 2 4 4 7 2 7" xfId="34265"/>
    <cellStyle name="Output 2 4 4 7 3" xfId="34266"/>
    <cellStyle name="Output 2 4 4 7 4" xfId="34267"/>
    <cellStyle name="Output 2 4 4 7 5" xfId="34268"/>
    <cellStyle name="Output 2 4 4 8" xfId="34269"/>
    <cellStyle name="Output 2 4 4 8 2" xfId="34270"/>
    <cellStyle name="Output 2 4 4 8 3" xfId="34271"/>
    <cellStyle name="Output 2 4 4 8 4" xfId="34272"/>
    <cellStyle name="Output 2 4 4 8 5" xfId="34273"/>
    <cellStyle name="Output 2 4 4 8 6" xfId="34274"/>
    <cellStyle name="Output 2 4 4 8 7" xfId="34275"/>
    <cellStyle name="Output 2 4 4 8 8" xfId="34276"/>
    <cellStyle name="Output 2 4 4 9" xfId="34277"/>
    <cellStyle name="Output 2 4 4 9 2" xfId="34278"/>
    <cellStyle name="Output 2 4 4 9 3" xfId="34279"/>
    <cellStyle name="Output 2 4 4 9 4" xfId="34280"/>
    <cellStyle name="Output 2 4 4 9 5" xfId="34281"/>
    <cellStyle name="Output 2 4 4 9 6" xfId="34282"/>
    <cellStyle name="Output 2 4 4 9 7" xfId="34283"/>
    <cellStyle name="Output 2 4 5" xfId="34284"/>
    <cellStyle name="Output 2 4 5 10" xfId="34285"/>
    <cellStyle name="Output 2 4 5 10 2" xfId="34286"/>
    <cellStyle name="Output 2 4 5 10 3" xfId="34287"/>
    <cellStyle name="Output 2 4 5 10 4" xfId="34288"/>
    <cellStyle name="Output 2 4 5 10 5" xfId="34289"/>
    <cellStyle name="Output 2 4 5 11" xfId="34290"/>
    <cellStyle name="Output 2 4 5 11 2" xfId="34291"/>
    <cellStyle name="Output 2 4 5 11 3" xfId="34292"/>
    <cellStyle name="Output 2 4 5 11 4" xfId="34293"/>
    <cellStyle name="Output 2 4 5 11 5" xfId="34294"/>
    <cellStyle name="Output 2 4 5 12" xfId="34295"/>
    <cellStyle name="Output 2 4 5 12 2" xfId="34296"/>
    <cellStyle name="Output 2 4 5 12 3" xfId="34297"/>
    <cellStyle name="Output 2 4 5 12 4" xfId="34298"/>
    <cellStyle name="Output 2 4 5 12 5" xfId="34299"/>
    <cellStyle name="Output 2 4 5 13" xfId="34300"/>
    <cellStyle name="Output 2 4 5 13 2" xfId="34301"/>
    <cellStyle name="Output 2 4 5 13 3" xfId="34302"/>
    <cellStyle name="Output 2 4 5 13 4" xfId="34303"/>
    <cellStyle name="Output 2 4 5 13 5" xfId="34304"/>
    <cellStyle name="Output 2 4 5 14" xfId="34305"/>
    <cellStyle name="Output 2 4 5 14 2" xfId="34306"/>
    <cellStyle name="Output 2 4 5 14 3" xfId="34307"/>
    <cellStyle name="Output 2 4 5 14 4" xfId="34308"/>
    <cellStyle name="Output 2 4 5 14 5" xfId="34309"/>
    <cellStyle name="Output 2 4 5 15" xfId="34310"/>
    <cellStyle name="Output 2 4 5 15 2" xfId="34311"/>
    <cellStyle name="Output 2 4 5 15 3" xfId="34312"/>
    <cellStyle name="Output 2 4 5 15 4" xfId="34313"/>
    <cellStyle name="Output 2 4 5 15 5" xfId="34314"/>
    <cellStyle name="Output 2 4 5 16" xfId="34315"/>
    <cellStyle name="Output 2 4 5 16 2" xfId="34316"/>
    <cellStyle name="Output 2 4 5 16 3" xfId="34317"/>
    <cellStyle name="Output 2 4 5 16 4" xfId="34318"/>
    <cellStyle name="Output 2 4 5 16 5" xfId="34319"/>
    <cellStyle name="Output 2 4 5 17" xfId="34320"/>
    <cellStyle name="Output 2 4 5 17 2" xfId="34321"/>
    <cellStyle name="Output 2 4 5 17 3" xfId="34322"/>
    <cellStyle name="Output 2 4 5 17 4" xfId="34323"/>
    <cellStyle name="Output 2 4 5 17 5" xfId="34324"/>
    <cellStyle name="Output 2 4 5 18" xfId="34325"/>
    <cellStyle name="Output 2 4 5 18 2" xfId="34326"/>
    <cellStyle name="Output 2 4 5 18 3" xfId="34327"/>
    <cellStyle name="Output 2 4 5 18 4" xfId="34328"/>
    <cellStyle name="Output 2 4 5 18 5" xfId="34329"/>
    <cellStyle name="Output 2 4 5 19" xfId="34330"/>
    <cellStyle name="Output 2 4 5 2" xfId="34331"/>
    <cellStyle name="Output 2 4 5 2 10" xfId="34332"/>
    <cellStyle name="Output 2 4 5 2 10 2" xfId="34333"/>
    <cellStyle name="Output 2 4 5 2 10 3" xfId="34334"/>
    <cellStyle name="Output 2 4 5 2 10 4" xfId="34335"/>
    <cellStyle name="Output 2 4 5 2 10 5" xfId="34336"/>
    <cellStyle name="Output 2 4 5 2 11" xfId="34337"/>
    <cellStyle name="Output 2 4 5 2 11 2" xfId="34338"/>
    <cellStyle name="Output 2 4 5 2 11 3" xfId="34339"/>
    <cellStyle name="Output 2 4 5 2 11 4" xfId="34340"/>
    <cellStyle name="Output 2 4 5 2 11 5" xfId="34341"/>
    <cellStyle name="Output 2 4 5 2 12" xfId="34342"/>
    <cellStyle name="Output 2 4 5 2 12 2" xfId="34343"/>
    <cellStyle name="Output 2 4 5 2 12 3" xfId="34344"/>
    <cellStyle name="Output 2 4 5 2 12 4" xfId="34345"/>
    <cellStyle name="Output 2 4 5 2 12 5" xfId="34346"/>
    <cellStyle name="Output 2 4 5 2 13" xfId="34347"/>
    <cellStyle name="Output 2 4 5 2 13 2" xfId="34348"/>
    <cellStyle name="Output 2 4 5 2 13 3" xfId="34349"/>
    <cellStyle name="Output 2 4 5 2 13 4" xfId="34350"/>
    <cellStyle name="Output 2 4 5 2 13 5" xfId="34351"/>
    <cellStyle name="Output 2 4 5 2 14" xfId="34352"/>
    <cellStyle name="Output 2 4 5 2 14 2" xfId="34353"/>
    <cellStyle name="Output 2 4 5 2 14 3" xfId="34354"/>
    <cellStyle name="Output 2 4 5 2 14 4" xfId="34355"/>
    <cellStyle name="Output 2 4 5 2 14 5" xfId="34356"/>
    <cellStyle name="Output 2 4 5 2 15" xfId="34357"/>
    <cellStyle name="Output 2 4 5 2 15 2" xfId="34358"/>
    <cellStyle name="Output 2 4 5 2 15 3" xfId="34359"/>
    <cellStyle name="Output 2 4 5 2 15 4" xfId="34360"/>
    <cellStyle name="Output 2 4 5 2 15 5" xfId="34361"/>
    <cellStyle name="Output 2 4 5 2 16" xfId="34362"/>
    <cellStyle name="Output 2 4 5 2 16 2" xfId="34363"/>
    <cellStyle name="Output 2 4 5 2 16 3" xfId="34364"/>
    <cellStyle name="Output 2 4 5 2 16 4" xfId="34365"/>
    <cellStyle name="Output 2 4 5 2 16 5" xfId="34366"/>
    <cellStyle name="Output 2 4 5 2 17" xfId="34367"/>
    <cellStyle name="Output 2 4 5 2 17 2" xfId="34368"/>
    <cellStyle name="Output 2 4 5 2 17 3" xfId="34369"/>
    <cellStyle name="Output 2 4 5 2 17 4" xfId="34370"/>
    <cellStyle name="Output 2 4 5 2 17 5" xfId="34371"/>
    <cellStyle name="Output 2 4 5 2 18" xfId="34372"/>
    <cellStyle name="Output 2 4 5 2 18 2" xfId="34373"/>
    <cellStyle name="Output 2 4 5 2 18 3" xfId="34374"/>
    <cellStyle name="Output 2 4 5 2 18 4" xfId="34375"/>
    <cellStyle name="Output 2 4 5 2 18 5" xfId="34376"/>
    <cellStyle name="Output 2 4 5 2 19" xfId="34377"/>
    <cellStyle name="Output 2 4 5 2 2" xfId="34378"/>
    <cellStyle name="Output 2 4 5 2 2 2" xfId="34379"/>
    <cellStyle name="Output 2 4 5 2 2 2 2" xfId="34380"/>
    <cellStyle name="Output 2 4 5 2 2 2 3" xfId="34381"/>
    <cellStyle name="Output 2 4 5 2 2 2 4" xfId="34382"/>
    <cellStyle name="Output 2 4 5 2 2 2 5" xfId="34383"/>
    <cellStyle name="Output 2 4 5 2 2 2 6" xfId="34384"/>
    <cellStyle name="Output 2 4 5 2 2 2 7" xfId="34385"/>
    <cellStyle name="Output 2 4 5 2 2 3" xfId="34386"/>
    <cellStyle name="Output 2 4 5 2 2 4" xfId="34387"/>
    <cellStyle name="Output 2 4 5 2 2 5" xfId="34388"/>
    <cellStyle name="Output 2 4 5 2 3" xfId="34389"/>
    <cellStyle name="Output 2 4 5 2 3 2" xfId="34390"/>
    <cellStyle name="Output 2 4 5 2 3 2 2" xfId="34391"/>
    <cellStyle name="Output 2 4 5 2 3 2 3" xfId="34392"/>
    <cellStyle name="Output 2 4 5 2 3 2 4" xfId="34393"/>
    <cellStyle name="Output 2 4 5 2 3 2 5" xfId="34394"/>
    <cellStyle name="Output 2 4 5 2 3 2 6" xfId="34395"/>
    <cellStyle name="Output 2 4 5 2 3 2 7" xfId="34396"/>
    <cellStyle name="Output 2 4 5 2 3 3" xfId="34397"/>
    <cellStyle name="Output 2 4 5 2 3 4" xfId="34398"/>
    <cellStyle name="Output 2 4 5 2 3 5" xfId="34399"/>
    <cellStyle name="Output 2 4 5 2 4" xfId="34400"/>
    <cellStyle name="Output 2 4 5 2 4 2" xfId="34401"/>
    <cellStyle name="Output 2 4 5 2 4 2 2" xfId="34402"/>
    <cellStyle name="Output 2 4 5 2 4 2 3" xfId="34403"/>
    <cellStyle name="Output 2 4 5 2 4 2 4" xfId="34404"/>
    <cellStyle name="Output 2 4 5 2 4 2 5" xfId="34405"/>
    <cellStyle name="Output 2 4 5 2 4 2 6" xfId="34406"/>
    <cellStyle name="Output 2 4 5 2 4 2 7" xfId="34407"/>
    <cellStyle name="Output 2 4 5 2 4 3" xfId="34408"/>
    <cellStyle name="Output 2 4 5 2 4 4" xfId="34409"/>
    <cellStyle name="Output 2 4 5 2 4 5" xfId="34410"/>
    <cellStyle name="Output 2 4 5 2 5" xfId="34411"/>
    <cellStyle name="Output 2 4 5 2 5 2" xfId="34412"/>
    <cellStyle name="Output 2 4 5 2 5 3" xfId="34413"/>
    <cellStyle name="Output 2 4 5 2 5 4" xfId="34414"/>
    <cellStyle name="Output 2 4 5 2 5 5" xfId="34415"/>
    <cellStyle name="Output 2 4 5 2 5 6" xfId="34416"/>
    <cellStyle name="Output 2 4 5 2 5 7" xfId="34417"/>
    <cellStyle name="Output 2 4 5 2 5 8" xfId="34418"/>
    <cellStyle name="Output 2 4 5 2 6" xfId="34419"/>
    <cellStyle name="Output 2 4 5 2 6 2" xfId="34420"/>
    <cellStyle name="Output 2 4 5 2 6 3" xfId="34421"/>
    <cellStyle name="Output 2 4 5 2 6 4" xfId="34422"/>
    <cellStyle name="Output 2 4 5 2 6 5" xfId="34423"/>
    <cellStyle name="Output 2 4 5 2 6 6" xfId="34424"/>
    <cellStyle name="Output 2 4 5 2 6 7" xfId="34425"/>
    <cellStyle name="Output 2 4 5 2 7" xfId="34426"/>
    <cellStyle name="Output 2 4 5 2 7 2" xfId="34427"/>
    <cellStyle name="Output 2 4 5 2 7 3" xfId="34428"/>
    <cellStyle name="Output 2 4 5 2 7 4" xfId="34429"/>
    <cellStyle name="Output 2 4 5 2 7 5" xfId="34430"/>
    <cellStyle name="Output 2 4 5 2 8" xfId="34431"/>
    <cellStyle name="Output 2 4 5 2 8 2" xfId="34432"/>
    <cellStyle name="Output 2 4 5 2 8 3" xfId="34433"/>
    <cellStyle name="Output 2 4 5 2 8 4" xfId="34434"/>
    <cellStyle name="Output 2 4 5 2 8 5" xfId="34435"/>
    <cellStyle name="Output 2 4 5 2 9" xfId="34436"/>
    <cellStyle name="Output 2 4 5 2 9 2" xfId="34437"/>
    <cellStyle name="Output 2 4 5 2 9 3" xfId="34438"/>
    <cellStyle name="Output 2 4 5 2 9 4" xfId="34439"/>
    <cellStyle name="Output 2 4 5 2 9 5" xfId="34440"/>
    <cellStyle name="Output 2 4 5 3" xfId="34441"/>
    <cellStyle name="Output 2 4 5 3 10" xfId="34442"/>
    <cellStyle name="Output 2 4 5 3 2" xfId="34443"/>
    <cellStyle name="Output 2 4 5 3 2 2" xfId="34444"/>
    <cellStyle name="Output 2 4 5 3 2 2 2" xfId="34445"/>
    <cellStyle name="Output 2 4 5 3 2 2 3" xfId="34446"/>
    <cellStyle name="Output 2 4 5 3 2 2 4" xfId="34447"/>
    <cellStyle name="Output 2 4 5 3 2 2 5" xfId="34448"/>
    <cellStyle name="Output 2 4 5 3 2 2 6" xfId="34449"/>
    <cellStyle name="Output 2 4 5 3 2 2 7" xfId="34450"/>
    <cellStyle name="Output 2 4 5 3 2 3" xfId="34451"/>
    <cellStyle name="Output 2 4 5 3 2 4" xfId="34452"/>
    <cellStyle name="Output 2 4 5 3 3" xfId="34453"/>
    <cellStyle name="Output 2 4 5 3 3 2" xfId="34454"/>
    <cellStyle name="Output 2 4 5 3 3 2 2" xfId="34455"/>
    <cellStyle name="Output 2 4 5 3 3 2 3" xfId="34456"/>
    <cellStyle name="Output 2 4 5 3 3 2 4" xfId="34457"/>
    <cellStyle name="Output 2 4 5 3 3 2 5" xfId="34458"/>
    <cellStyle name="Output 2 4 5 3 3 2 6" xfId="34459"/>
    <cellStyle name="Output 2 4 5 3 3 2 7" xfId="34460"/>
    <cellStyle name="Output 2 4 5 3 3 3" xfId="34461"/>
    <cellStyle name="Output 2 4 5 3 3 4" xfId="34462"/>
    <cellStyle name="Output 2 4 5 3 4" xfId="34463"/>
    <cellStyle name="Output 2 4 5 3 4 2" xfId="34464"/>
    <cellStyle name="Output 2 4 5 3 4 2 2" xfId="34465"/>
    <cellStyle name="Output 2 4 5 3 4 2 3" xfId="34466"/>
    <cellStyle name="Output 2 4 5 3 4 2 4" xfId="34467"/>
    <cellStyle name="Output 2 4 5 3 4 2 5" xfId="34468"/>
    <cellStyle name="Output 2 4 5 3 4 2 6" xfId="34469"/>
    <cellStyle name="Output 2 4 5 3 4 2 7" xfId="34470"/>
    <cellStyle name="Output 2 4 5 3 4 3" xfId="34471"/>
    <cellStyle name="Output 2 4 5 3 4 4" xfId="34472"/>
    <cellStyle name="Output 2 4 5 3 5" xfId="34473"/>
    <cellStyle name="Output 2 4 5 3 5 2" xfId="34474"/>
    <cellStyle name="Output 2 4 5 3 5 3" xfId="34475"/>
    <cellStyle name="Output 2 4 5 3 5 4" xfId="34476"/>
    <cellStyle name="Output 2 4 5 3 5 5" xfId="34477"/>
    <cellStyle name="Output 2 4 5 3 5 6" xfId="34478"/>
    <cellStyle name="Output 2 4 5 3 5 7" xfId="34479"/>
    <cellStyle name="Output 2 4 5 3 5 8" xfId="34480"/>
    <cellStyle name="Output 2 4 5 3 6" xfId="34481"/>
    <cellStyle name="Output 2 4 5 3 6 2" xfId="34482"/>
    <cellStyle name="Output 2 4 5 3 6 3" xfId="34483"/>
    <cellStyle name="Output 2 4 5 3 6 4" xfId="34484"/>
    <cellStyle name="Output 2 4 5 3 6 5" xfId="34485"/>
    <cellStyle name="Output 2 4 5 3 6 6" xfId="34486"/>
    <cellStyle name="Output 2 4 5 3 6 7" xfId="34487"/>
    <cellStyle name="Output 2 4 5 3 7" xfId="34488"/>
    <cellStyle name="Output 2 4 5 3 8" xfId="34489"/>
    <cellStyle name="Output 2 4 5 3 9" xfId="34490"/>
    <cellStyle name="Output 2 4 5 4" xfId="34491"/>
    <cellStyle name="Output 2 4 5 4 2" xfId="34492"/>
    <cellStyle name="Output 2 4 5 4 2 2" xfId="34493"/>
    <cellStyle name="Output 2 4 5 4 2 3" xfId="34494"/>
    <cellStyle name="Output 2 4 5 4 2 4" xfId="34495"/>
    <cellStyle name="Output 2 4 5 4 2 5" xfId="34496"/>
    <cellStyle name="Output 2 4 5 4 2 6" xfId="34497"/>
    <cellStyle name="Output 2 4 5 4 2 7" xfId="34498"/>
    <cellStyle name="Output 2 4 5 4 3" xfId="34499"/>
    <cellStyle name="Output 2 4 5 4 4" xfId="34500"/>
    <cellStyle name="Output 2 4 5 4 5" xfId="34501"/>
    <cellStyle name="Output 2 4 5 5" xfId="34502"/>
    <cellStyle name="Output 2 4 5 5 2" xfId="34503"/>
    <cellStyle name="Output 2 4 5 5 2 2" xfId="34504"/>
    <cellStyle name="Output 2 4 5 5 2 3" xfId="34505"/>
    <cellStyle name="Output 2 4 5 5 2 4" xfId="34506"/>
    <cellStyle name="Output 2 4 5 5 2 5" xfId="34507"/>
    <cellStyle name="Output 2 4 5 5 2 6" xfId="34508"/>
    <cellStyle name="Output 2 4 5 5 2 7" xfId="34509"/>
    <cellStyle name="Output 2 4 5 5 3" xfId="34510"/>
    <cellStyle name="Output 2 4 5 5 4" xfId="34511"/>
    <cellStyle name="Output 2 4 5 5 5" xfId="34512"/>
    <cellStyle name="Output 2 4 5 6" xfId="34513"/>
    <cellStyle name="Output 2 4 5 6 2" xfId="34514"/>
    <cellStyle name="Output 2 4 5 6 2 2" xfId="34515"/>
    <cellStyle name="Output 2 4 5 6 2 3" xfId="34516"/>
    <cellStyle name="Output 2 4 5 6 2 4" xfId="34517"/>
    <cellStyle name="Output 2 4 5 6 2 5" xfId="34518"/>
    <cellStyle name="Output 2 4 5 6 2 6" xfId="34519"/>
    <cellStyle name="Output 2 4 5 6 2 7" xfId="34520"/>
    <cellStyle name="Output 2 4 5 6 3" xfId="34521"/>
    <cellStyle name="Output 2 4 5 6 4" xfId="34522"/>
    <cellStyle name="Output 2 4 5 6 5" xfId="34523"/>
    <cellStyle name="Output 2 4 5 7" xfId="34524"/>
    <cellStyle name="Output 2 4 5 7 2" xfId="34525"/>
    <cellStyle name="Output 2 4 5 7 2 2" xfId="34526"/>
    <cellStyle name="Output 2 4 5 7 2 3" xfId="34527"/>
    <cellStyle name="Output 2 4 5 7 2 4" xfId="34528"/>
    <cellStyle name="Output 2 4 5 7 2 5" xfId="34529"/>
    <cellStyle name="Output 2 4 5 7 2 6" xfId="34530"/>
    <cellStyle name="Output 2 4 5 7 2 7" xfId="34531"/>
    <cellStyle name="Output 2 4 5 7 3" xfId="34532"/>
    <cellStyle name="Output 2 4 5 7 4" xfId="34533"/>
    <cellStyle name="Output 2 4 5 7 5" xfId="34534"/>
    <cellStyle name="Output 2 4 5 8" xfId="34535"/>
    <cellStyle name="Output 2 4 5 8 2" xfId="34536"/>
    <cellStyle name="Output 2 4 5 8 3" xfId="34537"/>
    <cellStyle name="Output 2 4 5 8 4" xfId="34538"/>
    <cellStyle name="Output 2 4 5 8 5" xfId="34539"/>
    <cellStyle name="Output 2 4 5 8 6" xfId="34540"/>
    <cellStyle name="Output 2 4 5 8 7" xfId="34541"/>
    <cellStyle name="Output 2 4 5 8 8" xfId="34542"/>
    <cellStyle name="Output 2 4 5 9" xfId="34543"/>
    <cellStyle name="Output 2 4 5 9 2" xfId="34544"/>
    <cellStyle name="Output 2 4 5 9 3" xfId="34545"/>
    <cellStyle name="Output 2 4 5 9 4" xfId="34546"/>
    <cellStyle name="Output 2 4 5 9 5" xfId="34547"/>
    <cellStyle name="Output 2 4 5 9 6" xfId="34548"/>
    <cellStyle name="Output 2 4 5 9 7" xfId="34549"/>
    <cellStyle name="Output 2 4 6" xfId="34550"/>
    <cellStyle name="Output 2 4 6 10" xfId="34551"/>
    <cellStyle name="Output 2 4 6 10 2" xfId="34552"/>
    <cellStyle name="Output 2 4 6 10 3" xfId="34553"/>
    <cellStyle name="Output 2 4 6 10 4" xfId="34554"/>
    <cellStyle name="Output 2 4 6 10 5" xfId="34555"/>
    <cellStyle name="Output 2 4 6 11" xfId="34556"/>
    <cellStyle name="Output 2 4 6 11 2" xfId="34557"/>
    <cellStyle name="Output 2 4 6 11 3" xfId="34558"/>
    <cellStyle name="Output 2 4 6 11 4" xfId="34559"/>
    <cellStyle name="Output 2 4 6 11 5" xfId="34560"/>
    <cellStyle name="Output 2 4 6 12" xfId="34561"/>
    <cellStyle name="Output 2 4 6 12 2" xfId="34562"/>
    <cellStyle name="Output 2 4 6 12 3" xfId="34563"/>
    <cellStyle name="Output 2 4 6 12 4" xfId="34564"/>
    <cellStyle name="Output 2 4 6 12 5" xfId="34565"/>
    <cellStyle name="Output 2 4 6 13" xfId="34566"/>
    <cellStyle name="Output 2 4 6 13 2" xfId="34567"/>
    <cellStyle name="Output 2 4 6 13 3" xfId="34568"/>
    <cellStyle name="Output 2 4 6 13 4" xfId="34569"/>
    <cellStyle name="Output 2 4 6 13 5" xfId="34570"/>
    <cellStyle name="Output 2 4 6 14" xfId="34571"/>
    <cellStyle name="Output 2 4 6 14 2" xfId="34572"/>
    <cellStyle name="Output 2 4 6 14 3" xfId="34573"/>
    <cellStyle name="Output 2 4 6 14 4" xfId="34574"/>
    <cellStyle name="Output 2 4 6 14 5" xfId="34575"/>
    <cellStyle name="Output 2 4 6 15" xfId="34576"/>
    <cellStyle name="Output 2 4 6 15 2" xfId="34577"/>
    <cellStyle name="Output 2 4 6 15 3" xfId="34578"/>
    <cellStyle name="Output 2 4 6 15 4" xfId="34579"/>
    <cellStyle name="Output 2 4 6 15 5" xfId="34580"/>
    <cellStyle name="Output 2 4 6 16" xfId="34581"/>
    <cellStyle name="Output 2 4 6 16 2" xfId="34582"/>
    <cellStyle name="Output 2 4 6 16 3" xfId="34583"/>
    <cellStyle name="Output 2 4 6 16 4" xfId="34584"/>
    <cellStyle name="Output 2 4 6 16 5" xfId="34585"/>
    <cellStyle name="Output 2 4 6 17" xfId="34586"/>
    <cellStyle name="Output 2 4 6 17 2" xfId="34587"/>
    <cellStyle name="Output 2 4 6 17 3" xfId="34588"/>
    <cellStyle name="Output 2 4 6 17 4" xfId="34589"/>
    <cellStyle name="Output 2 4 6 17 5" xfId="34590"/>
    <cellStyle name="Output 2 4 6 18" xfId="34591"/>
    <cellStyle name="Output 2 4 6 18 2" xfId="34592"/>
    <cellStyle name="Output 2 4 6 18 3" xfId="34593"/>
    <cellStyle name="Output 2 4 6 18 4" xfId="34594"/>
    <cellStyle name="Output 2 4 6 18 5" xfId="34595"/>
    <cellStyle name="Output 2 4 6 19" xfId="34596"/>
    <cellStyle name="Output 2 4 6 2" xfId="34597"/>
    <cellStyle name="Output 2 4 6 2 2" xfId="34598"/>
    <cellStyle name="Output 2 4 6 2 2 2" xfId="34599"/>
    <cellStyle name="Output 2 4 6 2 2 3" xfId="34600"/>
    <cellStyle name="Output 2 4 6 2 2 4" xfId="34601"/>
    <cellStyle name="Output 2 4 6 2 2 5" xfId="34602"/>
    <cellStyle name="Output 2 4 6 2 2 6" xfId="34603"/>
    <cellStyle name="Output 2 4 6 2 2 7" xfId="34604"/>
    <cellStyle name="Output 2 4 6 2 3" xfId="34605"/>
    <cellStyle name="Output 2 4 6 2 4" xfId="34606"/>
    <cellStyle name="Output 2 4 6 2 5" xfId="34607"/>
    <cellStyle name="Output 2 4 6 3" xfId="34608"/>
    <cellStyle name="Output 2 4 6 3 2" xfId="34609"/>
    <cellStyle name="Output 2 4 6 3 2 2" xfId="34610"/>
    <cellStyle name="Output 2 4 6 3 2 3" xfId="34611"/>
    <cellStyle name="Output 2 4 6 3 2 4" xfId="34612"/>
    <cellStyle name="Output 2 4 6 3 2 5" xfId="34613"/>
    <cellStyle name="Output 2 4 6 3 2 6" xfId="34614"/>
    <cellStyle name="Output 2 4 6 3 2 7" xfId="34615"/>
    <cellStyle name="Output 2 4 6 3 3" xfId="34616"/>
    <cellStyle name="Output 2 4 6 3 4" xfId="34617"/>
    <cellStyle name="Output 2 4 6 3 5" xfId="34618"/>
    <cellStyle name="Output 2 4 6 4" xfId="34619"/>
    <cellStyle name="Output 2 4 6 4 2" xfId="34620"/>
    <cellStyle name="Output 2 4 6 4 2 2" xfId="34621"/>
    <cellStyle name="Output 2 4 6 4 2 3" xfId="34622"/>
    <cellStyle name="Output 2 4 6 4 2 4" xfId="34623"/>
    <cellStyle name="Output 2 4 6 4 2 5" xfId="34624"/>
    <cellStyle name="Output 2 4 6 4 2 6" xfId="34625"/>
    <cellStyle name="Output 2 4 6 4 2 7" xfId="34626"/>
    <cellStyle name="Output 2 4 6 4 3" xfId="34627"/>
    <cellStyle name="Output 2 4 6 4 4" xfId="34628"/>
    <cellStyle name="Output 2 4 6 4 5" xfId="34629"/>
    <cellStyle name="Output 2 4 6 5" xfId="34630"/>
    <cellStyle name="Output 2 4 6 5 2" xfId="34631"/>
    <cellStyle name="Output 2 4 6 5 3" xfId="34632"/>
    <cellStyle name="Output 2 4 6 5 4" xfId="34633"/>
    <cellStyle name="Output 2 4 6 5 5" xfId="34634"/>
    <cellStyle name="Output 2 4 6 5 6" xfId="34635"/>
    <cellStyle name="Output 2 4 6 5 7" xfId="34636"/>
    <cellStyle name="Output 2 4 6 5 8" xfId="34637"/>
    <cellStyle name="Output 2 4 6 6" xfId="34638"/>
    <cellStyle name="Output 2 4 6 6 2" xfId="34639"/>
    <cellStyle name="Output 2 4 6 6 3" xfId="34640"/>
    <cellStyle name="Output 2 4 6 6 4" xfId="34641"/>
    <cellStyle name="Output 2 4 6 6 5" xfId="34642"/>
    <cellStyle name="Output 2 4 6 6 6" xfId="34643"/>
    <cellStyle name="Output 2 4 6 6 7" xfId="34644"/>
    <cellStyle name="Output 2 4 6 7" xfId="34645"/>
    <cellStyle name="Output 2 4 6 7 2" xfId="34646"/>
    <cellStyle name="Output 2 4 6 7 3" xfId="34647"/>
    <cellStyle name="Output 2 4 6 7 4" xfId="34648"/>
    <cellStyle name="Output 2 4 6 7 5" xfId="34649"/>
    <cellStyle name="Output 2 4 6 8" xfId="34650"/>
    <cellStyle name="Output 2 4 6 8 2" xfId="34651"/>
    <cellStyle name="Output 2 4 6 8 3" xfId="34652"/>
    <cellStyle name="Output 2 4 6 8 4" xfId="34653"/>
    <cellStyle name="Output 2 4 6 8 5" xfId="34654"/>
    <cellStyle name="Output 2 4 6 9" xfId="34655"/>
    <cellStyle name="Output 2 4 6 9 2" xfId="34656"/>
    <cellStyle name="Output 2 4 6 9 3" xfId="34657"/>
    <cellStyle name="Output 2 4 6 9 4" xfId="34658"/>
    <cellStyle name="Output 2 4 6 9 5" xfId="34659"/>
    <cellStyle name="Output 2 4 7" xfId="34660"/>
    <cellStyle name="Output 2 4 7 10" xfId="34661"/>
    <cellStyle name="Output 2 4 7 2" xfId="34662"/>
    <cellStyle name="Output 2 4 7 2 2" xfId="34663"/>
    <cellStyle name="Output 2 4 7 2 2 2" xfId="34664"/>
    <cellStyle name="Output 2 4 7 2 2 3" xfId="34665"/>
    <cellStyle name="Output 2 4 7 2 2 4" xfId="34666"/>
    <cellStyle name="Output 2 4 7 2 2 5" xfId="34667"/>
    <cellStyle name="Output 2 4 7 2 2 6" xfId="34668"/>
    <cellStyle name="Output 2 4 7 2 2 7" xfId="34669"/>
    <cellStyle name="Output 2 4 7 2 3" xfId="34670"/>
    <cellStyle name="Output 2 4 7 2 4" xfId="34671"/>
    <cellStyle name="Output 2 4 7 3" xfId="34672"/>
    <cellStyle name="Output 2 4 7 3 2" xfId="34673"/>
    <cellStyle name="Output 2 4 7 3 2 2" xfId="34674"/>
    <cellStyle name="Output 2 4 7 3 2 3" xfId="34675"/>
    <cellStyle name="Output 2 4 7 3 2 4" xfId="34676"/>
    <cellStyle name="Output 2 4 7 3 2 5" xfId="34677"/>
    <cellStyle name="Output 2 4 7 3 2 6" xfId="34678"/>
    <cellStyle name="Output 2 4 7 3 2 7" xfId="34679"/>
    <cellStyle name="Output 2 4 7 3 3" xfId="34680"/>
    <cellStyle name="Output 2 4 7 3 4" xfId="34681"/>
    <cellStyle name="Output 2 4 7 4" xfId="34682"/>
    <cellStyle name="Output 2 4 7 4 2" xfId="34683"/>
    <cellStyle name="Output 2 4 7 4 2 2" xfId="34684"/>
    <cellStyle name="Output 2 4 7 4 2 3" xfId="34685"/>
    <cellStyle name="Output 2 4 7 4 2 4" xfId="34686"/>
    <cellStyle name="Output 2 4 7 4 2 5" xfId="34687"/>
    <cellStyle name="Output 2 4 7 4 2 6" xfId="34688"/>
    <cellStyle name="Output 2 4 7 4 2 7" xfId="34689"/>
    <cellStyle name="Output 2 4 7 4 3" xfId="34690"/>
    <cellStyle name="Output 2 4 7 4 4" xfId="34691"/>
    <cellStyle name="Output 2 4 7 5" xfId="34692"/>
    <cellStyle name="Output 2 4 7 5 2" xfId="34693"/>
    <cellStyle name="Output 2 4 7 5 3" xfId="34694"/>
    <cellStyle name="Output 2 4 7 5 4" xfId="34695"/>
    <cellStyle name="Output 2 4 7 5 5" xfId="34696"/>
    <cellStyle name="Output 2 4 7 5 6" xfId="34697"/>
    <cellStyle name="Output 2 4 7 5 7" xfId="34698"/>
    <cellStyle name="Output 2 4 7 5 8" xfId="34699"/>
    <cellStyle name="Output 2 4 7 6" xfId="34700"/>
    <cellStyle name="Output 2 4 7 6 2" xfId="34701"/>
    <cellStyle name="Output 2 4 7 6 3" xfId="34702"/>
    <cellStyle name="Output 2 4 7 6 4" xfId="34703"/>
    <cellStyle name="Output 2 4 7 6 5" xfId="34704"/>
    <cellStyle name="Output 2 4 7 6 6" xfId="34705"/>
    <cellStyle name="Output 2 4 7 6 7" xfId="34706"/>
    <cellStyle name="Output 2 4 7 7" xfId="34707"/>
    <cellStyle name="Output 2 4 7 8" xfId="34708"/>
    <cellStyle name="Output 2 4 7 9" xfId="34709"/>
    <cellStyle name="Output 2 4 8" xfId="34710"/>
    <cellStyle name="Output 2 4 8 2" xfId="34711"/>
    <cellStyle name="Output 2 4 8 2 2" xfId="34712"/>
    <cellStyle name="Output 2 4 8 2 3" xfId="34713"/>
    <cellStyle name="Output 2 4 8 2 4" xfId="34714"/>
    <cellStyle name="Output 2 4 8 2 5" xfId="34715"/>
    <cellStyle name="Output 2 4 8 2 6" xfId="34716"/>
    <cellStyle name="Output 2 4 8 2 7" xfId="34717"/>
    <cellStyle name="Output 2 4 8 3" xfId="34718"/>
    <cellStyle name="Output 2 4 8 4" xfId="34719"/>
    <cellStyle name="Output 2 4 8 5" xfId="34720"/>
    <cellStyle name="Output 2 4 9" xfId="34721"/>
    <cellStyle name="Output 2 4 9 2" xfId="34722"/>
    <cellStyle name="Output 2 4 9 2 2" xfId="34723"/>
    <cellStyle name="Output 2 4 9 2 3" xfId="34724"/>
    <cellStyle name="Output 2 4 9 2 4" xfId="34725"/>
    <cellStyle name="Output 2 4 9 2 5" xfId="34726"/>
    <cellStyle name="Output 2 4 9 2 6" xfId="34727"/>
    <cellStyle name="Output 2 4 9 2 7" xfId="34728"/>
    <cellStyle name="Output 2 4 9 3" xfId="34729"/>
    <cellStyle name="Output 2 4 9 4" xfId="34730"/>
    <cellStyle name="Output 2 4 9 5" xfId="34731"/>
    <cellStyle name="Output 2 5" xfId="34732"/>
    <cellStyle name="Output 2 5 10" xfId="34733"/>
    <cellStyle name="Output 2 5 10 2" xfId="34734"/>
    <cellStyle name="Output 2 5 10 2 2" xfId="34735"/>
    <cellStyle name="Output 2 5 10 2 3" xfId="34736"/>
    <cellStyle name="Output 2 5 10 2 4" xfId="34737"/>
    <cellStyle name="Output 2 5 10 2 5" xfId="34738"/>
    <cellStyle name="Output 2 5 10 2 6" xfId="34739"/>
    <cellStyle name="Output 2 5 10 2 7" xfId="34740"/>
    <cellStyle name="Output 2 5 10 3" xfId="34741"/>
    <cellStyle name="Output 2 5 10 4" xfId="34742"/>
    <cellStyle name="Output 2 5 10 5" xfId="34743"/>
    <cellStyle name="Output 2 5 11" xfId="34744"/>
    <cellStyle name="Output 2 5 11 2" xfId="34745"/>
    <cellStyle name="Output 2 5 11 2 2" xfId="34746"/>
    <cellStyle name="Output 2 5 11 2 3" xfId="34747"/>
    <cellStyle name="Output 2 5 11 2 4" xfId="34748"/>
    <cellStyle name="Output 2 5 11 2 5" xfId="34749"/>
    <cellStyle name="Output 2 5 11 2 6" xfId="34750"/>
    <cellStyle name="Output 2 5 11 2 7" xfId="34751"/>
    <cellStyle name="Output 2 5 11 3" xfId="34752"/>
    <cellStyle name="Output 2 5 11 4" xfId="34753"/>
    <cellStyle name="Output 2 5 11 5" xfId="34754"/>
    <cellStyle name="Output 2 5 12" xfId="34755"/>
    <cellStyle name="Output 2 5 12 2" xfId="34756"/>
    <cellStyle name="Output 2 5 12 3" xfId="34757"/>
    <cellStyle name="Output 2 5 12 4" xfId="34758"/>
    <cellStyle name="Output 2 5 12 5" xfId="34759"/>
    <cellStyle name="Output 2 5 12 6" xfId="34760"/>
    <cellStyle name="Output 2 5 12 7" xfId="34761"/>
    <cellStyle name="Output 2 5 12 8" xfId="34762"/>
    <cellStyle name="Output 2 5 13" xfId="34763"/>
    <cellStyle name="Output 2 5 13 2" xfId="34764"/>
    <cellStyle name="Output 2 5 13 3" xfId="34765"/>
    <cellStyle name="Output 2 5 13 4" xfId="34766"/>
    <cellStyle name="Output 2 5 13 5" xfId="34767"/>
    <cellStyle name="Output 2 5 13 6" xfId="34768"/>
    <cellStyle name="Output 2 5 13 7" xfId="34769"/>
    <cellStyle name="Output 2 5 14" xfId="34770"/>
    <cellStyle name="Output 2 5 14 2" xfId="34771"/>
    <cellStyle name="Output 2 5 14 3" xfId="34772"/>
    <cellStyle name="Output 2 5 14 4" xfId="34773"/>
    <cellStyle name="Output 2 5 14 5" xfId="34774"/>
    <cellStyle name="Output 2 5 15" xfId="34775"/>
    <cellStyle name="Output 2 5 15 2" xfId="34776"/>
    <cellStyle name="Output 2 5 15 3" xfId="34777"/>
    <cellStyle name="Output 2 5 15 4" xfId="34778"/>
    <cellStyle name="Output 2 5 15 5" xfId="34779"/>
    <cellStyle name="Output 2 5 16" xfId="34780"/>
    <cellStyle name="Output 2 5 16 2" xfId="34781"/>
    <cellStyle name="Output 2 5 16 3" xfId="34782"/>
    <cellStyle name="Output 2 5 16 4" xfId="34783"/>
    <cellStyle name="Output 2 5 16 5" xfId="34784"/>
    <cellStyle name="Output 2 5 17" xfId="34785"/>
    <cellStyle name="Output 2 5 17 2" xfId="34786"/>
    <cellStyle name="Output 2 5 17 3" xfId="34787"/>
    <cellStyle name="Output 2 5 17 4" xfId="34788"/>
    <cellStyle name="Output 2 5 17 5" xfId="34789"/>
    <cellStyle name="Output 2 5 18" xfId="34790"/>
    <cellStyle name="Output 2 5 18 2" xfId="34791"/>
    <cellStyle name="Output 2 5 18 3" xfId="34792"/>
    <cellStyle name="Output 2 5 18 4" xfId="34793"/>
    <cellStyle name="Output 2 5 18 5" xfId="34794"/>
    <cellStyle name="Output 2 5 19" xfId="34795"/>
    <cellStyle name="Output 2 5 19 2" xfId="34796"/>
    <cellStyle name="Output 2 5 19 3" xfId="34797"/>
    <cellStyle name="Output 2 5 19 4" xfId="34798"/>
    <cellStyle name="Output 2 5 19 5" xfId="34799"/>
    <cellStyle name="Output 2 5 2" xfId="34800"/>
    <cellStyle name="Output 2 5 2 10" xfId="34801"/>
    <cellStyle name="Output 2 5 2 10 2" xfId="34802"/>
    <cellStyle name="Output 2 5 2 10 3" xfId="34803"/>
    <cellStyle name="Output 2 5 2 10 4" xfId="34804"/>
    <cellStyle name="Output 2 5 2 10 5" xfId="34805"/>
    <cellStyle name="Output 2 5 2 10 6" xfId="34806"/>
    <cellStyle name="Output 2 5 2 10 7" xfId="34807"/>
    <cellStyle name="Output 2 5 2 10 8" xfId="34808"/>
    <cellStyle name="Output 2 5 2 11" xfId="34809"/>
    <cellStyle name="Output 2 5 2 11 2" xfId="34810"/>
    <cellStyle name="Output 2 5 2 11 3" xfId="34811"/>
    <cellStyle name="Output 2 5 2 11 4" xfId="34812"/>
    <cellStyle name="Output 2 5 2 11 5" xfId="34813"/>
    <cellStyle name="Output 2 5 2 11 6" xfId="34814"/>
    <cellStyle name="Output 2 5 2 11 7" xfId="34815"/>
    <cellStyle name="Output 2 5 2 12" xfId="34816"/>
    <cellStyle name="Output 2 5 2 12 2" xfId="34817"/>
    <cellStyle name="Output 2 5 2 12 3" xfId="34818"/>
    <cellStyle name="Output 2 5 2 12 4" xfId="34819"/>
    <cellStyle name="Output 2 5 2 12 5" xfId="34820"/>
    <cellStyle name="Output 2 5 2 13" xfId="34821"/>
    <cellStyle name="Output 2 5 2 13 2" xfId="34822"/>
    <cellStyle name="Output 2 5 2 13 3" xfId="34823"/>
    <cellStyle name="Output 2 5 2 13 4" xfId="34824"/>
    <cellStyle name="Output 2 5 2 13 5" xfId="34825"/>
    <cellStyle name="Output 2 5 2 14" xfId="34826"/>
    <cellStyle name="Output 2 5 2 14 2" xfId="34827"/>
    <cellStyle name="Output 2 5 2 14 3" xfId="34828"/>
    <cellStyle name="Output 2 5 2 14 4" xfId="34829"/>
    <cellStyle name="Output 2 5 2 14 5" xfId="34830"/>
    <cellStyle name="Output 2 5 2 15" xfId="34831"/>
    <cellStyle name="Output 2 5 2 15 2" xfId="34832"/>
    <cellStyle name="Output 2 5 2 15 3" xfId="34833"/>
    <cellStyle name="Output 2 5 2 15 4" xfId="34834"/>
    <cellStyle name="Output 2 5 2 15 5" xfId="34835"/>
    <cellStyle name="Output 2 5 2 16" xfId="34836"/>
    <cellStyle name="Output 2 5 2 16 2" xfId="34837"/>
    <cellStyle name="Output 2 5 2 16 3" xfId="34838"/>
    <cellStyle name="Output 2 5 2 16 4" xfId="34839"/>
    <cellStyle name="Output 2 5 2 16 5" xfId="34840"/>
    <cellStyle name="Output 2 5 2 17" xfId="34841"/>
    <cellStyle name="Output 2 5 2 17 2" xfId="34842"/>
    <cellStyle name="Output 2 5 2 17 3" xfId="34843"/>
    <cellStyle name="Output 2 5 2 17 4" xfId="34844"/>
    <cellStyle name="Output 2 5 2 17 5" xfId="34845"/>
    <cellStyle name="Output 2 5 2 18" xfId="34846"/>
    <cellStyle name="Output 2 5 2 2" xfId="34847"/>
    <cellStyle name="Output 2 5 2 2 10" xfId="34848"/>
    <cellStyle name="Output 2 5 2 2 10 2" xfId="34849"/>
    <cellStyle name="Output 2 5 2 2 10 3" xfId="34850"/>
    <cellStyle name="Output 2 5 2 2 10 4" xfId="34851"/>
    <cellStyle name="Output 2 5 2 2 10 5" xfId="34852"/>
    <cellStyle name="Output 2 5 2 2 11" xfId="34853"/>
    <cellStyle name="Output 2 5 2 2 11 2" xfId="34854"/>
    <cellStyle name="Output 2 5 2 2 11 3" xfId="34855"/>
    <cellStyle name="Output 2 5 2 2 11 4" xfId="34856"/>
    <cellStyle name="Output 2 5 2 2 11 5" xfId="34857"/>
    <cellStyle name="Output 2 5 2 2 12" xfId="34858"/>
    <cellStyle name="Output 2 5 2 2 12 2" xfId="34859"/>
    <cellStyle name="Output 2 5 2 2 12 3" xfId="34860"/>
    <cellStyle name="Output 2 5 2 2 12 4" xfId="34861"/>
    <cellStyle name="Output 2 5 2 2 12 5" xfId="34862"/>
    <cellStyle name="Output 2 5 2 2 13" xfId="34863"/>
    <cellStyle name="Output 2 5 2 2 13 2" xfId="34864"/>
    <cellStyle name="Output 2 5 2 2 13 3" xfId="34865"/>
    <cellStyle name="Output 2 5 2 2 13 4" xfId="34866"/>
    <cellStyle name="Output 2 5 2 2 13 5" xfId="34867"/>
    <cellStyle name="Output 2 5 2 2 14" xfId="34868"/>
    <cellStyle name="Output 2 5 2 2 14 2" xfId="34869"/>
    <cellStyle name="Output 2 5 2 2 14 3" xfId="34870"/>
    <cellStyle name="Output 2 5 2 2 14 4" xfId="34871"/>
    <cellStyle name="Output 2 5 2 2 14 5" xfId="34872"/>
    <cellStyle name="Output 2 5 2 2 15" xfId="34873"/>
    <cellStyle name="Output 2 5 2 2 15 2" xfId="34874"/>
    <cellStyle name="Output 2 5 2 2 15 3" xfId="34875"/>
    <cellStyle name="Output 2 5 2 2 15 4" xfId="34876"/>
    <cellStyle name="Output 2 5 2 2 15 5" xfId="34877"/>
    <cellStyle name="Output 2 5 2 2 16" xfId="34878"/>
    <cellStyle name="Output 2 5 2 2 16 2" xfId="34879"/>
    <cellStyle name="Output 2 5 2 2 16 3" xfId="34880"/>
    <cellStyle name="Output 2 5 2 2 16 4" xfId="34881"/>
    <cellStyle name="Output 2 5 2 2 16 5" xfId="34882"/>
    <cellStyle name="Output 2 5 2 2 17" xfId="34883"/>
    <cellStyle name="Output 2 5 2 2 17 2" xfId="34884"/>
    <cellStyle name="Output 2 5 2 2 17 3" xfId="34885"/>
    <cellStyle name="Output 2 5 2 2 17 4" xfId="34886"/>
    <cellStyle name="Output 2 5 2 2 17 5" xfId="34887"/>
    <cellStyle name="Output 2 5 2 2 18" xfId="34888"/>
    <cellStyle name="Output 2 5 2 2 18 2" xfId="34889"/>
    <cellStyle name="Output 2 5 2 2 18 3" xfId="34890"/>
    <cellStyle name="Output 2 5 2 2 18 4" xfId="34891"/>
    <cellStyle name="Output 2 5 2 2 18 5" xfId="34892"/>
    <cellStyle name="Output 2 5 2 2 19" xfId="34893"/>
    <cellStyle name="Output 2 5 2 2 2" xfId="34894"/>
    <cellStyle name="Output 2 5 2 2 2 10" xfId="34895"/>
    <cellStyle name="Output 2 5 2 2 2 10 2" xfId="34896"/>
    <cellStyle name="Output 2 5 2 2 2 10 3" xfId="34897"/>
    <cellStyle name="Output 2 5 2 2 2 10 4" xfId="34898"/>
    <cellStyle name="Output 2 5 2 2 2 10 5" xfId="34899"/>
    <cellStyle name="Output 2 5 2 2 2 11" xfId="34900"/>
    <cellStyle name="Output 2 5 2 2 2 11 2" xfId="34901"/>
    <cellStyle name="Output 2 5 2 2 2 11 3" xfId="34902"/>
    <cellStyle name="Output 2 5 2 2 2 11 4" xfId="34903"/>
    <cellStyle name="Output 2 5 2 2 2 11 5" xfId="34904"/>
    <cellStyle name="Output 2 5 2 2 2 12" xfId="34905"/>
    <cellStyle name="Output 2 5 2 2 2 12 2" xfId="34906"/>
    <cellStyle name="Output 2 5 2 2 2 12 3" xfId="34907"/>
    <cellStyle name="Output 2 5 2 2 2 12 4" xfId="34908"/>
    <cellStyle name="Output 2 5 2 2 2 12 5" xfId="34909"/>
    <cellStyle name="Output 2 5 2 2 2 13" xfId="34910"/>
    <cellStyle name="Output 2 5 2 2 2 13 2" xfId="34911"/>
    <cellStyle name="Output 2 5 2 2 2 13 3" xfId="34912"/>
    <cellStyle name="Output 2 5 2 2 2 13 4" xfId="34913"/>
    <cellStyle name="Output 2 5 2 2 2 13 5" xfId="34914"/>
    <cellStyle name="Output 2 5 2 2 2 14" xfId="34915"/>
    <cellStyle name="Output 2 5 2 2 2 14 2" xfId="34916"/>
    <cellStyle name="Output 2 5 2 2 2 14 3" xfId="34917"/>
    <cellStyle name="Output 2 5 2 2 2 14 4" xfId="34918"/>
    <cellStyle name="Output 2 5 2 2 2 14 5" xfId="34919"/>
    <cellStyle name="Output 2 5 2 2 2 15" xfId="34920"/>
    <cellStyle name="Output 2 5 2 2 2 15 2" xfId="34921"/>
    <cellStyle name="Output 2 5 2 2 2 15 3" xfId="34922"/>
    <cellStyle name="Output 2 5 2 2 2 15 4" xfId="34923"/>
    <cellStyle name="Output 2 5 2 2 2 15 5" xfId="34924"/>
    <cellStyle name="Output 2 5 2 2 2 16" xfId="34925"/>
    <cellStyle name="Output 2 5 2 2 2 16 2" xfId="34926"/>
    <cellStyle name="Output 2 5 2 2 2 16 3" xfId="34927"/>
    <cellStyle name="Output 2 5 2 2 2 16 4" xfId="34928"/>
    <cellStyle name="Output 2 5 2 2 2 16 5" xfId="34929"/>
    <cellStyle name="Output 2 5 2 2 2 17" xfId="34930"/>
    <cellStyle name="Output 2 5 2 2 2 17 2" xfId="34931"/>
    <cellStyle name="Output 2 5 2 2 2 17 3" xfId="34932"/>
    <cellStyle name="Output 2 5 2 2 2 17 4" xfId="34933"/>
    <cellStyle name="Output 2 5 2 2 2 17 5" xfId="34934"/>
    <cellStyle name="Output 2 5 2 2 2 18" xfId="34935"/>
    <cellStyle name="Output 2 5 2 2 2 18 2" xfId="34936"/>
    <cellStyle name="Output 2 5 2 2 2 18 3" xfId="34937"/>
    <cellStyle name="Output 2 5 2 2 2 18 4" xfId="34938"/>
    <cellStyle name="Output 2 5 2 2 2 18 5" xfId="34939"/>
    <cellStyle name="Output 2 5 2 2 2 19" xfId="34940"/>
    <cellStyle name="Output 2 5 2 2 2 2" xfId="34941"/>
    <cellStyle name="Output 2 5 2 2 2 2 2" xfId="34942"/>
    <cellStyle name="Output 2 5 2 2 2 2 2 2" xfId="34943"/>
    <cellStyle name="Output 2 5 2 2 2 2 2 3" xfId="34944"/>
    <cellStyle name="Output 2 5 2 2 2 2 2 4" xfId="34945"/>
    <cellStyle name="Output 2 5 2 2 2 2 2 5" xfId="34946"/>
    <cellStyle name="Output 2 5 2 2 2 2 2 6" xfId="34947"/>
    <cellStyle name="Output 2 5 2 2 2 2 2 7" xfId="34948"/>
    <cellStyle name="Output 2 5 2 2 2 2 3" xfId="34949"/>
    <cellStyle name="Output 2 5 2 2 2 2 4" xfId="34950"/>
    <cellStyle name="Output 2 5 2 2 2 2 5" xfId="34951"/>
    <cellStyle name="Output 2 5 2 2 2 3" xfId="34952"/>
    <cellStyle name="Output 2 5 2 2 2 3 2" xfId="34953"/>
    <cellStyle name="Output 2 5 2 2 2 3 2 2" xfId="34954"/>
    <cellStyle name="Output 2 5 2 2 2 3 2 3" xfId="34955"/>
    <cellStyle name="Output 2 5 2 2 2 3 2 4" xfId="34956"/>
    <cellStyle name="Output 2 5 2 2 2 3 2 5" xfId="34957"/>
    <cellStyle name="Output 2 5 2 2 2 3 2 6" xfId="34958"/>
    <cellStyle name="Output 2 5 2 2 2 3 2 7" xfId="34959"/>
    <cellStyle name="Output 2 5 2 2 2 3 3" xfId="34960"/>
    <cellStyle name="Output 2 5 2 2 2 3 4" xfId="34961"/>
    <cellStyle name="Output 2 5 2 2 2 3 5" xfId="34962"/>
    <cellStyle name="Output 2 5 2 2 2 4" xfId="34963"/>
    <cellStyle name="Output 2 5 2 2 2 4 2" xfId="34964"/>
    <cellStyle name="Output 2 5 2 2 2 4 2 2" xfId="34965"/>
    <cellStyle name="Output 2 5 2 2 2 4 2 3" xfId="34966"/>
    <cellStyle name="Output 2 5 2 2 2 4 2 4" xfId="34967"/>
    <cellStyle name="Output 2 5 2 2 2 4 2 5" xfId="34968"/>
    <cellStyle name="Output 2 5 2 2 2 4 2 6" xfId="34969"/>
    <cellStyle name="Output 2 5 2 2 2 4 2 7" xfId="34970"/>
    <cellStyle name="Output 2 5 2 2 2 4 3" xfId="34971"/>
    <cellStyle name="Output 2 5 2 2 2 4 4" xfId="34972"/>
    <cellStyle name="Output 2 5 2 2 2 4 5" xfId="34973"/>
    <cellStyle name="Output 2 5 2 2 2 5" xfId="34974"/>
    <cellStyle name="Output 2 5 2 2 2 5 2" xfId="34975"/>
    <cellStyle name="Output 2 5 2 2 2 5 3" xfId="34976"/>
    <cellStyle name="Output 2 5 2 2 2 5 4" xfId="34977"/>
    <cellStyle name="Output 2 5 2 2 2 5 5" xfId="34978"/>
    <cellStyle name="Output 2 5 2 2 2 5 6" xfId="34979"/>
    <cellStyle name="Output 2 5 2 2 2 5 7" xfId="34980"/>
    <cellStyle name="Output 2 5 2 2 2 5 8" xfId="34981"/>
    <cellStyle name="Output 2 5 2 2 2 6" xfId="34982"/>
    <cellStyle name="Output 2 5 2 2 2 6 2" xfId="34983"/>
    <cellStyle name="Output 2 5 2 2 2 6 3" xfId="34984"/>
    <cellStyle name="Output 2 5 2 2 2 6 4" xfId="34985"/>
    <cellStyle name="Output 2 5 2 2 2 6 5" xfId="34986"/>
    <cellStyle name="Output 2 5 2 2 2 6 6" xfId="34987"/>
    <cellStyle name="Output 2 5 2 2 2 6 7" xfId="34988"/>
    <cellStyle name="Output 2 5 2 2 2 7" xfId="34989"/>
    <cellStyle name="Output 2 5 2 2 2 7 2" xfId="34990"/>
    <cellStyle name="Output 2 5 2 2 2 7 3" xfId="34991"/>
    <cellStyle name="Output 2 5 2 2 2 7 4" xfId="34992"/>
    <cellStyle name="Output 2 5 2 2 2 7 5" xfId="34993"/>
    <cellStyle name="Output 2 5 2 2 2 8" xfId="34994"/>
    <cellStyle name="Output 2 5 2 2 2 8 2" xfId="34995"/>
    <cellStyle name="Output 2 5 2 2 2 8 3" xfId="34996"/>
    <cellStyle name="Output 2 5 2 2 2 8 4" xfId="34997"/>
    <cellStyle name="Output 2 5 2 2 2 8 5" xfId="34998"/>
    <cellStyle name="Output 2 5 2 2 2 9" xfId="34999"/>
    <cellStyle name="Output 2 5 2 2 2 9 2" xfId="35000"/>
    <cellStyle name="Output 2 5 2 2 2 9 3" xfId="35001"/>
    <cellStyle name="Output 2 5 2 2 2 9 4" xfId="35002"/>
    <cellStyle name="Output 2 5 2 2 2 9 5" xfId="35003"/>
    <cellStyle name="Output 2 5 2 2 3" xfId="35004"/>
    <cellStyle name="Output 2 5 2 2 3 10" xfId="35005"/>
    <cellStyle name="Output 2 5 2 2 3 2" xfId="35006"/>
    <cellStyle name="Output 2 5 2 2 3 2 2" xfId="35007"/>
    <cellStyle name="Output 2 5 2 2 3 2 2 2" xfId="35008"/>
    <cellStyle name="Output 2 5 2 2 3 2 2 3" xfId="35009"/>
    <cellStyle name="Output 2 5 2 2 3 2 2 4" xfId="35010"/>
    <cellStyle name="Output 2 5 2 2 3 2 2 5" xfId="35011"/>
    <cellStyle name="Output 2 5 2 2 3 2 2 6" xfId="35012"/>
    <cellStyle name="Output 2 5 2 2 3 2 2 7" xfId="35013"/>
    <cellStyle name="Output 2 5 2 2 3 2 3" xfId="35014"/>
    <cellStyle name="Output 2 5 2 2 3 2 4" xfId="35015"/>
    <cellStyle name="Output 2 5 2 2 3 3" xfId="35016"/>
    <cellStyle name="Output 2 5 2 2 3 3 2" xfId="35017"/>
    <cellStyle name="Output 2 5 2 2 3 3 2 2" xfId="35018"/>
    <cellStyle name="Output 2 5 2 2 3 3 2 3" xfId="35019"/>
    <cellStyle name="Output 2 5 2 2 3 3 2 4" xfId="35020"/>
    <cellStyle name="Output 2 5 2 2 3 3 2 5" xfId="35021"/>
    <cellStyle name="Output 2 5 2 2 3 3 2 6" xfId="35022"/>
    <cellStyle name="Output 2 5 2 2 3 3 2 7" xfId="35023"/>
    <cellStyle name="Output 2 5 2 2 3 3 3" xfId="35024"/>
    <cellStyle name="Output 2 5 2 2 3 3 4" xfId="35025"/>
    <cellStyle name="Output 2 5 2 2 3 4" xfId="35026"/>
    <cellStyle name="Output 2 5 2 2 3 4 2" xfId="35027"/>
    <cellStyle name="Output 2 5 2 2 3 4 2 2" xfId="35028"/>
    <cellStyle name="Output 2 5 2 2 3 4 2 3" xfId="35029"/>
    <cellStyle name="Output 2 5 2 2 3 4 2 4" xfId="35030"/>
    <cellStyle name="Output 2 5 2 2 3 4 2 5" xfId="35031"/>
    <cellStyle name="Output 2 5 2 2 3 4 2 6" xfId="35032"/>
    <cellStyle name="Output 2 5 2 2 3 4 2 7" xfId="35033"/>
    <cellStyle name="Output 2 5 2 2 3 4 3" xfId="35034"/>
    <cellStyle name="Output 2 5 2 2 3 4 4" xfId="35035"/>
    <cellStyle name="Output 2 5 2 2 3 5" xfId="35036"/>
    <cellStyle name="Output 2 5 2 2 3 5 2" xfId="35037"/>
    <cellStyle name="Output 2 5 2 2 3 5 3" xfId="35038"/>
    <cellStyle name="Output 2 5 2 2 3 5 4" xfId="35039"/>
    <cellStyle name="Output 2 5 2 2 3 5 5" xfId="35040"/>
    <cellStyle name="Output 2 5 2 2 3 5 6" xfId="35041"/>
    <cellStyle name="Output 2 5 2 2 3 5 7" xfId="35042"/>
    <cellStyle name="Output 2 5 2 2 3 5 8" xfId="35043"/>
    <cellStyle name="Output 2 5 2 2 3 6" xfId="35044"/>
    <cellStyle name="Output 2 5 2 2 3 6 2" xfId="35045"/>
    <cellStyle name="Output 2 5 2 2 3 6 3" xfId="35046"/>
    <cellStyle name="Output 2 5 2 2 3 6 4" xfId="35047"/>
    <cellStyle name="Output 2 5 2 2 3 6 5" xfId="35048"/>
    <cellStyle name="Output 2 5 2 2 3 6 6" xfId="35049"/>
    <cellStyle name="Output 2 5 2 2 3 6 7" xfId="35050"/>
    <cellStyle name="Output 2 5 2 2 3 7" xfId="35051"/>
    <cellStyle name="Output 2 5 2 2 3 8" xfId="35052"/>
    <cellStyle name="Output 2 5 2 2 3 9" xfId="35053"/>
    <cellStyle name="Output 2 5 2 2 4" xfId="35054"/>
    <cellStyle name="Output 2 5 2 2 4 2" xfId="35055"/>
    <cellStyle name="Output 2 5 2 2 4 2 2" xfId="35056"/>
    <cellStyle name="Output 2 5 2 2 4 2 3" xfId="35057"/>
    <cellStyle name="Output 2 5 2 2 4 2 4" xfId="35058"/>
    <cellStyle name="Output 2 5 2 2 4 2 5" xfId="35059"/>
    <cellStyle name="Output 2 5 2 2 4 2 6" xfId="35060"/>
    <cellStyle name="Output 2 5 2 2 4 2 7" xfId="35061"/>
    <cellStyle name="Output 2 5 2 2 4 3" xfId="35062"/>
    <cellStyle name="Output 2 5 2 2 4 4" xfId="35063"/>
    <cellStyle name="Output 2 5 2 2 4 5" xfId="35064"/>
    <cellStyle name="Output 2 5 2 2 5" xfId="35065"/>
    <cellStyle name="Output 2 5 2 2 5 2" xfId="35066"/>
    <cellStyle name="Output 2 5 2 2 5 2 2" xfId="35067"/>
    <cellStyle name="Output 2 5 2 2 5 2 3" xfId="35068"/>
    <cellStyle name="Output 2 5 2 2 5 2 4" xfId="35069"/>
    <cellStyle name="Output 2 5 2 2 5 2 5" xfId="35070"/>
    <cellStyle name="Output 2 5 2 2 5 2 6" xfId="35071"/>
    <cellStyle name="Output 2 5 2 2 5 2 7" xfId="35072"/>
    <cellStyle name="Output 2 5 2 2 5 3" xfId="35073"/>
    <cellStyle name="Output 2 5 2 2 5 4" xfId="35074"/>
    <cellStyle name="Output 2 5 2 2 5 5" xfId="35075"/>
    <cellStyle name="Output 2 5 2 2 6" xfId="35076"/>
    <cellStyle name="Output 2 5 2 2 6 2" xfId="35077"/>
    <cellStyle name="Output 2 5 2 2 6 2 2" xfId="35078"/>
    <cellStyle name="Output 2 5 2 2 6 2 3" xfId="35079"/>
    <cellStyle name="Output 2 5 2 2 6 2 4" xfId="35080"/>
    <cellStyle name="Output 2 5 2 2 6 2 5" xfId="35081"/>
    <cellStyle name="Output 2 5 2 2 6 2 6" xfId="35082"/>
    <cellStyle name="Output 2 5 2 2 6 2 7" xfId="35083"/>
    <cellStyle name="Output 2 5 2 2 6 3" xfId="35084"/>
    <cellStyle name="Output 2 5 2 2 6 4" xfId="35085"/>
    <cellStyle name="Output 2 5 2 2 6 5" xfId="35086"/>
    <cellStyle name="Output 2 5 2 2 7" xfId="35087"/>
    <cellStyle name="Output 2 5 2 2 7 2" xfId="35088"/>
    <cellStyle name="Output 2 5 2 2 7 2 2" xfId="35089"/>
    <cellStyle name="Output 2 5 2 2 7 2 3" xfId="35090"/>
    <cellStyle name="Output 2 5 2 2 7 2 4" xfId="35091"/>
    <cellStyle name="Output 2 5 2 2 7 2 5" xfId="35092"/>
    <cellStyle name="Output 2 5 2 2 7 2 6" xfId="35093"/>
    <cellStyle name="Output 2 5 2 2 7 2 7" xfId="35094"/>
    <cellStyle name="Output 2 5 2 2 7 3" xfId="35095"/>
    <cellStyle name="Output 2 5 2 2 7 4" xfId="35096"/>
    <cellStyle name="Output 2 5 2 2 7 5" xfId="35097"/>
    <cellStyle name="Output 2 5 2 2 8" xfId="35098"/>
    <cellStyle name="Output 2 5 2 2 8 2" xfId="35099"/>
    <cellStyle name="Output 2 5 2 2 8 3" xfId="35100"/>
    <cellStyle name="Output 2 5 2 2 8 4" xfId="35101"/>
    <cellStyle name="Output 2 5 2 2 8 5" xfId="35102"/>
    <cellStyle name="Output 2 5 2 2 8 6" xfId="35103"/>
    <cellStyle name="Output 2 5 2 2 8 7" xfId="35104"/>
    <cellStyle name="Output 2 5 2 2 8 8" xfId="35105"/>
    <cellStyle name="Output 2 5 2 2 9" xfId="35106"/>
    <cellStyle name="Output 2 5 2 2 9 2" xfId="35107"/>
    <cellStyle name="Output 2 5 2 2 9 3" xfId="35108"/>
    <cellStyle name="Output 2 5 2 2 9 4" xfId="35109"/>
    <cellStyle name="Output 2 5 2 2 9 5" xfId="35110"/>
    <cellStyle name="Output 2 5 2 2 9 6" xfId="35111"/>
    <cellStyle name="Output 2 5 2 2 9 7" xfId="35112"/>
    <cellStyle name="Output 2 5 2 3" xfId="35113"/>
    <cellStyle name="Output 2 5 2 3 10" xfId="35114"/>
    <cellStyle name="Output 2 5 2 3 10 2" xfId="35115"/>
    <cellStyle name="Output 2 5 2 3 10 3" xfId="35116"/>
    <cellStyle name="Output 2 5 2 3 10 4" xfId="35117"/>
    <cellStyle name="Output 2 5 2 3 10 5" xfId="35118"/>
    <cellStyle name="Output 2 5 2 3 11" xfId="35119"/>
    <cellStyle name="Output 2 5 2 3 11 2" xfId="35120"/>
    <cellStyle name="Output 2 5 2 3 11 3" xfId="35121"/>
    <cellStyle name="Output 2 5 2 3 11 4" xfId="35122"/>
    <cellStyle name="Output 2 5 2 3 11 5" xfId="35123"/>
    <cellStyle name="Output 2 5 2 3 12" xfId="35124"/>
    <cellStyle name="Output 2 5 2 3 12 2" xfId="35125"/>
    <cellStyle name="Output 2 5 2 3 12 3" xfId="35126"/>
    <cellStyle name="Output 2 5 2 3 12 4" xfId="35127"/>
    <cellStyle name="Output 2 5 2 3 12 5" xfId="35128"/>
    <cellStyle name="Output 2 5 2 3 13" xfId="35129"/>
    <cellStyle name="Output 2 5 2 3 13 2" xfId="35130"/>
    <cellStyle name="Output 2 5 2 3 13 3" xfId="35131"/>
    <cellStyle name="Output 2 5 2 3 13 4" xfId="35132"/>
    <cellStyle name="Output 2 5 2 3 13 5" xfId="35133"/>
    <cellStyle name="Output 2 5 2 3 14" xfId="35134"/>
    <cellStyle name="Output 2 5 2 3 14 2" xfId="35135"/>
    <cellStyle name="Output 2 5 2 3 14 3" xfId="35136"/>
    <cellStyle name="Output 2 5 2 3 14 4" xfId="35137"/>
    <cellStyle name="Output 2 5 2 3 14 5" xfId="35138"/>
    <cellStyle name="Output 2 5 2 3 15" xfId="35139"/>
    <cellStyle name="Output 2 5 2 3 15 2" xfId="35140"/>
    <cellStyle name="Output 2 5 2 3 15 3" xfId="35141"/>
    <cellStyle name="Output 2 5 2 3 15 4" xfId="35142"/>
    <cellStyle name="Output 2 5 2 3 15 5" xfId="35143"/>
    <cellStyle name="Output 2 5 2 3 16" xfId="35144"/>
    <cellStyle name="Output 2 5 2 3 16 2" xfId="35145"/>
    <cellStyle name="Output 2 5 2 3 16 3" xfId="35146"/>
    <cellStyle name="Output 2 5 2 3 16 4" xfId="35147"/>
    <cellStyle name="Output 2 5 2 3 16 5" xfId="35148"/>
    <cellStyle name="Output 2 5 2 3 17" xfId="35149"/>
    <cellStyle name="Output 2 5 2 3 17 2" xfId="35150"/>
    <cellStyle name="Output 2 5 2 3 17 3" xfId="35151"/>
    <cellStyle name="Output 2 5 2 3 17 4" xfId="35152"/>
    <cellStyle name="Output 2 5 2 3 17 5" xfId="35153"/>
    <cellStyle name="Output 2 5 2 3 18" xfId="35154"/>
    <cellStyle name="Output 2 5 2 3 18 2" xfId="35155"/>
    <cellStyle name="Output 2 5 2 3 18 3" xfId="35156"/>
    <cellStyle name="Output 2 5 2 3 18 4" xfId="35157"/>
    <cellStyle name="Output 2 5 2 3 18 5" xfId="35158"/>
    <cellStyle name="Output 2 5 2 3 19" xfId="35159"/>
    <cellStyle name="Output 2 5 2 3 2" xfId="35160"/>
    <cellStyle name="Output 2 5 2 3 2 10" xfId="35161"/>
    <cellStyle name="Output 2 5 2 3 2 10 2" xfId="35162"/>
    <cellStyle name="Output 2 5 2 3 2 10 3" xfId="35163"/>
    <cellStyle name="Output 2 5 2 3 2 10 4" xfId="35164"/>
    <cellStyle name="Output 2 5 2 3 2 10 5" xfId="35165"/>
    <cellStyle name="Output 2 5 2 3 2 11" xfId="35166"/>
    <cellStyle name="Output 2 5 2 3 2 11 2" xfId="35167"/>
    <cellStyle name="Output 2 5 2 3 2 11 3" xfId="35168"/>
    <cellStyle name="Output 2 5 2 3 2 11 4" xfId="35169"/>
    <cellStyle name="Output 2 5 2 3 2 11 5" xfId="35170"/>
    <cellStyle name="Output 2 5 2 3 2 12" xfId="35171"/>
    <cellStyle name="Output 2 5 2 3 2 12 2" xfId="35172"/>
    <cellStyle name="Output 2 5 2 3 2 12 3" xfId="35173"/>
    <cellStyle name="Output 2 5 2 3 2 12 4" xfId="35174"/>
    <cellStyle name="Output 2 5 2 3 2 12 5" xfId="35175"/>
    <cellStyle name="Output 2 5 2 3 2 13" xfId="35176"/>
    <cellStyle name="Output 2 5 2 3 2 13 2" xfId="35177"/>
    <cellStyle name="Output 2 5 2 3 2 13 3" xfId="35178"/>
    <cellStyle name="Output 2 5 2 3 2 13 4" xfId="35179"/>
    <cellStyle name="Output 2 5 2 3 2 13 5" xfId="35180"/>
    <cellStyle name="Output 2 5 2 3 2 14" xfId="35181"/>
    <cellStyle name="Output 2 5 2 3 2 14 2" xfId="35182"/>
    <cellStyle name="Output 2 5 2 3 2 14 3" xfId="35183"/>
    <cellStyle name="Output 2 5 2 3 2 14 4" xfId="35184"/>
    <cellStyle name="Output 2 5 2 3 2 14 5" xfId="35185"/>
    <cellStyle name="Output 2 5 2 3 2 15" xfId="35186"/>
    <cellStyle name="Output 2 5 2 3 2 15 2" xfId="35187"/>
    <cellStyle name="Output 2 5 2 3 2 15 3" xfId="35188"/>
    <cellStyle name="Output 2 5 2 3 2 15 4" xfId="35189"/>
    <cellStyle name="Output 2 5 2 3 2 15 5" xfId="35190"/>
    <cellStyle name="Output 2 5 2 3 2 16" xfId="35191"/>
    <cellStyle name="Output 2 5 2 3 2 16 2" xfId="35192"/>
    <cellStyle name="Output 2 5 2 3 2 16 3" xfId="35193"/>
    <cellStyle name="Output 2 5 2 3 2 16 4" xfId="35194"/>
    <cellStyle name="Output 2 5 2 3 2 16 5" xfId="35195"/>
    <cellStyle name="Output 2 5 2 3 2 17" xfId="35196"/>
    <cellStyle name="Output 2 5 2 3 2 17 2" xfId="35197"/>
    <cellStyle name="Output 2 5 2 3 2 17 3" xfId="35198"/>
    <cellStyle name="Output 2 5 2 3 2 17 4" xfId="35199"/>
    <cellStyle name="Output 2 5 2 3 2 17 5" xfId="35200"/>
    <cellStyle name="Output 2 5 2 3 2 18" xfId="35201"/>
    <cellStyle name="Output 2 5 2 3 2 18 2" xfId="35202"/>
    <cellStyle name="Output 2 5 2 3 2 18 3" xfId="35203"/>
    <cellStyle name="Output 2 5 2 3 2 18 4" xfId="35204"/>
    <cellStyle name="Output 2 5 2 3 2 18 5" xfId="35205"/>
    <cellStyle name="Output 2 5 2 3 2 19" xfId="35206"/>
    <cellStyle name="Output 2 5 2 3 2 2" xfId="35207"/>
    <cellStyle name="Output 2 5 2 3 2 2 2" xfId="35208"/>
    <cellStyle name="Output 2 5 2 3 2 2 2 2" xfId="35209"/>
    <cellStyle name="Output 2 5 2 3 2 2 2 3" xfId="35210"/>
    <cellStyle name="Output 2 5 2 3 2 2 2 4" xfId="35211"/>
    <cellStyle name="Output 2 5 2 3 2 2 2 5" xfId="35212"/>
    <cellStyle name="Output 2 5 2 3 2 2 2 6" xfId="35213"/>
    <cellStyle name="Output 2 5 2 3 2 2 2 7" xfId="35214"/>
    <cellStyle name="Output 2 5 2 3 2 2 3" xfId="35215"/>
    <cellStyle name="Output 2 5 2 3 2 2 4" xfId="35216"/>
    <cellStyle name="Output 2 5 2 3 2 2 5" xfId="35217"/>
    <cellStyle name="Output 2 5 2 3 2 3" xfId="35218"/>
    <cellStyle name="Output 2 5 2 3 2 3 2" xfId="35219"/>
    <cellStyle name="Output 2 5 2 3 2 3 2 2" xfId="35220"/>
    <cellStyle name="Output 2 5 2 3 2 3 2 3" xfId="35221"/>
    <cellStyle name="Output 2 5 2 3 2 3 2 4" xfId="35222"/>
    <cellStyle name="Output 2 5 2 3 2 3 2 5" xfId="35223"/>
    <cellStyle name="Output 2 5 2 3 2 3 2 6" xfId="35224"/>
    <cellStyle name="Output 2 5 2 3 2 3 2 7" xfId="35225"/>
    <cellStyle name="Output 2 5 2 3 2 3 3" xfId="35226"/>
    <cellStyle name="Output 2 5 2 3 2 3 4" xfId="35227"/>
    <cellStyle name="Output 2 5 2 3 2 3 5" xfId="35228"/>
    <cellStyle name="Output 2 5 2 3 2 4" xfId="35229"/>
    <cellStyle name="Output 2 5 2 3 2 4 2" xfId="35230"/>
    <cellStyle name="Output 2 5 2 3 2 4 2 2" xfId="35231"/>
    <cellStyle name="Output 2 5 2 3 2 4 2 3" xfId="35232"/>
    <cellStyle name="Output 2 5 2 3 2 4 2 4" xfId="35233"/>
    <cellStyle name="Output 2 5 2 3 2 4 2 5" xfId="35234"/>
    <cellStyle name="Output 2 5 2 3 2 4 2 6" xfId="35235"/>
    <cellStyle name="Output 2 5 2 3 2 4 2 7" xfId="35236"/>
    <cellStyle name="Output 2 5 2 3 2 4 3" xfId="35237"/>
    <cellStyle name="Output 2 5 2 3 2 4 4" xfId="35238"/>
    <cellStyle name="Output 2 5 2 3 2 4 5" xfId="35239"/>
    <cellStyle name="Output 2 5 2 3 2 5" xfId="35240"/>
    <cellStyle name="Output 2 5 2 3 2 5 2" xfId="35241"/>
    <cellStyle name="Output 2 5 2 3 2 5 3" xfId="35242"/>
    <cellStyle name="Output 2 5 2 3 2 5 4" xfId="35243"/>
    <cellStyle name="Output 2 5 2 3 2 5 5" xfId="35244"/>
    <cellStyle name="Output 2 5 2 3 2 5 6" xfId="35245"/>
    <cellStyle name="Output 2 5 2 3 2 5 7" xfId="35246"/>
    <cellStyle name="Output 2 5 2 3 2 5 8" xfId="35247"/>
    <cellStyle name="Output 2 5 2 3 2 6" xfId="35248"/>
    <cellStyle name="Output 2 5 2 3 2 6 2" xfId="35249"/>
    <cellStyle name="Output 2 5 2 3 2 6 3" xfId="35250"/>
    <cellStyle name="Output 2 5 2 3 2 6 4" xfId="35251"/>
    <cellStyle name="Output 2 5 2 3 2 6 5" xfId="35252"/>
    <cellStyle name="Output 2 5 2 3 2 6 6" xfId="35253"/>
    <cellStyle name="Output 2 5 2 3 2 6 7" xfId="35254"/>
    <cellStyle name="Output 2 5 2 3 2 7" xfId="35255"/>
    <cellStyle name="Output 2 5 2 3 2 7 2" xfId="35256"/>
    <cellStyle name="Output 2 5 2 3 2 7 3" xfId="35257"/>
    <cellStyle name="Output 2 5 2 3 2 7 4" xfId="35258"/>
    <cellStyle name="Output 2 5 2 3 2 7 5" xfId="35259"/>
    <cellStyle name="Output 2 5 2 3 2 8" xfId="35260"/>
    <cellStyle name="Output 2 5 2 3 2 8 2" xfId="35261"/>
    <cellStyle name="Output 2 5 2 3 2 8 3" xfId="35262"/>
    <cellStyle name="Output 2 5 2 3 2 8 4" xfId="35263"/>
    <cellStyle name="Output 2 5 2 3 2 8 5" xfId="35264"/>
    <cellStyle name="Output 2 5 2 3 2 9" xfId="35265"/>
    <cellStyle name="Output 2 5 2 3 2 9 2" xfId="35266"/>
    <cellStyle name="Output 2 5 2 3 2 9 3" xfId="35267"/>
    <cellStyle name="Output 2 5 2 3 2 9 4" xfId="35268"/>
    <cellStyle name="Output 2 5 2 3 2 9 5" xfId="35269"/>
    <cellStyle name="Output 2 5 2 3 3" xfId="35270"/>
    <cellStyle name="Output 2 5 2 3 3 10" xfId="35271"/>
    <cellStyle name="Output 2 5 2 3 3 2" xfId="35272"/>
    <cellStyle name="Output 2 5 2 3 3 2 2" xfId="35273"/>
    <cellStyle name="Output 2 5 2 3 3 2 2 2" xfId="35274"/>
    <cellStyle name="Output 2 5 2 3 3 2 2 3" xfId="35275"/>
    <cellStyle name="Output 2 5 2 3 3 2 2 4" xfId="35276"/>
    <cellStyle name="Output 2 5 2 3 3 2 2 5" xfId="35277"/>
    <cellStyle name="Output 2 5 2 3 3 2 2 6" xfId="35278"/>
    <cellStyle name="Output 2 5 2 3 3 2 2 7" xfId="35279"/>
    <cellStyle name="Output 2 5 2 3 3 2 3" xfId="35280"/>
    <cellStyle name="Output 2 5 2 3 3 2 4" xfId="35281"/>
    <cellStyle name="Output 2 5 2 3 3 3" xfId="35282"/>
    <cellStyle name="Output 2 5 2 3 3 3 2" xfId="35283"/>
    <cellStyle name="Output 2 5 2 3 3 3 2 2" xfId="35284"/>
    <cellStyle name="Output 2 5 2 3 3 3 2 3" xfId="35285"/>
    <cellStyle name="Output 2 5 2 3 3 3 2 4" xfId="35286"/>
    <cellStyle name="Output 2 5 2 3 3 3 2 5" xfId="35287"/>
    <cellStyle name="Output 2 5 2 3 3 3 2 6" xfId="35288"/>
    <cellStyle name="Output 2 5 2 3 3 3 2 7" xfId="35289"/>
    <cellStyle name="Output 2 5 2 3 3 3 3" xfId="35290"/>
    <cellStyle name="Output 2 5 2 3 3 3 4" xfId="35291"/>
    <cellStyle name="Output 2 5 2 3 3 4" xfId="35292"/>
    <cellStyle name="Output 2 5 2 3 3 4 2" xfId="35293"/>
    <cellStyle name="Output 2 5 2 3 3 4 2 2" xfId="35294"/>
    <cellStyle name="Output 2 5 2 3 3 4 2 3" xfId="35295"/>
    <cellStyle name="Output 2 5 2 3 3 4 2 4" xfId="35296"/>
    <cellStyle name="Output 2 5 2 3 3 4 2 5" xfId="35297"/>
    <cellStyle name="Output 2 5 2 3 3 4 2 6" xfId="35298"/>
    <cellStyle name="Output 2 5 2 3 3 4 2 7" xfId="35299"/>
    <cellStyle name="Output 2 5 2 3 3 4 3" xfId="35300"/>
    <cellStyle name="Output 2 5 2 3 3 4 4" xfId="35301"/>
    <cellStyle name="Output 2 5 2 3 3 5" xfId="35302"/>
    <cellStyle name="Output 2 5 2 3 3 5 2" xfId="35303"/>
    <cellStyle name="Output 2 5 2 3 3 5 3" xfId="35304"/>
    <cellStyle name="Output 2 5 2 3 3 5 4" xfId="35305"/>
    <cellStyle name="Output 2 5 2 3 3 5 5" xfId="35306"/>
    <cellStyle name="Output 2 5 2 3 3 5 6" xfId="35307"/>
    <cellStyle name="Output 2 5 2 3 3 5 7" xfId="35308"/>
    <cellStyle name="Output 2 5 2 3 3 5 8" xfId="35309"/>
    <cellStyle name="Output 2 5 2 3 3 6" xfId="35310"/>
    <cellStyle name="Output 2 5 2 3 3 6 2" xfId="35311"/>
    <cellStyle name="Output 2 5 2 3 3 6 3" xfId="35312"/>
    <cellStyle name="Output 2 5 2 3 3 6 4" xfId="35313"/>
    <cellStyle name="Output 2 5 2 3 3 6 5" xfId="35314"/>
    <cellStyle name="Output 2 5 2 3 3 6 6" xfId="35315"/>
    <cellStyle name="Output 2 5 2 3 3 6 7" xfId="35316"/>
    <cellStyle name="Output 2 5 2 3 3 7" xfId="35317"/>
    <cellStyle name="Output 2 5 2 3 3 8" xfId="35318"/>
    <cellStyle name="Output 2 5 2 3 3 9" xfId="35319"/>
    <cellStyle name="Output 2 5 2 3 4" xfId="35320"/>
    <cellStyle name="Output 2 5 2 3 4 2" xfId="35321"/>
    <cellStyle name="Output 2 5 2 3 4 2 2" xfId="35322"/>
    <cellStyle name="Output 2 5 2 3 4 2 3" xfId="35323"/>
    <cellStyle name="Output 2 5 2 3 4 2 4" xfId="35324"/>
    <cellStyle name="Output 2 5 2 3 4 2 5" xfId="35325"/>
    <cellStyle name="Output 2 5 2 3 4 2 6" xfId="35326"/>
    <cellStyle name="Output 2 5 2 3 4 2 7" xfId="35327"/>
    <cellStyle name="Output 2 5 2 3 4 3" xfId="35328"/>
    <cellStyle name="Output 2 5 2 3 4 4" xfId="35329"/>
    <cellStyle name="Output 2 5 2 3 4 5" xfId="35330"/>
    <cellStyle name="Output 2 5 2 3 5" xfId="35331"/>
    <cellStyle name="Output 2 5 2 3 5 2" xfId="35332"/>
    <cellStyle name="Output 2 5 2 3 5 2 2" xfId="35333"/>
    <cellStyle name="Output 2 5 2 3 5 2 3" xfId="35334"/>
    <cellStyle name="Output 2 5 2 3 5 2 4" xfId="35335"/>
    <cellStyle name="Output 2 5 2 3 5 2 5" xfId="35336"/>
    <cellStyle name="Output 2 5 2 3 5 2 6" xfId="35337"/>
    <cellStyle name="Output 2 5 2 3 5 2 7" xfId="35338"/>
    <cellStyle name="Output 2 5 2 3 5 3" xfId="35339"/>
    <cellStyle name="Output 2 5 2 3 5 4" xfId="35340"/>
    <cellStyle name="Output 2 5 2 3 5 5" xfId="35341"/>
    <cellStyle name="Output 2 5 2 3 6" xfId="35342"/>
    <cellStyle name="Output 2 5 2 3 6 2" xfId="35343"/>
    <cellStyle name="Output 2 5 2 3 6 2 2" xfId="35344"/>
    <cellStyle name="Output 2 5 2 3 6 2 3" xfId="35345"/>
    <cellStyle name="Output 2 5 2 3 6 2 4" xfId="35346"/>
    <cellStyle name="Output 2 5 2 3 6 2 5" xfId="35347"/>
    <cellStyle name="Output 2 5 2 3 6 2 6" xfId="35348"/>
    <cellStyle name="Output 2 5 2 3 6 2 7" xfId="35349"/>
    <cellStyle name="Output 2 5 2 3 6 3" xfId="35350"/>
    <cellStyle name="Output 2 5 2 3 6 4" xfId="35351"/>
    <cellStyle name="Output 2 5 2 3 6 5" xfId="35352"/>
    <cellStyle name="Output 2 5 2 3 7" xfId="35353"/>
    <cellStyle name="Output 2 5 2 3 7 2" xfId="35354"/>
    <cellStyle name="Output 2 5 2 3 7 2 2" xfId="35355"/>
    <cellStyle name="Output 2 5 2 3 7 2 3" xfId="35356"/>
    <cellStyle name="Output 2 5 2 3 7 2 4" xfId="35357"/>
    <cellStyle name="Output 2 5 2 3 7 2 5" xfId="35358"/>
    <cellStyle name="Output 2 5 2 3 7 2 6" xfId="35359"/>
    <cellStyle name="Output 2 5 2 3 7 2 7" xfId="35360"/>
    <cellStyle name="Output 2 5 2 3 7 3" xfId="35361"/>
    <cellStyle name="Output 2 5 2 3 7 4" xfId="35362"/>
    <cellStyle name="Output 2 5 2 3 7 5" xfId="35363"/>
    <cellStyle name="Output 2 5 2 3 8" xfId="35364"/>
    <cellStyle name="Output 2 5 2 3 8 2" xfId="35365"/>
    <cellStyle name="Output 2 5 2 3 8 3" xfId="35366"/>
    <cellStyle name="Output 2 5 2 3 8 4" xfId="35367"/>
    <cellStyle name="Output 2 5 2 3 8 5" xfId="35368"/>
    <cellStyle name="Output 2 5 2 3 8 6" xfId="35369"/>
    <cellStyle name="Output 2 5 2 3 8 7" xfId="35370"/>
    <cellStyle name="Output 2 5 2 3 8 8" xfId="35371"/>
    <cellStyle name="Output 2 5 2 3 9" xfId="35372"/>
    <cellStyle name="Output 2 5 2 3 9 2" xfId="35373"/>
    <cellStyle name="Output 2 5 2 3 9 3" xfId="35374"/>
    <cellStyle name="Output 2 5 2 3 9 4" xfId="35375"/>
    <cellStyle name="Output 2 5 2 3 9 5" xfId="35376"/>
    <cellStyle name="Output 2 5 2 3 9 6" xfId="35377"/>
    <cellStyle name="Output 2 5 2 3 9 7" xfId="35378"/>
    <cellStyle name="Output 2 5 2 4" xfId="35379"/>
    <cellStyle name="Output 2 5 2 4 10" xfId="35380"/>
    <cellStyle name="Output 2 5 2 4 10 2" xfId="35381"/>
    <cellStyle name="Output 2 5 2 4 10 3" xfId="35382"/>
    <cellStyle name="Output 2 5 2 4 10 4" xfId="35383"/>
    <cellStyle name="Output 2 5 2 4 10 5" xfId="35384"/>
    <cellStyle name="Output 2 5 2 4 11" xfId="35385"/>
    <cellStyle name="Output 2 5 2 4 11 2" xfId="35386"/>
    <cellStyle name="Output 2 5 2 4 11 3" xfId="35387"/>
    <cellStyle name="Output 2 5 2 4 11 4" xfId="35388"/>
    <cellStyle name="Output 2 5 2 4 11 5" xfId="35389"/>
    <cellStyle name="Output 2 5 2 4 12" xfId="35390"/>
    <cellStyle name="Output 2 5 2 4 12 2" xfId="35391"/>
    <cellStyle name="Output 2 5 2 4 12 3" xfId="35392"/>
    <cellStyle name="Output 2 5 2 4 12 4" xfId="35393"/>
    <cellStyle name="Output 2 5 2 4 12 5" xfId="35394"/>
    <cellStyle name="Output 2 5 2 4 13" xfId="35395"/>
    <cellStyle name="Output 2 5 2 4 13 2" xfId="35396"/>
    <cellStyle name="Output 2 5 2 4 13 3" xfId="35397"/>
    <cellStyle name="Output 2 5 2 4 13 4" xfId="35398"/>
    <cellStyle name="Output 2 5 2 4 13 5" xfId="35399"/>
    <cellStyle name="Output 2 5 2 4 14" xfId="35400"/>
    <cellStyle name="Output 2 5 2 4 14 2" xfId="35401"/>
    <cellStyle name="Output 2 5 2 4 14 3" xfId="35402"/>
    <cellStyle name="Output 2 5 2 4 14 4" xfId="35403"/>
    <cellStyle name="Output 2 5 2 4 14 5" xfId="35404"/>
    <cellStyle name="Output 2 5 2 4 15" xfId="35405"/>
    <cellStyle name="Output 2 5 2 4 15 2" xfId="35406"/>
    <cellStyle name="Output 2 5 2 4 15 3" xfId="35407"/>
    <cellStyle name="Output 2 5 2 4 15 4" xfId="35408"/>
    <cellStyle name="Output 2 5 2 4 15 5" xfId="35409"/>
    <cellStyle name="Output 2 5 2 4 16" xfId="35410"/>
    <cellStyle name="Output 2 5 2 4 16 2" xfId="35411"/>
    <cellStyle name="Output 2 5 2 4 16 3" xfId="35412"/>
    <cellStyle name="Output 2 5 2 4 16 4" xfId="35413"/>
    <cellStyle name="Output 2 5 2 4 16 5" xfId="35414"/>
    <cellStyle name="Output 2 5 2 4 17" xfId="35415"/>
    <cellStyle name="Output 2 5 2 4 17 2" xfId="35416"/>
    <cellStyle name="Output 2 5 2 4 17 3" xfId="35417"/>
    <cellStyle name="Output 2 5 2 4 17 4" xfId="35418"/>
    <cellStyle name="Output 2 5 2 4 17 5" xfId="35419"/>
    <cellStyle name="Output 2 5 2 4 18" xfId="35420"/>
    <cellStyle name="Output 2 5 2 4 18 2" xfId="35421"/>
    <cellStyle name="Output 2 5 2 4 18 3" xfId="35422"/>
    <cellStyle name="Output 2 5 2 4 18 4" xfId="35423"/>
    <cellStyle name="Output 2 5 2 4 18 5" xfId="35424"/>
    <cellStyle name="Output 2 5 2 4 19" xfId="35425"/>
    <cellStyle name="Output 2 5 2 4 2" xfId="35426"/>
    <cellStyle name="Output 2 5 2 4 2 2" xfId="35427"/>
    <cellStyle name="Output 2 5 2 4 2 2 2" xfId="35428"/>
    <cellStyle name="Output 2 5 2 4 2 2 3" xfId="35429"/>
    <cellStyle name="Output 2 5 2 4 2 2 4" xfId="35430"/>
    <cellStyle name="Output 2 5 2 4 2 2 5" xfId="35431"/>
    <cellStyle name="Output 2 5 2 4 2 2 6" xfId="35432"/>
    <cellStyle name="Output 2 5 2 4 2 2 7" xfId="35433"/>
    <cellStyle name="Output 2 5 2 4 2 3" xfId="35434"/>
    <cellStyle name="Output 2 5 2 4 2 4" xfId="35435"/>
    <cellStyle name="Output 2 5 2 4 2 5" xfId="35436"/>
    <cellStyle name="Output 2 5 2 4 3" xfId="35437"/>
    <cellStyle name="Output 2 5 2 4 3 2" xfId="35438"/>
    <cellStyle name="Output 2 5 2 4 3 2 2" xfId="35439"/>
    <cellStyle name="Output 2 5 2 4 3 2 3" xfId="35440"/>
    <cellStyle name="Output 2 5 2 4 3 2 4" xfId="35441"/>
    <cellStyle name="Output 2 5 2 4 3 2 5" xfId="35442"/>
    <cellStyle name="Output 2 5 2 4 3 2 6" xfId="35443"/>
    <cellStyle name="Output 2 5 2 4 3 2 7" xfId="35444"/>
    <cellStyle name="Output 2 5 2 4 3 3" xfId="35445"/>
    <cellStyle name="Output 2 5 2 4 3 4" xfId="35446"/>
    <cellStyle name="Output 2 5 2 4 3 5" xfId="35447"/>
    <cellStyle name="Output 2 5 2 4 4" xfId="35448"/>
    <cellStyle name="Output 2 5 2 4 4 2" xfId="35449"/>
    <cellStyle name="Output 2 5 2 4 4 2 2" xfId="35450"/>
    <cellStyle name="Output 2 5 2 4 4 2 3" xfId="35451"/>
    <cellStyle name="Output 2 5 2 4 4 2 4" xfId="35452"/>
    <cellStyle name="Output 2 5 2 4 4 2 5" xfId="35453"/>
    <cellStyle name="Output 2 5 2 4 4 2 6" xfId="35454"/>
    <cellStyle name="Output 2 5 2 4 4 2 7" xfId="35455"/>
    <cellStyle name="Output 2 5 2 4 4 3" xfId="35456"/>
    <cellStyle name="Output 2 5 2 4 4 4" xfId="35457"/>
    <cellStyle name="Output 2 5 2 4 4 5" xfId="35458"/>
    <cellStyle name="Output 2 5 2 4 5" xfId="35459"/>
    <cellStyle name="Output 2 5 2 4 5 2" xfId="35460"/>
    <cellStyle name="Output 2 5 2 4 5 3" xfId="35461"/>
    <cellStyle name="Output 2 5 2 4 5 4" xfId="35462"/>
    <cellStyle name="Output 2 5 2 4 5 5" xfId="35463"/>
    <cellStyle name="Output 2 5 2 4 5 6" xfId="35464"/>
    <cellStyle name="Output 2 5 2 4 5 7" xfId="35465"/>
    <cellStyle name="Output 2 5 2 4 5 8" xfId="35466"/>
    <cellStyle name="Output 2 5 2 4 6" xfId="35467"/>
    <cellStyle name="Output 2 5 2 4 6 2" xfId="35468"/>
    <cellStyle name="Output 2 5 2 4 6 3" xfId="35469"/>
    <cellStyle name="Output 2 5 2 4 6 4" xfId="35470"/>
    <cellStyle name="Output 2 5 2 4 6 5" xfId="35471"/>
    <cellStyle name="Output 2 5 2 4 6 6" xfId="35472"/>
    <cellStyle name="Output 2 5 2 4 6 7" xfId="35473"/>
    <cellStyle name="Output 2 5 2 4 7" xfId="35474"/>
    <cellStyle name="Output 2 5 2 4 7 2" xfId="35475"/>
    <cellStyle name="Output 2 5 2 4 7 3" xfId="35476"/>
    <cellStyle name="Output 2 5 2 4 7 4" xfId="35477"/>
    <cellStyle name="Output 2 5 2 4 7 5" xfId="35478"/>
    <cellStyle name="Output 2 5 2 4 8" xfId="35479"/>
    <cellStyle name="Output 2 5 2 4 8 2" xfId="35480"/>
    <cellStyle name="Output 2 5 2 4 8 3" xfId="35481"/>
    <cellStyle name="Output 2 5 2 4 8 4" xfId="35482"/>
    <cellStyle name="Output 2 5 2 4 8 5" xfId="35483"/>
    <cellStyle name="Output 2 5 2 4 9" xfId="35484"/>
    <cellStyle name="Output 2 5 2 4 9 2" xfId="35485"/>
    <cellStyle name="Output 2 5 2 4 9 3" xfId="35486"/>
    <cellStyle name="Output 2 5 2 4 9 4" xfId="35487"/>
    <cellStyle name="Output 2 5 2 4 9 5" xfId="35488"/>
    <cellStyle name="Output 2 5 2 5" xfId="35489"/>
    <cellStyle name="Output 2 5 2 5 10" xfId="35490"/>
    <cellStyle name="Output 2 5 2 5 2" xfId="35491"/>
    <cellStyle name="Output 2 5 2 5 2 2" xfId="35492"/>
    <cellStyle name="Output 2 5 2 5 2 2 2" xfId="35493"/>
    <cellStyle name="Output 2 5 2 5 2 2 3" xfId="35494"/>
    <cellStyle name="Output 2 5 2 5 2 2 4" xfId="35495"/>
    <cellStyle name="Output 2 5 2 5 2 2 5" xfId="35496"/>
    <cellStyle name="Output 2 5 2 5 2 2 6" xfId="35497"/>
    <cellStyle name="Output 2 5 2 5 2 2 7" xfId="35498"/>
    <cellStyle name="Output 2 5 2 5 2 3" xfId="35499"/>
    <cellStyle name="Output 2 5 2 5 2 4" xfId="35500"/>
    <cellStyle name="Output 2 5 2 5 3" xfId="35501"/>
    <cellStyle name="Output 2 5 2 5 3 2" xfId="35502"/>
    <cellStyle name="Output 2 5 2 5 3 2 2" xfId="35503"/>
    <cellStyle name="Output 2 5 2 5 3 2 3" xfId="35504"/>
    <cellStyle name="Output 2 5 2 5 3 2 4" xfId="35505"/>
    <cellStyle name="Output 2 5 2 5 3 2 5" xfId="35506"/>
    <cellStyle name="Output 2 5 2 5 3 2 6" xfId="35507"/>
    <cellStyle name="Output 2 5 2 5 3 2 7" xfId="35508"/>
    <cellStyle name="Output 2 5 2 5 3 3" xfId="35509"/>
    <cellStyle name="Output 2 5 2 5 3 4" xfId="35510"/>
    <cellStyle name="Output 2 5 2 5 4" xfId="35511"/>
    <cellStyle name="Output 2 5 2 5 4 2" xfId="35512"/>
    <cellStyle name="Output 2 5 2 5 4 2 2" xfId="35513"/>
    <cellStyle name="Output 2 5 2 5 4 2 3" xfId="35514"/>
    <cellStyle name="Output 2 5 2 5 4 2 4" xfId="35515"/>
    <cellStyle name="Output 2 5 2 5 4 2 5" xfId="35516"/>
    <cellStyle name="Output 2 5 2 5 4 2 6" xfId="35517"/>
    <cellStyle name="Output 2 5 2 5 4 2 7" xfId="35518"/>
    <cellStyle name="Output 2 5 2 5 4 3" xfId="35519"/>
    <cellStyle name="Output 2 5 2 5 4 4" xfId="35520"/>
    <cellStyle name="Output 2 5 2 5 5" xfId="35521"/>
    <cellStyle name="Output 2 5 2 5 5 2" xfId="35522"/>
    <cellStyle name="Output 2 5 2 5 5 3" xfId="35523"/>
    <cellStyle name="Output 2 5 2 5 5 4" xfId="35524"/>
    <cellStyle name="Output 2 5 2 5 5 5" xfId="35525"/>
    <cellStyle name="Output 2 5 2 5 5 6" xfId="35526"/>
    <cellStyle name="Output 2 5 2 5 5 7" xfId="35527"/>
    <cellStyle name="Output 2 5 2 5 5 8" xfId="35528"/>
    <cellStyle name="Output 2 5 2 5 6" xfId="35529"/>
    <cellStyle name="Output 2 5 2 5 6 2" xfId="35530"/>
    <cellStyle name="Output 2 5 2 5 6 3" xfId="35531"/>
    <cellStyle name="Output 2 5 2 5 6 4" xfId="35532"/>
    <cellStyle name="Output 2 5 2 5 6 5" xfId="35533"/>
    <cellStyle name="Output 2 5 2 5 6 6" xfId="35534"/>
    <cellStyle name="Output 2 5 2 5 6 7" xfId="35535"/>
    <cellStyle name="Output 2 5 2 5 7" xfId="35536"/>
    <cellStyle name="Output 2 5 2 5 8" xfId="35537"/>
    <cellStyle name="Output 2 5 2 5 9" xfId="35538"/>
    <cellStyle name="Output 2 5 2 6" xfId="35539"/>
    <cellStyle name="Output 2 5 2 6 2" xfId="35540"/>
    <cellStyle name="Output 2 5 2 6 2 2" xfId="35541"/>
    <cellStyle name="Output 2 5 2 6 2 3" xfId="35542"/>
    <cellStyle name="Output 2 5 2 6 2 4" xfId="35543"/>
    <cellStyle name="Output 2 5 2 6 2 5" xfId="35544"/>
    <cellStyle name="Output 2 5 2 6 2 6" xfId="35545"/>
    <cellStyle name="Output 2 5 2 6 2 7" xfId="35546"/>
    <cellStyle name="Output 2 5 2 6 3" xfId="35547"/>
    <cellStyle name="Output 2 5 2 6 4" xfId="35548"/>
    <cellStyle name="Output 2 5 2 6 5" xfId="35549"/>
    <cellStyle name="Output 2 5 2 7" xfId="35550"/>
    <cellStyle name="Output 2 5 2 7 2" xfId="35551"/>
    <cellStyle name="Output 2 5 2 7 2 2" xfId="35552"/>
    <cellStyle name="Output 2 5 2 7 2 3" xfId="35553"/>
    <cellStyle name="Output 2 5 2 7 2 4" xfId="35554"/>
    <cellStyle name="Output 2 5 2 7 2 5" xfId="35555"/>
    <cellStyle name="Output 2 5 2 7 2 6" xfId="35556"/>
    <cellStyle name="Output 2 5 2 7 2 7" xfId="35557"/>
    <cellStyle name="Output 2 5 2 7 3" xfId="35558"/>
    <cellStyle name="Output 2 5 2 7 4" xfId="35559"/>
    <cellStyle name="Output 2 5 2 7 5" xfId="35560"/>
    <cellStyle name="Output 2 5 2 8" xfId="35561"/>
    <cellStyle name="Output 2 5 2 8 2" xfId="35562"/>
    <cellStyle name="Output 2 5 2 8 2 2" xfId="35563"/>
    <cellStyle name="Output 2 5 2 8 2 3" xfId="35564"/>
    <cellStyle name="Output 2 5 2 8 2 4" xfId="35565"/>
    <cellStyle name="Output 2 5 2 8 2 5" xfId="35566"/>
    <cellStyle name="Output 2 5 2 8 2 6" xfId="35567"/>
    <cellStyle name="Output 2 5 2 8 2 7" xfId="35568"/>
    <cellStyle name="Output 2 5 2 8 3" xfId="35569"/>
    <cellStyle name="Output 2 5 2 8 4" xfId="35570"/>
    <cellStyle name="Output 2 5 2 8 5" xfId="35571"/>
    <cellStyle name="Output 2 5 2 9" xfId="35572"/>
    <cellStyle name="Output 2 5 2 9 2" xfId="35573"/>
    <cellStyle name="Output 2 5 2 9 2 2" xfId="35574"/>
    <cellStyle name="Output 2 5 2 9 2 3" xfId="35575"/>
    <cellStyle name="Output 2 5 2 9 2 4" xfId="35576"/>
    <cellStyle name="Output 2 5 2 9 2 5" xfId="35577"/>
    <cellStyle name="Output 2 5 2 9 2 6" xfId="35578"/>
    <cellStyle name="Output 2 5 2 9 2 7" xfId="35579"/>
    <cellStyle name="Output 2 5 2 9 3" xfId="35580"/>
    <cellStyle name="Output 2 5 2 9 4" xfId="35581"/>
    <cellStyle name="Output 2 5 2 9 5" xfId="35582"/>
    <cellStyle name="Output 2 5 20" xfId="35583"/>
    <cellStyle name="Output 2 5 3" xfId="35584"/>
    <cellStyle name="Output 2 5 3 10" xfId="35585"/>
    <cellStyle name="Output 2 5 3 10 2" xfId="35586"/>
    <cellStyle name="Output 2 5 3 10 3" xfId="35587"/>
    <cellStyle name="Output 2 5 3 10 4" xfId="35588"/>
    <cellStyle name="Output 2 5 3 10 5" xfId="35589"/>
    <cellStyle name="Output 2 5 3 10 6" xfId="35590"/>
    <cellStyle name="Output 2 5 3 10 7" xfId="35591"/>
    <cellStyle name="Output 2 5 3 10 8" xfId="35592"/>
    <cellStyle name="Output 2 5 3 11" xfId="35593"/>
    <cellStyle name="Output 2 5 3 11 2" xfId="35594"/>
    <cellStyle name="Output 2 5 3 11 3" xfId="35595"/>
    <cellStyle name="Output 2 5 3 11 4" xfId="35596"/>
    <cellStyle name="Output 2 5 3 11 5" xfId="35597"/>
    <cellStyle name="Output 2 5 3 11 6" xfId="35598"/>
    <cellStyle name="Output 2 5 3 11 7" xfId="35599"/>
    <cellStyle name="Output 2 5 3 12" xfId="35600"/>
    <cellStyle name="Output 2 5 3 12 2" xfId="35601"/>
    <cellStyle name="Output 2 5 3 12 3" xfId="35602"/>
    <cellStyle name="Output 2 5 3 12 4" xfId="35603"/>
    <cellStyle name="Output 2 5 3 12 5" xfId="35604"/>
    <cellStyle name="Output 2 5 3 13" xfId="35605"/>
    <cellStyle name="Output 2 5 3 13 2" xfId="35606"/>
    <cellStyle name="Output 2 5 3 13 3" xfId="35607"/>
    <cellStyle name="Output 2 5 3 13 4" xfId="35608"/>
    <cellStyle name="Output 2 5 3 13 5" xfId="35609"/>
    <cellStyle name="Output 2 5 3 14" xfId="35610"/>
    <cellStyle name="Output 2 5 3 14 2" xfId="35611"/>
    <cellStyle name="Output 2 5 3 14 3" xfId="35612"/>
    <cellStyle name="Output 2 5 3 14 4" xfId="35613"/>
    <cellStyle name="Output 2 5 3 14 5" xfId="35614"/>
    <cellStyle name="Output 2 5 3 15" xfId="35615"/>
    <cellStyle name="Output 2 5 3 15 2" xfId="35616"/>
    <cellStyle name="Output 2 5 3 15 3" xfId="35617"/>
    <cellStyle name="Output 2 5 3 15 4" xfId="35618"/>
    <cellStyle name="Output 2 5 3 15 5" xfId="35619"/>
    <cellStyle name="Output 2 5 3 16" xfId="35620"/>
    <cellStyle name="Output 2 5 3 16 2" xfId="35621"/>
    <cellStyle name="Output 2 5 3 16 3" xfId="35622"/>
    <cellStyle name="Output 2 5 3 16 4" xfId="35623"/>
    <cellStyle name="Output 2 5 3 16 5" xfId="35624"/>
    <cellStyle name="Output 2 5 3 17" xfId="35625"/>
    <cellStyle name="Output 2 5 3 17 2" xfId="35626"/>
    <cellStyle name="Output 2 5 3 17 3" xfId="35627"/>
    <cellStyle name="Output 2 5 3 17 4" xfId="35628"/>
    <cellStyle name="Output 2 5 3 17 5" xfId="35629"/>
    <cellStyle name="Output 2 5 3 18" xfId="35630"/>
    <cellStyle name="Output 2 5 3 2" xfId="35631"/>
    <cellStyle name="Output 2 5 3 2 10" xfId="35632"/>
    <cellStyle name="Output 2 5 3 2 10 2" xfId="35633"/>
    <cellStyle name="Output 2 5 3 2 10 3" xfId="35634"/>
    <cellStyle name="Output 2 5 3 2 10 4" xfId="35635"/>
    <cellStyle name="Output 2 5 3 2 10 5" xfId="35636"/>
    <cellStyle name="Output 2 5 3 2 11" xfId="35637"/>
    <cellStyle name="Output 2 5 3 2 11 2" xfId="35638"/>
    <cellStyle name="Output 2 5 3 2 11 3" xfId="35639"/>
    <cellStyle name="Output 2 5 3 2 11 4" xfId="35640"/>
    <cellStyle name="Output 2 5 3 2 11 5" xfId="35641"/>
    <cellStyle name="Output 2 5 3 2 12" xfId="35642"/>
    <cellStyle name="Output 2 5 3 2 12 2" xfId="35643"/>
    <cellStyle name="Output 2 5 3 2 12 3" xfId="35644"/>
    <cellStyle name="Output 2 5 3 2 12 4" xfId="35645"/>
    <cellStyle name="Output 2 5 3 2 12 5" xfId="35646"/>
    <cellStyle name="Output 2 5 3 2 13" xfId="35647"/>
    <cellStyle name="Output 2 5 3 2 13 2" xfId="35648"/>
    <cellStyle name="Output 2 5 3 2 13 3" xfId="35649"/>
    <cellStyle name="Output 2 5 3 2 13 4" xfId="35650"/>
    <cellStyle name="Output 2 5 3 2 13 5" xfId="35651"/>
    <cellStyle name="Output 2 5 3 2 14" xfId="35652"/>
    <cellStyle name="Output 2 5 3 2 14 2" xfId="35653"/>
    <cellStyle name="Output 2 5 3 2 14 3" xfId="35654"/>
    <cellStyle name="Output 2 5 3 2 14 4" xfId="35655"/>
    <cellStyle name="Output 2 5 3 2 14 5" xfId="35656"/>
    <cellStyle name="Output 2 5 3 2 15" xfId="35657"/>
    <cellStyle name="Output 2 5 3 2 15 2" xfId="35658"/>
    <cellStyle name="Output 2 5 3 2 15 3" xfId="35659"/>
    <cellStyle name="Output 2 5 3 2 15 4" xfId="35660"/>
    <cellStyle name="Output 2 5 3 2 15 5" xfId="35661"/>
    <cellStyle name="Output 2 5 3 2 16" xfId="35662"/>
    <cellStyle name="Output 2 5 3 2 16 2" xfId="35663"/>
    <cellStyle name="Output 2 5 3 2 16 3" xfId="35664"/>
    <cellStyle name="Output 2 5 3 2 16 4" xfId="35665"/>
    <cellStyle name="Output 2 5 3 2 16 5" xfId="35666"/>
    <cellStyle name="Output 2 5 3 2 17" xfId="35667"/>
    <cellStyle name="Output 2 5 3 2 17 2" xfId="35668"/>
    <cellStyle name="Output 2 5 3 2 17 3" xfId="35669"/>
    <cellStyle name="Output 2 5 3 2 17 4" xfId="35670"/>
    <cellStyle name="Output 2 5 3 2 17 5" xfId="35671"/>
    <cellStyle name="Output 2 5 3 2 18" xfId="35672"/>
    <cellStyle name="Output 2 5 3 2 18 2" xfId="35673"/>
    <cellStyle name="Output 2 5 3 2 18 3" xfId="35674"/>
    <cellStyle name="Output 2 5 3 2 18 4" xfId="35675"/>
    <cellStyle name="Output 2 5 3 2 18 5" xfId="35676"/>
    <cellStyle name="Output 2 5 3 2 19" xfId="35677"/>
    <cellStyle name="Output 2 5 3 2 2" xfId="35678"/>
    <cellStyle name="Output 2 5 3 2 2 10" xfId="35679"/>
    <cellStyle name="Output 2 5 3 2 2 10 2" xfId="35680"/>
    <cellStyle name="Output 2 5 3 2 2 10 3" xfId="35681"/>
    <cellStyle name="Output 2 5 3 2 2 10 4" xfId="35682"/>
    <cellStyle name="Output 2 5 3 2 2 10 5" xfId="35683"/>
    <cellStyle name="Output 2 5 3 2 2 11" xfId="35684"/>
    <cellStyle name="Output 2 5 3 2 2 11 2" xfId="35685"/>
    <cellStyle name="Output 2 5 3 2 2 11 3" xfId="35686"/>
    <cellStyle name="Output 2 5 3 2 2 11 4" xfId="35687"/>
    <cellStyle name="Output 2 5 3 2 2 11 5" xfId="35688"/>
    <cellStyle name="Output 2 5 3 2 2 12" xfId="35689"/>
    <cellStyle name="Output 2 5 3 2 2 12 2" xfId="35690"/>
    <cellStyle name="Output 2 5 3 2 2 12 3" xfId="35691"/>
    <cellStyle name="Output 2 5 3 2 2 12 4" xfId="35692"/>
    <cellStyle name="Output 2 5 3 2 2 12 5" xfId="35693"/>
    <cellStyle name="Output 2 5 3 2 2 13" xfId="35694"/>
    <cellStyle name="Output 2 5 3 2 2 13 2" xfId="35695"/>
    <cellStyle name="Output 2 5 3 2 2 13 3" xfId="35696"/>
    <cellStyle name="Output 2 5 3 2 2 13 4" xfId="35697"/>
    <cellStyle name="Output 2 5 3 2 2 13 5" xfId="35698"/>
    <cellStyle name="Output 2 5 3 2 2 14" xfId="35699"/>
    <cellStyle name="Output 2 5 3 2 2 14 2" xfId="35700"/>
    <cellStyle name="Output 2 5 3 2 2 14 3" xfId="35701"/>
    <cellStyle name="Output 2 5 3 2 2 14 4" xfId="35702"/>
    <cellStyle name="Output 2 5 3 2 2 14 5" xfId="35703"/>
    <cellStyle name="Output 2 5 3 2 2 15" xfId="35704"/>
    <cellStyle name="Output 2 5 3 2 2 15 2" xfId="35705"/>
    <cellStyle name="Output 2 5 3 2 2 15 3" xfId="35706"/>
    <cellStyle name="Output 2 5 3 2 2 15 4" xfId="35707"/>
    <cellStyle name="Output 2 5 3 2 2 15 5" xfId="35708"/>
    <cellStyle name="Output 2 5 3 2 2 16" xfId="35709"/>
    <cellStyle name="Output 2 5 3 2 2 16 2" xfId="35710"/>
    <cellStyle name="Output 2 5 3 2 2 16 3" xfId="35711"/>
    <cellStyle name="Output 2 5 3 2 2 16 4" xfId="35712"/>
    <cellStyle name="Output 2 5 3 2 2 16 5" xfId="35713"/>
    <cellStyle name="Output 2 5 3 2 2 17" xfId="35714"/>
    <cellStyle name="Output 2 5 3 2 2 17 2" xfId="35715"/>
    <cellStyle name="Output 2 5 3 2 2 17 3" xfId="35716"/>
    <cellStyle name="Output 2 5 3 2 2 17 4" xfId="35717"/>
    <cellStyle name="Output 2 5 3 2 2 17 5" xfId="35718"/>
    <cellStyle name="Output 2 5 3 2 2 18" xfId="35719"/>
    <cellStyle name="Output 2 5 3 2 2 18 2" xfId="35720"/>
    <cellStyle name="Output 2 5 3 2 2 18 3" xfId="35721"/>
    <cellStyle name="Output 2 5 3 2 2 18 4" xfId="35722"/>
    <cellStyle name="Output 2 5 3 2 2 18 5" xfId="35723"/>
    <cellStyle name="Output 2 5 3 2 2 19" xfId="35724"/>
    <cellStyle name="Output 2 5 3 2 2 2" xfId="35725"/>
    <cellStyle name="Output 2 5 3 2 2 2 2" xfId="35726"/>
    <cellStyle name="Output 2 5 3 2 2 2 2 2" xfId="35727"/>
    <cellStyle name="Output 2 5 3 2 2 2 2 3" xfId="35728"/>
    <cellStyle name="Output 2 5 3 2 2 2 2 4" xfId="35729"/>
    <cellStyle name="Output 2 5 3 2 2 2 2 5" xfId="35730"/>
    <cellStyle name="Output 2 5 3 2 2 2 2 6" xfId="35731"/>
    <cellStyle name="Output 2 5 3 2 2 2 2 7" xfId="35732"/>
    <cellStyle name="Output 2 5 3 2 2 2 3" xfId="35733"/>
    <cellStyle name="Output 2 5 3 2 2 2 4" xfId="35734"/>
    <cellStyle name="Output 2 5 3 2 2 2 5" xfId="35735"/>
    <cellStyle name="Output 2 5 3 2 2 3" xfId="35736"/>
    <cellStyle name="Output 2 5 3 2 2 3 2" xfId="35737"/>
    <cellStyle name="Output 2 5 3 2 2 3 2 2" xfId="35738"/>
    <cellStyle name="Output 2 5 3 2 2 3 2 3" xfId="35739"/>
    <cellStyle name="Output 2 5 3 2 2 3 2 4" xfId="35740"/>
    <cellStyle name="Output 2 5 3 2 2 3 2 5" xfId="35741"/>
    <cellStyle name="Output 2 5 3 2 2 3 2 6" xfId="35742"/>
    <cellStyle name="Output 2 5 3 2 2 3 2 7" xfId="35743"/>
    <cellStyle name="Output 2 5 3 2 2 3 3" xfId="35744"/>
    <cellStyle name="Output 2 5 3 2 2 3 4" xfId="35745"/>
    <cellStyle name="Output 2 5 3 2 2 3 5" xfId="35746"/>
    <cellStyle name="Output 2 5 3 2 2 4" xfId="35747"/>
    <cellStyle name="Output 2 5 3 2 2 4 2" xfId="35748"/>
    <cellStyle name="Output 2 5 3 2 2 4 2 2" xfId="35749"/>
    <cellStyle name="Output 2 5 3 2 2 4 2 3" xfId="35750"/>
    <cellStyle name="Output 2 5 3 2 2 4 2 4" xfId="35751"/>
    <cellStyle name="Output 2 5 3 2 2 4 2 5" xfId="35752"/>
    <cellStyle name="Output 2 5 3 2 2 4 2 6" xfId="35753"/>
    <cellStyle name="Output 2 5 3 2 2 4 2 7" xfId="35754"/>
    <cellStyle name="Output 2 5 3 2 2 4 3" xfId="35755"/>
    <cellStyle name="Output 2 5 3 2 2 4 4" xfId="35756"/>
    <cellStyle name="Output 2 5 3 2 2 4 5" xfId="35757"/>
    <cellStyle name="Output 2 5 3 2 2 5" xfId="35758"/>
    <cellStyle name="Output 2 5 3 2 2 5 2" xfId="35759"/>
    <cellStyle name="Output 2 5 3 2 2 5 3" xfId="35760"/>
    <cellStyle name="Output 2 5 3 2 2 5 4" xfId="35761"/>
    <cellStyle name="Output 2 5 3 2 2 5 5" xfId="35762"/>
    <cellStyle name="Output 2 5 3 2 2 5 6" xfId="35763"/>
    <cellStyle name="Output 2 5 3 2 2 5 7" xfId="35764"/>
    <cellStyle name="Output 2 5 3 2 2 5 8" xfId="35765"/>
    <cellStyle name="Output 2 5 3 2 2 6" xfId="35766"/>
    <cellStyle name="Output 2 5 3 2 2 6 2" xfId="35767"/>
    <cellStyle name="Output 2 5 3 2 2 6 3" xfId="35768"/>
    <cellStyle name="Output 2 5 3 2 2 6 4" xfId="35769"/>
    <cellStyle name="Output 2 5 3 2 2 6 5" xfId="35770"/>
    <cellStyle name="Output 2 5 3 2 2 6 6" xfId="35771"/>
    <cellStyle name="Output 2 5 3 2 2 6 7" xfId="35772"/>
    <cellStyle name="Output 2 5 3 2 2 7" xfId="35773"/>
    <cellStyle name="Output 2 5 3 2 2 7 2" xfId="35774"/>
    <cellStyle name="Output 2 5 3 2 2 7 3" xfId="35775"/>
    <cellStyle name="Output 2 5 3 2 2 7 4" xfId="35776"/>
    <cellStyle name="Output 2 5 3 2 2 7 5" xfId="35777"/>
    <cellStyle name="Output 2 5 3 2 2 8" xfId="35778"/>
    <cellStyle name="Output 2 5 3 2 2 8 2" xfId="35779"/>
    <cellStyle name="Output 2 5 3 2 2 8 3" xfId="35780"/>
    <cellStyle name="Output 2 5 3 2 2 8 4" xfId="35781"/>
    <cellStyle name="Output 2 5 3 2 2 8 5" xfId="35782"/>
    <cellStyle name="Output 2 5 3 2 2 9" xfId="35783"/>
    <cellStyle name="Output 2 5 3 2 2 9 2" xfId="35784"/>
    <cellStyle name="Output 2 5 3 2 2 9 3" xfId="35785"/>
    <cellStyle name="Output 2 5 3 2 2 9 4" xfId="35786"/>
    <cellStyle name="Output 2 5 3 2 2 9 5" xfId="35787"/>
    <cellStyle name="Output 2 5 3 2 3" xfId="35788"/>
    <cellStyle name="Output 2 5 3 2 3 10" xfId="35789"/>
    <cellStyle name="Output 2 5 3 2 3 2" xfId="35790"/>
    <cellStyle name="Output 2 5 3 2 3 2 2" xfId="35791"/>
    <cellStyle name="Output 2 5 3 2 3 2 2 2" xfId="35792"/>
    <cellStyle name="Output 2 5 3 2 3 2 2 3" xfId="35793"/>
    <cellStyle name="Output 2 5 3 2 3 2 2 4" xfId="35794"/>
    <cellStyle name="Output 2 5 3 2 3 2 2 5" xfId="35795"/>
    <cellStyle name="Output 2 5 3 2 3 2 2 6" xfId="35796"/>
    <cellStyle name="Output 2 5 3 2 3 2 2 7" xfId="35797"/>
    <cellStyle name="Output 2 5 3 2 3 2 3" xfId="35798"/>
    <cellStyle name="Output 2 5 3 2 3 2 4" xfId="35799"/>
    <cellStyle name="Output 2 5 3 2 3 3" xfId="35800"/>
    <cellStyle name="Output 2 5 3 2 3 3 2" xfId="35801"/>
    <cellStyle name="Output 2 5 3 2 3 3 2 2" xfId="35802"/>
    <cellStyle name="Output 2 5 3 2 3 3 2 3" xfId="35803"/>
    <cellStyle name="Output 2 5 3 2 3 3 2 4" xfId="35804"/>
    <cellStyle name="Output 2 5 3 2 3 3 2 5" xfId="35805"/>
    <cellStyle name="Output 2 5 3 2 3 3 2 6" xfId="35806"/>
    <cellStyle name="Output 2 5 3 2 3 3 2 7" xfId="35807"/>
    <cellStyle name="Output 2 5 3 2 3 3 3" xfId="35808"/>
    <cellStyle name="Output 2 5 3 2 3 3 4" xfId="35809"/>
    <cellStyle name="Output 2 5 3 2 3 4" xfId="35810"/>
    <cellStyle name="Output 2 5 3 2 3 4 2" xfId="35811"/>
    <cellStyle name="Output 2 5 3 2 3 4 2 2" xfId="35812"/>
    <cellStyle name="Output 2 5 3 2 3 4 2 3" xfId="35813"/>
    <cellStyle name="Output 2 5 3 2 3 4 2 4" xfId="35814"/>
    <cellStyle name="Output 2 5 3 2 3 4 2 5" xfId="35815"/>
    <cellStyle name="Output 2 5 3 2 3 4 2 6" xfId="35816"/>
    <cellStyle name="Output 2 5 3 2 3 4 2 7" xfId="35817"/>
    <cellStyle name="Output 2 5 3 2 3 4 3" xfId="35818"/>
    <cellStyle name="Output 2 5 3 2 3 4 4" xfId="35819"/>
    <cellStyle name="Output 2 5 3 2 3 5" xfId="35820"/>
    <cellStyle name="Output 2 5 3 2 3 5 2" xfId="35821"/>
    <cellStyle name="Output 2 5 3 2 3 5 3" xfId="35822"/>
    <cellStyle name="Output 2 5 3 2 3 5 4" xfId="35823"/>
    <cellStyle name="Output 2 5 3 2 3 5 5" xfId="35824"/>
    <cellStyle name="Output 2 5 3 2 3 5 6" xfId="35825"/>
    <cellStyle name="Output 2 5 3 2 3 5 7" xfId="35826"/>
    <cellStyle name="Output 2 5 3 2 3 5 8" xfId="35827"/>
    <cellStyle name="Output 2 5 3 2 3 6" xfId="35828"/>
    <cellStyle name="Output 2 5 3 2 3 6 2" xfId="35829"/>
    <cellStyle name="Output 2 5 3 2 3 6 3" xfId="35830"/>
    <cellStyle name="Output 2 5 3 2 3 6 4" xfId="35831"/>
    <cellStyle name="Output 2 5 3 2 3 6 5" xfId="35832"/>
    <cellStyle name="Output 2 5 3 2 3 6 6" xfId="35833"/>
    <cellStyle name="Output 2 5 3 2 3 6 7" xfId="35834"/>
    <cellStyle name="Output 2 5 3 2 3 7" xfId="35835"/>
    <cellStyle name="Output 2 5 3 2 3 8" xfId="35836"/>
    <cellStyle name="Output 2 5 3 2 3 9" xfId="35837"/>
    <cellStyle name="Output 2 5 3 2 4" xfId="35838"/>
    <cellStyle name="Output 2 5 3 2 4 2" xfId="35839"/>
    <cellStyle name="Output 2 5 3 2 4 2 2" xfId="35840"/>
    <cellStyle name="Output 2 5 3 2 4 2 3" xfId="35841"/>
    <cellStyle name="Output 2 5 3 2 4 2 4" xfId="35842"/>
    <cellStyle name="Output 2 5 3 2 4 2 5" xfId="35843"/>
    <cellStyle name="Output 2 5 3 2 4 2 6" xfId="35844"/>
    <cellStyle name="Output 2 5 3 2 4 2 7" xfId="35845"/>
    <cellStyle name="Output 2 5 3 2 4 3" xfId="35846"/>
    <cellStyle name="Output 2 5 3 2 4 4" xfId="35847"/>
    <cellStyle name="Output 2 5 3 2 4 5" xfId="35848"/>
    <cellStyle name="Output 2 5 3 2 5" xfId="35849"/>
    <cellStyle name="Output 2 5 3 2 5 2" xfId="35850"/>
    <cellStyle name="Output 2 5 3 2 5 2 2" xfId="35851"/>
    <cellStyle name="Output 2 5 3 2 5 2 3" xfId="35852"/>
    <cellStyle name="Output 2 5 3 2 5 2 4" xfId="35853"/>
    <cellStyle name="Output 2 5 3 2 5 2 5" xfId="35854"/>
    <cellStyle name="Output 2 5 3 2 5 2 6" xfId="35855"/>
    <cellStyle name="Output 2 5 3 2 5 2 7" xfId="35856"/>
    <cellStyle name="Output 2 5 3 2 5 3" xfId="35857"/>
    <cellStyle name="Output 2 5 3 2 5 4" xfId="35858"/>
    <cellStyle name="Output 2 5 3 2 5 5" xfId="35859"/>
    <cellStyle name="Output 2 5 3 2 6" xfId="35860"/>
    <cellStyle name="Output 2 5 3 2 6 2" xfId="35861"/>
    <cellStyle name="Output 2 5 3 2 6 2 2" xfId="35862"/>
    <cellStyle name="Output 2 5 3 2 6 2 3" xfId="35863"/>
    <cellStyle name="Output 2 5 3 2 6 2 4" xfId="35864"/>
    <cellStyle name="Output 2 5 3 2 6 2 5" xfId="35865"/>
    <cellStyle name="Output 2 5 3 2 6 2 6" xfId="35866"/>
    <cellStyle name="Output 2 5 3 2 6 2 7" xfId="35867"/>
    <cellStyle name="Output 2 5 3 2 6 3" xfId="35868"/>
    <cellStyle name="Output 2 5 3 2 6 4" xfId="35869"/>
    <cellStyle name="Output 2 5 3 2 6 5" xfId="35870"/>
    <cellStyle name="Output 2 5 3 2 7" xfId="35871"/>
    <cellStyle name="Output 2 5 3 2 7 2" xfId="35872"/>
    <cellStyle name="Output 2 5 3 2 7 2 2" xfId="35873"/>
    <cellStyle name="Output 2 5 3 2 7 2 3" xfId="35874"/>
    <cellStyle name="Output 2 5 3 2 7 2 4" xfId="35875"/>
    <cellStyle name="Output 2 5 3 2 7 2 5" xfId="35876"/>
    <cellStyle name="Output 2 5 3 2 7 2 6" xfId="35877"/>
    <cellStyle name="Output 2 5 3 2 7 2 7" xfId="35878"/>
    <cellStyle name="Output 2 5 3 2 7 3" xfId="35879"/>
    <cellStyle name="Output 2 5 3 2 7 4" xfId="35880"/>
    <cellStyle name="Output 2 5 3 2 7 5" xfId="35881"/>
    <cellStyle name="Output 2 5 3 2 8" xfId="35882"/>
    <cellStyle name="Output 2 5 3 2 8 2" xfId="35883"/>
    <cellStyle name="Output 2 5 3 2 8 3" xfId="35884"/>
    <cellStyle name="Output 2 5 3 2 8 4" xfId="35885"/>
    <cellStyle name="Output 2 5 3 2 8 5" xfId="35886"/>
    <cellStyle name="Output 2 5 3 2 8 6" xfId="35887"/>
    <cellStyle name="Output 2 5 3 2 8 7" xfId="35888"/>
    <cellStyle name="Output 2 5 3 2 8 8" xfId="35889"/>
    <cellStyle name="Output 2 5 3 2 9" xfId="35890"/>
    <cellStyle name="Output 2 5 3 2 9 2" xfId="35891"/>
    <cellStyle name="Output 2 5 3 2 9 3" xfId="35892"/>
    <cellStyle name="Output 2 5 3 2 9 4" xfId="35893"/>
    <cellStyle name="Output 2 5 3 2 9 5" xfId="35894"/>
    <cellStyle name="Output 2 5 3 2 9 6" xfId="35895"/>
    <cellStyle name="Output 2 5 3 2 9 7" xfId="35896"/>
    <cellStyle name="Output 2 5 3 3" xfId="35897"/>
    <cellStyle name="Output 2 5 3 3 10" xfId="35898"/>
    <cellStyle name="Output 2 5 3 3 10 2" xfId="35899"/>
    <cellStyle name="Output 2 5 3 3 10 3" xfId="35900"/>
    <cellStyle name="Output 2 5 3 3 10 4" xfId="35901"/>
    <cellStyle name="Output 2 5 3 3 10 5" xfId="35902"/>
    <cellStyle name="Output 2 5 3 3 11" xfId="35903"/>
    <cellStyle name="Output 2 5 3 3 11 2" xfId="35904"/>
    <cellStyle name="Output 2 5 3 3 11 3" xfId="35905"/>
    <cellStyle name="Output 2 5 3 3 11 4" xfId="35906"/>
    <cellStyle name="Output 2 5 3 3 11 5" xfId="35907"/>
    <cellStyle name="Output 2 5 3 3 12" xfId="35908"/>
    <cellStyle name="Output 2 5 3 3 12 2" xfId="35909"/>
    <cellStyle name="Output 2 5 3 3 12 3" xfId="35910"/>
    <cellStyle name="Output 2 5 3 3 12 4" xfId="35911"/>
    <cellStyle name="Output 2 5 3 3 12 5" xfId="35912"/>
    <cellStyle name="Output 2 5 3 3 13" xfId="35913"/>
    <cellStyle name="Output 2 5 3 3 13 2" xfId="35914"/>
    <cellStyle name="Output 2 5 3 3 13 3" xfId="35915"/>
    <cellStyle name="Output 2 5 3 3 13 4" xfId="35916"/>
    <cellStyle name="Output 2 5 3 3 13 5" xfId="35917"/>
    <cellStyle name="Output 2 5 3 3 14" xfId="35918"/>
    <cellStyle name="Output 2 5 3 3 14 2" xfId="35919"/>
    <cellStyle name="Output 2 5 3 3 14 3" xfId="35920"/>
    <cellStyle name="Output 2 5 3 3 14 4" xfId="35921"/>
    <cellStyle name="Output 2 5 3 3 14 5" xfId="35922"/>
    <cellStyle name="Output 2 5 3 3 15" xfId="35923"/>
    <cellStyle name="Output 2 5 3 3 15 2" xfId="35924"/>
    <cellStyle name="Output 2 5 3 3 15 3" xfId="35925"/>
    <cellStyle name="Output 2 5 3 3 15 4" xfId="35926"/>
    <cellStyle name="Output 2 5 3 3 15 5" xfId="35927"/>
    <cellStyle name="Output 2 5 3 3 16" xfId="35928"/>
    <cellStyle name="Output 2 5 3 3 16 2" xfId="35929"/>
    <cellStyle name="Output 2 5 3 3 16 3" xfId="35930"/>
    <cellStyle name="Output 2 5 3 3 16 4" xfId="35931"/>
    <cellStyle name="Output 2 5 3 3 16 5" xfId="35932"/>
    <cellStyle name="Output 2 5 3 3 17" xfId="35933"/>
    <cellStyle name="Output 2 5 3 3 17 2" xfId="35934"/>
    <cellStyle name="Output 2 5 3 3 17 3" xfId="35935"/>
    <cellStyle name="Output 2 5 3 3 17 4" xfId="35936"/>
    <cellStyle name="Output 2 5 3 3 17 5" xfId="35937"/>
    <cellStyle name="Output 2 5 3 3 18" xfId="35938"/>
    <cellStyle name="Output 2 5 3 3 18 2" xfId="35939"/>
    <cellStyle name="Output 2 5 3 3 18 3" xfId="35940"/>
    <cellStyle name="Output 2 5 3 3 18 4" xfId="35941"/>
    <cellStyle name="Output 2 5 3 3 18 5" xfId="35942"/>
    <cellStyle name="Output 2 5 3 3 19" xfId="35943"/>
    <cellStyle name="Output 2 5 3 3 2" xfId="35944"/>
    <cellStyle name="Output 2 5 3 3 2 10" xfId="35945"/>
    <cellStyle name="Output 2 5 3 3 2 10 2" xfId="35946"/>
    <cellStyle name="Output 2 5 3 3 2 10 3" xfId="35947"/>
    <cellStyle name="Output 2 5 3 3 2 10 4" xfId="35948"/>
    <cellStyle name="Output 2 5 3 3 2 10 5" xfId="35949"/>
    <cellStyle name="Output 2 5 3 3 2 11" xfId="35950"/>
    <cellStyle name="Output 2 5 3 3 2 11 2" xfId="35951"/>
    <cellStyle name="Output 2 5 3 3 2 11 3" xfId="35952"/>
    <cellStyle name="Output 2 5 3 3 2 11 4" xfId="35953"/>
    <cellStyle name="Output 2 5 3 3 2 11 5" xfId="35954"/>
    <cellStyle name="Output 2 5 3 3 2 12" xfId="35955"/>
    <cellStyle name="Output 2 5 3 3 2 12 2" xfId="35956"/>
    <cellStyle name="Output 2 5 3 3 2 12 3" xfId="35957"/>
    <cellStyle name="Output 2 5 3 3 2 12 4" xfId="35958"/>
    <cellStyle name="Output 2 5 3 3 2 12 5" xfId="35959"/>
    <cellStyle name="Output 2 5 3 3 2 13" xfId="35960"/>
    <cellStyle name="Output 2 5 3 3 2 13 2" xfId="35961"/>
    <cellStyle name="Output 2 5 3 3 2 13 3" xfId="35962"/>
    <cellStyle name="Output 2 5 3 3 2 13 4" xfId="35963"/>
    <cellStyle name="Output 2 5 3 3 2 13 5" xfId="35964"/>
    <cellStyle name="Output 2 5 3 3 2 14" xfId="35965"/>
    <cellStyle name="Output 2 5 3 3 2 14 2" xfId="35966"/>
    <cellStyle name="Output 2 5 3 3 2 14 3" xfId="35967"/>
    <cellStyle name="Output 2 5 3 3 2 14 4" xfId="35968"/>
    <cellStyle name="Output 2 5 3 3 2 14 5" xfId="35969"/>
    <cellStyle name="Output 2 5 3 3 2 15" xfId="35970"/>
    <cellStyle name="Output 2 5 3 3 2 15 2" xfId="35971"/>
    <cellStyle name="Output 2 5 3 3 2 15 3" xfId="35972"/>
    <cellStyle name="Output 2 5 3 3 2 15 4" xfId="35973"/>
    <cellStyle name="Output 2 5 3 3 2 15 5" xfId="35974"/>
    <cellStyle name="Output 2 5 3 3 2 16" xfId="35975"/>
    <cellStyle name="Output 2 5 3 3 2 16 2" xfId="35976"/>
    <cellStyle name="Output 2 5 3 3 2 16 3" xfId="35977"/>
    <cellStyle name="Output 2 5 3 3 2 16 4" xfId="35978"/>
    <cellStyle name="Output 2 5 3 3 2 16 5" xfId="35979"/>
    <cellStyle name="Output 2 5 3 3 2 17" xfId="35980"/>
    <cellStyle name="Output 2 5 3 3 2 17 2" xfId="35981"/>
    <cellStyle name="Output 2 5 3 3 2 17 3" xfId="35982"/>
    <cellStyle name="Output 2 5 3 3 2 17 4" xfId="35983"/>
    <cellStyle name="Output 2 5 3 3 2 17 5" xfId="35984"/>
    <cellStyle name="Output 2 5 3 3 2 18" xfId="35985"/>
    <cellStyle name="Output 2 5 3 3 2 18 2" xfId="35986"/>
    <cellStyle name="Output 2 5 3 3 2 18 3" xfId="35987"/>
    <cellStyle name="Output 2 5 3 3 2 18 4" xfId="35988"/>
    <cellStyle name="Output 2 5 3 3 2 18 5" xfId="35989"/>
    <cellStyle name="Output 2 5 3 3 2 19" xfId="35990"/>
    <cellStyle name="Output 2 5 3 3 2 2" xfId="35991"/>
    <cellStyle name="Output 2 5 3 3 2 2 2" xfId="35992"/>
    <cellStyle name="Output 2 5 3 3 2 2 2 2" xfId="35993"/>
    <cellStyle name="Output 2 5 3 3 2 2 2 3" xfId="35994"/>
    <cellStyle name="Output 2 5 3 3 2 2 2 4" xfId="35995"/>
    <cellStyle name="Output 2 5 3 3 2 2 2 5" xfId="35996"/>
    <cellStyle name="Output 2 5 3 3 2 2 2 6" xfId="35997"/>
    <cellStyle name="Output 2 5 3 3 2 2 2 7" xfId="35998"/>
    <cellStyle name="Output 2 5 3 3 2 2 3" xfId="35999"/>
    <cellStyle name="Output 2 5 3 3 2 2 4" xfId="36000"/>
    <cellStyle name="Output 2 5 3 3 2 2 5" xfId="36001"/>
    <cellStyle name="Output 2 5 3 3 2 3" xfId="36002"/>
    <cellStyle name="Output 2 5 3 3 2 3 2" xfId="36003"/>
    <cellStyle name="Output 2 5 3 3 2 3 2 2" xfId="36004"/>
    <cellStyle name="Output 2 5 3 3 2 3 2 3" xfId="36005"/>
    <cellStyle name="Output 2 5 3 3 2 3 2 4" xfId="36006"/>
    <cellStyle name="Output 2 5 3 3 2 3 2 5" xfId="36007"/>
    <cellStyle name="Output 2 5 3 3 2 3 2 6" xfId="36008"/>
    <cellStyle name="Output 2 5 3 3 2 3 2 7" xfId="36009"/>
    <cellStyle name="Output 2 5 3 3 2 3 3" xfId="36010"/>
    <cellStyle name="Output 2 5 3 3 2 3 4" xfId="36011"/>
    <cellStyle name="Output 2 5 3 3 2 3 5" xfId="36012"/>
    <cellStyle name="Output 2 5 3 3 2 4" xfId="36013"/>
    <cellStyle name="Output 2 5 3 3 2 4 2" xfId="36014"/>
    <cellStyle name="Output 2 5 3 3 2 4 2 2" xfId="36015"/>
    <cellStyle name="Output 2 5 3 3 2 4 2 3" xfId="36016"/>
    <cellStyle name="Output 2 5 3 3 2 4 2 4" xfId="36017"/>
    <cellStyle name="Output 2 5 3 3 2 4 2 5" xfId="36018"/>
    <cellStyle name="Output 2 5 3 3 2 4 2 6" xfId="36019"/>
    <cellStyle name="Output 2 5 3 3 2 4 2 7" xfId="36020"/>
    <cellStyle name="Output 2 5 3 3 2 4 3" xfId="36021"/>
    <cellStyle name="Output 2 5 3 3 2 4 4" xfId="36022"/>
    <cellStyle name="Output 2 5 3 3 2 4 5" xfId="36023"/>
    <cellStyle name="Output 2 5 3 3 2 5" xfId="36024"/>
    <cellStyle name="Output 2 5 3 3 2 5 2" xfId="36025"/>
    <cellStyle name="Output 2 5 3 3 2 5 3" xfId="36026"/>
    <cellStyle name="Output 2 5 3 3 2 5 4" xfId="36027"/>
    <cellStyle name="Output 2 5 3 3 2 5 5" xfId="36028"/>
    <cellStyle name="Output 2 5 3 3 2 5 6" xfId="36029"/>
    <cellStyle name="Output 2 5 3 3 2 5 7" xfId="36030"/>
    <cellStyle name="Output 2 5 3 3 2 5 8" xfId="36031"/>
    <cellStyle name="Output 2 5 3 3 2 6" xfId="36032"/>
    <cellStyle name="Output 2 5 3 3 2 6 2" xfId="36033"/>
    <cellStyle name="Output 2 5 3 3 2 6 3" xfId="36034"/>
    <cellStyle name="Output 2 5 3 3 2 6 4" xfId="36035"/>
    <cellStyle name="Output 2 5 3 3 2 6 5" xfId="36036"/>
    <cellStyle name="Output 2 5 3 3 2 6 6" xfId="36037"/>
    <cellStyle name="Output 2 5 3 3 2 6 7" xfId="36038"/>
    <cellStyle name="Output 2 5 3 3 2 7" xfId="36039"/>
    <cellStyle name="Output 2 5 3 3 2 7 2" xfId="36040"/>
    <cellStyle name="Output 2 5 3 3 2 7 3" xfId="36041"/>
    <cellStyle name="Output 2 5 3 3 2 7 4" xfId="36042"/>
    <cellStyle name="Output 2 5 3 3 2 7 5" xfId="36043"/>
    <cellStyle name="Output 2 5 3 3 2 8" xfId="36044"/>
    <cellStyle name="Output 2 5 3 3 2 8 2" xfId="36045"/>
    <cellStyle name="Output 2 5 3 3 2 8 3" xfId="36046"/>
    <cellStyle name="Output 2 5 3 3 2 8 4" xfId="36047"/>
    <cellStyle name="Output 2 5 3 3 2 8 5" xfId="36048"/>
    <cellStyle name="Output 2 5 3 3 2 9" xfId="36049"/>
    <cellStyle name="Output 2 5 3 3 2 9 2" xfId="36050"/>
    <cellStyle name="Output 2 5 3 3 2 9 3" xfId="36051"/>
    <cellStyle name="Output 2 5 3 3 2 9 4" xfId="36052"/>
    <cellStyle name="Output 2 5 3 3 2 9 5" xfId="36053"/>
    <cellStyle name="Output 2 5 3 3 3" xfId="36054"/>
    <cellStyle name="Output 2 5 3 3 3 10" xfId="36055"/>
    <cellStyle name="Output 2 5 3 3 3 2" xfId="36056"/>
    <cellStyle name="Output 2 5 3 3 3 2 2" xfId="36057"/>
    <cellStyle name="Output 2 5 3 3 3 2 2 2" xfId="36058"/>
    <cellStyle name="Output 2 5 3 3 3 2 2 3" xfId="36059"/>
    <cellStyle name="Output 2 5 3 3 3 2 2 4" xfId="36060"/>
    <cellStyle name="Output 2 5 3 3 3 2 2 5" xfId="36061"/>
    <cellStyle name="Output 2 5 3 3 3 2 2 6" xfId="36062"/>
    <cellStyle name="Output 2 5 3 3 3 2 2 7" xfId="36063"/>
    <cellStyle name="Output 2 5 3 3 3 2 3" xfId="36064"/>
    <cellStyle name="Output 2 5 3 3 3 2 4" xfId="36065"/>
    <cellStyle name="Output 2 5 3 3 3 3" xfId="36066"/>
    <cellStyle name="Output 2 5 3 3 3 3 2" xfId="36067"/>
    <cellStyle name="Output 2 5 3 3 3 3 2 2" xfId="36068"/>
    <cellStyle name="Output 2 5 3 3 3 3 2 3" xfId="36069"/>
    <cellStyle name="Output 2 5 3 3 3 3 2 4" xfId="36070"/>
    <cellStyle name="Output 2 5 3 3 3 3 2 5" xfId="36071"/>
    <cellStyle name="Output 2 5 3 3 3 3 2 6" xfId="36072"/>
    <cellStyle name="Output 2 5 3 3 3 3 2 7" xfId="36073"/>
    <cellStyle name="Output 2 5 3 3 3 3 3" xfId="36074"/>
    <cellStyle name="Output 2 5 3 3 3 3 4" xfId="36075"/>
    <cellStyle name="Output 2 5 3 3 3 4" xfId="36076"/>
    <cellStyle name="Output 2 5 3 3 3 4 2" xfId="36077"/>
    <cellStyle name="Output 2 5 3 3 3 4 2 2" xfId="36078"/>
    <cellStyle name="Output 2 5 3 3 3 4 2 3" xfId="36079"/>
    <cellStyle name="Output 2 5 3 3 3 4 2 4" xfId="36080"/>
    <cellStyle name="Output 2 5 3 3 3 4 2 5" xfId="36081"/>
    <cellStyle name="Output 2 5 3 3 3 4 2 6" xfId="36082"/>
    <cellStyle name="Output 2 5 3 3 3 4 2 7" xfId="36083"/>
    <cellStyle name="Output 2 5 3 3 3 4 3" xfId="36084"/>
    <cellStyle name="Output 2 5 3 3 3 4 4" xfId="36085"/>
    <cellStyle name="Output 2 5 3 3 3 5" xfId="36086"/>
    <cellStyle name="Output 2 5 3 3 3 5 2" xfId="36087"/>
    <cellStyle name="Output 2 5 3 3 3 5 3" xfId="36088"/>
    <cellStyle name="Output 2 5 3 3 3 5 4" xfId="36089"/>
    <cellStyle name="Output 2 5 3 3 3 5 5" xfId="36090"/>
    <cellStyle name="Output 2 5 3 3 3 5 6" xfId="36091"/>
    <cellStyle name="Output 2 5 3 3 3 5 7" xfId="36092"/>
    <cellStyle name="Output 2 5 3 3 3 5 8" xfId="36093"/>
    <cellStyle name="Output 2 5 3 3 3 6" xfId="36094"/>
    <cellStyle name="Output 2 5 3 3 3 6 2" xfId="36095"/>
    <cellStyle name="Output 2 5 3 3 3 6 3" xfId="36096"/>
    <cellStyle name="Output 2 5 3 3 3 6 4" xfId="36097"/>
    <cellStyle name="Output 2 5 3 3 3 6 5" xfId="36098"/>
    <cellStyle name="Output 2 5 3 3 3 6 6" xfId="36099"/>
    <cellStyle name="Output 2 5 3 3 3 6 7" xfId="36100"/>
    <cellStyle name="Output 2 5 3 3 3 7" xfId="36101"/>
    <cellStyle name="Output 2 5 3 3 3 8" xfId="36102"/>
    <cellStyle name="Output 2 5 3 3 3 9" xfId="36103"/>
    <cellStyle name="Output 2 5 3 3 4" xfId="36104"/>
    <cellStyle name="Output 2 5 3 3 4 2" xfId="36105"/>
    <cellStyle name="Output 2 5 3 3 4 2 2" xfId="36106"/>
    <cellStyle name="Output 2 5 3 3 4 2 3" xfId="36107"/>
    <cellStyle name="Output 2 5 3 3 4 2 4" xfId="36108"/>
    <cellStyle name="Output 2 5 3 3 4 2 5" xfId="36109"/>
    <cellStyle name="Output 2 5 3 3 4 2 6" xfId="36110"/>
    <cellStyle name="Output 2 5 3 3 4 2 7" xfId="36111"/>
    <cellStyle name="Output 2 5 3 3 4 3" xfId="36112"/>
    <cellStyle name="Output 2 5 3 3 4 4" xfId="36113"/>
    <cellStyle name="Output 2 5 3 3 4 5" xfId="36114"/>
    <cellStyle name="Output 2 5 3 3 5" xfId="36115"/>
    <cellStyle name="Output 2 5 3 3 5 2" xfId="36116"/>
    <cellStyle name="Output 2 5 3 3 5 2 2" xfId="36117"/>
    <cellStyle name="Output 2 5 3 3 5 2 3" xfId="36118"/>
    <cellStyle name="Output 2 5 3 3 5 2 4" xfId="36119"/>
    <cellStyle name="Output 2 5 3 3 5 2 5" xfId="36120"/>
    <cellStyle name="Output 2 5 3 3 5 2 6" xfId="36121"/>
    <cellStyle name="Output 2 5 3 3 5 2 7" xfId="36122"/>
    <cellStyle name="Output 2 5 3 3 5 3" xfId="36123"/>
    <cellStyle name="Output 2 5 3 3 5 4" xfId="36124"/>
    <cellStyle name="Output 2 5 3 3 5 5" xfId="36125"/>
    <cellStyle name="Output 2 5 3 3 6" xfId="36126"/>
    <cellStyle name="Output 2 5 3 3 6 2" xfId="36127"/>
    <cellStyle name="Output 2 5 3 3 6 2 2" xfId="36128"/>
    <cellStyle name="Output 2 5 3 3 6 2 3" xfId="36129"/>
    <cellStyle name="Output 2 5 3 3 6 2 4" xfId="36130"/>
    <cellStyle name="Output 2 5 3 3 6 2 5" xfId="36131"/>
    <cellStyle name="Output 2 5 3 3 6 2 6" xfId="36132"/>
    <cellStyle name="Output 2 5 3 3 6 2 7" xfId="36133"/>
    <cellStyle name="Output 2 5 3 3 6 3" xfId="36134"/>
    <cellStyle name="Output 2 5 3 3 6 4" xfId="36135"/>
    <cellStyle name="Output 2 5 3 3 6 5" xfId="36136"/>
    <cellStyle name="Output 2 5 3 3 7" xfId="36137"/>
    <cellStyle name="Output 2 5 3 3 7 2" xfId="36138"/>
    <cellStyle name="Output 2 5 3 3 7 2 2" xfId="36139"/>
    <cellStyle name="Output 2 5 3 3 7 2 3" xfId="36140"/>
    <cellStyle name="Output 2 5 3 3 7 2 4" xfId="36141"/>
    <cellStyle name="Output 2 5 3 3 7 2 5" xfId="36142"/>
    <cellStyle name="Output 2 5 3 3 7 2 6" xfId="36143"/>
    <cellStyle name="Output 2 5 3 3 7 2 7" xfId="36144"/>
    <cellStyle name="Output 2 5 3 3 7 3" xfId="36145"/>
    <cellStyle name="Output 2 5 3 3 7 4" xfId="36146"/>
    <cellStyle name="Output 2 5 3 3 7 5" xfId="36147"/>
    <cellStyle name="Output 2 5 3 3 8" xfId="36148"/>
    <cellStyle name="Output 2 5 3 3 8 2" xfId="36149"/>
    <cellStyle name="Output 2 5 3 3 8 3" xfId="36150"/>
    <cellStyle name="Output 2 5 3 3 8 4" xfId="36151"/>
    <cellStyle name="Output 2 5 3 3 8 5" xfId="36152"/>
    <cellStyle name="Output 2 5 3 3 8 6" xfId="36153"/>
    <cellStyle name="Output 2 5 3 3 8 7" xfId="36154"/>
    <cellStyle name="Output 2 5 3 3 8 8" xfId="36155"/>
    <cellStyle name="Output 2 5 3 3 9" xfId="36156"/>
    <cellStyle name="Output 2 5 3 3 9 2" xfId="36157"/>
    <cellStyle name="Output 2 5 3 3 9 3" xfId="36158"/>
    <cellStyle name="Output 2 5 3 3 9 4" xfId="36159"/>
    <cellStyle name="Output 2 5 3 3 9 5" xfId="36160"/>
    <cellStyle name="Output 2 5 3 3 9 6" xfId="36161"/>
    <cellStyle name="Output 2 5 3 3 9 7" xfId="36162"/>
    <cellStyle name="Output 2 5 3 4" xfId="36163"/>
    <cellStyle name="Output 2 5 3 4 10" xfId="36164"/>
    <cellStyle name="Output 2 5 3 4 10 2" xfId="36165"/>
    <cellStyle name="Output 2 5 3 4 10 3" xfId="36166"/>
    <cellStyle name="Output 2 5 3 4 10 4" xfId="36167"/>
    <cellStyle name="Output 2 5 3 4 10 5" xfId="36168"/>
    <cellStyle name="Output 2 5 3 4 11" xfId="36169"/>
    <cellStyle name="Output 2 5 3 4 11 2" xfId="36170"/>
    <cellStyle name="Output 2 5 3 4 11 3" xfId="36171"/>
    <cellStyle name="Output 2 5 3 4 11 4" xfId="36172"/>
    <cellStyle name="Output 2 5 3 4 11 5" xfId="36173"/>
    <cellStyle name="Output 2 5 3 4 12" xfId="36174"/>
    <cellStyle name="Output 2 5 3 4 12 2" xfId="36175"/>
    <cellStyle name="Output 2 5 3 4 12 3" xfId="36176"/>
    <cellStyle name="Output 2 5 3 4 12 4" xfId="36177"/>
    <cellStyle name="Output 2 5 3 4 12 5" xfId="36178"/>
    <cellStyle name="Output 2 5 3 4 13" xfId="36179"/>
    <cellStyle name="Output 2 5 3 4 13 2" xfId="36180"/>
    <cellStyle name="Output 2 5 3 4 13 3" xfId="36181"/>
    <cellStyle name="Output 2 5 3 4 13 4" xfId="36182"/>
    <cellStyle name="Output 2 5 3 4 13 5" xfId="36183"/>
    <cellStyle name="Output 2 5 3 4 14" xfId="36184"/>
    <cellStyle name="Output 2 5 3 4 14 2" xfId="36185"/>
    <cellStyle name="Output 2 5 3 4 14 3" xfId="36186"/>
    <cellStyle name="Output 2 5 3 4 14 4" xfId="36187"/>
    <cellStyle name="Output 2 5 3 4 14 5" xfId="36188"/>
    <cellStyle name="Output 2 5 3 4 15" xfId="36189"/>
    <cellStyle name="Output 2 5 3 4 15 2" xfId="36190"/>
    <cellStyle name="Output 2 5 3 4 15 3" xfId="36191"/>
    <cellStyle name="Output 2 5 3 4 15 4" xfId="36192"/>
    <cellStyle name="Output 2 5 3 4 15 5" xfId="36193"/>
    <cellStyle name="Output 2 5 3 4 16" xfId="36194"/>
    <cellStyle name="Output 2 5 3 4 16 2" xfId="36195"/>
    <cellStyle name="Output 2 5 3 4 16 3" xfId="36196"/>
    <cellStyle name="Output 2 5 3 4 16 4" xfId="36197"/>
    <cellStyle name="Output 2 5 3 4 16 5" xfId="36198"/>
    <cellStyle name="Output 2 5 3 4 17" xfId="36199"/>
    <cellStyle name="Output 2 5 3 4 17 2" xfId="36200"/>
    <cellStyle name="Output 2 5 3 4 17 3" xfId="36201"/>
    <cellStyle name="Output 2 5 3 4 17 4" xfId="36202"/>
    <cellStyle name="Output 2 5 3 4 17 5" xfId="36203"/>
    <cellStyle name="Output 2 5 3 4 18" xfId="36204"/>
    <cellStyle name="Output 2 5 3 4 18 2" xfId="36205"/>
    <cellStyle name="Output 2 5 3 4 18 3" xfId="36206"/>
    <cellStyle name="Output 2 5 3 4 18 4" xfId="36207"/>
    <cellStyle name="Output 2 5 3 4 18 5" xfId="36208"/>
    <cellStyle name="Output 2 5 3 4 19" xfId="36209"/>
    <cellStyle name="Output 2 5 3 4 2" xfId="36210"/>
    <cellStyle name="Output 2 5 3 4 2 2" xfId="36211"/>
    <cellStyle name="Output 2 5 3 4 2 2 2" xfId="36212"/>
    <cellStyle name="Output 2 5 3 4 2 2 3" xfId="36213"/>
    <cellStyle name="Output 2 5 3 4 2 2 4" xfId="36214"/>
    <cellStyle name="Output 2 5 3 4 2 2 5" xfId="36215"/>
    <cellStyle name="Output 2 5 3 4 2 2 6" xfId="36216"/>
    <cellStyle name="Output 2 5 3 4 2 2 7" xfId="36217"/>
    <cellStyle name="Output 2 5 3 4 2 3" xfId="36218"/>
    <cellStyle name="Output 2 5 3 4 2 4" xfId="36219"/>
    <cellStyle name="Output 2 5 3 4 2 5" xfId="36220"/>
    <cellStyle name="Output 2 5 3 4 3" xfId="36221"/>
    <cellStyle name="Output 2 5 3 4 3 2" xfId="36222"/>
    <cellStyle name="Output 2 5 3 4 3 2 2" xfId="36223"/>
    <cellStyle name="Output 2 5 3 4 3 2 3" xfId="36224"/>
    <cellStyle name="Output 2 5 3 4 3 2 4" xfId="36225"/>
    <cellStyle name="Output 2 5 3 4 3 2 5" xfId="36226"/>
    <cellStyle name="Output 2 5 3 4 3 2 6" xfId="36227"/>
    <cellStyle name="Output 2 5 3 4 3 2 7" xfId="36228"/>
    <cellStyle name="Output 2 5 3 4 3 3" xfId="36229"/>
    <cellStyle name="Output 2 5 3 4 3 4" xfId="36230"/>
    <cellStyle name="Output 2 5 3 4 3 5" xfId="36231"/>
    <cellStyle name="Output 2 5 3 4 4" xfId="36232"/>
    <cellStyle name="Output 2 5 3 4 4 2" xfId="36233"/>
    <cellStyle name="Output 2 5 3 4 4 2 2" xfId="36234"/>
    <cellStyle name="Output 2 5 3 4 4 2 3" xfId="36235"/>
    <cellStyle name="Output 2 5 3 4 4 2 4" xfId="36236"/>
    <cellStyle name="Output 2 5 3 4 4 2 5" xfId="36237"/>
    <cellStyle name="Output 2 5 3 4 4 2 6" xfId="36238"/>
    <cellStyle name="Output 2 5 3 4 4 2 7" xfId="36239"/>
    <cellStyle name="Output 2 5 3 4 4 3" xfId="36240"/>
    <cellStyle name="Output 2 5 3 4 4 4" xfId="36241"/>
    <cellStyle name="Output 2 5 3 4 4 5" xfId="36242"/>
    <cellStyle name="Output 2 5 3 4 5" xfId="36243"/>
    <cellStyle name="Output 2 5 3 4 5 2" xfId="36244"/>
    <cellStyle name="Output 2 5 3 4 5 3" xfId="36245"/>
    <cellStyle name="Output 2 5 3 4 5 4" xfId="36246"/>
    <cellStyle name="Output 2 5 3 4 5 5" xfId="36247"/>
    <cellStyle name="Output 2 5 3 4 5 6" xfId="36248"/>
    <cellStyle name="Output 2 5 3 4 5 7" xfId="36249"/>
    <cellStyle name="Output 2 5 3 4 5 8" xfId="36250"/>
    <cellStyle name="Output 2 5 3 4 6" xfId="36251"/>
    <cellStyle name="Output 2 5 3 4 6 2" xfId="36252"/>
    <cellStyle name="Output 2 5 3 4 6 3" xfId="36253"/>
    <cellStyle name="Output 2 5 3 4 6 4" xfId="36254"/>
    <cellStyle name="Output 2 5 3 4 6 5" xfId="36255"/>
    <cellStyle name="Output 2 5 3 4 6 6" xfId="36256"/>
    <cellStyle name="Output 2 5 3 4 6 7" xfId="36257"/>
    <cellStyle name="Output 2 5 3 4 7" xfId="36258"/>
    <cellStyle name="Output 2 5 3 4 7 2" xfId="36259"/>
    <cellStyle name="Output 2 5 3 4 7 3" xfId="36260"/>
    <cellStyle name="Output 2 5 3 4 7 4" xfId="36261"/>
    <cellStyle name="Output 2 5 3 4 7 5" xfId="36262"/>
    <cellStyle name="Output 2 5 3 4 8" xfId="36263"/>
    <cellStyle name="Output 2 5 3 4 8 2" xfId="36264"/>
    <cellStyle name="Output 2 5 3 4 8 3" xfId="36265"/>
    <cellStyle name="Output 2 5 3 4 8 4" xfId="36266"/>
    <cellStyle name="Output 2 5 3 4 8 5" xfId="36267"/>
    <cellStyle name="Output 2 5 3 4 9" xfId="36268"/>
    <cellStyle name="Output 2 5 3 4 9 2" xfId="36269"/>
    <cellStyle name="Output 2 5 3 4 9 3" xfId="36270"/>
    <cellStyle name="Output 2 5 3 4 9 4" xfId="36271"/>
    <cellStyle name="Output 2 5 3 4 9 5" xfId="36272"/>
    <cellStyle name="Output 2 5 3 5" xfId="36273"/>
    <cellStyle name="Output 2 5 3 5 10" xfId="36274"/>
    <cellStyle name="Output 2 5 3 5 2" xfId="36275"/>
    <cellStyle name="Output 2 5 3 5 2 2" xfId="36276"/>
    <cellStyle name="Output 2 5 3 5 2 2 2" xfId="36277"/>
    <cellStyle name="Output 2 5 3 5 2 2 3" xfId="36278"/>
    <cellStyle name="Output 2 5 3 5 2 2 4" xfId="36279"/>
    <cellStyle name="Output 2 5 3 5 2 2 5" xfId="36280"/>
    <cellStyle name="Output 2 5 3 5 2 2 6" xfId="36281"/>
    <cellStyle name="Output 2 5 3 5 2 2 7" xfId="36282"/>
    <cellStyle name="Output 2 5 3 5 2 3" xfId="36283"/>
    <cellStyle name="Output 2 5 3 5 2 4" xfId="36284"/>
    <cellStyle name="Output 2 5 3 5 3" xfId="36285"/>
    <cellStyle name="Output 2 5 3 5 3 2" xfId="36286"/>
    <cellStyle name="Output 2 5 3 5 3 2 2" xfId="36287"/>
    <cellStyle name="Output 2 5 3 5 3 2 3" xfId="36288"/>
    <cellStyle name="Output 2 5 3 5 3 2 4" xfId="36289"/>
    <cellStyle name="Output 2 5 3 5 3 2 5" xfId="36290"/>
    <cellStyle name="Output 2 5 3 5 3 2 6" xfId="36291"/>
    <cellStyle name="Output 2 5 3 5 3 2 7" xfId="36292"/>
    <cellStyle name="Output 2 5 3 5 3 3" xfId="36293"/>
    <cellStyle name="Output 2 5 3 5 3 4" xfId="36294"/>
    <cellStyle name="Output 2 5 3 5 4" xfId="36295"/>
    <cellStyle name="Output 2 5 3 5 4 2" xfId="36296"/>
    <cellStyle name="Output 2 5 3 5 4 2 2" xfId="36297"/>
    <cellStyle name="Output 2 5 3 5 4 2 3" xfId="36298"/>
    <cellStyle name="Output 2 5 3 5 4 2 4" xfId="36299"/>
    <cellStyle name="Output 2 5 3 5 4 2 5" xfId="36300"/>
    <cellStyle name="Output 2 5 3 5 4 2 6" xfId="36301"/>
    <cellStyle name="Output 2 5 3 5 4 2 7" xfId="36302"/>
    <cellStyle name="Output 2 5 3 5 4 3" xfId="36303"/>
    <cellStyle name="Output 2 5 3 5 4 4" xfId="36304"/>
    <cellStyle name="Output 2 5 3 5 5" xfId="36305"/>
    <cellStyle name="Output 2 5 3 5 5 2" xfId="36306"/>
    <cellStyle name="Output 2 5 3 5 5 3" xfId="36307"/>
    <cellStyle name="Output 2 5 3 5 5 4" xfId="36308"/>
    <cellStyle name="Output 2 5 3 5 5 5" xfId="36309"/>
    <cellStyle name="Output 2 5 3 5 5 6" xfId="36310"/>
    <cellStyle name="Output 2 5 3 5 5 7" xfId="36311"/>
    <cellStyle name="Output 2 5 3 5 5 8" xfId="36312"/>
    <cellStyle name="Output 2 5 3 5 6" xfId="36313"/>
    <cellStyle name="Output 2 5 3 5 6 2" xfId="36314"/>
    <cellStyle name="Output 2 5 3 5 6 3" xfId="36315"/>
    <cellStyle name="Output 2 5 3 5 6 4" xfId="36316"/>
    <cellStyle name="Output 2 5 3 5 6 5" xfId="36317"/>
    <cellStyle name="Output 2 5 3 5 6 6" xfId="36318"/>
    <cellStyle name="Output 2 5 3 5 6 7" xfId="36319"/>
    <cellStyle name="Output 2 5 3 5 7" xfId="36320"/>
    <cellStyle name="Output 2 5 3 5 8" xfId="36321"/>
    <cellStyle name="Output 2 5 3 5 9" xfId="36322"/>
    <cellStyle name="Output 2 5 3 6" xfId="36323"/>
    <cellStyle name="Output 2 5 3 6 2" xfId="36324"/>
    <cellStyle name="Output 2 5 3 6 2 2" xfId="36325"/>
    <cellStyle name="Output 2 5 3 6 2 3" xfId="36326"/>
    <cellStyle name="Output 2 5 3 6 2 4" xfId="36327"/>
    <cellStyle name="Output 2 5 3 6 2 5" xfId="36328"/>
    <cellStyle name="Output 2 5 3 6 2 6" xfId="36329"/>
    <cellStyle name="Output 2 5 3 6 2 7" xfId="36330"/>
    <cellStyle name="Output 2 5 3 6 3" xfId="36331"/>
    <cellStyle name="Output 2 5 3 6 4" xfId="36332"/>
    <cellStyle name="Output 2 5 3 6 5" xfId="36333"/>
    <cellStyle name="Output 2 5 3 7" xfId="36334"/>
    <cellStyle name="Output 2 5 3 7 2" xfId="36335"/>
    <cellStyle name="Output 2 5 3 7 2 2" xfId="36336"/>
    <cellStyle name="Output 2 5 3 7 2 3" xfId="36337"/>
    <cellStyle name="Output 2 5 3 7 2 4" xfId="36338"/>
    <cellStyle name="Output 2 5 3 7 2 5" xfId="36339"/>
    <cellStyle name="Output 2 5 3 7 2 6" xfId="36340"/>
    <cellStyle name="Output 2 5 3 7 2 7" xfId="36341"/>
    <cellStyle name="Output 2 5 3 7 3" xfId="36342"/>
    <cellStyle name="Output 2 5 3 7 4" xfId="36343"/>
    <cellStyle name="Output 2 5 3 7 5" xfId="36344"/>
    <cellStyle name="Output 2 5 3 8" xfId="36345"/>
    <cellStyle name="Output 2 5 3 8 2" xfId="36346"/>
    <cellStyle name="Output 2 5 3 8 2 2" xfId="36347"/>
    <cellStyle name="Output 2 5 3 8 2 3" xfId="36348"/>
    <cellStyle name="Output 2 5 3 8 2 4" xfId="36349"/>
    <cellStyle name="Output 2 5 3 8 2 5" xfId="36350"/>
    <cellStyle name="Output 2 5 3 8 2 6" xfId="36351"/>
    <cellStyle name="Output 2 5 3 8 2 7" xfId="36352"/>
    <cellStyle name="Output 2 5 3 8 3" xfId="36353"/>
    <cellStyle name="Output 2 5 3 8 4" xfId="36354"/>
    <cellStyle name="Output 2 5 3 8 5" xfId="36355"/>
    <cellStyle name="Output 2 5 3 9" xfId="36356"/>
    <cellStyle name="Output 2 5 3 9 2" xfId="36357"/>
    <cellStyle name="Output 2 5 3 9 2 2" xfId="36358"/>
    <cellStyle name="Output 2 5 3 9 2 3" xfId="36359"/>
    <cellStyle name="Output 2 5 3 9 2 4" xfId="36360"/>
    <cellStyle name="Output 2 5 3 9 2 5" xfId="36361"/>
    <cellStyle name="Output 2 5 3 9 2 6" xfId="36362"/>
    <cellStyle name="Output 2 5 3 9 2 7" xfId="36363"/>
    <cellStyle name="Output 2 5 3 9 3" xfId="36364"/>
    <cellStyle name="Output 2 5 3 9 4" xfId="36365"/>
    <cellStyle name="Output 2 5 3 9 5" xfId="36366"/>
    <cellStyle name="Output 2 5 4" xfId="36367"/>
    <cellStyle name="Output 2 5 4 10" xfId="36368"/>
    <cellStyle name="Output 2 5 4 10 2" xfId="36369"/>
    <cellStyle name="Output 2 5 4 10 3" xfId="36370"/>
    <cellStyle name="Output 2 5 4 10 4" xfId="36371"/>
    <cellStyle name="Output 2 5 4 10 5" xfId="36372"/>
    <cellStyle name="Output 2 5 4 11" xfId="36373"/>
    <cellStyle name="Output 2 5 4 11 2" xfId="36374"/>
    <cellStyle name="Output 2 5 4 11 3" xfId="36375"/>
    <cellStyle name="Output 2 5 4 11 4" xfId="36376"/>
    <cellStyle name="Output 2 5 4 11 5" xfId="36377"/>
    <cellStyle name="Output 2 5 4 12" xfId="36378"/>
    <cellStyle name="Output 2 5 4 12 2" xfId="36379"/>
    <cellStyle name="Output 2 5 4 12 3" xfId="36380"/>
    <cellStyle name="Output 2 5 4 12 4" xfId="36381"/>
    <cellStyle name="Output 2 5 4 12 5" xfId="36382"/>
    <cellStyle name="Output 2 5 4 13" xfId="36383"/>
    <cellStyle name="Output 2 5 4 13 2" xfId="36384"/>
    <cellStyle name="Output 2 5 4 13 3" xfId="36385"/>
    <cellStyle name="Output 2 5 4 13 4" xfId="36386"/>
    <cellStyle name="Output 2 5 4 13 5" xfId="36387"/>
    <cellStyle name="Output 2 5 4 14" xfId="36388"/>
    <cellStyle name="Output 2 5 4 14 2" xfId="36389"/>
    <cellStyle name="Output 2 5 4 14 3" xfId="36390"/>
    <cellStyle name="Output 2 5 4 14 4" xfId="36391"/>
    <cellStyle name="Output 2 5 4 14 5" xfId="36392"/>
    <cellStyle name="Output 2 5 4 15" xfId="36393"/>
    <cellStyle name="Output 2 5 4 15 2" xfId="36394"/>
    <cellStyle name="Output 2 5 4 15 3" xfId="36395"/>
    <cellStyle name="Output 2 5 4 15 4" xfId="36396"/>
    <cellStyle name="Output 2 5 4 15 5" xfId="36397"/>
    <cellStyle name="Output 2 5 4 16" xfId="36398"/>
    <cellStyle name="Output 2 5 4 16 2" xfId="36399"/>
    <cellStyle name="Output 2 5 4 16 3" xfId="36400"/>
    <cellStyle name="Output 2 5 4 16 4" xfId="36401"/>
    <cellStyle name="Output 2 5 4 16 5" xfId="36402"/>
    <cellStyle name="Output 2 5 4 17" xfId="36403"/>
    <cellStyle name="Output 2 5 4 17 2" xfId="36404"/>
    <cellStyle name="Output 2 5 4 17 3" xfId="36405"/>
    <cellStyle name="Output 2 5 4 17 4" xfId="36406"/>
    <cellStyle name="Output 2 5 4 17 5" xfId="36407"/>
    <cellStyle name="Output 2 5 4 18" xfId="36408"/>
    <cellStyle name="Output 2 5 4 18 2" xfId="36409"/>
    <cellStyle name="Output 2 5 4 18 3" xfId="36410"/>
    <cellStyle name="Output 2 5 4 18 4" xfId="36411"/>
    <cellStyle name="Output 2 5 4 18 5" xfId="36412"/>
    <cellStyle name="Output 2 5 4 19" xfId="36413"/>
    <cellStyle name="Output 2 5 4 2" xfId="36414"/>
    <cellStyle name="Output 2 5 4 2 10" xfId="36415"/>
    <cellStyle name="Output 2 5 4 2 10 2" xfId="36416"/>
    <cellStyle name="Output 2 5 4 2 10 3" xfId="36417"/>
    <cellStyle name="Output 2 5 4 2 10 4" xfId="36418"/>
    <cellStyle name="Output 2 5 4 2 10 5" xfId="36419"/>
    <cellStyle name="Output 2 5 4 2 11" xfId="36420"/>
    <cellStyle name="Output 2 5 4 2 11 2" xfId="36421"/>
    <cellStyle name="Output 2 5 4 2 11 3" xfId="36422"/>
    <cellStyle name="Output 2 5 4 2 11 4" xfId="36423"/>
    <cellStyle name="Output 2 5 4 2 11 5" xfId="36424"/>
    <cellStyle name="Output 2 5 4 2 12" xfId="36425"/>
    <cellStyle name="Output 2 5 4 2 12 2" xfId="36426"/>
    <cellStyle name="Output 2 5 4 2 12 3" xfId="36427"/>
    <cellStyle name="Output 2 5 4 2 12 4" xfId="36428"/>
    <cellStyle name="Output 2 5 4 2 12 5" xfId="36429"/>
    <cellStyle name="Output 2 5 4 2 13" xfId="36430"/>
    <cellStyle name="Output 2 5 4 2 13 2" xfId="36431"/>
    <cellStyle name="Output 2 5 4 2 13 3" xfId="36432"/>
    <cellStyle name="Output 2 5 4 2 13 4" xfId="36433"/>
    <cellStyle name="Output 2 5 4 2 13 5" xfId="36434"/>
    <cellStyle name="Output 2 5 4 2 14" xfId="36435"/>
    <cellStyle name="Output 2 5 4 2 14 2" xfId="36436"/>
    <cellStyle name="Output 2 5 4 2 14 3" xfId="36437"/>
    <cellStyle name="Output 2 5 4 2 14 4" xfId="36438"/>
    <cellStyle name="Output 2 5 4 2 14 5" xfId="36439"/>
    <cellStyle name="Output 2 5 4 2 15" xfId="36440"/>
    <cellStyle name="Output 2 5 4 2 15 2" xfId="36441"/>
    <cellStyle name="Output 2 5 4 2 15 3" xfId="36442"/>
    <cellStyle name="Output 2 5 4 2 15 4" xfId="36443"/>
    <cellStyle name="Output 2 5 4 2 15 5" xfId="36444"/>
    <cellStyle name="Output 2 5 4 2 16" xfId="36445"/>
    <cellStyle name="Output 2 5 4 2 16 2" xfId="36446"/>
    <cellStyle name="Output 2 5 4 2 16 3" xfId="36447"/>
    <cellStyle name="Output 2 5 4 2 16 4" xfId="36448"/>
    <cellStyle name="Output 2 5 4 2 16 5" xfId="36449"/>
    <cellStyle name="Output 2 5 4 2 17" xfId="36450"/>
    <cellStyle name="Output 2 5 4 2 17 2" xfId="36451"/>
    <cellStyle name="Output 2 5 4 2 17 3" xfId="36452"/>
    <cellStyle name="Output 2 5 4 2 17 4" xfId="36453"/>
    <cellStyle name="Output 2 5 4 2 17 5" xfId="36454"/>
    <cellStyle name="Output 2 5 4 2 18" xfId="36455"/>
    <cellStyle name="Output 2 5 4 2 18 2" xfId="36456"/>
    <cellStyle name="Output 2 5 4 2 18 3" xfId="36457"/>
    <cellStyle name="Output 2 5 4 2 18 4" xfId="36458"/>
    <cellStyle name="Output 2 5 4 2 18 5" xfId="36459"/>
    <cellStyle name="Output 2 5 4 2 19" xfId="36460"/>
    <cellStyle name="Output 2 5 4 2 2" xfId="36461"/>
    <cellStyle name="Output 2 5 4 2 2 2" xfId="36462"/>
    <cellStyle name="Output 2 5 4 2 2 2 2" xfId="36463"/>
    <cellStyle name="Output 2 5 4 2 2 2 3" xfId="36464"/>
    <cellStyle name="Output 2 5 4 2 2 2 4" xfId="36465"/>
    <cellStyle name="Output 2 5 4 2 2 2 5" xfId="36466"/>
    <cellStyle name="Output 2 5 4 2 2 2 6" xfId="36467"/>
    <cellStyle name="Output 2 5 4 2 2 2 7" xfId="36468"/>
    <cellStyle name="Output 2 5 4 2 2 3" xfId="36469"/>
    <cellStyle name="Output 2 5 4 2 2 4" xfId="36470"/>
    <cellStyle name="Output 2 5 4 2 2 5" xfId="36471"/>
    <cellStyle name="Output 2 5 4 2 3" xfId="36472"/>
    <cellStyle name="Output 2 5 4 2 3 2" xfId="36473"/>
    <cellStyle name="Output 2 5 4 2 3 2 2" xfId="36474"/>
    <cellStyle name="Output 2 5 4 2 3 2 3" xfId="36475"/>
    <cellStyle name="Output 2 5 4 2 3 2 4" xfId="36476"/>
    <cellStyle name="Output 2 5 4 2 3 2 5" xfId="36477"/>
    <cellStyle name="Output 2 5 4 2 3 2 6" xfId="36478"/>
    <cellStyle name="Output 2 5 4 2 3 2 7" xfId="36479"/>
    <cellStyle name="Output 2 5 4 2 3 3" xfId="36480"/>
    <cellStyle name="Output 2 5 4 2 3 4" xfId="36481"/>
    <cellStyle name="Output 2 5 4 2 3 5" xfId="36482"/>
    <cellStyle name="Output 2 5 4 2 4" xfId="36483"/>
    <cellStyle name="Output 2 5 4 2 4 2" xfId="36484"/>
    <cellStyle name="Output 2 5 4 2 4 2 2" xfId="36485"/>
    <cellStyle name="Output 2 5 4 2 4 2 3" xfId="36486"/>
    <cellStyle name="Output 2 5 4 2 4 2 4" xfId="36487"/>
    <cellStyle name="Output 2 5 4 2 4 2 5" xfId="36488"/>
    <cellStyle name="Output 2 5 4 2 4 2 6" xfId="36489"/>
    <cellStyle name="Output 2 5 4 2 4 2 7" xfId="36490"/>
    <cellStyle name="Output 2 5 4 2 4 3" xfId="36491"/>
    <cellStyle name="Output 2 5 4 2 4 4" xfId="36492"/>
    <cellStyle name="Output 2 5 4 2 4 5" xfId="36493"/>
    <cellStyle name="Output 2 5 4 2 5" xfId="36494"/>
    <cellStyle name="Output 2 5 4 2 5 2" xfId="36495"/>
    <cellStyle name="Output 2 5 4 2 5 3" xfId="36496"/>
    <cellStyle name="Output 2 5 4 2 5 4" xfId="36497"/>
    <cellStyle name="Output 2 5 4 2 5 5" xfId="36498"/>
    <cellStyle name="Output 2 5 4 2 5 6" xfId="36499"/>
    <cellStyle name="Output 2 5 4 2 5 7" xfId="36500"/>
    <cellStyle name="Output 2 5 4 2 5 8" xfId="36501"/>
    <cellStyle name="Output 2 5 4 2 6" xfId="36502"/>
    <cellStyle name="Output 2 5 4 2 6 2" xfId="36503"/>
    <cellStyle name="Output 2 5 4 2 6 3" xfId="36504"/>
    <cellStyle name="Output 2 5 4 2 6 4" xfId="36505"/>
    <cellStyle name="Output 2 5 4 2 6 5" xfId="36506"/>
    <cellStyle name="Output 2 5 4 2 6 6" xfId="36507"/>
    <cellStyle name="Output 2 5 4 2 6 7" xfId="36508"/>
    <cellStyle name="Output 2 5 4 2 7" xfId="36509"/>
    <cellStyle name="Output 2 5 4 2 7 2" xfId="36510"/>
    <cellStyle name="Output 2 5 4 2 7 3" xfId="36511"/>
    <cellStyle name="Output 2 5 4 2 7 4" xfId="36512"/>
    <cellStyle name="Output 2 5 4 2 7 5" xfId="36513"/>
    <cellStyle name="Output 2 5 4 2 8" xfId="36514"/>
    <cellStyle name="Output 2 5 4 2 8 2" xfId="36515"/>
    <cellStyle name="Output 2 5 4 2 8 3" xfId="36516"/>
    <cellStyle name="Output 2 5 4 2 8 4" xfId="36517"/>
    <cellStyle name="Output 2 5 4 2 8 5" xfId="36518"/>
    <cellStyle name="Output 2 5 4 2 9" xfId="36519"/>
    <cellStyle name="Output 2 5 4 2 9 2" xfId="36520"/>
    <cellStyle name="Output 2 5 4 2 9 3" xfId="36521"/>
    <cellStyle name="Output 2 5 4 2 9 4" xfId="36522"/>
    <cellStyle name="Output 2 5 4 2 9 5" xfId="36523"/>
    <cellStyle name="Output 2 5 4 3" xfId="36524"/>
    <cellStyle name="Output 2 5 4 3 10" xfId="36525"/>
    <cellStyle name="Output 2 5 4 3 2" xfId="36526"/>
    <cellStyle name="Output 2 5 4 3 2 2" xfId="36527"/>
    <cellStyle name="Output 2 5 4 3 2 2 2" xfId="36528"/>
    <cellStyle name="Output 2 5 4 3 2 2 3" xfId="36529"/>
    <cellStyle name="Output 2 5 4 3 2 2 4" xfId="36530"/>
    <cellStyle name="Output 2 5 4 3 2 2 5" xfId="36531"/>
    <cellStyle name="Output 2 5 4 3 2 2 6" xfId="36532"/>
    <cellStyle name="Output 2 5 4 3 2 2 7" xfId="36533"/>
    <cellStyle name="Output 2 5 4 3 2 3" xfId="36534"/>
    <cellStyle name="Output 2 5 4 3 2 4" xfId="36535"/>
    <cellStyle name="Output 2 5 4 3 3" xfId="36536"/>
    <cellStyle name="Output 2 5 4 3 3 2" xfId="36537"/>
    <cellStyle name="Output 2 5 4 3 3 2 2" xfId="36538"/>
    <cellStyle name="Output 2 5 4 3 3 2 3" xfId="36539"/>
    <cellStyle name="Output 2 5 4 3 3 2 4" xfId="36540"/>
    <cellStyle name="Output 2 5 4 3 3 2 5" xfId="36541"/>
    <cellStyle name="Output 2 5 4 3 3 2 6" xfId="36542"/>
    <cellStyle name="Output 2 5 4 3 3 2 7" xfId="36543"/>
    <cellStyle name="Output 2 5 4 3 3 3" xfId="36544"/>
    <cellStyle name="Output 2 5 4 3 3 4" xfId="36545"/>
    <cellStyle name="Output 2 5 4 3 4" xfId="36546"/>
    <cellStyle name="Output 2 5 4 3 4 2" xfId="36547"/>
    <cellStyle name="Output 2 5 4 3 4 2 2" xfId="36548"/>
    <cellStyle name="Output 2 5 4 3 4 2 3" xfId="36549"/>
    <cellStyle name="Output 2 5 4 3 4 2 4" xfId="36550"/>
    <cellStyle name="Output 2 5 4 3 4 2 5" xfId="36551"/>
    <cellStyle name="Output 2 5 4 3 4 2 6" xfId="36552"/>
    <cellStyle name="Output 2 5 4 3 4 2 7" xfId="36553"/>
    <cellStyle name="Output 2 5 4 3 4 3" xfId="36554"/>
    <cellStyle name="Output 2 5 4 3 4 4" xfId="36555"/>
    <cellStyle name="Output 2 5 4 3 5" xfId="36556"/>
    <cellStyle name="Output 2 5 4 3 5 2" xfId="36557"/>
    <cellStyle name="Output 2 5 4 3 5 3" xfId="36558"/>
    <cellStyle name="Output 2 5 4 3 5 4" xfId="36559"/>
    <cellStyle name="Output 2 5 4 3 5 5" xfId="36560"/>
    <cellStyle name="Output 2 5 4 3 5 6" xfId="36561"/>
    <cellStyle name="Output 2 5 4 3 5 7" xfId="36562"/>
    <cellStyle name="Output 2 5 4 3 5 8" xfId="36563"/>
    <cellStyle name="Output 2 5 4 3 6" xfId="36564"/>
    <cellStyle name="Output 2 5 4 3 6 2" xfId="36565"/>
    <cellStyle name="Output 2 5 4 3 6 3" xfId="36566"/>
    <cellStyle name="Output 2 5 4 3 6 4" xfId="36567"/>
    <cellStyle name="Output 2 5 4 3 6 5" xfId="36568"/>
    <cellStyle name="Output 2 5 4 3 6 6" xfId="36569"/>
    <cellStyle name="Output 2 5 4 3 6 7" xfId="36570"/>
    <cellStyle name="Output 2 5 4 3 7" xfId="36571"/>
    <cellStyle name="Output 2 5 4 3 8" xfId="36572"/>
    <cellStyle name="Output 2 5 4 3 9" xfId="36573"/>
    <cellStyle name="Output 2 5 4 4" xfId="36574"/>
    <cellStyle name="Output 2 5 4 4 2" xfId="36575"/>
    <cellStyle name="Output 2 5 4 4 2 2" xfId="36576"/>
    <cellStyle name="Output 2 5 4 4 2 3" xfId="36577"/>
    <cellStyle name="Output 2 5 4 4 2 4" xfId="36578"/>
    <cellStyle name="Output 2 5 4 4 2 5" xfId="36579"/>
    <cellStyle name="Output 2 5 4 4 2 6" xfId="36580"/>
    <cellStyle name="Output 2 5 4 4 2 7" xfId="36581"/>
    <cellStyle name="Output 2 5 4 4 3" xfId="36582"/>
    <cellStyle name="Output 2 5 4 4 4" xfId="36583"/>
    <cellStyle name="Output 2 5 4 4 5" xfId="36584"/>
    <cellStyle name="Output 2 5 4 5" xfId="36585"/>
    <cellStyle name="Output 2 5 4 5 2" xfId="36586"/>
    <cellStyle name="Output 2 5 4 5 2 2" xfId="36587"/>
    <cellStyle name="Output 2 5 4 5 2 3" xfId="36588"/>
    <cellStyle name="Output 2 5 4 5 2 4" xfId="36589"/>
    <cellStyle name="Output 2 5 4 5 2 5" xfId="36590"/>
    <cellStyle name="Output 2 5 4 5 2 6" xfId="36591"/>
    <cellStyle name="Output 2 5 4 5 2 7" xfId="36592"/>
    <cellStyle name="Output 2 5 4 5 3" xfId="36593"/>
    <cellStyle name="Output 2 5 4 5 4" xfId="36594"/>
    <cellStyle name="Output 2 5 4 5 5" xfId="36595"/>
    <cellStyle name="Output 2 5 4 6" xfId="36596"/>
    <cellStyle name="Output 2 5 4 6 2" xfId="36597"/>
    <cellStyle name="Output 2 5 4 6 2 2" xfId="36598"/>
    <cellStyle name="Output 2 5 4 6 2 3" xfId="36599"/>
    <cellStyle name="Output 2 5 4 6 2 4" xfId="36600"/>
    <cellStyle name="Output 2 5 4 6 2 5" xfId="36601"/>
    <cellStyle name="Output 2 5 4 6 2 6" xfId="36602"/>
    <cellStyle name="Output 2 5 4 6 2 7" xfId="36603"/>
    <cellStyle name="Output 2 5 4 6 3" xfId="36604"/>
    <cellStyle name="Output 2 5 4 6 4" xfId="36605"/>
    <cellStyle name="Output 2 5 4 6 5" xfId="36606"/>
    <cellStyle name="Output 2 5 4 7" xfId="36607"/>
    <cellStyle name="Output 2 5 4 7 2" xfId="36608"/>
    <cellStyle name="Output 2 5 4 7 2 2" xfId="36609"/>
    <cellStyle name="Output 2 5 4 7 2 3" xfId="36610"/>
    <cellStyle name="Output 2 5 4 7 2 4" xfId="36611"/>
    <cellStyle name="Output 2 5 4 7 2 5" xfId="36612"/>
    <cellStyle name="Output 2 5 4 7 2 6" xfId="36613"/>
    <cellStyle name="Output 2 5 4 7 2 7" xfId="36614"/>
    <cellStyle name="Output 2 5 4 7 3" xfId="36615"/>
    <cellStyle name="Output 2 5 4 7 4" xfId="36616"/>
    <cellStyle name="Output 2 5 4 7 5" xfId="36617"/>
    <cellStyle name="Output 2 5 4 8" xfId="36618"/>
    <cellStyle name="Output 2 5 4 8 2" xfId="36619"/>
    <cellStyle name="Output 2 5 4 8 3" xfId="36620"/>
    <cellStyle name="Output 2 5 4 8 4" xfId="36621"/>
    <cellStyle name="Output 2 5 4 8 5" xfId="36622"/>
    <cellStyle name="Output 2 5 4 8 6" xfId="36623"/>
    <cellStyle name="Output 2 5 4 8 7" xfId="36624"/>
    <cellStyle name="Output 2 5 4 8 8" xfId="36625"/>
    <cellStyle name="Output 2 5 4 9" xfId="36626"/>
    <cellStyle name="Output 2 5 4 9 2" xfId="36627"/>
    <cellStyle name="Output 2 5 4 9 3" xfId="36628"/>
    <cellStyle name="Output 2 5 4 9 4" xfId="36629"/>
    <cellStyle name="Output 2 5 4 9 5" xfId="36630"/>
    <cellStyle name="Output 2 5 4 9 6" xfId="36631"/>
    <cellStyle name="Output 2 5 4 9 7" xfId="36632"/>
    <cellStyle name="Output 2 5 5" xfId="36633"/>
    <cellStyle name="Output 2 5 5 10" xfId="36634"/>
    <cellStyle name="Output 2 5 5 10 2" xfId="36635"/>
    <cellStyle name="Output 2 5 5 10 3" xfId="36636"/>
    <cellStyle name="Output 2 5 5 10 4" xfId="36637"/>
    <cellStyle name="Output 2 5 5 10 5" xfId="36638"/>
    <cellStyle name="Output 2 5 5 11" xfId="36639"/>
    <cellStyle name="Output 2 5 5 11 2" xfId="36640"/>
    <cellStyle name="Output 2 5 5 11 3" xfId="36641"/>
    <cellStyle name="Output 2 5 5 11 4" xfId="36642"/>
    <cellStyle name="Output 2 5 5 11 5" xfId="36643"/>
    <cellStyle name="Output 2 5 5 12" xfId="36644"/>
    <cellStyle name="Output 2 5 5 12 2" xfId="36645"/>
    <cellStyle name="Output 2 5 5 12 3" xfId="36646"/>
    <cellStyle name="Output 2 5 5 12 4" xfId="36647"/>
    <cellStyle name="Output 2 5 5 12 5" xfId="36648"/>
    <cellStyle name="Output 2 5 5 13" xfId="36649"/>
    <cellStyle name="Output 2 5 5 13 2" xfId="36650"/>
    <cellStyle name="Output 2 5 5 13 3" xfId="36651"/>
    <cellStyle name="Output 2 5 5 13 4" xfId="36652"/>
    <cellStyle name="Output 2 5 5 13 5" xfId="36653"/>
    <cellStyle name="Output 2 5 5 14" xfId="36654"/>
    <cellStyle name="Output 2 5 5 14 2" xfId="36655"/>
    <cellStyle name="Output 2 5 5 14 3" xfId="36656"/>
    <cellStyle name="Output 2 5 5 14 4" xfId="36657"/>
    <cellStyle name="Output 2 5 5 14 5" xfId="36658"/>
    <cellStyle name="Output 2 5 5 15" xfId="36659"/>
    <cellStyle name="Output 2 5 5 15 2" xfId="36660"/>
    <cellStyle name="Output 2 5 5 15 3" xfId="36661"/>
    <cellStyle name="Output 2 5 5 15 4" xfId="36662"/>
    <cellStyle name="Output 2 5 5 15 5" xfId="36663"/>
    <cellStyle name="Output 2 5 5 16" xfId="36664"/>
    <cellStyle name="Output 2 5 5 16 2" xfId="36665"/>
    <cellStyle name="Output 2 5 5 16 3" xfId="36666"/>
    <cellStyle name="Output 2 5 5 16 4" xfId="36667"/>
    <cellStyle name="Output 2 5 5 16 5" xfId="36668"/>
    <cellStyle name="Output 2 5 5 17" xfId="36669"/>
    <cellStyle name="Output 2 5 5 17 2" xfId="36670"/>
    <cellStyle name="Output 2 5 5 17 3" xfId="36671"/>
    <cellStyle name="Output 2 5 5 17 4" xfId="36672"/>
    <cellStyle name="Output 2 5 5 17 5" xfId="36673"/>
    <cellStyle name="Output 2 5 5 18" xfId="36674"/>
    <cellStyle name="Output 2 5 5 18 2" xfId="36675"/>
    <cellStyle name="Output 2 5 5 18 3" xfId="36676"/>
    <cellStyle name="Output 2 5 5 18 4" xfId="36677"/>
    <cellStyle name="Output 2 5 5 18 5" xfId="36678"/>
    <cellStyle name="Output 2 5 5 19" xfId="36679"/>
    <cellStyle name="Output 2 5 5 2" xfId="36680"/>
    <cellStyle name="Output 2 5 5 2 10" xfId="36681"/>
    <cellStyle name="Output 2 5 5 2 10 2" xfId="36682"/>
    <cellStyle name="Output 2 5 5 2 10 3" xfId="36683"/>
    <cellStyle name="Output 2 5 5 2 10 4" xfId="36684"/>
    <cellStyle name="Output 2 5 5 2 10 5" xfId="36685"/>
    <cellStyle name="Output 2 5 5 2 11" xfId="36686"/>
    <cellStyle name="Output 2 5 5 2 11 2" xfId="36687"/>
    <cellStyle name="Output 2 5 5 2 11 3" xfId="36688"/>
    <cellStyle name="Output 2 5 5 2 11 4" xfId="36689"/>
    <cellStyle name="Output 2 5 5 2 11 5" xfId="36690"/>
    <cellStyle name="Output 2 5 5 2 12" xfId="36691"/>
    <cellStyle name="Output 2 5 5 2 12 2" xfId="36692"/>
    <cellStyle name="Output 2 5 5 2 12 3" xfId="36693"/>
    <cellStyle name="Output 2 5 5 2 12 4" xfId="36694"/>
    <cellStyle name="Output 2 5 5 2 12 5" xfId="36695"/>
    <cellStyle name="Output 2 5 5 2 13" xfId="36696"/>
    <cellStyle name="Output 2 5 5 2 13 2" xfId="36697"/>
    <cellStyle name="Output 2 5 5 2 13 3" xfId="36698"/>
    <cellStyle name="Output 2 5 5 2 13 4" xfId="36699"/>
    <cellStyle name="Output 2 5 5 2 13 5" xfId="36700"/>
    <cellStyle name="Output 2 5 5 2 14" xfId="36701"/>
    <cellStyle name="Output 2 5 5 2 14 2" xfId="36702"/>
    <cellStyle name="Output 2 5 5 2 14 3" xfId="36703"/>
    <cellStyle name="Output 2 5 5 2 14 4" xfId="36704"/>
    <cellStyle name="Output 2 5 5 2 14 5" xfId="36705"/>
    <cellStyle name="Output 2 5 5 2 15" xfId="36706"/>
    <cellStyle name="Output 2 5 5 2 15 2" xfId="36707"/>
    <cellStyle name="Output 2 5 5 2 15 3" xfId="36708"/>
    <cellStyle name="Output 2 5 5 2 15 4" xfId="36709"/>
    <cellStyle name="Output 2 5 5 2 15 5" xfId="36710"/>
    <cellStyle name="Output 2 5 5 2 16" xfId="36711"/>
    <cellStyle name="Output 2 5 5 2 16 2" xfId="36712"/>
    <cellStyle name="Output 2 5 5 2 16 3" xfId="36713"/>
    <cellStyle name="Output 2 5 5 2 16 4" xfId="36714"/>
    <cellStyle name="Output 2 5 5 2 16 5" xfId="36715"/>
    <cellStyle name="Output 2 5 5 2 17" xfId="36716"/>
    <cellStyle name="Output 2 5 5 2 17 2" xfId="36717"/>
    <cellStyle name="Output 2 5 5 2 17 3" xfId="36718"/>
    <cellStyle name="Output 2 5 5 2 17 4" xfId="36719"/>
    <cellStyle name="Output 2 5 5 2 17 5" xfId="36720"/>
    <cellStyle name="Output 2 5 5 2 18" xfId="36721"/>
    <cellStyle name="Output 2 5 5 2 18 2" xfId="36722"/>
    <cellStyle name="Output 2 5 5 2 18 3" xfId="36723"/>
    <cellStyle name="Output 2 5 5 2 18 4" xfId="36724"/>
    <cellStyle name="Output 2 5 5 2 18 5" xfId="36725"/>
    <cellStyle name="Output 2 5 5 2 19" xfId="36726"/>
    <cellStyle name="Output 2 5 5 2 2" xfId="36727"/>
    <cellStyle name="Output 2 5 5 2 2 2" xfId="36728"/>
    <cellStyle name="Output 2 5 5 2 2 2 2" xfId="36729"/>
    <cellStyle name="Output 2 5 5 2 2 2 3" xfId="36730"/>
    <cellStyle name="Output 2 5 5 2 2 2 4" xfId="36731"/>
    <cellStyle name="Output 2 5 5 2 2 2 5" xfId="36732"/>
    <cellStyle name="Output 2 5 5 2 2 2 6" xfId="36733"/>
    <cellStyle name="Output 2 5 5 2 2 2 7" xfId="36734"/>
    <cellStyle name="Output 2 5 5 2 2 3" xfId="36735"/>
    <cellStyle name="Output 2 5 5 2 2 4" xfId="36736"/>
    <cellStyle name="Output 2 5 5 2 2 5" xfId="36737"/>
    <cellStyle name="Output 2 5 5 2 3" xfId="36738"/>
    <cellStyle name="Output 2 5 5 2 3 2" xfId="36739"/>
    <cellStyle name="Output 2 5 5 2 3 2 2" xfId="36740"/>
    <cellStyle name="Output 2 5 5 2 3 2 3" xfId="36741"/>
    <cellStyle name="Output 2 5 5 2 3 2 4" xfId="36742"/>
    <cellStyle name="Output 2 5 5 2 3 2 5" xfId="36743"/>
    <cellStyle name="Output 2 5 5 2 3 2 6" xfId="36744"/>
    <cellStyle name="Output 2 5 5 2 3 2 7" xfId="36745"/>
    <cellStyle name="Output 2 5 5 2 3 3" xfId="36746"/>
    <cellStyle name="Output 2 5 5 2 3 4" xfId="36747"/>
    <cellStyle name="Output 2 5 5 2 3 5" xfId="36748"/>
    <cellStyle name="Output 2 5 5 2 4" xfId="36749"/>
    <cellStyle name="Output 2 5 5 2 4 2" xfId="36750"/>
    <cellStyle name="Output 2 5 5 2 4 2 2" xfId="36751"/>
    <cellStyle name="Output 2 5 5 2 4 2 3" xfId="36752"/>
    <cellStyle name="Output 2 5 5 2 4 2 4" xfId="36753"/>
    <cellStyle name="Output 2 5 5 2 4 2 5" xfId="36754"/>
    <cellStyle name="Output 2 5 5 2 4 2 6" xfId="36755"/>
    <cellStyle name="Output 2 5 5 2 4 2 7" xfId="36756"/>
    <cellStyle name="Output 2 5 5 2 4 3" xfId="36757"/>
    <cellStyle name="Output 2 5 5 2 4 4" xfId="36758"/>
    <cellStyle name="Output 2 5 5 2 4 5" xfId="36759"/>
    <cellStyle name="Output 2 5 5 2 5" xfId="36760"/>
    <cellStyle name="Output 2 5 5 2 5 2" xfId="36761"/>
    <cellStyle name="Output 2 5 5 2 5 3" xfId="36762"/>
    <cellStyle name="Output 2 5 5 2 5 4" xfId="36763"/>
    <cellStyle name="Output 2 5 5 2 5 5" xfId="36764"/>
    <cellStyle name="Output 2 5 5 2 5 6" xfId="36765"/>
    <cellStyle name="Output 2 5 5 2 5 7" xfId="36766"/>
    <cellStyle name="Output 2 5 5 2 5 8" xfId="36767"/>
    <cellStyle name="Output 2 5 5 2 6" xfId="36768"/>
    <cellStyle name="Output 2 5 5 2 6 2" xfId="36769"/>
    <cellStyle name="Output 2 5 5 2 6 3" xfId="36770"/>
    <cellStyle name="Output 2 5 5 2 6 4" xfId="36771"/>
    <cellStyle name="Output 2 5 5 2 6 5" xfId="36772"/>
    <cellStyle name="Output 2 5 5 2 6 6" xfId="36773"/>
    <cellStyle name="Output 2 5 5 2 6 7" xfId="36774"/>
    <cellStyle name="Output 2 5 5 2 7" xfId="36775"/>
    <cellStyle name="Output 2 5 5 2 7 2" xfId="36776"/>
    <cellStyle name="Output 2 5 5 2 7 3" xfId="36777"/>
    <cellStyle name="Output 2 5 5 2 7 4" xfId="36778"/>
    <cellStyle name="Output 2 5 5 2 7 5" xfId="36779"/>
    <cellStyle name="Output 2 5 5 2 8" xfId="36780"/>
    <cellStyle name="Output 2 5 5 2 8 2" xfId="36781"/>
    <cellStyle name="Output 2 5 5 2 8 3" xfId="36782"/>
    <cellStyle name="Output 2 5 5 2 8 4" xfId="36783"/>
    <cellStyle name="Output 2 5 5 2 8 5" xfId="36784"/>
    <cellStyle name="Output 2 5 5 2 9" xfId="36785"/>
    <cellStyle name="Output 2 5 5 2 9 2" xfId="36786"/>
    <cellStyle name="Output 2 5 5 2 9 3" xfId="36787"/>
    <cellStyle name="Output 2 5 5 2 9 4" xfId="36788"/>
    <cellStyle name="Output 2 5 5 2 9 5" xfId="36789"/>
    <cellStyle name="Output 2 5 5 3" xfId="36790"/>
    <cellStyle name="Output 2 5 5 3 10" xfId="36791"/>
    <cellStyle name="Output 2 5 5 3 2" xfId="36792"/>
    <cellStyle name="Output 2 5 5 3 2 2" xfId="36793"/>
    <cellStyle name="Output 2 5 5 3 2 2 2" xfId="36794"/>
    <cellStyle name="Output 2 5 5 3 2 2 3" xfId="36795"/>
    <cellStyle name="Output 2 5 5 3 2 2 4" xfId="36796"/>
    <cellStyle name="Output 2 5 5 3 2 2 5" xfId="36797"/>
    <cellStyle name="Output 2 5 5 3 2 2 6" xfId="36798"/>
    <cellStyle name="Output 2 5 5 3 2 2 7" xfId="36799"/>
    <cellStyle name="Output 2 5 5 3 2 3" xfId="36800"/>
    <cellStyle name="Output 2 5 5 3 2 4" xfId="36801"/>
    <cellStyle name="Output 2 5 5 3 3" xfId="36802"/>
    <cellStyle name="Output 2 5 5 3 3 2" xfId="36803"/>
    <cellStyle name="Output 2 5 5 3 3 2 2" xfId="36804"/>
    <cellStyle name="Output 2 5 5 3 3 2 3" xfId="36805"/>
    <cellStyle name="Output 2 5 5 3 3 2 4" xfId="36806"/>
    <cellStyle name="Output 2 5 5 3 3 2 5" xfId="36807"/>
    <cellStyle name="Output 2 5 5 3 3 2 6" xfId="36808"/>
    <cellStyle name="Output 2 5 5 3 3 2 7" xfId="36809"/>
    <cellStyle name="Output 2 5 5 3 3 3" xfId="36810"/>
    <cellStyle name="Output 2 5 5 3 3 4" xfId="36811"/>
    <cellStyle name="Output 2 5 5 3 4" xfId="36812"/>
    <cellStyle name="Output 2 5 5 3 4 2" xfId="36813"/>
    <cellStyle name="Output 2 5 5 3 4 2 2" xfId="36814"/>
    <cellStyle name="Output 2 5 5 3 4 2 3" xfId="36815"/>
    <cellStyle name="Output 2 5 5 3 4 2 4" xfId="36816"/>
    <cellStyle name="Output 2 5 5 3 4 2 5" xfId="36817"/>
    <cellStyle name="Output 2 5 5 3 4 2 6" xfId="36818"/>
    <cellStyle name="Output 2 5 5 3 4 2 7" xfId="36819"/>
    <cellStyle name="Output 2 5 5 3 4 3" xfId="36820"/>
    <cellStyle name="Output 2 5 5 3 4 4" xfId="36821"/>
    <cellStyle name="Output 2 5 5 3 5" xfId="36822"/>
    <cellStyle name="Output 2 5 5 3 5 2" xfId="36823"/>
    <cellStyle name="Output 2 5 5 3 5 3" xfId="36824"/>
    <cellStyle name="Output 2 5 5 3 5 4" xfId="36825"/>
    <cellStyle name="Output 2 5 5 3 5 5" xfId="36826"/>
    <cellStyle name="Output 2 5 5 3 5 6" xfId="36827"/>
    <cellStyle name="Output 2 5 5 3 5 7" xfId="36828"/>
    <cellStyle name="Output 2 5 5 3 5 8" xfId="36829"/>
    <cellStyle name="Output 2 5 5 3 6" xfId="36830"/>
    <cellStyle name="Output 2 5 5 3 6 2" xfId="36831"/>
    <cellStyle name="Output 2 5 5 3 6 3" xfId="36832"/>
    <cellStyle name="Output 2 5 5 3 6 4" xfId="36833"/>
    <cellStyle name="Output 2 5 5 3 6 5" xfId="36834"/>
    <cellStyle name="Output 2 5 5 3 6 6" xfId="36835"/>
    <cellStyle name="Output 2 5 5 3 6 7" xfId="36836"/>
    <cellStyle name="Output 2 5 5 3 7" xfId="36837"/>
    <cellStyle name="Output 2 5 5 3 8" xfId="36838"/>
    <cellStyle name="Output 2 5 5 3 9" xfId="36839"/>
    <cellStyle name="Output 2 5 5 4" xfId="36840"/>
    <cellStyle name="Output 2 5 5 4 2" xfId="36841"/>
    <cellStyle name="Output 2 5 5 4 2 2" xfId="36842"/>
    <cellStyle name="Output 2 5 5 4 2 3" xfId="36843"/>
    <cellStyle name="Output 2 5 5 4 2 4" xfId="36844"/>
    <cellStyle name="Output 2 5 5 4 2 5" xfId="36845"/>
    <cellStyle name="Output 2 5 5 4 2 6" xfId="36846"/>
    <cellStyle name="Output 2 5 5 4 2 7" xfId="36847"/>
    <cellStyle name="Output 2 5 5 4 3" xfId="36848"/>
    <cellStyle name="Output 2 5 5 4 4" xfId="36849"/>
    <cellStyle name="Output 2 5 5 4 5" xfId="36850"/>
    <cellStyle name="Output 2 5 5 5" xfId="36851"/>
    <cellStyle name="Output 2 5 5 5 2" xfId="36852"/>
    <cellStyle name="Output 2 5 5 5 2 2" xfId="36853"/>
    <cellStyle name="Output 2 5 5 5 2 3" xfId="36854"/>
    <cellStyle name="Output 2 5 5 5 2 4" xfId="36855"/>
    <cellStyle name="Output 2 5 5 5 2 5" xfId="36856"/>
    <cellStyle name="Output 2 5 5 5 2 6" xfId="36857"/>
    <cellStyle name="Output 2 5 5 5 2 7" xfId="36858"/>
    <cellStyle name="Output 2 5 5 5 3" xfId="36859"/>
    <cellStyle name="Output 2 5 5 5 4" xfId="36860"/>
    <cellStyle name="Output 2 5 5 5 5" xfId="36861"/>
    <cellStyle name="Output 2 5 5 6" xfId="36862"/>
    <cellStyle name="Output 2 5 5 6 2" xfId="36863"/>
    <cellStyle name="Output 2 5 5 6 2 2" xfId="36864"/>
    <cellStyle name="Output 2 5 5 6 2 3" xfId="36865"/>
    <cellStyle name="Output 2 5 5 6 2 4" xfId="36866"/>
    <cellStyle name="Output 2 5 5 6 2 5" xfId="36867"/>
    <cellStyle name="Output 2 5 5 6 2 6" xfId="36868"/>
    <cellStyle name="Output 2 5 5 6 2 7" xfId="36869"/>
    <cellStyle name="Output 2 5 5 6 3" xfId="36870"/>
    <cellStyle name="Output 2 5 5 6 4" xfId="36871"/>
    <cellStyle name="Output 2 5 5 6 5" xfId="36872"/>
    <cellStyle name="Output 2 5 5 7" xfId="36873"/>
    <cellStyle name="Output 2 5 5 7 2" xfId="36874"/>
    <cellStyle name="Output 2 5 5 7 2 2" xfId="36875"/>
    <cellStyle name="Output 2 5 5 7 2 3" xfId="36876"/>
    <cellStyle name="Output 2 5 5 7 2 4" xfId="36877"/>
    <cellStyle name="Output 2 5 5 7 2 5" xfId="36878"/>
    <cellStyle name="Output 2 5 5 7 2 6" xfId="36879"/>
    <cellStyle name="Output 2 5 5 7 2 7" xfId="36880"/>
    <cellStyle name="Output 2 5 5 7 3" xfId="36881"/>
    <cellStyle name="Output 2 5 5 7 4" xfId="36882"/>
    <cellStyle name="Output 2 5 5 7 5" xfId="36883"/>
    <cellStyle name="Output 2 5 5 8" xfId="36884"/>
    <cellStyle name="Output 2 5 5 8 2" xfId="36885"/>
    <cellStyle name="Output 2 5 5 8 3" xfId="36886"/>
    <cellStyle name="Output 2 5 5 8 4" xfId="36887"/>
    <cellStyle name="Output 2 5 5 8 5" xfId="36888"/>
    <cellStyle name="Output 2 5 5 8 6" xfId="36889"/>
    <cellStyle name="Output 2 5 5 8 7" xfId="36890"/>
    <cellStyle name="Output 2 5 5 8 8" xfId="36891"/>
    <cellStyle name="Output 2 5 5 9" xfId="36892"/>
    <cellStyle name="Output 2 5 5 9 2" xfId="36893"/>
    <cellStyle name="Output 2 5 5 9 3" xfId="36894"/>
    <cellStyle name="Output 2 5 5 9 4" xfId="36895"/>
    <cellStyle name="Output 2 5 5 9 5" xfId="36896"/>
    <cellStyle name="Output 2 5 5 9 6" xfId="36897"/>
    <cellStyle name="Output 2 5 5 9 7" xfId="36898"/>
    <cellStyle name="Output 2 5 6" xfId="36899"/>
    <cellStyle name="Output 2 5 6 10" xfId="36900"/>
    <cellStyle name="Output 2 5 6 10 2" xfId="36901"/>
    <cellStyle name="Output 2 5 6 10 3" xfId="36902"/>
    <cellStyle name="Output 2 5 6 10 4" xfId="36903"/>
    <cellStyle name="Output 2 5 6 10 5" xfId="36904"/>
    <cellStyle name="Output 2 5 6 11" xfId="36905"/>
    <cellStyle name="Output 2 5 6 11 2" xfId="36906"/>
    <cellStyle name="Output 2 5 6 11 3" xfId="36907"/>
    <cellStyle name="Output 2 5 6 11 4" xfId="36908"/>
    <cellStyle name="Output 2 5 6 11 5" xfId="36909"/>
    <cellStyle name="Output 2 5 6 12" xfId="36910"/>
    <cellStyle name="Output 2 5 6 12 2" xfId="36911"/>
    <cellStyle name="Output 2 5 6 12 3" xfId="36912"/>
    <cellStyle name="Output 2 5 6 12 4" xfId="36913"/>
    <cellStyle name="Output 2 5 6 12 5" xfId="36914"/>
    <cellStyle name="Output 2 5 6 13" xfId="36915"/>
    <cellStyle name="Output 2 5 6 13 2" xfId="36916"/>
    <cellStyle name="Output 2 5 6 13 3" xfId="36917"/>
    <cellStyle name="Output 2 5 6 13 4" xfId="36918"/>
    <cellStyle name="Output 2 5 6 13 5" xfId="36919"/>
    <cellStyle name="Output 2 5 6 14" xfId="36920"/>
    <cellStyle name="Output 2 5 6 14 2" xfId="36921"/>
    <cellStyle name="Output 2 5 6 14 3" xfId="36922"/>
    <cellStyle name="Output 2 5 6 14 4" xfId="36923"/>
    <cellStyle name="Output 2 5 6 14 5" xfId="36924"/>
    <cellStyle name="Output 2 5 6 15" xfId="36925"/>
    <cellStyle name="Output 2 5 6 15 2" xfId="36926"/>
    <cellStyle name="Output 2 5 6 15 3" xfId="36927"/>
    <cellStyle name="Output 2 5 6 15 4" xfId="36928"/>
    <cellStyle name="Output 2 5 6 15 5" xfId="36929"/>
    <cellStyle name="Output 2 5 6 16" xfId="36930"/>
    <cellStyle name="Output 2 5 6 16 2" xfId="36931"/>
    <cellStyle name="Output 2 5 6 16 3" xfId="36932"/>
    <cellStyle name="Output 2 5 6 16 4" xfId="36933"/>
    <cellStyle name="Output 2 5 6 16 5" xfId="36934"/>
    <cellStyle name="Output 2 5 6 17" xfId="36935"/>
    <cellStyle name="Output 2 5 6 17 2" xfId="36936"/>
    <cellStyle name="Output 2 5 6 17 3" xfId="36937"/>
    <cellStyle name="Output 2 5 6 17 4" xfId="36938"/>
    <cellStyle name="Output 2 5 6 17 5" xfId="36939"/>
    <cellStyle name="Output 2 5 6 18" xfId="36940"/>
    <cellStyle name="Output 2 5 6 18 2" xfId="36941"/>
    <cellStyle name="Output 2 5 6 18 3" xfId="36942"/>
    <cellStyle name="Output 2 5 6 18 4" xfId="36943"/>
    <cellStyle name="Output 2 5 6 18 5" xfId="36944"/>
    <cellStyle name="Output 2 5 6 19" xfId="36945"/>
    <cellStyle name="Output 2 5 6 2" xfId="36946"/>
    <cellStyle name="Output 2 5 6 2 2" xfId="36947"/>
    <cellStyle name="Output 2 5 6 2 2 2" xfId="36948"/>
    <cellStyle name="Output 2 5 6 2 2 3" xfId="36949"/>
    <cellStyle name="Output 2 5 6 2 2 4" xfId="36950"/>
    <cellStyle name="Output 2 5 6 2 2 5" xfId="36951"/>
    <cellStyle name="Output 2 5 6 2 2 6" xfId="36952"/>
    <cellStyle name="Output 2 5 6 2 2 7" xfId="36953"/>
    <cellStyle name="Output 2 5 6 2 3" xfId="36954"/>
    <cellStyle name="Output 2 5 6 2 4" xfId="36955"/>
    <cellStyle name="Output 2 5 6 2 5" xfId="36956"/>
    <cellStyle name="Output 2 5 6 3" xfId="36957"/>
    <cellStyle name="Output 2 5 6 3 2" xfId="36958"/>
    <cellStyle name="Output 2 5 6 3 2 2" xfId="36959"/>
    <cellStyle name="Output 2 5 6 3 2 3" xfId="36960"/>
    <cellStyle name="Output 2 5 6 3 2 4" xfId="36961"/>
    <cellStyle name="Output 2 5 6 3 2 5" xfId="36962"/>
    <cellStyle name="Output 2 5 6 3 2 6" xfId="36963"/>
    <cellStyle name="Output 2 5 6 3 2 7" xfId="36964"/>
    <cellStyle name="Output 2 5 6 3 3" xfId="36965"/>
    <cellStyle name="Output 2 5 6 3 4" xfId="36966"/>
    <cellStyle name="Output 2 5 6 3 5" xfId="36967"/>
    <cellStyle name="Output 2 5 6 4" xfId="36968"/>
    <cellStyle name="Output 2 5 6 4 2" xfId="36969"/>
    <cellStyle name="Output 2 5 6 4 2 2" xfId="36970"/>
    <cellStyle name="Output 2 5 6 4 2 3" xfId="36971"/>
    <cellStyle name="Output 2 5 6 4 2 4" xfId="36972"/>
    <cellStyle name="Output 2 5 6 4 2 5" xfId="36973"/>
    <cellStyle name="Output 2 5 6 4 2 6" xfId="36974"/>
    <cellStyle name="Output 2 5 6 4 2 7" xfId="36975"/>
    <cellStyle name="Output 2 5 6 4 3" xfId="36976"/>
    <cellStyle name="Output 2 5 6 4 4" xfId="36977"/>
    <cellStyle name="Output 2 5 6 4 5" xfId="36978"/>
    <cellStyle name="Output 2 5 6 5" xfId="36979"/>
    <cellStyle name="Output 2 5 6 5 2" xfId="36980"/>
    <cellStyle name="Output 2 5 6 5 3" xfId="36981"/>
    <cellStyle name="Output 2 5 6 5 4" xfId="36982"/>
    <cellStyle name="Output 2 5 6 5 5" xfId="36983"/>
    <cellStyle name="Output 2 5 6 5 6" xfId="36984"/>
    <cellStyle name="Output 2 5 6 5 7" xfId="36985"/>
    <cellStyle name="Output 2 5 6 5 8" xfId="36986"/>
    <cellStyle name="Output 2 5 6 6" xfId="36987"/>
    <cellStyle name="Output 2 5 6 6 2" xfId="36988"/>
    <cellStyle name="Output 2 5 6 6 3" xfId="36989"/>
    <cellStyle name="Output 2 5 6 6 4" xfId="36990"/>
    <cellStyle name="Output 2 5 6 6 5" xfId="36991"/>
    <cellStyle name="Output 2 5 6 6 6" xfId="36992"/>
    <cellStyle name="Output 2 5 6 6 7" xfId="36993"/>
    <cellStyle name="Output 2 5 6 7" xfId="36994"/>
    <cellStyle name="Output 2 5 6 7 2" xfId="36995"/>
    <cellStyle name="Output 2 5 6 7 3" xfId="36996"/>
    <cellStyle name="Output 2 5 6 7 4" xfId="36997"/>
    <cellStyle name="Output 2 5 6 7 5" xfId="36998"/>
    <cellStyle name="Output 2 5 6 8" xfId="36999"/>
    <cellStyle name="Output 2 5 6 8 2" xfId="37000"/>
    <cellStyle name="Output 2 5 6 8 3" xfId="37001"/>
    <cellStyle name="Output 2 5 6 8 4" xfId="37002"/>
    <cellStyle name="Output 2 5 6 8 5" xfId="37003"/>
    <cellStyle name="Output 2 5 6 9" xfId="37004"/>
    <cellStyle name="Output 2 5 6 9 2" xfId="37005"/>
    <cellStyle name="Output 2 5 6 9 3" xfId="37006"/>
    <cellStyle name="Output 2 5 6 9 4" xfId="37007"/>
    <cellStyle name="Output 2 5 6 9 5" xfId="37008"/>
    <cellStyle name="Output 2 5 7" xfId="37009"/>
    <cellStyle name="Output 2 5 7 10" xfId="37010"/>
    <cellStyle name="Output 2 5 7 2" xfId="37011"/>
    <cellStyle name="Output 2 5 7 2 2" xfId="37012"/>
    <cellStyle name="Output 2 5 7 2 2 2" xfId="37013"/>
    <cellStyle name="Output 2 5 7 2 2 3" xfId="37014"/>
    <cellStyle name="Output 2 5 7 2 2 4" xfId="37015"/>
    <cellStyle name="Output 2 5 7 2 2 5" xfId="37016"/>
    <cellStyle name="Output 2 5 7 2 2 6" xfId="37017"/>
    <cellStyle name="Output 2 5 7 2 2 7" xfId="37018"/>
    <cellStyle name="Output 2 5 7 2 3" xfId="37019"/>
    <cellStyle name="Output 2 5 7 2 4" xfId="37020"/>
    <cellStyle name="Output 2 5 7 3" xfId="37021"/>
    <cellStyle name="Output 2 5 7 3 2" xfId="37022"/>
    <cellStyle name="Output 2 5 7 3 2 2" xfId="37023"/>
    <cellStyle name="Output 2 5 7 3 2 3" xfId="37024"/>
    <cellStyle name="Output 2 5 7 3 2 4" xfId="37025"/>
    <cellStyle name="Output 2 5 7 3 2 5" xfId="37026"/>
    <cellStyle name="Output 2 5 7 3 2 6" xfId="37027"/>
    <cellStyle name="Output 2 5 7 3 2 7" xfId="37028"/>
    <cellStyle name="Output 2 5 7 3 3" xfId="37029"/>
    <cellStyle name="Output 2 5 7 3 4" xfId="37030"/>
    <cellStyle name="Output 2 5 7 4" xfId="37031"/>
    <cellStyle name="Output 2 5 7 4 2" xfId="37032"/>
    <cellStyle name="Output 2 5 7 4 2 2" xfId="37033"/>
    <cellStyle name="Output 2 5 7 4 2 3" xfId="37034"/>
    <cellStyle name="Output 2 5 7 4 2 4" xfId="37035"/>
    <cellStyle name="Output 2 5 7 4 2 5" xfId="37036"/>
    <cellStyle name="Output 2 5 7 4 2 6" xfId="37037"/>
    <cellStyle name="Output 2 5 7 4 2 7" xfId="37038"/>
    <cellStyle name="Output 2 5 7 4 3" xfId="37039"/>
    <cellStyle name="Output 2 5 7 4 4" xfId="37040"/>
    <cellStyle name="Output 2 5 7 5" xfId="37041"/>
    <cellStyle name="Output 2 5 7 5 2" xfId="37042"/>
    <cellStyle name="Output 2 5 7 5 3" xfId="37043"/>
    <cellStyle name="Output 2 5 7 5 4" xfId="37044"/>
    <cellStyle name="Output 2 5 7 5 5" xfId="37045"/>
    <cellStyle name="Output 2 5 7 5 6" xfId="37046"/>
    <cellStyle name="Output 2 5 7 5 7" xfId="37047"/>
    <cellStyle name="Output 2 5 7 5 8" xfId="37048"/>
    <cellStyle name="Output 2 5 7 6" xfId="37049"/>
    <cellStyle name="Output 2 5 7 6 2" xfId="37050"/>
    <cellStyle name="Output 2 5 7 6 3" xfId="37051"/>
    <cellStyle name="Output 2 5 7 6 4" xfId="37052"/>
    <cellStyle name="Output 2 5 7 6 5" xfId="37053"/>
    <cellStyle name="Output 2 5 7 6 6" xfId="37054"/>
    <cellStyle name="Output 2 5 7 6 7" xfId="37055"/>
    <cellStyle name="Output 2 5 7 7" xfId="37056"/>
    <cellStyle name="Output 2 5 7 8" xfId="37057"/>
    <cellStyle name="Output 2 5 7 9" xfId="37058"/>
    <cellStyle name="Output 2 5 8" xfId="37059"/>
    <cellStyle name="Output 2 5 8 2" xfId="37060"/>
    <cellStyle name="Output 2 5 8 2 2" xfId="37061"/>
    <cellStyle name="Output 2 5 8 2 3" xfId="37062"/>
    <cellStyle name="Output 2 5 8 2 4" xfId="37063"/>
    <cellStyle name="Output 2 5 8 2 5" xfId="37064"/>
    <cellStyle name="Output 2 5 8 2 6" xfId="37065"/>
    <cellStyle name="Output 2 5 8 2 7" xfId="37066"/>
    <cellStyle name="Output 2 5 8 3" xfId="37067"/>
    <cellStyle name="Output 2 5 8 4" xfId="37068"/>
    <cellStyle name="Output 2 5 8 5" xfId="37069"/>
    <cellStyle name="Output 2 5 9" xfId="37070"/>
    <cellStyle name="Output 2 5 9 2" xfId="37071"/>
    <cellStyle name="Output 2 5 9 2 2" xfId="37072"/>
    <cellStyle name="Output 2 5 9 2 3" xfId="37073"/>
    <cellStyle name="Output 2 5 9 2 4" xfId="37074"/>
    <cellStyle name="Output 2 5 9 2 5" xfId="37075"/>
    <cellStyle name="Output 2 5 9 2 6" xfId="37076"/>
    <cellStyle name="Output 2 5 9 2 7" xfId="37077"/>
    <cellStyle name="Output 2 5 9 3" xfId="37078"/>
    <cellStyle name="Output 2 5 9 4" xfId="37079"/>
    <cellStyle name="Output 2 5 9 5" xfId="37080"/>
    <cellStyle name="Output 2 6" xfId="37081"/>
    <cellStyle name="Output 2 6 10" xfId="37082"/>
    <cellStyle name="Output 2 6 10 2" xfId="37083"/>
    <cellStyle name="Output 2 6 10 2 2" xfId="37084"/>
    <cellStyle name="Output 2 6 10 2 3" xfId="37085"/>
    <cellStyle name="Output 2 6 10 2 4" xfId="37086"/>
    <cellStyle name="Output 2 6 10 2 5" xfId="37087"/>
    <cellStyle name="Output 2 6 10 2 6" xfId="37088"/>
    <cellStyle name="Output 2 6 10 2 7" xfId="37089"/>
    <cellStyle name="Output 2 6 10 3" xfId="37090"/>
    <cellStyle name="Output 2 6 10 4" xfId="37091"/>
    <cellStyle name="Output 2 6 10 5" xfId="37092"/>
    <cellStyle name="Output 2 6 11" xfId="37093"/>
    <cellStyle name="Output 2 6 11 2" xfId="37094"/>
    <cellStyle name="Output 2 6 11 2 2" xfId="37095"/>
    <cellStyle name="Output 2 6 11 2 3" xfId="37096"/>
    <cellStyle name="Output 2 6 11 2 4" xfId="37097"/>
    <cellStyle name="Output 2 6 11 2 5" xfId="37098"/>
    <cellStyle name="Output 2 6 11 2 6" xfId="37099"/>
    <cellStyle name="Output 2 6 11 2 7" xfId="37100"/>
    <cellStyle name="Output 2 6 11 3" xfId="37101"/>
    <cellStyle name="Output 2 6 11 4" xfId="37102"/>
    <cellStyle name="Output 2 6 11 5" xfId="37103"/>
    <cellStyle name="Output 2 6 12" xfId="37104"/>
    <cellStyle name="Output 2 6 12 2" xfId="37105"/>
    <cellStyle name="Output 2 6 12 3" xfId="37106"/>
    <cellStyle name="Output 2 6 12 4" xfId="37107"/>
    <cellStyle name="Output 2 6 12 5" xfId="37108"/>
    <cellStyle name="Output 2 6 12 6" xfId="37109"/>
    <cellStyle name="Output 2 6 12 7" xfId="37110"/>
    <cellStyle name="Output 2 6 12 8" xfId="37111"/>
    <cellStyle name="Output 2 6 13" xfId="37112"/>
    <cellStyle name="Output 2 6 13 2" xfId="37113"/>
    <cellStyle name="Output 2 6 13 3" xfId="37114"/>
    <cellStyle name="Output 2 6 13 4" xfId="37115"/>
    <cellStyle name="Output 2 6 13 5" xfId="37116"/>
    <cellStyle name="Output 2 6 13 6" xfId="37117"/>
    <cellStyle name="Output 2 6 13 7" xfId="37118"/>
    <cellStyle name="Output 2 6 14" xfId="37119"/>
    <cellStyle name="Output 2 6 14 2" xfId="37120"/>
    <cellStyle name="Output 2 6 14 3" xfId="37121"/>
    <cellStyle name="Output 2 6 14 4" xfId="37122"/>
    <cellStyle name="Output 2 6 14 5" xfId="37123"/>
    <cellStyle name="Output 2 6 15" xfId="37124"/>
    <cellStyle name="Output 2 6 15 2" xfId="37125"/>
    <cellStyle name="Output 2 6 15 3" xfId="37126"/>
    <cellStyle name="Output 2 6 15 4" xfId="37127"/>
    <cellStyle name="Output 2 6 15 5" xfId="37128"/>
    <cellStyle name="Output 2 6 16" xfId="37129"/>
    <cellStyle name="Output 2 6 16 2" xfId="37130"/>
    <cellStyle name="Output 2 6 16 3" xfId="37131"/>
    <cellStyle name="Output 2 6 16 4" xfId="37132"/>
    <cellStyle name="Output 2 6 16 5" xfId="37133"/>
    <cellStyle name="Output 2 6 17" xfId="37134"/>
    <cellStyle name="Output 2 6 17 2" xfId="37135"/>
    <cellStyle name="Output 2 6 17 3" xfId="37136"/>
    <cellStyle name="Output 2 6 17 4" xfId="37137"/>
    <cellStyle name="Output 2 6 17 5" xfId="37138"/>
    <cellStyle name="Output 2 6 18" xfId="37139"/>
    <cellStyle name="Output 2 6 18 2" xfId="37140"/>
    <cellStyle name="Output 2 6 18 3" xfId="37141"/>
    <cellStyle name="Output 2 6 18 4" xfId="37142"/>
    <cellStyle name="Output 2 6 18 5" xfId="37143"/>
    <cellStyle name="Output 2 6 19" xfId="37144"/>
    <cellStyle name="Output 2 6 19 2" xfId="37145"/>
    <cellStyle name="Output 2 6 19 3" xfId="37146"/>
    <cellStyle name="Output 2 6 19 4" xfId="37147"/>
    <cellStyle name="Output 2 6 19 5" xfId="37148"/>
    <cellStyle name="Output 2 6 2" xfId="37149"/>
    <cellStyle name="Output 2 6 2 10" xfId="37150"/>
    <cellStyle name="Output 2 6 2 10 2" xfId="37151"/>
    <cellStyle name="Output 2 6 2 10 3" xfId="37152"/>
    <cellStyle name="Output 2 6 2 10 4" xfId="37153"/>
    <cellStyle name="Output 2 6 2 10 5" xfId="37154"/>
    <cellStyle name="Output 2 6 2 10 6" xfId="37155"/>
    <cellStyle name="Output 2 6 2 10 7" xfId="37156"/>
    <cellStyle name="Output 2 6 2 10 8" xfId="37157"/>
    <cellStyle name="Output 2 6 2 11" xfId="37158"/>
    <cellStyle name="Output 2 6 2 11 2" xfId="37159"/>
    <cellStyle name="Output 2 6 2 11 3" xfId="37160"/>
    <cellStyle name="Output 2 6 2 11 4" xfId="37161"/>
    <cellStyle name="Output 2 6 2 11 5" xfId="37162"/>
    <cellStyle name="Output 2 6 2 11 6" xfId="37163"/>
    <cellStyle name="Output 2 6 2 11 7" xfId="37164"/>
    <cellStyle name="Output 2 6 2 12" xfId="37165"/>
    <cellStyle name="Output 2 6 2 12 2" xfId="37166"/>
    <cellStyle name="Output 2 6 2 12 3" xfId="37167"/>
    <cellStyle name="Output 2 6 2 12 4" xfId="37168"/>
    <cellStyle name="Output 2 6 2 12 5" xfId="37169"/>
    <cellStyle name="Output 2 6 2 13" xfId="37170"/>
    <cellStyle name="Output 2 6 2 13 2" xfId="37171"/>
    <cellStyle name="Output 2 6 2 13 3" xfId="37172"/>
    <cellStyle name="Output 2 6 2 13 4" xfId="37173"/>
    <cellStyle name="Output 2 6 2 13 5" xfId="37174"/>
    <cellStyle name="Output 2 6 2 14" xfId="37175"/>
    <cellStyle name="Output 2 6 2 14 2" xfId="37176"/>
    <cellStyle name="Output 2 6 2 14 3" xfId="37177"/>
    <cellStyle name="Output 2 6 2 14 4" xfId="37178"/>
    <cellStyle name="Output 2 6 2 14 5" xfId="37179"/>
    <cellStyle name="Output 2 6 2 15" xfId="37180"/>
    <cellStyle name="Output 2 6 2 15 2" xfId="37181"/>
    <cellStyle name="Output 2 6 2 15 3" xfId="37182"/>
    <cellStyle name="Output 2 6 2 15 4" xfId="37183"/>
    <cellStyle name="Output 2 6 2 15 5" xfId="37184"/>
    <cellStyle name="Output 2 6 2 16" xfId="37185"/>
    <cellStyle name="Output 2 6 2 16 2" xfId="37186"/>
    <cellStyle name="Output 2 6 2 16 3" xfId="37187"/>
    <cellStyle name="Output 2 6 2 16 4" xfId="37188"/>
    <cellStyle name="Output 2 6 2 16 5" xfId="37189"/>
    <cellStyle name="Output 2 6 2 17" xfId="37190"/>
    <cellStyle name="Output 2 6 2 17 2" xfId="37191"/>
    <cellStyle name="Output 2 6 2 17 3" xfId="37192"/>
    <cellStyle name="Output 2 6 2 17 4" xfId="37193"/>
    <cellStyle name="Output 2 6 2 17 5" xfId="37194"/>
    <cellStyle name="Output 2 6 2 18" xfId="37195"/>
    <cellStyle name="Output 2 6 2 2" xfId="37196"/>
    <cellStyle name="Output 2 6 2 2 10" xfId="37197"/>
    <cellStyle name="Output 2 6 2 2 10 2" xfId="37198"/>
    <cellStyle name="Output 2 6 2 2 10 3" xfId="37199"/>
    <cellStyle name="Output 2 6 2 2 10 4" xfId="37200"/>
    <cellStyle name="Output 2 6 2 2 10 5" xfId="37201"/>
    <cellStyle name="Output 2 6 2 2 11" xfId="37202"/>
    <cellStyle name="Output 2 6 2 2 11 2" xfId="37203"/>
    <cellStyle name="Output 2 6 2 2 11 3" xfId="37204"/>
    <cellStyle name="Output 2 6 2 2 11 4" xfId="37205"/>
    <cellStyle name="Output 2 6 2 2 11 5" xfId="37206"/>
    <cellStyle name="Output 2 6 2 2 12" xfId="37207"/>
    <cellStyle name="Output 2 6 2 2 12 2" xfId="37208"/>
    <cellStyle name="Output 2 6 2 2 12 3" xfId="37209"/>
    <cellStyle name="Output 2 6 2 2 12 4" xfId="37210"/>
    <cellStyle name="Output 2 6 2 2 12 5" xfId="37211"/>
    <cellStyle name="Output 2 6 2 2 13" xfId="37212"/>
    <cellStyle name="Output 2 6 2 2 13 2" xfId="37213"/>
    <cellStyle name="Output 2 6 2 2 13 3" xfId="37214"/>
    <cellStyle name="Output 2 6 2 2 13 4" xfId="37215"/>
    <cellStyle name="Output 2 6 2 2 13 5" xfId="37216"/>
    <cellStyle name="Output 2 6 2 2 14" xfId="37217"/>
    <cellStyle name="Output 2 6 2 2 14 2" xfId="37218"/>
    <cellStyle name="Output 2 6 2 2 14 3" xfId="37219"/>
    <cellStyle name="Output 2 6 2 2 14 4" xfId="37220"/>
    <cellStyle name="Output 2 6 2 2 14 5" xfId="37221"/>
    <cellStyle name="Output 2 6 2 2 15" xfId="37222"/>
    <cellStyle name="Output 2 6 2 2 15 2" xfId="37223"/>
    <cellStyle name="Output 2 6 2 2 15 3" xfId="37224"/>
    <cellStyle name="Output 2 6 2 2 15 4" xfId="37225"/>
    <cellStyle name="Output 2 6 2 2 15 5" xfId="37226"/>
    <cellStyle name="Output 2 6 2 2 16" xfId="37227"/>
    <cellStyle name="Output 2 6 2 2 16 2" xfId="37228"/>
    <cellStyle name="Output 2 6 2 2 16 3" xfId="37229"/>
    <cellStyle name="Output 2 6 2 2 16 4" xfId="37230"/>
    <cellStyle name="Output 2 6 2 2 16 5" xfId="37231"/>
    <cellStyle name="Output 2 6 2 2 17" xfId="37232"/>
    <cellStyle name="Output 2 6 2 2 17 2" xfId="37233"/>
    <cellStyle name="Output 2 6 2 2 17 3" xfId="37234"/>
    <cellStyle name="Output 2 6 2 2 17 4" xfId="37235"/>
    <cellStyle name="Output 2 6 2 2 17 5" xfId="37236"/>
    <cellStyle name="Output 2 6 2 2 18" xfId="37237"/>
    <cellStyle name="Output 2 6 2 2 18 2" xfId="37238"/>
    <cellStyle name="Output 2 6 2 2 18 3" xfId="37239"/>
    <cellStyle name="Output 2 6 2 2 18 4" xfId="37240"/>
    <cellStyle name="Output 2 6 2 2 18 5" xfId="37241"/>
    <cellStyle name="Output 2 6 2 2 19" xfId="37242"/>
    <cellStyle name="Output 2 6 2 2 2" xfId="37243"/>
    <cellStyle name="Output 2 6 2 2 2 10" xfId="37244"/>
    <cellStyle name="Output 2 6 2 2 2 10 2" xfId="37245"/>
    <cellStyle name="Output 2 6 2 2 2 10 3" xfId="37246"/>
    <cellStyle name="Output 2 6 2 2 2 10 4" xfId="37247"/>
    <cellStyle name="Output 2 6 2 2 2 10 5" xfId="37248"/>
    <cellStyle name="Output 2 6 2 2 2 11" xfId="37249"/>
    <cellStyle name="Output 2 6 2 2 2 11 2" xfId="37250"/>
    <cellStyle name="Output 2 6 2 2 2 11 3" xfId="37251"/>
    <cellStyle name="Output 2 6 2 2 2 11 4" xfId="37252"/>
    <cellStyle name="Output 2 6 2 2 2 11 5" xfId="37253"/>
    <cellStyle name="Output 2 6 2 2 2 12" xfId="37254"/>
    <cellStyle name="Output 2 6 2 2 2 12 2" xfId="37255"/>
    <cellStyle name="Output 2 6 2 2 2 12 3" xfId="37256"/>
    <cellStyle name="Output 2 6 2 2 2 12 4" xfId="37257"/>
    <cellStyle name="Output 2 6 2 2 2 12 5" xfId="37258"/>
    <cellStyle name="Output 2 6 2 2 2 13" xfId="37259"/>
    <cellStyle name="Output 2 6 2 2 2 13 2" xfId="37260"/>
    <cellStyle name="Output 2 6 2 2 2 13 3" xfId="37261"/>
    <cellStyle name="Output 2 6 2 2 2 13 4" xfId="37262"/>
    <cellStyle name="Output 2 6 2 2 2 13 5" xfId="37263"/>
    <cellStyle name="Output 2 6 2 2 2 14" xfId="37264"/>
    <cellStyle name="Output 2 6 2 2 2 14 2" xfId="37265"/>
    <cellStyle name="Output 2 6 2 2 2 14 3" xfId="37266"/>
    <cellStyle name="Output 2 6 2 2 2 14 4" xfId="37267"/>
    <cellStyle name="Output 2 6 2 2 2 14 5" xfId="37268"/>
    <cellStyle name="Output 2 6 2 2 2 15" xfId="37269"/>
    <cellStyle name="Output 2 6 2 2 2 15 2" xfId="37270"/>
    <cellStyle name="Output 2 6 2 2 2 15 3" xfId="37271"/>
    <cellStyle name="Output 2 6 2 2 2 15 4" xfId="37272"/>
    <cellStyle name="Output 2 6 2 2 2 15 5" xfId="37273"/>
    <cellStyle name="Output 2 6 2 2 2 16" xfId="37274"/>
    <cellStyle name="Output 2 6 2 2 2 16 2" xfId="37275"/>
    <cellStyle name="Output 2 6 2 2 2 16 3" xfId="37276"/>
    <cellStyle name="Output 2 6 2 2 2 16 4" xfId="37277"/>
    <cellStyle name="Output 2 6 2 2 2 16 5" xfId="37278"/>
    <cellStyle name="Output 2 6 2 2 2 17" xfId="37279"/>
    <cellStyle name="Output 2 6 2 2 2 17 2" xfId="37280"/>
    <cellStyle name="Output 2 6 2 2 2 17 3" xfId="37281"/>
    <cellStyle name="Output 2 6 2 2 2 17 4" xfId="37282"/>
    <cellStyle name="Output 2 6 2 2 2 17 5" xfId="37283"/>
    <cellStyle name="Output 2 6 2 2 2 18" xfId="37284"/>
    <cellStyle name="Output 2 6 2 2 2 18 2" xfId="37285"/>
    <cellStyle name="Output 2 6 2 2 2 18 3" xfId="37286"/>
    <cellStyle name="Output 2 6 2 2 2 18 4" xfId="37287"/>
    <cellStyle name="Output 2 6 2 2 2 18 5" xfId="37288"/>
    <cellStyle name="Output 2 6 2 2 2 19" xfId="37289"/>
    <cellStyle name="Output 2 6 2 2 2 2" xfId="37290"/>
    <cellStyle name="Output 2 6 2 2 2 2 2" xfId="37291"/>
    <cellStyle name="Output 2 6 2 2 2 2 2 2" xfId="37292"/>
    <cellStyle name="Output 2 6 2 2 2 2 2 3" xfId="37293"/>
    <cellStyle name="Output 2 6 2 2 2 2 2 4" xfId="37294"/>
    <cellStyle name="Output 2 6 2 2 2 2 2 5" xfId="37295"/>
    <cellStyle name="Output 2 6 2 2 2 2 2 6" xfId="37296"/>
    <cellStyle name="Output 2 6 2 2 2 2 2 7" xfId="37297"/>
    <cellStyle name="Output 2 6 2 2 2 2 3" xfId="37298"/>
    <cellStyle name="Output 2 6 2 2 2 2 4" xfId="37299"/>
    <cellStyle name="Output 2 6 2 2 2 2 5" xfId="37300"/>
    <cellStyle name="Output 2 6 2 2 2 3" xfId="37301"/>
    <cellStyle name="Output 2 6 2 2 2 3 2" xfId="37302"/>
    <cellStyle name="Output 2 6 2 2 2 3 2 2" xfId="37303"/>
    <cellStyle name="Output 2 6 2 2 2 3 2 3" xfId="37304"/>
    <cellStyle name="Output 2 6 2 2 2 3 2 4" xfId="37305"/>
    <cellStyle name="Output 2 6 2 2 2 3 2 5" xfId="37306"/>
    <cellStyle name="Output 2 6 2 2 2 3 2 6" xfId="37307"/>
    <cellStyle name="Output 2 6 2 2 2 3 2 7" xfId="37308"/>
    <cellStyle name="Output 2 6 2 2 2 3 3" xfId="37309"/>
    <cellStyle name="Output 2 6 2 2 2 3 4" xfId="37310"/>
    <cellStyle name="Output 2 6 2 2 2 3 5" xfId="37311"/>
    <cellStyle name="Output 2 6 2 2 2 4" xfId="37312"/>
    <cellStyle name="Output 2 6 2 2 2 4 2" xfId="37313"/>
    <cellStyle name="Output 2 6 2 2 2 4 2 2" xfId="37314"/>
    <cellStyle name="Output 2 6 2 2 2 4 2 3" xfId="37315"/>
    <cellStyle name="Output 2 6 2 2 2 4 2 4" xfId="37316"/>
    <cellStyle name="Output 2 6 2 2 2 4 2 5" xfId="37317"/>
    <cellStyle name="Output 2 6 2 2 2 4 2 6" xfId="37318"/>
    <cellStyle name="Output 2 6 2 2 2 4 2 7" xfId="37319"/>
    <cellStyle name="Output 2 6 2 2 2 4 3" xfId="37320"/>
    <cellStyle name="Output 2 6 2 2 2 4 4" xfId="37321"/>
    <cellStyle name="Output 2 6 2 2 2 4 5" xfId="37322"/>
    <cellStyle name="Output 2 6 2 2 2 5" xfId="37323"/>
    <cellStyle name="Output 2 6 2 2 2 5 2" xfId="37324"/>
    <cellStyle name="Output 2 6 2 2 2 5 3" xfId="37325"/>
    <cellStyle name="Output 2 6 2 2 2 5 4" xfId="37326"/>
    <cellStyle name="Output 2 6 2 2 2 5 5" xfId="37327"/>
    <cellStyle name="Output 2 6 2 2 2 5 6" xfId="37328"/>
    <cellStyle name="Output 2 6 2 2 2 5 7" xfId="37329"/>
    <cellStyle name="Output 2 6 2 2 2 5 8" xfId="37330"/>
    <cellStyle name="Output 2 6 2 2 2 6" xfId="37331"/>
    <cellStyle name="Output 2 6 2 2 2 6 2" xfId="37332"/>
    <cellStyle name="Output 2 6 2 2 2 6 3" xfId="37333"/>
    <cellStyle name="Output 2 6 2 2 2 6 4" xfId="37334"/>
    <cellStyle name="Output 2 6 2 2 2 6 5" xfId="37335"/>
    <cellStyle name="Output 2 6 2 2 2 6 6" xfId="37336"/>
    <cellStyle name="Output 2 6 2 2 2 6 7" xfId="37337"/>
    <cellStyle name="Output 2 6 2 2 2 7" xfId="37338"/>
    <cellStyle name="Output 2 6 2 2 2 7 2" xfId="37339"/>
    <cellStyle name="Output 2 6 2 2 2 7 3" xfId="37340"/>
    <cellStyle name="Output 2 6 2 2 2 7 4" xfId="37341"/>
    <cellStyle name="Output 2 6 2 2 2 7 5" xfId="37342"/>
    <cellStyle name="Output 2 6 2 2 2 8" xfId="37343"/>
    <cellStyle name="Output 2 6 2 2 2 8 2" xfId="37344"/>
    <cellStyle name="Output 2 6 2 2 2 8 3" xfId="37345"/>
    <cellStyle name="Output 2 6 2 2 2 8 4" xfId="37346"/>
    <cellStyle name="Output 2 6 2 2 2 8 5" xfId="37347"/>
    <cellStyle name="Output 2 6 2 2 2 9" xfId="37348"/>
    <cellStyle name="Output 2 6 2 2 2 9 2" xfId="37349"/>
    <cellStyle name="Output 2 6 2 2 2 9 3" xfId="37350"/>
    <cellStyle name="Output 2 6 2 2 2 9 4" xfId="37351"/>
    <cellStyle name="Output 2 6 2 2 2 9 5" xfId="37352"/>
    <cellStyle name="Output 2 6 2 2 3" xfId="37353"/>
    <cellStyle name="Output 2 6 2 2 3 10" xfId="37354"/>
    <cellStyle name="Output 2 6 2 2 3 2" xfId="37355"/>
    <cellStyle name="Output 2 6 2 2 3 2 2" xfId="37356"/>
    <cellStyle name="Output 2 6 2 2 3 2 2 2" xfId="37357"/>
    <cellStyle name="Output 2 6 2 2 3 2 2 3" xfId="37358"/>
    <cellStyle name="Output 2 6 2 2 3 2 2 4" xfId="37359"/>
    <cellStyle name="Output 2 6 2 2 3 2 2 5" xfId="37360"/>
    <cellStyle name="Output 2 6 2 2 3 2 2 6" xfId="37361"/>
    <cellStyle name="Output 2 6 2 2 3 2 2 7" xfId="37362"/>
    <cellStyle name="Output 2 6 2 2 3 2 3" xfId="37363"/>
    <cellStyle name="Output 2 6 2 2 3 2 4" xfId="37364"/>
    <cellStyle name="Output 2 6 2 2 3 3" xfId="37365"/>
    <cellStyle name="Output 2 6 2 2 3 3 2" xfId="37366"/>
    <cellStyle name="Output 2 6 2 2 3 3 2 2" xfId="37367"/>
    <cellStyle name="Output 2 6 2 2 3 3 2 3" xfId="37368"/>
    <cellStyle name="Output 2 6 2 2 3 3 2 4" xfId="37369"/>
    <cellStyle name="Output 2 6 2 2 3 3 2 5" xfId="37370"/>
    <cellStyle name="Output 2 6 2 2 3 3 2 6" xfId="37371"/>
    <cellStyle name="Output 2 6 2 2 3 3 2 7" xfId="37372"/>
    <cellStyle name="Output 2 6 2 2 3 3 3" xfId="37373"/>
    <cellStyle name="Output 2 6 2 2 3 3 4" xfId="37374"/>
    <cellStyle name="Output 2 6 2 2 3 4" xfId="37375"/>
    <cellStyle name="Output 2 6 2 2 3 4 2" xfId="37376"/>
    <cellStyle name="Output 2 6 2 2 3 4 2 2" xfId="37377"/>
    <cellStyle name="Output 2 6 2 2 3 4 2 3" xfId="37378"/>
    <cellStyle name="Output 2 6 2 2 3 4 2 4" xfId="37379"/>
    <cellStyle name="Output 2 6 2 2 3 4 2 5" xfId="37380"/>
    <cellStyle name="Output 2 6 2 2 3 4 2 6" xfId="37381"/>
    <cellStyle name="Output 2 6 2 2 3 4 2 7" xfId="37382"/>
    <cellStyle name="Output 2 6 2 2 3 4 3" xfId="37383"/>
    <cellStyle name="Output 2 6 2 2 3 4 4" xfId="37384"/>
    <cellStyle name="Output 2 6 2 2 3 5" xfId="37385"/>
    <cellStyle name="Output 2 6 2 2 3 5 2" xfId="37386"/>
    <cellStyle name="Output 2 6 2 2 3 5 3" xfId="37387"/>
    <cellStyle name="Output 2 6 2 2 3 5 4" xfId="37388"/>
    <cellStyle name="Output 2 6 2 2 3 5 5" xfId="37389"/>
    <cellStyle name="Output 2 6 2 2 3 5 6" xfId="37390"/>
    <cellStyle name="Output 2 6 2 2 3 5 7" xfId="37391"/>
    <cellStyle name="Output 2 6 2 2 3 5 8" xfId="37392"/>
    <cellStyle name="Output 2 6 2 2 3 6" xfId="37393"/>
    <cellStyle name="Output 2 6 2 2 3 6 2" xfId="37394"/>
    <cellStyle name="Output 2 6 2 2 3 6 3" xfId="37395"/>
    <cellStyle name="Output 2 6 2 2 3 6 4" xfId="37396"/>
    <cellStyle name="Output 2 6 2 2 3 6 5" xfId="37397"/>
    <cellStyle name="Output 2 6 2 2 3 6 6" xfId="37398"/>
    <cellStyle name="Output 2 6 2 2 3 6 7" xfId="37399"/>
    <cellStyle name="Output 2 6 2 2 3 7" xfId="37400"/>
    <cellStyle name="Output 2 6 2 2 3 8" xfId="37401"/>
    <cellStyle name="Output 2 6 2 2 3 9" xfId="37402"/>
    <cellStyle name="Output 2 6 2 2 4" xfId="37403"/>
    <cellStyle name="Output 2 6 2 2 4 2" xfId="37404"/>
    <cellStyle name="Output 2 6 2 2 4 2 2" xfId="37405"/>
    <cellStyle name="Output 2 6 2 2 4 2 3" xfId="37406"/>
    <cellStyle name="Output 2 6 2 2 4 2 4" xfId="37407"/>
    <cellStyle name="Output 2 6 2 2 4 2 5" xfId="37408"/>
    <cellStyle name="Output 2 6 2 2 4 2 6" xfId="37409"/>
    <cellStyle name="Output 2 6 2 2 4 2 7" xfId="37410"/>
    <cellStyle name="Output 2 6 2 2 4 3" xfId="37411"/>
    <cellStyle name="Output 2 6 2 2 4 4" xfId="37412"/>
    <cellStyle name="Output 2 6 2 2 4 5" xfId="37413"/>
    <cellStyle name="Output 2 6 2 2 5" xfId="37414"/>
    <cellStyle name="Output 2 6 2 2 5 2" xfId="37415"/>
    <cellStyle name="Output 2 6 2 2 5 2 2" xfId="37416"/>
    <cellStyle name="Output 2 6 2 2 5 2 3" xfId="37417"/>
    <cellStyle name="Output 2 6 2 2 5 2 4" xfId="37418"/>
    <cellStyle name="Output 2 6 2 2 5 2 5" xfId="37419"/>
    <cellStyle name="Output 2 6 2 2 5 2 6" xfId="37420"/>
    <cellStyle name="Output 2 6 2 2 5 2 7" xfId="37421"/>
    <cellStyle name="Output 2 6 2 2 5 3" xfId="37422"/>
    <cellStyle name="Output 2 6 2 2 5 4" xfId="37423"/>
    <cellStyle name="Output 2 6 2 2 5 5" xfId="37424"/>
    <cellStyle name="Output 2 6 2 2 6" xfId="37425"/>
    <cellStyle name="Output 2 6 2 2 6 2" xfId="37426"/>
    <cellStyle name="Output 2 6 2 2 6 2 2" xfId="37427"/>
    <cellStyle name="Output 2 6 2 2 6 2 3" xfId="37428"/>
    <cellStyle name="Output 2 6 2 2 6 2 4" xfId="37429"/>
    <cellStyle name="Output 2 6 2 2 6 2 5" xfId="37430"/>
    <cellStyle name="Output 2 6 2 2 6 2 6" xfId="37431"/>
    <cellStyle name="Output 2 6 2 2 6 2 7" xfId="37432"/>
    <cellStyle name="Output 2 6 2 2 6 3" xfId="37433"/>
    <cellStyle name="Output 2 6 2 2 6 4" xfId="37434"/>
    <cellStyle name="Output 2 6 2 2 6 5" xfId="37435"/>
    <cellStyle name="Output 2 6 2 2 7" xfId="37436"/>
    <cellStyle name="Output 2 6 2 2 7 2" xfId="37437"/>
    <cellStyle name="Output 2 6 2 2 7 2 2" xfId="37438"/>
    <cellStyle name="Output 2 6 2 2 7 2 3" xfId="37439"/>
    <cellStyle name="Output 2 6 2 2 7 2 4" xfId="37440"/>
    <cellStyle name="Output 2 6 2 2 7 2 5" xfId="37441"/>
    <cellStyle name="Output 2 6 2 2 7 2 6" xfId="37442"/>
    <cellStyle name="Output 2 6 2 2 7 2 7" xfId="37443"/>
    <cellStyle name="Output 2 6 2 2 7 3" xfId="37444"/>
    <cellStyle name="Output 2 6 2 2 7 4" xfId="37445"/>
    <cellStyle name="Output 2 6 2 2 7 5" xfId="37446"/>
    <cellStyle name="Output 2 6 2 2 8" xfId="37447"/>
    <cellStyle name="Output 2 6 2 2 8 2" xfId="37448"/>
    <cellStyle name="Output 2 6 2 2 8 3" xfId="37449"/>
    <cellStyle name="Output 2 6 2 2 8 4" xfId="37450"/>
    <cellStyle name="Output 2 6 2 2 8 5" xfId="37451"/>
    <cellStyle name="Output 2 6 2 2 8 6" xfId="37452"/>
    <cellStyle name="Output 2 6 2 2 8 7" xfId="37453"/>
    <cellStyle name="Output 2 6 2 2 8 8" xfId="37454"/>
    <cellStyle name="Output 2 6 2 2 9" xfId="37455"/>
    <cellStyle name="Output 2 6 2 2 9 2" xfId="37456"/>
    <cellStyle name="Output 2 6 2 2 9 3" xfId="37457"/>
    <cellStyle name="Output 2 6 2 2 9 4" xfId="37458"/>
    <cellStyle name="Output 2 6 2 2 9 5" xfId="37459"/>
    <cellStyle name="Output 2 6 2 2 9 6" xfId="37460"/>
    <cellStyle name="Output 2 6 2 2 9 7" xfId="37461"/>
    <cellStyle name="Output 2 6 2 3" xfId="37462"/>
    <cellStyle name="Output 2 6 2 3 10" xfId="37463"/>
    <cellStyle name="Output 2 6 2 3 10 2" xfId="37464"/>
    <cellStyle name="Output 2 6 2 3 10 3" xfId="37465"/>
    <cellStyle name="Output 2 6 2 3 10 4" xfId="37466"/>
    <cellStyle name="Output 2 6 2 3 10 5" xfId="37467"/>
    <cellStyle name="Output 2 6 2 3 11" xfId="37468"/>
    <cellStyle name="Output 2 6 2 3 11 2" xfId="37469"/>
    <cellStyle name="Output 2 6 2 3 11 3" xfId="37470"/>
    <cellStyle name="Output 2 6 2 3 11 4" xfId="37471"/>
    <cellStyle name="Output 2 6 2 3 11 5" xfId="37472"/>
    <cellStyle name="Output 2 6 2 3 12" xfId="37473"/>
    <cellStyle name="Output 2 6 2 3 12 2" xfId="37474"/>
    <cellStyle name="Output 2 6 2 3 12 3" xfId="37475"/>
    <cellStyle name="Output 2 6 2 3 12 4" xfId="37476"/>
    <cellStyle name="Output 2 6 2 3 12 5" xfId="37477"/>
    <cellStyle name="Output 2 6 2 3 13" xfId="37478"/>
    <cellStyle name="Output 2 6 2 3 13 2" xfId="37479"/>
    <cellStyle name="Output 2 6 2 3 13 3" xfId="37480"/>
    <cellStyle name="Output 2 6 2 3 13 4" xfId="37481"/>
    <cellStyle name="Output 2 6 2 3 13 5" xfId="37482"/>
    <cellStyle name="Output 2 6 2 3 14" xfId="37483"/>
    <cellStyle name="Output 2 6 2 3 14 2" xfId="37484"/>
    <cellStyle name="Output 2 6 2 3 14 3" xfId="37485"/>
    <cellStyle name="Output 2 6 2 3 14 4" xfId="37486"/>
    <cellStyle name="Output 2 6 2 3 14 5" xfId="37487"/>
    <cellStyle name="Output 2 6 2 3 15" xfId="37488"/>
    <cellStyle name="Output 2 6 2 3 15 2" xfId="37489"/>
    <cellStyle name="Output 2 6 2 3 15 3" xfId="37490"/>
    <cellStyle name="Output 2 6 2 3 15 4" xfId="37491"/>
    <cellStyle name="Output 2 6 2 3 15 5" xfId="37492"/>
    <cellStyle name="Output 2 6 2 3 16" xfId="37493"/>
    <cellStyle name="Output 2 6 2 3 16 2" xfId="37494"/>
    <cellStyle name="Output 2 6 2 3 16 3" xfId="37495"/>
    <cellStyle name="Output 2 6 2 3 16 4" xfId="37496"/>
    <cellStyle name="Output 2 6 2 3 16 5" xfId="37497"/>
    <cellStyle name="Output 2 6 2 3 17" xfId="37498"/>
    <cellStyle name="Output 2 6 2 3 17 2" xfId="37499"/>
    <cellStyle name="Output 2 6 2 3 17 3" xfId="37500"/>
    <cellStyle name="Output 2 6 2 3 17 4" xfId="37501"/>
    <cellStyle name="Output 2 6 2 3 17 5" xfId="37502"/>
    <cellStyle name="Output 2 6 2 3 18" xfId="37503"/>
    <cellStyle name="Output 2 6 2 3 18 2" xfId="37504"/>
    <cellStyle name="Output 2 6 2 3 18 3" xfId="37505"/>
    <cellStyle name="Output 2 6 2 3 18 4" xfId="37506"/>
    <cellStyle name="Output 2 6 2 3 18 5" xfId="37507"/>
    <cellStyle name="Output 2 6 2 3 19" xfId="37508"/>
    <cellStyle name="Output 2 6 2 3 2" xfId="37509"/>
    <cellStyle name="Output 2 6 2 3 2 10" xfId="37510"/>
    <cellStyle name="Output 2 6 2 3 2 10 2" xfId="37511"/>
    <cellStyle name="Output 2 6 2 3 2 10 3" xfId="37512"/>
    <cellStyle name="Output 2 6 2 3 2 10 4" xfId="37513"/>
    <cellStyle name="Output 2 6 2 3 2 10 5" xfId="37514"/>
    <cellStyle name="Output 2 6 2 3 2 11" xfId="37515"/>
    <cellStyle name="Output 2 6 2 3 2 11 2" xfId="37516"/>
    <cellStyle name="Output 2 6 2 3 2 11 3" xfId="37517"/>
    <cellStyle name="Output 2 6 2 3 2 11 4" xfId="37518"/>
    <cellStyle name="Output 2 6 2 3 2 11 5" xfId="37519"/>
    <cellStyle name="Output 2 6 2 3 2 12" xfId="37520"/>
    <cellStyle name="Output 2 6 2 3 2 12 2" xfId="37521"/>
    <cellStyle name="Output 2 6 2 3 2 12 3" xfId="37522"/>
    <cellStyle name="Output 2 6 2 3 2 12 4" xfId="37523"/>
    <cellStyle name="Output 2 6 2 3 2 12 5" xfId="37524"/>
    <cellStyle name="Output 2 6 2 3 2 13" xfId="37525"/>
    <cellStyle name="Output 2 6 2 3 2 13 2" xfId="37526"/>
    <cellStyle name="Output 2 6 2 3 2 13 3" xfId="37527"/>
    <cellStyle name="Output 2 6 2 3 2 13 4" xfId="37528"/>
    <cellStyle name="Output 2 6 2 3 2 13 5" xfId="37529"/>
    <cellStyle name="Output 2 6 2 3 2 14" xfId="37530"/>
    <cellStyle name="Output 2 6 2 3 2 14 2" xfId="37531"/>
    <cellStyle name="Output 2 6 2 3 2 14 3" xfId="37532"/>
    <cellStyle name="Output 2 6 2 3 2 14 4" xfId="37533"/>
    <cellStyle name="Output 2 6 2 3 2 14 5" xfId="37534"/>
    <cellStyle name="Output 2 6 2 3 2 15" xfId="37535"/>
    <cellStyle name="Output 2 6 2 3 2 15 2" xfId="37536"/>
    <cellStyle name="Output 2 6 2 3 2 15 3" xfId="37537"/>
    <cellStyle name="Output 2 6 2 3 2 15 4" xfId="37538"/>
    <cellStyle name="Output 2 6 2 3 2 15 5" xfId="37539"/>
    <cellStyle name="Output 2 6 2 3 2 16" xfId="37540"/>
    <cellStyle name="Output 2 6 2 3 2 16 2" xfId="37541"/>
    <cellStyle name="Output 2 6 2 3 2 16 3" xfId="37542"/>
    <cellStyle name="Output 2 6 2 3 2 16 4" xfId="37543"/>
    <cellStyle name="Output 2 6 2 3 2 16 5" xfId="37544"/>
    <cellStyle name="Output 2 6 2 3 2 17" xfId="37545"/>
    <cellStyle name="Output 2 6 2 3 2 17 2" xfId="37546"/>
    <cellStyle name="Output 2 6 2 3 2 17 3" xfId="37547"/>
    <cellStyle name="Output 2 6 2 3 2 17 4" xfId="37548"/>
    <cellStyle name="Output 2 6 2 3 2 17 5" xfId="37549"/>
    <cellStyle name="Output 2 6 2 3 2 18" xfId="37550"/>
    <cellStyle name="Output 2 6 2 3 2 18 2" xfId="37551"/>
    <cellStyle name="Output 2 6 2 3 2 18 3" xfId="37552"/>
    <cellStyle name="Output 2 6 2 3 2 18 4" xfId="37553"/>
    <cellStyle name="Output 2 6 2 3 2 18 5" xfId="37554"/>
    <cellStyle name="Output 2 6 2 3 2 19" xfId="37555"/>
    <cellStyle name="Output 2 6 2 3 2 2" xfId="37556"/>
    <cellStyle name="Output 2 6 2 3 2 2 2" xfId="37557"/>
    <cellStyle name="Output 2 6 2 3 2 2 2 2" xfId="37558"/>
    <cellStyle name="Output 2 6 2 3 2 2 2 3" xfId="37559"/>
    <cellStyle name="Output 2 6 2 3 2 2 2 4" xfId="37560"/>
    <cellStyle name="Output 2 6 2 3 2 2 2 5" xfId="37561"/>
    <cellStyle name="Output 2 6 2 3 2 2 2 6" xfId="37562"/>
    <cellStyle name="Output 2 6 2 3 2 2 2 7" xfId="37563"/>
    <cellStyle name="Output 2 6 2 3 2 2 3" xfId="37564"/>
    <cellStyle name="Output 2 6 2 3 2 2 4" xfId="37565"/>
    <cellStyle name="Output 2 6 2 3 2 2 5" xfId="37566"/>
    <cellStyle name="Output 2 6 2 3 2 3" xfId="37567"/>
    <cellStyle name="Output 2 6 2 3 2 3 2" xfId="37568"/>
    <cellStyle name="Output 2 6 2 3 2 3 2 2" xfId="37569"/>
    <cellStyle name="Output 2 6 2 3 2 3 2 3" xfId="37570"/>
    <cellStyle name="Output 2 6 2 3 2 3 2 4" xfId="37571"/>
    <cellStyle name="Output 2 6 2 3 2 3 2 5" xfId="37572"/>
    <cellStyle name="Output 2 6 2 3 2 3 2 6" xfId="37573"/>
    <cellStyle name="Output 2 6 2 3 2 3 2 7" xfId="37574"/>
    <cellStyle name="Output 2 6 2 3 2 3 3" xfId="37575"/>
    <cellStyle name="Output 2 6 2 3 2 3 4" xfId="37576"/>
    <cellStyle name="Output 2 6 2 3 2 3 5" xfId="37577"/>
    <cellStyle name="Output 2 6 2 3 2 4" xfId="37578"/>
    <cellStyle name="Output 2 6 2 3 2 4 2" xfId="37579"/>
    <cellStyle name="Output 2 6 2 3 2 4 2 2" xfId="37580"/>
    <cellStyle name="Output 2 6 2 3 2 4 2 3" xfId="37581"/>
    <cellStyle name="Output 2 6 2 3 2 4 2 4" xfId="37582"/>
    <cellStyle name="Output 2 6 2 3 2 4 2 5" xfId="37583"/>
    <cellStyle name="Output 2 6 2 3 2 4 2 6" xfId="37584"/>
    <cellStyle name="Output 2 6 2 3 2 4 2 7" xfId="37585"/>
    <cellStyle name="Output 2 6 2 3 2 4 3" xfId="37586"/>
    <cellStyle name="Output 2 6 2 3 2 4 4" xfId="37587"/>
    <cellStyle name="Output 2 6 2 3 2 4 5" xfId="37588"/>
    <cellStyle name="Output 2 6 2 3 2 5" xfId="37589"/>
    <cellStyle name="Output 2 6 2 3 2 5 2" xfId="37590"/>
    <cellStyle name="Output 2 6 2 3 2 5 3" xfId="37591"/>
    <cellStyle name="Output 2 6 2 3 2 5 4" xfId="37592"/>
    <cellStyle name="Output 2 6 2 3 2 5 5" xfId="37593"/>
    <cellStyle name="Output 2 6 2 3 2 5 6" xfId="37594"/>
    <cellStyle name="Output 2 6 2 3 2 5 7" xfId="37595"/>
    <cellStyle name="Output 2 6 2 3 2 5 8" xfId="37596"/>
    <cellStyle name="Output 2 6 2 3 2 6" xfId="37597"/>
    <cellStyle name="Output 2 6 2 3 2 6 2" xfId="37598"/>
    <cellStyle name="Output 2 6 2 3 2 6 3" xfId="37599"/>
    <cellStyle name="Output 2 6 2 3 2 6 4" xfId="37600"/>
    <cellStyle name="Output 2 6 2 3 2 6 5" xfId="37601"/>
    <cellStyle name="Output 2 6 2 3 2 6 6" xfId="37602"/>
    <cellStyle name="Output 2 6 2 3 2 6 7" xfId="37603"/>
    <cellStyle name="Output 2 6 2 3 2 7" xfId="37604"/>
    <cellStyle name="Output 2 6 2 3 2 7 2" xfId="37605"/>
    <cellStyle name="Output 2 6 2 3 2 7 3" xfId="37606"/>
    <cellStyle name="Output 2 6 2 3 2 7 4" xfId="37607"/>
    <cellStyle name="Output 2 6 2 3 2 7 5" xfId="37608"/>
    <cellStyle name="Output 2 6 2 3 2 8" xfId="37609"/>
    <cellStyle name="Output 2 6 2 3 2 8 2" xfId="37610"/>
    <cellStyle name="Output 2 6 2 3 2 8 3" xfId="37611"/>
    <cellStyle name="Output 2 6 2 3 2 8 4" xfId="37612"/>
    <cellStyle name="Output 2 6 2 3 2 8 5" xfId="37613"/>
    <cellStyle name="Output 2 6 2 3 2 9" xfId="37614"/>
    <cellStyle name="Output 2 6 2 3 2 9 2" xfId="37615"/>
    <cellStyle name="Output 2 6 2 3 2 9 3" xfId="37616"/>
    <cellStyle name="Output 2 6 2 3 2 9 4" xfId="37617"/>
    <cellStyle name="Output 2 6 2 3 2 9 5" xfId="37618"/>
    <cellStyle name="Output 2 6 2 3 3" xfId="37619"/>
    <cellStyle name="Output 2 6 2 3 3 10" xfId="37620"/>
    <cellStyle name="Output 2 6 2 3 3 2" xfId="37621"/>
    <cellStyle name="Output 2 6 2 3 3 2 2" xfId="37622"/>
    <cellStyle name="Output 2 6 2 3 3 2 2 2" xfId="37623"/>
    <cellStyle name="Output 2 6 2 3 3 2 2 3" xfId="37624"/>
    <cellStyle name="Output 2 6 2 3 3 2 2 4" xfId="37625"/>
    <cellStyle name="Output 2 6 2 3 3 2 2 5" xfId="37626"/>
    <cellStyle name="Output 2 6 2 3 3 2 2 6" xfId="37627"/>
    <cellStyle name="Output 2 6 2 3 3 2 2 7" xfId="37628"/>
    <cellStyle name="Output 2 6 2 3 3 2 3" xfId="37629"/>
    <cellStyle name="Output 2 6 2 3 3 2 4" xfId="37630"/>
    <cellStyle name="Output 2 6 2 3 3 3" xfId="37631"/>
    <cellStyle name="Output 2 6 2 3 3 3 2" xfId="37632"/>
    <cellStyle name="Output 2 6 2 3 3 3 2 2" xfId="37633"/>
    <cellStyle name="Output 2 6 2 3 3 3 2 3" xfId="37634"/>
    <cellStyle name="Output 2 6 2 3 3 3 2 4" xfId="37635"/>
    <cellStyle name="Output 2 6 2 3 3 3 2 5" xfId="37636"/>
    <cellStyle name="Output 2 6 2 3 3 3 2 6" xfId="37637"/>
    <cellStyle name="Output 2 6 2 3 3 3 2 7" xfId="37638"/>
    <cellStyle name="Output 2 6 2 3 3 3 3" xfId="37639"/>
    <cellStyle name="Output 2 6 2 3 3 3 4" xfId="37640"/>
    <cellStyle name="Output 2 6 2 3 3 4" xfId="37641"/>
    <cellStyle name="Output 2 6 2 3 3 4 2" xfId="37642"/>
    <cellStyle name="Output 2 6 2 3 3 4 2 2" xfId="37643"/>
    <cellStyle name="Output 2 6 2 3 3 4 2 3" xfId="37644"/>
    <cellStyle name="Output 2 6 2 3 3 4 2 4" xfId="37645"/>
    <cellStyle name="Output 2 6 2 3 3 4 2 5" xfId="37646"/>
    <cellStyle name="Output 2 6 2 3 3 4 2 6" xfId="37647"/>
    <cellStyle name="Output 2 6 2 3 3 4 2 7" xfId="37648"/>
    <cellStyle name="Output 2 6 2 3 3 4 3" xfId="37649"/>
    <cellStyle name="Output 2 6 2 3 3 4 4" xfId="37650"/>
    <cellStyle name="Output 2 6 2 3 3 5" xfId="37651"/>
    <cellStyle name="Output 2 6 2 3 3 5 2" xfId="37652"/>
    <cellStyle name="Output 2 6 2 3 3 5 3" xfId="37653"/>
    <cellStyle name="Output 2 6 2 3 3 5 4" xfId="37654"/>
    <cellStyle name="Output 2 6 2 3 3 5 5" xfId="37655"/>
    <cellStyle name="Output 2 6 2 3 3 5 6" xfId="37656"/>
    <cellStyle name="Output 2 6 2 3 3 5 7" xfId="37657"/>
    <cellStyle name="Output 2 6 2 3 3 5 8" xfId="37658"/>
    <cellStyle name="Output 2 6 2 3 3 6" xfId="37659"/>
    <cellStyle name="Output 2 6 2 3 3 6 2" xfId="37660"/>
    <cellStyle name="Output 2 6 2 3 3 6 3" xfId="37661"/>
    <cellStyle name="Output 2 6 2 3 3 6 4" xfId="37662"/>
    <cellStyle name="Output 2 6 2 3 3 6 5" xfId="37663"/>
    <cellStyle name="Output 2 6 2 3 3 6 6" xfId="37664"/>
    <cellStyle name="Output 2 6 2 3 3 6 7" xfId="37665"/>
    <cellStyle name="Output 2 6 2 3 3 7" xfId="37666"/>
    <cellStyle name="Output 2 6 2 3 3 8" xfId="37667"/>
    <cellStyle name="Output 2 6 2 3 3 9" xfId="37668"/>
    <cellStyle name="Output 2 6 2 3 4" xfId="37669"/>
    <cellStyle name="Output 2 6 2 3 4 2" xfId="37670"/>
    <cellStyle name="Output 2 6 2 3 4 2 2" xfId="37671"/>
    <cellStyle name="Output 2 6 2 3 4 2 3" xfId="37672"/>
    <cellStyle name="Output 2 6 2 3 4 2 4" xfId="37673"/>
    <cellStyle name="Output 2 6 2 3 4 2 5" xfId="37674"/>
    <cellStyle name="Output 2 6 2 3 4 2 6" xfId="37675"/>
    <cellStyle name="Output 2 6 2 3 4 2 7" xfId="37676"/>
    <cellStyle name="Output 2 6 2 3 4 3" xfId="37677"/>
    <cellStyle name="Output 2 6 2 3 4 4" xfId="37678"/>
    <cellStyle name="Output 2 6 2 3 4 5" xfId="37679"/>
    <cellStyle name="Output 2 6 2 3 5" xfId="37680"/>
    <cellStyle name="Output 2 6 2 3 5 2" xfId="37681"/>
    <cellStyle name="Output 2 6 2 3 5 2 2" xfId="37682"/>
    <cellStyle name="Output 2 6 2 3 5 2 3" xfId="37683"/>
    <cellStyle name="Output 2 6 2 3 5 2 4" xfId="37684"/>
    <cellStyle name="Output 2 6 2 3 5 2 5" xfId="37685"/>
    <cellStyle name="Output 2 6 2 3 5 2 6" xfId="37686"/>
    <cellStyle name="Output 2 6 2 3 5 2 7" xfId="37687"/>
    <cellStyle name="Output 2 6 2 3 5 3" xfId="37688"/>
    <cellStyle name="Output 2 6 2 3 5 4" xfId="37689"/>
    <cellStyle name="Output 2 6 2 3 5 5" xfId="37690"/>
    <cellStyle name="Output 2 6 2 3 6" xfId="37691"/>
    <cellStyle name="Output 2 6 2 3 6 2" xfId="37692"/>
    <cellStyle name="Output 2 6 2 3 6 2 2" xfId="37693"/>
    <cellStyle name="Output 2 6 2 3 6 2 3" xfId="37694"/>
    <cellStyle name="Output 2 6 2 3 6 2 4" xfId="37695"/>
    <cellStyle name="Output 2 6 2 3 6 2 5" xfId="37696"/>
    <cellStyle name="Output 2 6 2 3 6 2 6" xfId="37697"/>
    <cellStyle name="Output 2 6 2 3 6 2 7" xfId="37698"/>
    <cellStyle name="Output 2 6 2 3 6 3" xfId="37699"/>
    <cellStyle name="Output 2 6 2 3 6 4" xfId="37700"/>
    <cellStyle name="Output 2 6 2 3 6 5" xfId="37701"/>
    <cellStyle name="Output 2 6 2 3 7" xfId="37702"/>
    <cellStyle name="Output 2 6 2 3 7 2" xfId="37703"/>
    <cellStyle name="Output 2 6 2 3 7 2 2" xfId="37704"/>
    <cellStyle name="Output 2 6 2 3 7 2 3" xfId="37705"/>
    <cellStyle name="Output 2 6 2 3 7 2 4" xfId="37706"/>
    <cellStyle name="Output 2 6 2 3 7 2 5" xfId="37707"/>
    <cellStyle name="Output 2 6 2 3 7 2 6" xfId="37708"/>
    <cellStyle name="Output 2 6 2 3 7 2 7" xfId="37709"/>
    <cellStyle name="Output 2 6 2 3 7 3" xfId="37710"/>
    <cellStyle name="Output 2 6 2 3 7 4" xfId="37711"/>
    <cellStyle name="Output 2 6 2 3 7 5" xfId="37712"/>
    <cellStyle name="Output 2 6 2 3 8" xfId="37713"/>
    <cellStyle name="Output 2 6 2 3 8 2" xfId="37714"/>
    <cellStyle name="Output 2 6 2 3 8 3" xfId="37715"/>
    <cellStyle name="Output 2 6 2 3 8 4" xfId="37716"/>
    <cellStyle name="Output 2 6 2 3 8 5" xfId="37717"/>
    <cellStyle name="Output 2 6 2 3 8 6" xfId="37718"/>
    <cellStyle name="Output 2 6 2 3 8 7" xfId="37719"/>
    <cellStyle name="Output 2 6 2 3 8 8" xfId="37720"/>
    <cellStyle name="Output 2 6 2 3 9" xfId="37721"/>
    <cellStyle name="Output 2 6 2 3 9 2" xfId="37722"/>
    <cellStyle name="Output 2 6 2 3 9 3" xfId="37723"/>
    <cellStyle name="Output 2 6 2 3 9 4" xfId="37724"/>
    <cellStyle name="Output 2 6 2 3 9 5" xfId="37725"/>
    <cellStyle name="Output 2 6 2 3 9 6" xfId="37726"/>
    <cellStyle name="Output 2 6 2 3 9 7" xfId="37727"/>
    <cellStyle name="Output 2 6 2 4" xfId="37728"/>
    <cellStyle name="Output 2 6 2 4 10" xfId="37729"/>
    <cellStyle name="Output 2 6 2 4 10 2" xfId="37730"/>
    <cellStyle name="Output 2 6 2 4 10 3" xfId="37731"/>
    <cellStyle name="Output 2 6 2 4 10 4" xfId="37732"/>
    <cellStyle name="Output 2 6 2 4 10 5" xfId="37733"/>
    <cellStyle name="Output 2 6 2 4 11" xfId="37734"/>
    <cellStyle name="Output 2 6 2 4 11 2" xfId="37735"/>
    <cellStyle name="Output 2 6 2 4 11 3" xfId="37736"/>
    <cellStyle name="Output 2 6 2 4 11 4" xfId="37737"/>
    <cellStyle name="Output 2 6 2 4 11 5" xfId="37738"/>
    <cellStyle name="Output 2 6 2 4 12" xfId="37739"/>
    <cellStyle name="Output 2 6 2 4 12 2" xfId="37740"/>
    <cellStyle name="Output 2 6 2 4 12 3" xfId="37741"/>
    <cellStyle name="Output 2 6 2 4 12 4" xfId="37742"/>
    <cellStyle name="Output 2 6 2 4 12 5" xfId="37743"/>
    <cellStyle name="Output 2 6 2 4 13" xfId="37744"/>
    <cellStyle name="Output 2 6 2 4 13 2" xfId="37745"/>
    <cellStyle name="Output 2 6 2 4 13 3" xfId="37746"/>
    <cellStyle name="Output 2 6 2 4 13 4" xfId="37747"/>
    <cellStyle name="Output 2 6 2 4 13 5" xfId="37748"/>
    <cellStyle name="Output 2 6 2 4 14" xfId="37749"/>
    <cellStyle name="Output 2 6 2 4 14 2" xfId="37750"/>
    <cellStyle name="Output 2 6 2 4 14 3" xfId="37751"/>
    <cellStyle name="Output 2 6 2 4 14 4" xfId="37752"/>
    <cellStyle name="Output 2 6 2 4 14 5" xfId="37753"/>
    <cellStyle name="Output 2 6 2 4 15" xfId="37754"/>
    <cellStyle name="Output 2 6 2 4 15 2" xfId="37755"/>
    <cellStyle name="Output 2 6 2 4 15 3" xfId="37756"/>
    <cellStyle name="Output 2 6 2 4 15 4" xfId="37757"/>
    <cellStyle name="Output 2 6 2 4 15 5" xfId="37758"/>
    <cellStyle name="Output 2 6 2 4 16" xfId="37759"/>
    <cellStyle name="Output 2 6 2 4 16 2" xfId="37760"/>
    <cellStyle name="Output 2 6 2 4 16 3" xfId="37761"/>
    <cellStyle name="Output 2 6 2 4 16 4" xfId="37762"/>
    <cellStyle name="Output 2 6 2 4 16 5" xfId="37763"/>
    <cellStyle name="Output 2 6 2 4 17" xfId="37764"/>
    <cellStyle name="Output 2 6 2 4 17 2" xfId="37765"/>
    <cellStyle name="Output 2 6 2 4 17 3" xfId="37766"/>
    <cellStyle name="Output 2 6 2 4 17 4" xfId="37767"/>
    <cellStyle name="Output 2 6 2 4 17 5" xfId="37768"/>
    <cellStyle name="Output 2 6 2 4 18" xfId="37769"/>
    <cellStyle name="Output 2 6 2 4 18 2" xfId="37770"/>
    <cellStyle name="Output 2 6 2 4 18 3" xfId="37771"/>
    <cellStyle name="Output 2 6 2 4 18 4" xfId="37772"/>
    <cellStyle name="Output 2 6 2 4 18 5" xfId="37773"/>
    <cellStyle name="Output 2 6 2 4 19" xfId="37774"/>
    <cellStyle name="Output 2 6 2 4 2" xfId="37775"/>
    <cellStyle name="Output 2 6 2 4 2 2" xfId="37776"/>
    <cellStyle name="Output 2 6 2 4 2 2 2" xfId="37777"/>
    <cellStyle name="Output 2 6 2 4 2 2 3" xfId="37778"/>
    <cellStyle name="Output 2 6 2 4 2 2 4" xfId="37779"/>
    <cellStyle name="Output 2 6 2 4 2 2 5" xfId="37780"/>
    <cellStyle name="Output 2 6 2 4 2 2 6" xfId="37781"/>
    <cellStyle name="Output 2 6 2 4 2 2 7" xfId="37782"/>
    <cellStyle name="Output 2 6 2 4 2 3" xfId="37783"/>
    <cellStyle name="Output 2 6 2 4 2 4" xfId="37784"/>
    <cellStyle name="Output 2 6 2 4 2 5" xfId="37785"/>
    <cellStyle name="Output 2 6 2 4 3" xfId="37786"/>
    <cellStyle name="Output 2 6 2 4 3 2" xfId="37787"/>
    <cellStyle name="Output 2 6 2 4 3 2 2" xfId="37788"/>
    <cellStyle name="Output 2 6 2 4 3 2 3" xfId="37789"/>
    <cellStyle name="Output 2 6 2 4 3 2 4" xfId="37790"/>
    <cellStyle name="Output 2 6 2 4 3 2 5" xfId="37791"/>
    <cellStyle name="Output 2 6 2 4 3 2 6" xfId="37792"/>
    <cellStyle name="Output 2 6 2 4 3 2 7" xfId="37793"/>
    <cellStyle name="Output 2 6 2 4 3 3" xfId="37794"/>
    <cellStyle name="Output 2 6 2 4 3 4" xfId="37795"/>
    <cellStyle name="Output 2 6 2 4 3 5" xfId="37796"/>
    <cellStyle name="Output 2 6 2 4 4" xfId="37797"/>
    <cellStyle name="Output 2 6 2 4 4 2" xfId="37798"/>
    <cellStyle name="Output 2 6 2 4 4 2 2" xfId="37799"/>
    <cellStyle name="Output 2 6 2 4 4 2 3" xfId="37800"/>
    <cellStyle name="Output 2 6 2 4 4 2 4" xfId="37801"/>
    <cellStyle name="Output 2 6 2 4 4 2 5" xfId="37802"/>
    <cellStyle name="Output 2 6 2 4 4 2 6" xfId="37803"/>
    <cellStyle name="Output 2 6 2 4 4 2 7" xfId="37804"/>
    <cellStyle name="Output 2 6 2 4 4 3" xfId="37805"/>
    <cellStyle name="Output 2 6 2 4 4 4" xfId="37806"/>
    <cellStyle name="Output 2 6 2 4 4 5" xfId="37807"/>
    <cellStyle name="Output 2 6 2 4 5" xfId="37808"/>
    <cellStyle name="Output 2 6 2 4 5 2" xfId="37809"/>
    <cellStyle name="Output 2 6 2 4 5 3" xfId="37810"/>
    <cellStyle name="Output 2 6 2 4 5 4" xfId="37811"/>
    <cellStyle name="Output 2 6 2 4 5 5" xfId="37812"/>
    <cellStyle name="Output 2 6 2 4 5 6" xfId="37813"/>
    <cellStyle name="Output 2 6 2 4 5 7" xfId="37814"/>
    <cellStyle name="Output 2 6 2 4 5 8" xfId="37815"/>
    <cellStyle name="Output 2 6 2 4 6" xfId="37816"/>
    <cellStyle name="Output 2 6 2 4 6 2" xfId="37817"/>
    <cellStyle name="Output 2 6 2 4 6 3" xfId="37818"/>
    <cellStyle name="Output 2 6 2 4 6 4" xfId="37819"/>
    <cellStyle name="Output 2 6 2 4 6 5" xfId="37820"/>
    <cellStyle name="Output 2 6 2 4 6 6" xfId="37821"/>
    <cellStyle name="Output 2 6 2 4 6 7" xfId="37822"/>
    <cellStyle name="Output 2 6 2 4 7" xfId="37823"/>
    <cellStyle name="Output 2 6 2 4 7 2" xfId="37824"/>
    <cellStyle name="Output 2 6 2 4 7 3" xfId="37825"/>
    <cellStyle name="Output 2 6 2 4 7 4" xfId="37826"/>
    <cellStyle name="Output 2 6 2 4 7 5" xfId="37827"/>
    <cellStyle name="Output 2 6 2 4 8" xfId="37828"/>
    <cellStyle name="Output 2 6 2 4 8 2" xfId="37829"/>
    <cellStyle name="Output 2 6 2 4 8 3" xfId="37830"/>
    <cellStyle name="Output 2 6 2 4 8 4" xfId="37831"/>
    <cellStyle name="Output 2 6 2 4 8 5" xfId="37832"/>
    <cellStyle name="Output 2 6 2 4 9" xfId="37833"/>
    <cellStyle name="Output 2 6 2 4 9 2" xfId="37834"/>
    <cellStyle name="Output 2 6 2 4 9 3" xfId="37835"/>
    <cellStyle name="Output 2 6 2 4 9 4" xfId="37836"/>
    <cellStyle name="Output 2 6 2 4 9 5" xfId="37837"/>
    <cellStyle name="Output 2 6 2 5" xfId="37838"/>
    <cellStyle name="Output 2 6 2 5 10" xfId="37839"/>
    <cellStyle name="Output 2 6 2 5 2" xfId="37840"/>
    <cellStyle name="Output 2 6 2 5 2 2" xfId="37841"/>
    <cellStyle name="Output 2 6 2 5 2 2 2" xfId="37842"/>
    <cellStyle name="Output 2 6 2 5 2 2 3" xfId="37843"/>
    <cellStyle name="Output 2 6 2 5 2 2 4" xfId="37844"/>
    <cellStyle name="Output 2 6 2 5 2 2 5" xfId="37845"/>
    <cellStyle name="Output 2 6 2 5 2 2 6" xfId="37846"/>
    <cellStyle name="Output 2 6 2 5 2 2 7" xfId="37847"/>
    <cellStyle name="Output 2 6 2 5 2 3" xfId="37848"/>
    <cellStyle name="Output 2 6 2 5 2 4" xfId="37849"/>
    <cellStyle name="Output 2 6 2 5 3" xfId="37850"/>
    <cellStyle name="Output 2 6 2 5 3 2" xfId="37851"/>
    <cellStyle name="Output 2 6 2 5 3 2 2" xfId="37852"/>
    <cellStyle name="Output 2 6 2 5 3 2 3" xfId="37853"/>
    <cellStyle name="Output 2 6 2 5 3 2 4" xfId="37854"/>
    <cellStyle name="Output 2 6 2 5 3 2 5" xfId="37855"/>
    <cellStyle name="Output 2 6 2 5 3 2 6" xfId="37856"/>
    <cellStyle name="Output 2 6 2 5 3 2 7" xfId="37857"/>
    <cellStyle name="Output 2 6 2 5 3 3" xfId="37858"/>
    <cellStyle name="Output 2 6 2 5 3 4" xfId="37859"/>
    <cellStyle name="Output 2 6 2 5 4" xfId="37860"/>
    <cellStyle name="Output 2 6 2 5 4 2" xfId="37861"/>
    <cellStyle name="Output 2 6 2 5 4 2 2" xfId="37862"/>
    <cellStyle name="Output 2 6 2 5 4 2 3" xfId="37863"/>
    <cellStyle name="Output 2 6 2 5 4 2 4" xfId="37864"/>
    <cellStyle name="Output 2 6 2 5 4 2 5" xfId="37865"/>
    <cellStyle name="Output 2 6 2 5 4 2 6" xfId="37866"/>
    <cellStyle name="Output 2 6 2 5 4 2 7" xfId="37867"/>
    <cellStyle name="Output 2 6 2 5 4 3" xfId="37868"/>
    <cellStyle name="Output 2 6 2 5 4 4" xfId="37869"/>
    <cellStyle name="Output 2 6 2 5 5" xfId="37870"/>
    <cellStyle name="Output 2 6 2 5 5 2" xfId="37871"/>
    <cellStyle name="Output 2 6 2 5 5 3" xfId="37872"/>
    <cellStyle name="Output 2 6 2 5 5 4" xfId="37873"/>
    <cellStyle name="Output 2 6 2 5 5 5" xfId="37874"/>
    <cellStyle name="Output 2 6 2 5 5 6" xfId="37875"/>
    <cellStyle name="Output 2 6 2 5 5 7" xfId="37876"/>
    <cellStyle name="Output 2 6 2 5 5 8" xfId="37877"/>
    <cellStyle name="Output 2 6 2 5 6" xfId="37878"/>
    <cellStyle name="Output 2 6 2 5 6 2" xfId="37879"/>
    <cellStyle name="Output 2 6 2 5 6 3" xfId="37880"/>
    <cellStyle name="Output 2 6 2 5 6 4" xfId="37881"/>
    <cellStyle name="Output 2 6 2 5 6 5" xfId="37882"/>
    <cellStyle name="Output 2 6 2 5 6 6" xfId="37883"/>
    <cellStyle name="Output 2 6 2 5 6 7" xfId="37884"/>
    <cellStyle name="Output 2 6 2 5 7" xfId="37885"/>
    <cellStyle name="Output 2 6 2 5 8" xfId="37886"/>
    <cellStyle name="Output 2 6 2 5 9" xfId="37887"/>
    <cellStyle name="Output 2 6 2 6" xfId="37888"/>
    <cellStyle name="Output 2 6 2 6 2" xfId="37889"/>
    <cellStyle name="Output 2 6 2 6 2 2" xfId="37890"/>
    <cellStyle name="Output 2 6 2 6 2 3" xfId="37891"/>
    <cellStyle name="Output 2 6 2 6 2 4" xfId="37892"/>
    <cellStyle name="Output 2 6 2 6 2 5" xfId="37893"/>
    <cellStyle name="Output 2 6 2 6 2 6" xfId="37894"/>
    <cellStyle name="Output 2 6 2 6 2 7" xfId="37895"/>
    <cellStyle name="Output 2 6 2 6 3" xfId="37896"/>
    <cellStyle name="Output 2 6 2 6 4" xfId="37897"/>
    <cellStyle name="Output 2 6 2 6 5" xfId="37898"/>
    <cellStyle name="Output 2 6 2 7" xfId="37899"/>
    <cellStyle name="Output 2 6 2 7 2" xfId="37900"/>
    <cellStyle name="Output 2 6 2 7 2 2" xfId="37901"/>
    <cellStyle name="Output 2 6 2 7 2 3" xfId="37902"/>
    <cellStyle name="Output 2 6 2 7 2 4" xfId="37903"/>
    <cellStyle name="Output 2 6 2 7 2 5" xfId="37904"/>
    <cellStyle name="Output 2 6 2 7 2 6" xfId="37905"/>
    <cellStyle name="Output 2 6 2 7 2 7" xfId="37906"/>
    <cellStyle name="Output 2 6 2 7 3" xfId="37907"/>
    <cellStyle name="Output 2 6 2 7 4" xfId="37908"/>
    <cellStyle name="Output 2 6 2 7 5" xfId="37909"/>
    <cellStyle name="Output 2 6 2 8" xfId="37910"/>
    <cellStyle name="Output 2 6 2 8 2" xfId="37911"/>
    <cellStyle name="Output 2 6 2 8 2 2" xfId="37912"/>
    <cellStyle name="Output 2 6 2 8 2 3" xfId="37913"/>
    <cellStyle name="Output 2 6 2 8 2 4" xfId="37914"/>
    <cellStyle name="Output 2 6 2 8 2 5" xfId="37915"/>
    <cellStyle name="Output 2 6 2 8 2 6" xfId="37916"/>
    <cellStyle name="Output 2 6 2 8 2 7" xfId="37917"/>
    <cellStyle name="Output 2 6 2 8 3" xfId="37918"/>
    <cellStyle name="Output 2 6 2 8 4" xfId="37919"/>
    <cellStyle name="Output 2 6 2 8 5" xfId="37920"/>
    <cellStyle name="Output 2 6 2 9" xfId="37921"/>
    <cellStyle name="Output 2 6 2 9 2" xfId="37922"/>
    <cellStyle name="Output 2 6 2 9 2 2" xfId="37923"/>
    <cellStyle name="Output 2 6 2 9 2 3" xfId="37924"/>
    <cellStyle name="Output 2 6 2 9 2 4" xfId="37925"/>
    <cellStyle name="Output 2 6 2 9 2 5" xfId="37926"/>
    <cellStyle name="Output 2 6 2 9 2 6" xfId="37927"/>
    <cellStyle name="Output 2 6 2 9 2 7" xfId="37928"/>
    <cellStyle name="Output 2 6 2 9 3" xfId="37929"/>
    <cellStyle name="Output 2 6 2 9 4" xfId="37930"/>
    <cellStyle name="Output 2 6 2 9 5" xfId="37931"/>
    <cellStyle name="Output 2 6 20" xfId="37932"/>
    <cellStyle name="Output 2 6 3" xfId="37933"/>
    <cellStyle name="Output 2 6 3 10" xfId="37934"/>
    <cellStyle name="Output 2 6 3 10 2" xfId="37935"/>
    <cellStyle name="Output 2 6 3 10 3" xfId="37936"/>
    <cellStyle name="Output 2 6 3 10 4" xfId="37937"/>
    <cellStyle name="Output 2 6 3 10 5" xfId="37938"/>
    <cellStyle name="Output 2 6 3 10 6" xfId="37939"/>
    <cellStyle name="Output 2 6 3 10 7" xfId="37940"/>
    <cellStyle name="Output 2 6 3 10 8" xfId="37941"/>
    <cellStyle name="Output 2 6 3 11" xfId="37942"/>
    <cellStyle name="Output 2 6 3 11 2" xfId="37943"/>
    <cellStyle name="Output 2 6 3 11 3" xfId="37944"/>
    <cellStyle name="Output 2 6 3 11 4" xfId="37945"/>
    <cellStyle name="Output 2 6 3 11 5" xfId="37946"/>
    <cellStyle name="Output 2 6 3 11 6" xfId="37947"/>
    <cellStyle name="Output 2 6 3 11 7" xfId="37948"/>
    <cellStyle name="Output 2 6 3 12" xfId="37949"/>
    <cellStyle name="Output 2 6 3 12 2" xfId="37950"/>
    <cellStyle name="Output 2 6 3 12 3" xfId="37951"/>
    <cellStyle name="Output 2 6 3 12 4" xfId="37952"/>
    <cellStyle name="Output 2 6 3 12 5" xfId="37953"/>
    <cellStyle name="Output 2 6 3 13" xfId="37954"/>
    <cellStyle name="Output 2 6 3 13 2" xfId="37955"/>
    <cellStyle name="Output 2 6 3 13 3" xfId="37956"/>
    <cellStyle name="Output 2 6 3 13 4" xfId="37957"/>
    <cellStyle name="Output 2 6 3 13 5" xfId="37958"/>
    <cellStyle name="Output 2 6 3 14" xfId="37959"/>
    <cellStyle name="Output 2 6 3 14 2" xfId="37960"/>
    <cellStyle name="Output 2 6 3 14 3" xfId="37961"/>
    <cellStyle name="Output 2 6 3 14 4" xfId="37962"/>
    <cellStyle name="Output 2 6 3 14 5" xfId="37963"/>
    <cellStyle name="Output 2 6 3 15" xfId="37964"/>
    <cellStyle name="Output 2 6 3 15 2" xfId="37965"/>
    <cellStyle name="Output 2 6 3 15 3" xfId="37966"/>
    <cellStyle name="Output 2 6 3 15 4" xfId="37967"/>
    <cellStyle name="Output 2 6 3 15 5" xfId="37968"/>
    <cellStyle name="Output 2 6 3 16" xfId="37969"/>
    <cellStyle name="Output 2 6 3 16 2" xfId="37970"/>
    <cellStyle name="Output 2 6 3 16 3" xfId="37971"/>
    <cellStyle name="Output 2 6 3 16 4" xfId="37972"/>
    <cellStyle name="Output 2 6 3 16 5" xfId="37973"/>
    <cellStyle name="Output 2 6 3 17" xfId="37974"/>
    <cellStyle name="Output 2 6 3 17 2" xfId="37975"/>
    <cellStyle name="Output 2 6 3 17 3" xfId="37976"/>
    <cellStyle name="Output 2 6 3 17 4" xfId="37977"/>
    <cellStyle name="Output 2 6 3 17 5" xfId="37978"/>
    <cellStyle name="Output 2 6 3 18" xfId="37979"/>
    <cellStyle name="Output 2 6 3 2" xfId="37980"/>
    <cellStyle name="Output 2 6 3 2 10" xfId="37981"/>
    <cellStyle name="Output 2 6 3 2 10 2" xfId="37982"/>
    <cellStyle name="Output 2 6 3 2 10 3" xfId="37983"/>
    <cellStyle name="Output 2 6 3 2 10 4" xfId="37984"/>
    <cellStyle name="Output 2 6 3 2 10 5" xfId="37985"/>
    <cellStyle name="Output 2 6 3 2 11" xfId="37986"/>
    <cellStyle name="Output 2 6 3 2 11 2" xfId="37987"/>
    <cellStyle name="Output 2 6 3 2 11 3" xfId="37988"/>
    <cellStyle name="Output 2 6 3 2 11 4" xfId="37989"/>
    <cellStyle name="Output 2 6 3 2 11 5" xfId="37990"/>
    <cellStyle name="Output 2 6 3 2 12" xfId="37991"/>
    <cellStyle name="Output 2 6 3 2 12 2" xfId="37992"/>
    <cellStyle name="Output 2 6 3 2 12 3" xfId="37993"/>
    <cellStyle name="Output 2 6 3 2 12 4" xfId="37994"/>
    <cellStyle name="Output 2 6 3 2 12 5" xfId="37995"/>
    <cellStyle name="Output 2 6 3 2 13" xfId="37996"/>
    <cellStyle name="Output 2 6 3 2 13 2" xfId="37997"/>
    <cellStyle name="Output 2 6 3 2 13 3" xfId="37998"/>
    <cellStyle name="Output 2 6 3 2 13 4" xfId="37999"/>
    <cellStyle name="Output 2 6 3 2 13 5" xfId="38000"/>
    <cellStyle name="Output 2 6 3 2 14" xfId="38001"/>
    <cellStyle name="Output 2 6 3 2 14 2" xfId="38002"/>
    <cellStyle name="Output 2 6 3 2 14 3" xfId="38003"/>
    <cellStyle name="Output 2 6 3 2 14 4" xfId="38004"/>
    <cellStyle name="Output 2 6 3 2 14 5" xfId="38005"/>
    <cellStyle name="Output 2 6 3 2 15" xfId="38006"/>
    <cellStyle name="Output 2 6 3 2 15 2" xfId="38007"/>
    <cellStyle name="Output 2 6 3 2 15 3" xfId="38008"/>
    <cellStyle name="Output 2 6 3 2 15 4" xfId="38009"/>
    <cellStyle name="Output 2 6 3 2 15 5" xfId="38010"/>
    <cellStyle name="Output 2 6 3 2 16" xfId="38011"/>
    <cellStyle name="Output 2 6 3 2 16 2" xfId="38012"/>
    <cellStyle name="Output 2 6 3 2 16 3" xfId="38013"/>
    <cellStyle name="Output 2 6 3 2 16 4" xfId="38014"/>
    <cellStyle name="Output 2 6 3 2 16 5" xfId="38015"/>
    <cellStyle name="Output 2 6 3 2 17" xfId="38016"/>
    <cellStyle name="Output 2 6 3 2 17 2" xfId="38017"/>
    <cellStyle name="Output 2 6 3 2 17 3" xfId="38018"/>
    <cellStyle name="Output 2 6 3 2 17 4" xfId="38019"/>
    <cellStyle name="Output 2 6 3 2 17 5" xfId="38020"/>
    <cellStyle name="Output 2 6 3 2 18" xfId="38021"/>
    <cellStyle name="Output 2 6 3 2 18 2" xfId="38022"/>
    <cellStyle name="Output 2 6 3 2 18 3" xfId="38023"/>
    <cellStyle name="Output 2 6 3 2 18 4" xfId="38024"/>
    <cellStyle name="Output 2 6 3 2 18 5" xfId="38025"/>
    <cellStyle name="Output 2 6 3 2 19" xfId="38026"/>
    <cellStyle name="Output 2 6 3 2 2" xfId="38027"/>
    <cellStyle name="Output 2 6 3 2 2 10" xfId="38028"/>
    <cellStyle name="Output 2 6 3 2 2 10 2" xfId="38029"/>
    <cellStyle name="Output 2 6 3 2 2 10 3" xfId="38030"/>
    <cellStyle name="Output 2 6 3 2 2 10 4" xfId="38031"/>
    <cellStyle name="Output 2 6 3 2 2 10 5" xfId="38032"/>
    <cellStyle name="Output 2 6 3 2 2 11" xfId="38033"/>
    <cellStyle name="Output 2 6 3 2 2 11 2" xfId="38034"/>
    <cellStyle name="Output 2 6 3 2 2 11 3" xfId="38035"/>
    <cellStyle name="Output 2 6 3 2 2 11 4" xfId="38036"/>
    <cellStyle name="Output 2 6 3 2 2 11 5" xfId="38037"/>
    <cellStyle name="Output 2 6 3 2 2 12" xfId="38038"/>
    <cellStyle name="Output 2 6 3 2 2 12 2" xfId="38039"/>
    <cellStyle name="Output 2 6 3 2 2 12 3" xfId="38040"/>
    <cellStyle name="Output 2 6 3 2 2 12 4" xfId="38041"/>
    <cellStyle name="Output 2 6 3 2 2 12 5" xfId="38042"/>
    <cellStyle name="Output 2 6 3 2 2 13" xfId="38043"/>
    <cellStyle name="Output 2 6 3 2 2 13 2" xfId="38044"/>
    <cellStyle name="Output 2 6 3 2 2 13 3" xfId="38045"/>
    <cellStyle name="Output 2 6 3 2 2 13 4" xfId="38046"/>
    <cellStyle name="Output 2 6 3 2 2 13 5" xfId="38047"/>
    <cellStyle name="Output 2 6 3 2 2 14" xfId="38048"/>
    <cellStyle name="Output 2 6 3 2 2 14 2" xfId="38049"/>
    <cellStyle name="Output 2 6 3 2 2 14 3" xfId="38050"/>
    <cellStyle name="Output 2 6 3 2 2 14 4" xfId="38051"/>
    <cellStyle name="Output 2 6 3 2 2 14 5" xfId="38052"/>
    <cellStyle name="Output 2 6 3 2 2 15" xfId="38053"/>
    <cellStyle name="Output 2 6 3 2 2 15 2" xfId="38054"/>
    <cellStyle name="Output 2 6 3 2 2 15 3" xfId="38055"/>
    <cellStyle name="Output 2 6 3 2 2 15 4" xfId="38056"/>
    <cellStyle name="Output 2 6 3 2 2 15 5" xfId="38057"/>
    <cellStyle name="Output 2 6 3 2 2 16" xfId="38058"/>
    <cellStyle name="Output 2 6 3 2 2 16 2" xfId="38059"/>
    <cellStyle name="Output 2 6 3 2 2 16 3" xfId="38060"/>
    <cellStyle name="Output 2 6 3 2 2 16 4" xfId="38061"/>
    <cellStyle name="Output 2 6 3 2 2 16 5" xfId="38062"/>
    <cellStyle name="Output 2 6 3 2 2 17" xfId="38063"/>
    <cellStyle name="Output 2 6 3 2 2 17 2" xfId="38064"/>
    <cellStyle name="Output 2 6 3 2 2 17 3" xfId="38065"/>
    <cellStyle name="Output 2 6 3 2 2 17 4" xfId="38066"/>
    <cellStyle name="Output 2 6 3 2 2 17 5" xfId="38067"/>
    <cellStyle name="Output 2 6 3 2 2 18" xfId="38068"/>
    <cellStyle name="Output 2 6 3 2 2 18 2" xfId="38069"/>
    <cellStyle name="Output 2 6 3 2 2 18 3" xfId="38070"/>
    <cellStyle name="Output 2 6 3 2 2 18 4" xfId="38071"/>
    <cellStyle name="Output 2 6 3 2 2 18 5" xfId="38072"/>
    <cellStyle name="Output 2 6 3 2 2 19" xfId="38073"/>
    <cellStyle name="Output 2 6 3 2 2 2" xfId="38074"/>
    <cellStyle name="Output 2 6 3 2 2 2 2" xfId="38075"/>
    <cellStyle name="Output 2 6 3 2 2 2 2 2" xfId="38076"/>
    <cellStyle name="Output 2 6 3 2 2 2 2 3" xfId="38077"/>
    <cellStyle name="Output 2 6 3 2 2 2 2 4" xfId="38078"/>
    <cellStyle name="Output 2 6 3 2 2 2 2 5" xfId="38079"/>
    <cellStyle name="Output 2 6 3 2 2 2 2 6" xfId="38080"/>
    <cellStyle name="Output 2 6 3 2 2 2 2 7" xfId="38081"/>
    <cellStyle name="Output 2 6 3 2 2 2 3" xfId="38082"/>
    <cellStyle name="Output 2 6 3 2 2 2 4" xfId="38083"/>
    <cellStyle name="Output 2 6 3 2 2 2 5" xfId="38084"/>
    <cellStyle name="Output 2 6 3 2 2 3" xfId="38085"/>
    <cellStyle name="Output 2 6 3 2 2 3 2" xfId="38086"/>
    <cellStyle name="Output 2 6 3 2 2 3 2 2" xfId="38087"/>
    <cellStyle name="Output 2 6 3 2 2 3 2 3" xfId="38088"/>
    <cellStyle name="Output 2 6 3 2 2 3 2 4" xfId="38089"/>
    <cellStyle name="Output 2 6 3 2 2 3 2 5" xfId="38090"/>
    <cellStyle name="Output 2 6 3 2 2 3 2 6" xfId="38091"/>
    <cellStyle name="Output 2 6 3 2 2 3 2 7" xfId="38092"/>
    <cellStyle name="Output 2 6 3 2 2 3 3" xfId="38093"/>
    <cellStyle name="Output 2 6 3 2 2 3 4" xfId="38094"/>
    <cellStyle name="Output 2 6 3 2 2 3 5" xfId="38095"/>
    <cellStyle name="Output 2 6 3 2 2 4" xfId="38096"/>
    <cellStyle name="Output 2 6 3 2 2 4 2" xfId="38097"/>
    <cellStyle name="Output 2 6 3 2 2 4 2 2" xfId="38098"/>
    <cellStyle name="Output 2 6 3 2 2 4 2 3" xfId="38099"/>
    <cellStyle name="Output 2 6 3 2 2 4 2 4" xfId="38100"/>
    <cellStyle name="Output 2 6 3 2 2 4 2 5" xfId="38101"/>
    <cellStyle name="Output 2 6 3 2 2 4 2 6" xfId="38102"/>
    <cellStyle name="Output 2 6 3 2 2 4 2 7" xfId="38103"/>
    <cellStyle name="Output 2 6 3 2 2 4 3" xfId="38104"/>
    <cellStyle name="Output 2 6 3 2 2 4 4" xfId="38105"/>
    <cellStyle name="Output 2 6 3 2 2 4 5" xfId="38106"/>
    <cellStyle name="Output 2 6 3 2 2 5" xfId="38107"/>
    <cellStyle name="Output 2 6 3 2 2 5 2" xfId="38108"/>
    <cellStyle name="Output 2 6 3 2 2 5 3" xfId="38109"/>
    <cellStyle name="Output 2 6 3 2 2 5 4" xfId="38110"/>
    <cellStyle name="Output 2 6 3 2 2 5 5" xfId="38111"/>
    <cellStyle name="Output 2 6 3 2 2 5 6" xfId="38112"/>
    <cellStyle name="Output 2 6 3 2 2 5 7" xfId="38113"/>
    <cellStyle name="Output 2 6 3 2 2 5 8" xfId="38114"/>
    <cellStyle name="Output 2 6 3 2 2 6" xfId="38115"/>
    <cellStyle name="Output 2 6 3 2 2 6 2" xfId="38116"/>
    <cellStyle name="Output 2 6 3 2 2 6 3" xfId="38117"/>
    <cellStyle name="Output 2 6 3 2 2 6 4" xfId="38118"/>
    <cellStyle name="Output 2 6 3 2 2 6 5" xfId="38119"/>
    <cellStyle name="Output 2 6 3 2 2 6 6" xfId="38120"/>
    <cellStyle name="Output 2 6 3 2 2 6 7" xfId="38121"/>
    <cellStyle name="Output 2 6 3 2 2 7" xfId="38122"/>
    <cellStyle name="Output 2 6 3 2 2 7 2" xfId="38123"/>
    <cellStyle name="Output 2 6 3 2 2 7 3" xfId="38124"/>
    <cellStyle name="Output 2 6 3 2 2 7 4" xfId="38125"/>
    <cellStyle name="Output 2 6 3 2 2 7 5" xfId="38126"/>
    <cellStyle name="Output 2 6 3 2 2 8" xfId="38127"/>
    <cellStyle name="Output 2 6 3 2 2 8 2" xfId="38128"/>
    <cellStyle name="Output 2 6 3 2 2 8 3" xfId="38129"/>
    <cellStyle name="Output 2 6 3 2 2 8 4" xfId="38130"/>
    <cellStyle name="Output 2 6 3 2 2 8 5" xfId="38131"/>
    <cellStyle name="Output 2 6 3 2 2 9" xfId="38132"/>
    <cellStyle name="Output 2 6 3 2 2 9 2" xfId="38133"/>
    <cellStyle name="Output 2 6 3 2 2 9 3" xfId="38134"/>
    <cellStyle name="Output 2 6 3 2 2 9 4" xfId="38135"/>
    <cellStyle name="Output 2 6 3 2 2 9 5" xfId="38136"/>
    <cellStyle name="Output 2 6 3 2 3" xfId="38137"/>
    <cellStyle name="Output 2 6 3 2 3 10" xfId="38138"/>
    <cellStyle name="Output 2 6 3 2 3 2" xfId="38139"/>
    <cellStyle name="Output 2 6 3 2 3 2 2" xfId="38140"/>
    <cellStyle name="Output 2 6 3 2 3 2 2 2" xfId="38141"/>
    <cellStyle name="Output 2 6 3 2 3 2 2 3" xfId="38142"/>
    <cellStyle name="Output 2 6 3 2 3 2 2 4" xfId="38143"/>
    <cellStyle name="Output 2 6 3 2 3 2 2 5" xfId="38144"/>
    <cellStyle name="Output 2 6 3 2 3 2 2 6" xfId="38145"/>
    <cellStyle name="Output 2 6 3 2 3 2 2 7" xfId="38146"/>
    <cellStyle name="Output 2 6 3 2 3 2 3" xfId="38147"/>
    <cellStyle name="Output 2 6 3 2 3 2 4" xfId="38148"/>
    <cellStyle name="Output 2 6 3 2 3 3" xfId="38149"/>
    <cellStyle name="Output 2 6 3 2 3 3 2" xfId="38150"/>
    <cellStyle name="Output 2 6 3 2 3 3 2 2" xfId="38151"/>
    <cellStyle name="Output 2 6 3 2 3 3 2 3" xfId="38152"/>
    <cellStyle name="Output 2 6 3 2 3 3 2 4" xfId="38153"/>
    <cellStyle name="Output 2 6 3 2 3 3 2 5" xfId="38154"/>
    <cellStyle name="Output 2 6 3 2 3 3 2 6" xfId="38155"/>
    <cellStyle name="Output 2 6 3 2 3 3 2 7" xfId="38156"/>
    <cellStyle name="Output 2 6 3 2 3 3 3" xfId="38157"/>
    <cellStyle name="Output 2 6 3 2 3 3 4" xfId="38158"/>
    <cellStyle name="Output 2 6 3 2 3 4" xfId="38159"/>
    <cellStyle name="Output 2 6 3 2 3 4 2" xfId="38160"/>
    <cellStyle name="Output 2 6 3 2 3 4 2 2" xfId="38161"/>
    <cellStyle name="Output 2 6 3 2 3 4 2 3" xfId="38162"/>
    <cellStyle name="Output 2 6 3 2 3 4 2 4" xfId="38163"/>
    <cellStyle name="Output 2 6 3 2 3 4 2 5" xfId="38164"/>
    <cellStyle name="Output 2 6 3 2 3 4 2 6" xfId="38165"/>
    <cellStyle name="Output 2 6 3 2 3 4 2 7" xfId="38166"/>
    <cellStyle name="Output 2 6 3 2 3 4 3" xfId="38167"/>
    <cellStyle name="Output 2 6 3 2 3 4 4" xfId="38168"/>
    <cellStyle name="Output 2 6 3 2 3 5" xfId="38169"/>
    <cellStyle name="Output 2 6 3 2 3 5 2" xfId="38170"/>
    <cellStyle name="Output 2 6 3 2 3 5 3" xfId="38171"/>
    <cellStyle name="Output 2 6 3 2 3 5 4" xfId="38172"/>
    <cellStyle name="Output 2 6 3 2 3 5 5" xfId="38173"/>
    <cellStyle name="Output 2 6 3 2 3 5 6" xfId="38174"/>
    <cellStyle name="Output 2 6 3 2 3 5 7" xfId="38175"/>
    <cellStyle name="Output 2 6 3 2 3 5 8" xfId="38176"/>
    <cellStyle name="Output 2 6 3 2 3 6" xfId="38177"/>
    <cellStyle name="Output 2 6 3 2 3 6 2" xfId="38178"/>
    <cellStyle name="Output 2 6 3 2 3 6 3" xfId="38179"/>
    <cellStyle name="Output 2 6 3 2 3 6 4" xfId="38180"/>
    <cellStyle name="Output 2 6 3 2 3 6 5" xfId="38181"/>
    <cellStyle name="Output 2 6 3 2 3 6 6" xfId="38182"/>
    <cellStyle name="Output 2 6 3 2 3 6 7" xfId="38183"/>
    <cellStyle name="Output 2 6 3 2 3 7" xfId="38184"/>
    <cellStyle name="Output 2 6 3 2 3 8" xfId="38185"/>
    <cellStyle name="Output 2 6 3 2 3 9" xfId="38186"/>
    <cellStyle name="Output 2 6 3 2 4" xfId="38187"/>
    <cellStyle name="Output 2 6 3 2 4 2" xfId="38188"/>
    <cellStyle name="Output 2 6 3 2 4 2 2" xfId="38189"/>
    <cellStyle name="Output 2 6 3 2 4 2 3" xfId="38190"/>
    <cellStyle name="Output 2 6 3 2 4 2 4" xfId="38191"/>
    <cellStyle name="Output 2 6 3 2 4 2 5" xfId="38192"/>
    <cellStyle name="Output 2 6 3 2 4 2 6" xfId="38193"/>
    <cellStyle name="Output 2 6 3 2 4 2 7" xfId="38194"/>
    <cellStyle name="Output 2 6 3 2 4 3" xfId="38195"/>
    <cellStyle name="Output 2 6 3 2 4 4" xfId="38196"/>
    <cellStyle name="Output 2 6 3 2 4 5" xfId="38197"/>
    <cellStyle name="Output 2 6 3 2 5" xfId="38198"/>
    <cellStyle name="Output 2 6 3 2 5 2" xfId="38199"/>
    <cellStyle name="Output 2 6 3 2 5 2 2" xfId="38200"/>
    <cellStyle name="Output 2 6 3 2 5 2 3" xfId="38201"/>
    <cellStyle name="Output 2 6 3 2 5 2 4" xfId="38202"/>
    <cellStyle name="Output 2 6 3 2 5 2 5" xfId="38203"/>
    <cellStyle name="Output 2 6 3 2 5 2 6" xfId="38204"/>
    <cellStyle name="Output 2 6 3 2 5 2 7" xfId="38205"/>
    <cellStyle name="Output 2 6 3 2 5 3" xfId="38206"/>
    <cellStyle name="Output 2 6 3 2 5 4" xfId="38207"/>
    <cellStyle name="Output 2 6 3 2 5 5" xfId="38208"/>
    <cellStyle name="Output 2 6 3 2 6" xfId="38209"/>
    <cellStyle name="Output 2 6 3 2 6 2" xfId="38210"/>
    <cellStyle name="Output 2 6 3 2 6 2 2" xfId="38211"/>
    <cellStyle name="Output 2 6 3 2 6 2 3" xfId="38212"/>
    <cellStyle name="Output 2 6 3 2 6 2 4" xfId="38213"/>
    <cellStyle name="Output 2 6 3 2 6 2 5" xfId="38214"/>
    <cellStyle name="Output 2 6 3 2 6 2 6" xfId="38215"/>
    <cellStyle name="Output 2 6 3 2 6 2 7" xfId="38216"/>
    <cellStyle name="Output 2 6 3 2 6 3" xfId="38217"/>
    <cellStyle name="Output 2 6 3 2 6 4" xfId="38218"/>
    <cellStyle name="Output 2 6 3 2 6 5" xfId="38219"/>
    <cellStyle name="Output 2 6 3 2 7" xfId="38220"/>
    <cellStyle name="Output 2 6 3 2 7 2" xfId="38221"/>
    <cellStyle name="Output 2 6 3 2 7 2 2" xfId="38222"/>
    <cellStyle name="Output 2 6 3 2 7 2 3" xfId="38223"/>
    <cellStyle name="Output 2 6 3 2 7 2 4" xfId="38224"/>
    <cellStyle name="Output 2 6 3 2 7 2 5" xfId="38225"/>
    <cellStyle name="Output 2 6 3 2 7 2 6" xfId="38226"/>
    <cellStyle name="Output 2 6 3 2 7 2 7" xfId="38227"/>
    <cellStyle name="Output 2 6 3 2 7 3" xfId="38228"/>
    <cellStyle name="Output 2 6 3 2 7 4" xfId="38229"/>
    <cellStyle name="Output 2 6 3 2 7 5" xfId="38230"/>
    <cellStyle name="Output 2 6 3 2 8" xfId="38231"/>
    <cellStyle name="Output 2 6 3 2 8 2" xfId="38232"/>
    <cellStyle name="Output 2 6 3 2 8 3" xfId="38233"/>
    <cellStyle name="Output 2 6 3 2 8 4" xfId="38234"/>
    <cellStyle name="Output 2 6 3 2 8 5" xfId="38235"/>
    <cellStyle name="Output 2 6 3 2 8 6" xfId="38236"/>
    <cellStyle name="Output 2 6 3 2 8 7" xfId="38237"/>
    <cellStyle name="Output 2 6 3 2 8 8" xfId="38238"/>
    <cellStyle name="Output 2 6 3 2 9" xfId="38239"/>
    <cellStyle name="Output 2 6 3 2 9 2" xfId="38240"/>
    <cellStyle name="Output 2 6 3 2 9 3" xfId="38241"/>
    <cellStyle name="Output 2 6 3 2 9 4" xfId="38242"/>
    <cellStyle name="Output 2 6 3 2 9 5" xfId="38243"/>
    <cellStyle name="Output 2 6 3 2 9 6" xfId="38244"/>
    <cellStyle name="Output 2 6 3 2 9 7" xfId="38245"/>
    <cellStyle name="Output 2 6 3 3" xfId="38246"/>
    <cellStyle name="Output 2 6 3 3 10" xfId="38247"/>
    <cellStyle name="Output 2 6 3 3 10 2" xfId="38248"/>
    <cellStyle name="Output 2 6 3 3 10 3" xfId="38249"/>
    <cellStyle name="Output 2 6 3 3 10 4" xfId="38250"/>
    <cellStyle name="Output 2 6 3 3 10 5" xfId="38251"/>
    <cellStyle name="Output 2 6 3 3 11" xfId="38252"/>
    <cellStyle name="Output 2 6 3 3 11 2" xfId="38253"/>
    <cellStyle name="Output 2 6 3 3 11 3" xfId="38254"/>
    <cellStyle name="Output 2 6 3 3 11 4" xfId="38255"/>
    <cellStyle name="Output 2 6 3 3 11 5" xfId="38256"/>
    <cellStyle name="Output 2 6 3 3 12" xfId="38257"/>
    <cellStyle name="Output 2 6 3 3 12 2" xfId="38258"/>
    <cellStyle name="Output 2 6 3 3 12 3" xfId="38259"/>
    <cellStyle name="Output 2 6 3 3 12 4" xfId="38260"/>
    <cellStyle name="Output 2 6 3 3 12 5" xfId="38261"/>
    <cellStyle name="Output 2 6 3 3 13" xfId="38262"/>
    <cellStyle name="Output 2 6 3 3 13 2" xfId="38263"/>
    <cellStyle name="Output 2 6 3 3 13 3" xfId="38264"/>
    <cellStyle name="Output 2 6 3 3 13 4" xfId="38265"/>
    <cellStyle name="Output 2 6 3 3 13 5" xfId="38266"/>
    <cellStyle name="Output 2 6 3 3 14" xfId="38267"/>
    <cellStyle name="Output 2 6 3 3 14 2" xfId="38268"/>
    <cellStyle name="Output 2 6 3 3 14 3" xfId="38269"/>
    <cellStyle name="Output 2 6 3 3 14 4" xfId="38270"/>
    <cellStyle name="Output 2 6 3 3 14 5" xfId="38271"/>
    <cellStyle name="Output 2 6 3 3 15" xfId="38272"/>
    <cellStyle name="Output 2 6 3 3 15 2" xfId="38273"/>
    <cellStyle name="Output 2 6 3 3 15 3" xfId="38274"/>
    <cellStyle name="Output 2 6 3 3 15 4" xfId="38275"/>
    <cellStyle name="Output 2 6 3 3 15 5" xfId="38276"/>
    <cellStyle name="Output 2 6 3 3 16" xfId="38277"/>
    <cellStyle name="Output 2 6 3 3 16 2" xfId="38278"/>
    <cellStyle name="Output 2 6 3 3 16 3" xfId="38279"/>
    <cellStyle name="Output 2 6 3 3 16 4" xfId="38280"/>
    <cellStyle name="Output 2 6 3 3 16 5" xfId="38281"/>
    <cellStyle name="Output 2 6 3 3 17" xfId="38282"/>
    <cellStyle name="Output 2 6 3 3 17 2" xfId="38283"/>
    <cellStyle name="Output 2 6 3 3 17 3" xfId="38284"/>
    <cellStyle name="Output 2 6 3 3 17 4" xfId="38285"/>
    <cellStyle name="Output 2 6 3 3 17 5" xfId="38286"/>
    <cellStyle name="Output 2 6 3 3 18" xfId="38287"/>
    <cellStyle name="Output 2 6 3 3 18 2" xfId="38288"/>
    <cellStyle name="Output 2 6 3 3 18 3" xfId="38289"/>
    <cellStyle name="Output 2 6 3 3 18 4" xfId="38290"/>
    <cellStyle name="Output 2 6 3 3 18 5" xfId="38291"/>
    <cellStyle name="Output 2 6 3 3 19" xfId="38292"/>
    <cellStyle name="Output 2 6 3 3 2" xfId="38293"/>
    <cellStyle name="Output 2 6 3 3 2 10" xfId="38294"/>
    <cellStyle name="Output 2 6 3 3 2 10 2" xfId="38295"/>
    <cellStyle name="Output 2 6 3 3 2 10 3" xfId="38296"/>
    <cellStyle name="Output 2 6 3 3 2 10 4" xfId="38297"/>
    <cellStyle name="Output 2 6 3 3 2 10 5" xfId="38298"/>
    <cellStyle name="Output 2 6 3 3 2 11" xfId="38299"/>
    <cellStyle name="Output 2 6 3 3 2 11 2" xfId="38300"/>
    <cellStyle name="Output 2 6 3 3 2 11 3" xfId="38301"/>
    <cellStyle name="Output 2 6 3 3 2 11 4" xfId="38302"/>
    <cellStyle name="Output 2 6 3 3 2 11 5" xfId="38303"/>
    <cellStyle name="Output 2 6 3 3 2 12" xfId="38304"/>
    <cellStyle name="Output 2 6 3 3 2 12 2" xfId="38305"/>
    <cellStyle name="Output 2 6 3 3 2 12 3" xfId="38306"/>
    <cellStyle name="Output 2 6 3 3 2 12 4" xfId="38307"/>
    <cellStyle name="Output 2 6 3 3 2 12 5" xfId="38308"/>
    <cellStyle name="Output 2 6 3 3 2 13" xfId="38309"/>
    <cellStyle name="Output 2 6 3 3 2 13 2" xfId="38310"/>
    <cellStyle name="Output 2 6 3 3 2 13 3" xfId="38311"/>
    <cellStyle name="Output 2 6 3 3 2 13 4" xfId="38312"/>
    <cellStyle name="Output 2 6 3 3 2 13 5" xfId="38313"/>
    <cellStyle name="Output 2 6 3 3 2 14" xfId="38314"/>
    <cellStyle name="Output 2 6 3 3 2 14 2" xfId="38315"/>
    <cellStyle name="Output 2 6 3 3 2 14 3" xfId="38316"/>
    <cellStyle name="Output 2 6 3 3 2 14 4" xfId="38317"/>
    <cellStyle name="Output 2 6 3 3 2 14 5" xfId="38318"/>
    <cellStyle name="Output 2 6 3 3 2 15" xfId="38319"/>
    <cellStyle name="Output 2 6 3 3 2 15 2" xfId="38320"/>
    <cellStyle name="Output 2 6 3 3 2 15 3" xfId="38321"/>
    <cellStyle name="Output 2 6 3 3 2 15 4" xfId="38322"/>
    <cellStyle name="Output 2 6 3 3 2 15 5" xfId="38323"/>
    <cellStyle name="Output 2 6 3 3 2 16" xfId="38324"/>
    <cellStyle name="Output 2 6 3 3 2 16 2" xfId="38325"/>
    <cellStyle name="Output 2 6 3 3 2 16 3" xfId="38326"/>
    <cellStyle name="Output 2 6 3 3 2 16 4" xfId="38327"/>
    <cellStyle name="Output 2 6 3 3 2 16 5" xfId="38328"/>
    <cellStyle name="Output 2 6 3 3 2 17" xfId="38329"/>
    <cellStyle name="Output 2 6 3 3 2 17 2" xfId="38330"/>
    <cellStyle name="Output 2 6 3 3 2 17 3" xfId="38331"/>
    <cellStyle name="Output 2 6 3 3 2 17 4" xfId="38332"/>
    <cellStyle name="Output 2 6 3 3 2 17 5" xfId="38333"/>
    <cellStyle name="Output 2 6 3 3 2 18" xfId="38334"/>
    <cellStyle name="Output 2 6 3 3 2 18 2" xfId="38335"/>
    <cellStyle name="Output 2 6 3 3 2 18 3" xfId="38336"/>
    <cellStyle name="Output 2 6 3 3 2 18 4" xfId="38337"/>
    <cellStyle name="Output 2 6 3 3 2 18 5" xfId="38338"/>
    <cellStyle name="Output 2 6 3 3 2 19" xfId="38339"/>
    <cellStyle name="Output 2 6 3 3 2 2" xfId="38340"/>
    <cellStyle name="Output 2 6 3 3 2 2 2" xfId="38341"/>
    <cellStyle name="Output 2 6 3 3 2 2 2 2" xfId="38342"/>
    <cellStyle name="Output 2 6 3 3 2 2 2 3" xfId="38343"/>
    <cellStyle name="Output 2 6 3 3 2 2 2 4" xfId="38344"/>
    <cellStyle name="Output 2 6 3 3 2 2 2 5" xfId="38345"/>
    <cellStyle name="Output 2 6 3 3 2 2 2 6" xfId="38346"/>
    <cellStyle name="Output 2 6 3 3 2 2 2 7" xfId="38347"/>
    <cellStyle name="Output 2 6 3 3 2 2 3" xfId="38348"/>
    <cellStyle name="Output 2 6 3 3 2 2 4" xfId="38349"/>
    <cellStyle name="Output 2 6 3 3 2 2 5" xfId="38350"/>
    <cellStyle name="Output 2 6 3 3 2 3" xfId="38351"/>
    <cellStyle name="Output 2 6 3 3 2 3 2" xfId="38352"/>
    <cellStyle name="Output 2 6 3 3 2 3 2 2" xfId="38353"/>
    <cellStyle name="Output 2 6 3 3 2 3 2 3" xfId="38354"/>
    <cellStyle name="Output 2 6 3 3 2 3 2 4" xfId="38355"/>
    <cellStyle name="Output 2 6 3 3 2 3 2 5" xfId="38356"/>
    <cellStyle name="Output 2 6 3 3 2 3 2 6" xfId="38357"/>
    <cellStyle name="Output 2 6 3 3 2 3 2 7" xfId="38358"/>
    <cellStyle name="Output 2 6 3 3 2 3 3" xfId="38359"/>
    <cellStyle name="Output 2 6 3 3 2 3 4" xfId="38360"/>
    <cellStyle name="Output 2 6 3 3 2 3 5" xfId="38361"/>
    <cellStyle name="Output 2 6 3 3 2 4" xfId="38362"/>
    <cellStyle name="Output 2 6 3 3 2 4 2" xfId="38363"/>
    <cellStyle name="Output 2 6 3 3 2 4 2 2" xfId="38364"/>
    <cellStyle name="Output 2 6 3 3 2 4 2 3" xfId="38365"/>
    <cellStyle name="Output 2 6 3 3 2 4 2 4" xfId="38366"/>
    <cellStyle name="Output 2 6 3 3 2 4 2 5" xfId="38367"/>
    <cellStyle name="Output 2 6 3 3 2 4 2 6" xfId="38368"/>
    <cellStyle name="Output 2 6 3 3 2 4 2 7" xfId="38369"/>
    <cellStyle name="Output 2 6 3 3 2 4 3" xfId="38370"/>
    <cellStyle name="Output 2 6 3 3 2 4 4" xfId="38371"/>
    <cellStyle name="Output 2 6 3 3 2 4 5" xfId="38372"/>
    <cellStyle name="Output 2 6 3 3 2 5" xfId="38373"/>
    <cellStyle name="Output 2 6 3 3 2 5 2" xfId="38374"/>
    <cellStyle name="Output 2 6 3 3 2 5 3" xfId="38375"/>
    <cellStyle name="Output 2 6 3 3 2 5 4" xfId="38376"/>
    <cellStyle name="Output 2 6 3 3 2 5 5" xfId="38377"/>
    <cellStyle name="Output 2 6 3 3 2 5 6" xfId="38378"/>
    <cellStyle name="Output 2 6 3 3 2 5 7" xfId="38379"/>
    <cellStyle name="Output 2 6 3 3 2 5 8" xfId="38380"/>
    <cellStyle name="Output 2 6 3 3 2 6" xfId="38381"/>
    <cellStyle name="Output 2 6 3 3 2 6 2" xfId="38382"/>
    <cellStyle name="Output 2 6 3 3 2 6 3" xfId="38383"/>
    <cellStyle name="Output 2 6 3 3 2 6 4" xfId="38384"/>
    <cellStyle name="Output 2 6 3 3 2 6 5" xfId="38385"/>
    <cellStyle name="Output 2 6 3 3 2 6 6" xfId="38386"/>
    <cellStyle name="Output 2 6 3 3 2 6 7" xfId="38387"/>
    <cellStyle name="Output 2 6 3 3 2 7" xfId="38388"/>
    <cellStyle name="Output 2 6 3 3 2 7 2" xfId="38389"/>
    <cellStyle name="Output 2 6 3 3 2 7 3" xfId="38390"/>
    <cellStyle name="Output 2 6 3 3 2 7 4" xfId="38391"/>
    <cellStyle name="Output 2 6 3 3 2 7 5" xfId="38392"/>
    <cellStyle name="Output 2 6 3 3 2 8" xfId="38393"/>
    <cellStyle name="Output 2 6 3 3 2 8 2" xfId="38394"/>
    <cellStyle name="Output 2 6 3 3 2 8 3" xfId="38395"/>
    <cellStyle name="Output 2 6 3 3 2 8 4" xfId="38396"/>
    <cellStyle name="Output 2 6 3 3 2 8 5" xfId="38397"/>
    <cellStyle name="Output 2 6 3 3 2 9" xfId="38398"/>
    <cellStyle name="Output 2 6 3 3 2 9 2" xfId="38399"/>
    <cellStyle name="Output 2 6 3 3 2 9 3" xfId="38400"/>
    <cellStyle name="Output 2 6 3 3 2 9 4" xfId="38401"/>
    <cellStyle name="Output 2 6 3 3 2 9 5" xfId="38402"/>
    <cellStyle name="Output 2 6 3 3 3" xfId="38403"/>
    <cellStyle name="Output 2 6 3 3 3 10" xfId="38404"/>
    <cellStyle name="Output 2 6 3 3 3 2" xfId="38405"/>
    <cellStyle name="Output 2 6 3 3 3 2 2" xfId="38406"/>
    <cellStyle name="Output 2 6 3 3 3 2 2 2" xfId="38407"/>
    <cellStyle name="Output 2 6 3 3 3 2 2 3" xfId="38408"/>
    <cellStyle name="Output 2 6 3 3 3 2 2 4" xfId="38409"/>
    <cellStyle name="Output 2 6 3 3 3 2 2 5" xfId="38410"/>
    <cellStyle name="Output 2 6 3 3 3 2 2 6" xfId="38411"/>
    <cellStyle name="Output 2 6 3 3 3 2 2 7" xfId="38412"/>
    <cellStyle name="Output 2 6 3 3 3 2 3" xfId="38413"/>
    <cellStyle name="Output 2 6 3 3 3 2 4" xfId="38414"/>
    <cellStyle name="Output 2 6 3 3 3 3" xfId="38415"/>
    <cellStyle name="Output 2 6 3 3 3 3 2" xfId="38416"/>
    <cellStyle name="Output 2 6 3 3 3 3 2 2" xfId="38417"/>
    <cellStyle name="Output 2 6 3 3 3 3 2 3" xfId="38418"/>
    <cellStyle name="Output 2 6 3 3 3 3 2 4" xfId="38419"/>
    <cellStyle name="Output 2 6 3 3 3 3 2 5" xfId="38420"/>
    <cellStyle name="Output 2 6 3 3 3 3 2 6" xfId="38421"/>
    <cellStyle name="Output 2 6 3 3 3 3 2 7" xfId="38422"/>
    <cellStyle name="Output 2 6 3 3 3 3 3" xfId="38423"/>
    <cellStyle name="Output 2 6 3 3 3 3 4" xfId="38424"/>
    <cellStyle name="Output 2 6 3 3 3 4" xfId="38425"/>
    <cellStyle name="Output 2 6 3 3 3 4 2" xfId="38426"/>
    <cellStyle name="Output 2 6 3 3 3 4 2 2" xfId="38427"/>
    <cellStyle name="Output 2 6 3 3 3 4 2 3" xfId="38428"/>
    <cellStyle name="Output 2 6 3 3 3 4 2 4" xfId="38429"/>
    <cellStyle name="Output 2 6 3 3 3 4 2 5" xfId="38430"/>
    <cellStyle name="Output 2 6 3 3 3 4 2 6" xfId="38431"/>
    <cellStyle name="Output 2 6 3 3 3 4 2 7" xfId="38432"/>
    <cellStyle name="Output 2 6 3 3 3 4 3" xfId="38433"/>
    <cellStyle name="Output 2 6 3 3 3 4 4" xfId="38434"/>
    <cellStyle name="Output 2 6 3 3 3 5" xfId="38435"/>
    <cellStyle name="Output 2 6 3 3 3 5 2" xfId="38436"/>
    <cellStyle name="Output 2 6 3 3 3 5 3" xfId="38437"/>
    <cellStyle name="Output 2 6 3 3 3 5 4" xfId="38438"/>
    <cellStyle name="Output 2 6 3 3 3 5 5" xfId="38439"/>
    <cellStyle name="Output 2 6 3 3 3 5 6" xfId="38440"/>
    <cellStyle name="Output 2 6 3 3 3 5 7" xfId="38441"/>
    <cellStyle name="Output 2 6 3 3 3 5 8" xfId="38442"/>
    <cellStyle name="Output 2 6 3 3 3 6" xfId="38443"/>
    <cellStyle name="Output 2 6 3 3 3 6 2" xfId="38444"/>
    <cellStyle name="Output 2 6 3 3 3 6 3" xfId="38445"/>
    <cellStyle name="Output 2 6 3 3 3 6 4" xfId="38446"/>
    <cellStyle name="Output 2 6 3 3 3 6 5" xfId="38447"/>
    <cellStyle name="Output 2 6 3 3 3 6 6" xfId="38448"/>
    <cellStyle name="Output 2 6 3 3 3 6 7" xfId="38449"/>
    <cellStyle name="Output 2 6 3 3 3 7" xfId="38450"/>
    <cellStyle name="Output 2 6 3 3 3 8" xfId="38451"/>
    <cellStyle name="Output 2 6 3 3 3 9" xfId="38452"/>
    <cellStyle name="Output 2 6 3 3 4" xfId="38453"/>
    <cellStyle name="Output 2 6 3 3 4 2" xfId="38454"/>
    <cellStyle name="Output 2 6 3 3 4 2 2" xfId="38455"/>
    <cellStyle name="Output 2 6 3 3 4 2 3" xfId="38456"/>
    <cellStyle name="Output 2 6 3 3 4 2 4" xfId="38457"/>
    <cellStyle name="Output 2 6 3 3 4 2 5" xfId="38458"/>
    <cellStyle name="Output 2 6 3 3 4 2 6" xfId="38459"/>
    <cellStyle name="Output 2 6 3 3 4 2 7" xfId="38460"/>
    <cellStyle name="Output 2 6 3 3 4 3" xfId="38461"/>
    <cellStyle name="Output 2 6 3 3 4 4" xfId="38462"/>
    <cellStyle name="Output 2 6 3 3 4 5" xfId="38463"/>
    <cellStyle name="Output 2 6 3 3 5" xfId="38464"/>
    <cellStyle name="Output 2 6 3 3 5 2" xfId="38465"/>
    <cellStyle name="Output 2 6 3 3 5 2 2" xfId="38466"/>
    <cellStyle name="Output 2 6 3 3 5 2 3" xfId="38467"/>
    <cellStyle name="Output 2 6 3 3 5 2 4" xfId="38468"/>
    <cellStyle name="Output 2 6 3 3 5 2 5" xfId="38469"/>
    <cellStyle name="Output 2 6 3 3 5 2 6" xfId="38470"/>
    <cellStyle name="Output 2 6 3 3 5 2 7" xfId="38471"/>
    <cellStyle name="Output 2 6 3 3 5 3" xfId="38472"/>
    <cellStyle name="Output 2 6 3 3 5 4" xfId="38473"/>
    <cellStyle name="Output 2 6 3 3 5 5" xfId="38474"/>
    <cellStyle name="Output 2 6 3 3 6" xfId="38475"/>
    <cellStyle name="Output 2 6 3 3 6 2" xfId="38476"/>
    <cellStyle name="Output 2 6 3 3 6 2 2" xfId="38477"/>
    <cellStyle name="Output 2 6 3 3 6 2 3" xfId="38478"/>
    <cellStyle name="Output 2 6 3 3 6 2 4" xfId="38479"/>
    <cellStyle name="Output 2 6 3 3 6 2 5" xfId="38480"/>
    <cellStyle name="Output 2 6 3 3 6 2 6" xfId="38481"/>
    <cellStyle name="Output 2 6 3 3 6 2 7" xfId="38482"/>
    <cellStyle name="Output 2 6 3 3 6 3" xfId="38483"/>
    <cellStyle name="Output 2 6 3 3 6 4" xfId="38484"/>
    <cellStyle name="Output 2 6 3 3 6 5" xfId="38485"/>
    <cellStyle name="Output 2 6 3 3 7" xfId="38486"/>
    <cellStyle name="Output 2 6 3 3 7 2" xfId="38487"/>
    <cellStyle name="Output 2 6 3 3 7 2 2" xfId="38488"/>
    <cellStyle name="Output 2 6 3 3 7 2 3" xfId="38489"/>
    <cellStyle name="Output 2 6 3 3 7 2 4" xfId="38490"/>
    <cellStyle name="Output 2 6 3 3 7 2 5" xfId="38491"/>
    <cellStyle name="Output 2 6 3 3 7 2 6" xfId="38492"/>
    <cellStyle name="Output 2 6 3 3 7 2 7" xfId="38493"/>
    <cellStyle name="Output 2 6 3 3 7 3" xfId="38494"/>
    <cellStyle name="Output 2 6 3 3 7 4" xfId="38495"/>
    <cellStyle name="Output 2 6 3 3 7 5" xfId="38496"/>
    <cellStyle name="Output 2 6 3 3 8" xfId="38497"/>
    <cellStyle name="Output 2 6 3 3 8 2" xfId="38498"/>
    <cellStyle name="Output 2 6 3 3 8 3" xfId="38499"/>
    <cellStyle name="Output 2 6 3 3 8 4" xfId="38500"/>
    <cellStyle name="Output 2 6 3 3 8 5" xfId="38501"/>
    <cellStyle name="Output 2 6 3 3 8 6" xfId="38502"/>
    <cellStyle name="Output 2 6 3 3 8 7" xfId="38503"/>
    <cellStyle name="Output 2 6 3 3 8 8" xfId="38504"/>
    <cellStyle name="Output 2 6 3 3 9" xfId="38505"/>
    <cellStyle name="Output 2 6 3 3 9 2" xfId="38506"/>
    <cellStyle name="Output 2 6 3 3 9 3" xfId="38507"/>
    <cellStyle name="Output 2 6 3 3 9 4" xfId="38508"/>
    <cellStyle name="Output 2 6 3 3 9 5" xfId="38509"/>
    <cellStyle name="Output 2 6 3 3 9 6" xfId="38510"/>
    <cellStyle name="Output 2 6 3 3 9 7" xfId="38511"/>
    <cellStyle name="Output 2 6 3 4" xfId="38512"/>
    <cellStyle name="Output 2 6 3 4 10" xfId="38513"/>
    <cellStyle name="Output 2 6 3 4 10 2" xfId="38514"/>
    <cellStyle name="Output 2 6 3 4 10 3" xfId="38515"/>
    <cellStyle name="Output 2 6 3 4 10 4" xfId="38516"/>
    <cellStyle name="Output 2 6 3 4 10 5" xfId="38517"/>
    <cellStyle name="Output 2 6 3 4 11" xfId="38518"/>
    <cellStyle name="Output 2 6 3 4 11 2" xfId="38519"/>
    <cellStyle name="Output 2 6 3 4 11 3" xfId="38520"/>
    <cellStyle name="Output 2 6 3 4 11 4" xfId="38521"/>
    <cellStyle name="Output 2 6 3 4 11 5" xfId="38522"/>
    <cellStyle name="Output 2 6 3 4 12" xfId="38523"/>
    <cellStyle name="Output 2 6 3 4 12 2" xfId="38524"/>
    <cellStyle name="Output 2 6 3 4 12 3" xfId="38525"/>
    <cellStyle name="Output 2 6 3 4 12 4" xfId="38526"/>
    <cellStyle name="Output 2 6 3 4 12 5" xfId="38527"/>
    <cellStyle name="Output 2 6 3 4 13" xfId="38528"/>
    <cellStyle name="Output 2 6 3 4 13 2" xfId="38529"/>
    <cellStyle name="Output 2 6 3 4 13 3" xfId="38530"/>
    <cellStyle name="Output 2 6 3 4 13 4" xfId="38531"/>
    <cellStyle name="Output 2 6 3 4 13 5" xfId="38532"/>
    <cellStyle name="Output 2 6 3 4 14" xfId="38533"/>
    <cellStyle name="Output 2 6 3 4 14 2" xfId="38534"/>
    <cellStyle name="Output 2 6 3 4 14 3" xfId="38535"/>
    <cellStyle name="Output 2 6 3 4 14 4" xfId="38536"/>
    <cellStyle name="Output 2 6 3 4 14 5" xfId="38537"/>
    <cellStyle name="Output 2 6 3 4 15" xfId="38538"/>
    <cellStyle name="Output 2 6 3 4 15 2" xfId="38539"/>
    <cellStyle name="Output 2 6 3 4 15 3" xfId="38540"/>
    <cellStyle name="Output 2 6 3 4 15 4" xfId="38541"/>
    <cellStyle name="Output 2 6 3 4 15 5" xfId="38542"/>
    <cellStyle name="Output 2 6 3 4 16" xfId="38543"/>
    <cellStyle name="Output 2 6 3 4 16 2" xfId="38544"/>
    <cellStyle name="Output 2 6 3 4 16 3" xfId="38545"/>
    <cellStyle name="Output 2 6 3 4 16 4" xfId="38546"/>
    <cellStyle name="Output 2 6 3 4 16 5" xfId="38547"/>
    <cellStyle name="Output 2 6 3 4 17" xfId="38548"/>
    <cellStyle name="Output 2 6 3 4 17 2" xfId="38549"/>
    <cellStyle name="Output 2 6 3 4 17 3" xfId="38550"/>
    <cellStyle name="Output 2 6 3 4 17 4" xfId="38551"/>
    <cellStyle name="Output 2 6 3 4 17 5" xfId="38552"/>
    <cellStyle name="Output 2 6 3 4 18" xfId="38553"/>
    <cellStyle name="Output 2 6 3 4 18 2" xfId="38554"/>
    <cellStyle name="Output 2 6 3 4 18 3" xfId="38555"/>
    <cellStyle name="Output 2 6 3 4 18 4" xfId="38556"/>
    <cellStyle name="Output 2 6 3 4 18 5" xfId="38557"/>
    <cellStyle name="Output 2 6 3 4 19" xfId="38558"/>
    <cellStyle name="Output 2 6 3 4 2" xfId="38559"/>
    <cellStyle name="Output 2 6 3 4 2 2" xfId="38560"/>
    <cellStyle name="Output 2 6 3 4 2 2 2" xfId="38561"/>
    <cellStyle name="Output 2 6 3 4 2 2 3" xfId="38562"/>
    <cellStyle name="Output 2 6 3 4 2 2 4" xfId="38563"/>
    <cellStyle name="Output 2 6 3 4 2 2 5" xfId="38564"/>
    <cellStyle name="Output 2 6 3 4 2 2 6" xfId="38565"/>
    <cellStyle name="Output 2 6 3 4 2 2 7" xfId="38566"/>
    <cellStyle name="Output 2 6 3 4 2 3" xfId="38567"/>
    <cellStyle name="Output 2 6 3 4 2 4" xfId="38568"/>
    <cellStyle name="Output 2 6 3 4 2 5" xfId="38569"/>
    <cellStyle name="Output 2 6 3 4 3" xfId="38570"/>
    <cellStyle name="Output 2 6 3 4 3 2" xfId="38571"/>
    <cellStyle name="Output 2 6 3 4 3 2 2" xfId="38572"/>
    <cellStyle name="Output 2 6 3 4 3 2 3" xfId="38573"/>
    <cellStyle name="Output 2 6 3 4 3 2 4" xfId="38574"/>
    <cellStyle name="Output 2 6 3 4 3 2 5" xfId="38575"/>
    <cellStyle name="Output 2 6 3 4 3 2 6" xfId="38576"/>
    <cellStyle name="Output 2 6 3 4 3 2 7" xfId="38577"/>
    <cellStyle name="Output 2 6 3 4 3 3" xfId="38578"/>
    <cellStyle name="Output 2 6 3 4 3 4" xfId="38579"/>
    <cellStyle name="Output 2 6 3 4 3 5" xfId="38580"/>
    <cellStyle name="Output 2 6 3 4 4" xfId="38581"/>
    <cellStyle name="Output 2 6 3 4 4 2" xfId="38582"/>
    <cellStyle name="Output 2 6 3 4 4 2 2" xfId="38583"/>
    <cellStyle name="Output 2 6 3 4 4 2 3" xfId="38584"/>
    <cellStyle name="Output 2 6 3 4 4 2 4" xfId="38585"/>
    <cellStyle name="Output 2 6 3 4 4 2 5" xfId="38586"/>
    <cellStyle name="Output 2 6 3 4 4 2 6" xfId="38587"/>
    <cellStyle name="Output 2 6 3 4 4 2 7" xfId="38588"/>
    <cellStyle name="Output 2 6 3 4 4 3" xfId="38589"/>
    <cellStyle name="Output 2 6 3 4 4 4" xfId="38590"/>
    <cellStyle name="Output 2 6 3 4 4 5" xfId="38591"/>
    <cellStyle name="Output 2 6 3 4 5" xfId="38592"/>
    <cellStyle name="Output 2 6 3 4 5 2" xfId="38593"/>
    <cellStyle name="Output 2 6 3 4 5 3" xfId="38594"/>
    <cellStyle name="Output 2 6 3 4 5 4" xfId="38595"/>
    <cellStyle name="Output 2 6 3 4 5 5" xfId="38596"/>
    <cellStyle name="Output 2 6 3 4 5 6" xfId="38597"/>
    <cellStyle name="Output 2 6 3 4 5 7" xfId="38598"/>
    <cellStyle name="Output 2 6 3 4 5 8" xfId="38599"/>
    <cellStyle name="Output 2 6 3 4 6" xfId="38600"/>
    <cellStyle name="Output 2 6 3 4 6 2" xfId="38601"/>
    <cellStyle name="Output 2 6 3 4 6 3" xfId="38602"/>
    <cellStyle name="Output 2 6 3 4 6 4" xfId="38603"/>
    <cellStyle name="Output 2 6 3 4 6 5" xfId="38604"/>
    <cellStyle name="Output 2 6 3 4 6 6" xfId="38605"/>
    <cellStyle name="Output 2 6 3 4 6 7" xfId="38606"/>
    <cellStyle name="Output 2 6 3 4 7" xfId="38607"/>
    <cellStyle name="Output 2 6 3 4 7 2" xfId="38608"/>
    <cellStyle name="Output 2 6 3 4 7 3" xfId="38609"/>
    <cellStyle name="Output 2 6 3 4 7 4" xfId="38610"/>
    <cellStyle name="Output 2 6 3 4 7 5" xfId="38611"/>
    <cellStyle name="Output 2 6 3 4 8" xfId="38612"/>
    <cellStyle name="Output 2 6 3 4 8 2" xfId="38613"/>
    <cellStyle name="Output 2 6 3 4 8 3" xfId="38614"/>
    <cellStyle name="Output 2 6 3 4 8 4" xfId="38615"/>
    <cellStyle name="Output 2 6 3 4 8 5" xfId="38616"/>
    <cellStyle name="Output 2 6 3 4 9" xfId="38617"/>
    <cellStyle name="Output 2 6 3 4 9 2" xfId="38618"/>
    <cellStyle name="Output 2 6 3 4 9 3" xfId="38619"/>
    <cellStyle name="Output 2 6 3 4 9 4" xfId="38620"/>
    <cellStyle name="Output 2 6 3 4 9 5" xfId="38621"/>
    <cellStyle name="Output 2 6 3 5" xfId="38622"/>
    <cellStyle name="Output 2 6 3 5 10" xfId="38623"/>
    <cellStyle name="Output 2 6 3 5 2" xfId="38624"/>
    <cellStyle name="Output 2 6 3 5 2 2" xfId="38625"/>
    <cellStyle name="Output 2 6 3 5 2 2 2" xfId="38626"/>
    <cellStyle name="Output 2 6 3 5 2 2 3" xfId="38627"/>
    <cellStyle name="Output 2 6 3 5 2 2 4" xfId="38628"/>
    <cellStyle name="Output 2 6 3 5 2 2 5" xfId="38629"/>
    <cellStyle name="Output 2 6 3 5 2 2 6" xfId="38630"/>
    <cellStyle name="Output 2 6 3 5 2 2 7" xfId="38631"/>
    <cellStyle name="Output 2 6 3 5 2 3" xfId="38632"/>
    <cellStyle name="Output 2 6 3 5 2 4" xfId="38633"/>
    <cellStyle name="Output 2 6 3 5 3" xfId="38634"/>
    <cellStyle name="Output 2 6 3 5 3 2" xfId="38635"/>
    <cellStyle name="Output 2 6 3 5 3 2 2" xfId="38636"/>
    <cellStyle name="Output 2 6 3 5 3 2 3" xfId="38637"/>
    <cellStyle name="Output 2 6 3 5 3 2 4" xfId="38638"/>
    <cellStyle name="Output 2 6 3 5 3 2 5" xfId="38639"/>
    <cellStyle name="Output 2 6 3 5 3 2 6" xfId="38640"/>
    <cellStyle name="Output 2 6 3 5 3 2 7" xfId="38641"/>
    <cellStyle name="Output 2 6 3 5 3 3" xfId="38642"/>
    <cellStyle name="Output 2 6 3 5 3 4" xfId="38643"/>
    <cellStyle name="Output 2 6 3 5 4" xfId="38644"/>
    <cellStyle name="Output 2 6 3 5 4 2" xfId="38645"/>
    <cellStyle name="Output 2 6 3 5 4 2 2" xfId="38646"/>
    <cellStyle name="Output 2 6 3 5 4 2 3" xfId="38647"/>
    <cellStyle name="Output 2 6 3 5 4 2 4" xfId="38648"/>
    <cellStyle name="Output 2 6 3 5 4 2 5" xfId="38649"/>
    <cellStyle name="Output 2 6 3 5 4 2 6" xfId="38650"/>
    <cellStyle name="Output 2 6 3 5 4 2 7" xfId="38651"/>
    <cellStyle name="Output 2 6 3 5 4 3" xfId="38652"/>
    <cellStyle name="Output 2 6 3 5 4 4" xfId="38653"/>
    <cellStyle name="Output 2 6 3 5 5" xfId="38654"/>
    <cellStyle name="Output 2 6 3 5 5 2" xfId="38655"/>
    <cellStyle name="Output 2 6 3 5 5 3" xfId="38656"/>
    <cellStyle name="Output 2 6 3 5 5 4" xfId="38657"/>
    <cellStyle name="Output 2 6 3 5 5 5" xfId="38658"/>
    <cellStyle name="Output 2 6 3 5 5 6" xfId="38659"/>
    <cellStyle name="Output 2 6 3 5 5 7" xfId="38660"/>
    <cellStyle name="Output 2 6 3 5 5 8" xfId="38661"/>
    <cellStyle name="Output 2 6 3 5 6" xfId="38662"/>
    <cellStyle name="Output 2 6 3 5 6 2" xfId="38663"/>
    <cellStyle name="Output 2 6 3 5 6 3" xfId="38664"/>
    <cellStyle name="Output 2 6 3 5 6 4" xfId="38665"/>
    <cellStyle name="Output 2 6 3 5 6 5" xfId="38666"/>
    <cellStyle name="Output 2 6 3 5 6 6" xfId="38667"/>
    <cellStyle name="Output 2 6 3 5 6 7" xfId="38668"/>
    <cellStyle name="Output 2 6 3 5 7" xfId="38669"/>
    <cellStyle name="Output 2 6 3 5 8" xfId="38670"/>
    <cellStyle name="Output 2 6 3 5 9" xfId="38671"/>
    <cellStyle name="Output 2 6 3 6" xfId="38672"/>
    <cellStyle name="Output 2 6 3 6 2" xfId="38673"/>
    <cellStyle name="Output 2 6 3 6 2 2" xfId="38674"/>
    <cellStyle name="Output 2 6 3 6 2 3" xfId="38675"/>
    <cellStyle name="Output 2 6 3 6 2 4" xfId="38676"/>
    <cellStyle name="Output 2 6 3 6 2 5" xfId="38677"/>
    <cellStyle name="Output 2 6 3 6 2 6" xfId="38678"/>
    <cellStyle name="Output 2 6 3 6 2 7" xfId="38679"/>
    <cellStyle name="Output 2 6 3 6 3" xfId="38680"/>
    <cellStyle name="Output 2 6 3 6 4" xfId="38681"/>
    <cellStyle name="Output 2 6 3 6 5" xfId="38682"/>
    <cellStyle name="Output 2 6 3 7" xfId="38683"/>
    <cellStyle name="Output 2 6 3 7 2" xfId="38684"/>
    <cellStyle name="Output 2 6 3 7 2 2" xfId="38685"/>
    <cellStyle name="Output 2 6 3 7 2 3" xfId="38686"/>
    <cellStyle name="Output 2 6 3 7 2 4" xfId="38687"/>
    <cellStyle name="Output 2 6 3 7 2 5" xfId="38688"/>
    <cellStyle name="Output 2 6 3 7 2 6" xfId="38689"/>
    <cellStyle name="Output 2 6 3 7 2 7" xfId="38690"/>
    <cellStyle name="Output 2 6 3 7 3" xfId="38691"/>
    <cellStyle name="Output 2 6 3 7 4" xfId="38692"/>
    <cellStyle name="Output 2 6 3 7 5" xfId="38693"/>
    <cellStyle name="Output 2 6 3 8" xfId="38694"/>
    <cellStyle name="Output 2 6 3 8 2" xfId="38695"/>
    <cellStyle name="Output 2 6 3 8 2 2" xfId="38696"/>
    <cellStyle name="Output 2 6 3 8 2 3" xfId="38697"/>
    <cellStyle name="Output 2 6 3 8 2 4" xfId="38698"/>
    <cellStyle name="Output 2 6 3 8 2 5" xfId="38699"/>
    <cellStyle name="Output 2 6 3 8 2 6" xfId="38700"/>
    <cellStyle name="Output 2 6 3 8 2 7" xfId="38701"/>
    <cellStyle name="Output 2 6 3 8 3" xfId="38702"/>
    <cellStyle name="Output 2 6 3 8 4" xfId="38703"/>
    <cellStyle name="Output 2 6 3 8 5" xfId="38704"/>
    <cellStyle name="Output 2 6 3 9" xfId="38705"/>
    <cellStyle name="Output 2 6 3 9 2" xfId="38706"/>
    <cellStyle name="Output 2 6 3 9 2 2" xfId="38707"/>
    <cellStyle name="Output 2 6 3 9 2 3" xfId="38708"/>
    <cellStyle name="Output 2 6 3 9 2 4" xfId="38709"/>
    <cellStyle name="Output 2 6 3 9 2 5" xfId="38710"/>
    <cellStyle name="Output 2 6 3 9 2 6" xfId="38711"/>
    <cellStyle name="Output 2 6 3 9 2 7" xfId="38712"/>
    <cellStyle name="Output 2 6 3 9 3" xfId="38713"/>
    <cellStyle name="Output 2 6 3 9 4" xfId="38714"/>
    <cellStyle name="Output 2 6 3 9 5" xfId="38715"/>
    <cellStyle name="Output 2 6 4" xfId="38716"/>
    <cellStyle name="Output 2 6 4 10" xfId="38717"/>
    <cellStyle name="Output 2 6 4 10 2" xfId="38718"/>
    <cellStyle name="Output 2 6 4 10 3" xfId="38719"/>
    <cellStyle name="Output 2 6 4 10 4" xfId="38720"/>
    <cellStyle name="Output 2 6 4 10 5" xfId="38721"/>
    <cellStyle name="Output 2 6 4 11" xfId="38722"/>
    <cellStyle name="Output 2 6 4 11 2" xfId="38723"/>
    <cellStyle name="Output 2 6 4 11 3" xfId="38724"/>
    <cellStyle name="Output 2 6 4 11 4" xfId="38725"/>
    <cellStyle name="Output 2 6 4 11 5" xfId="38726"/>
    <cellStyle name="Output 2 6 4 12" xfId="38727"/>
    <cellStyle name="Output 2 6 4 12 2" xfId="38728"/>
    <cellStyle name="Output 2 6 4 12 3" xfId="38729"/>
    <cellStyle name="Output 2 6 4 12 4" xfId="38730"/>
    <cellStyle name="Output 2 6 4 12 5" xfId="38731"/>
    <cellStyle name="Output 2 6 4 13" xfId="38732"/>
    <cellStyle name="Output 2 6 4 13 2" xfId="38733"/>
    <cellStyle name="Output 2 6 4 13 3" xfId="38734"/>
    <cellStyle name="Output 2 6 4 13 4" xfId="38735"/>
    <cellStyle name="Output 2 6 4 13 5" xfId="38736"/>
    <cellStyle name="Output 2 6 4 14" xfId="38737"/>
    <cellStyle name="Output 2 6 4 14 2" xfId="38738"/>
    <cellStyle name="Output 2 6 4 14 3" xfId="38739"/>
    <cellStyle name="Output 2 6 4 14 4" xfId="38740"/>
    <cellStyle name="Output 2 6 4 14 5" xfId="38741"/>
    <cellStyle name="Output 2 6 4 15" xfId="38742"/>
    <cellStyle name="Output 2 6 4 15 2" xfId="38743"/>
    <cellStyle name="Output 2 6 4 15 3" xfId="38744"/>
    <cellStyle name="Output 2 6 4 15 4" xfId="38745"/>
    <cellStyle name="Output 2 6 4 15 5" xfId="38746"/>
    <cellStyle name="Output 2 6 4 16" xfId="38747"/>
    <cellStyle name="Output 2 6 4 16 2" xfId="38748"/>
    <cellStyle name="Output 2 6 4 16 3" xfId="38749"/>
    <cellStyle name="Output 2 6 4 16 4" xfId="38750"/>
    <cellStyle name="Output 2 6 4 16 5" xfId="38751"/>
    <cellStyle name="Output 2 6 4 17" xfId="38752"/>
    <cellStyle name="Output 2 6 4 17 2" xfId="38753"/>
    <cellStyle name="Output 2 6 4 17 3" xfId="38754"/>
    <cellStyle name="Output 2 6 4 17 4" xfId="38755"/>
    <cellStyle name="Output 2 6 4 17 5" xfId="38756"/>
    <cellStyle name="Output 2 6 4 18" xfId="38757"/>
    <cellStyle name="Output 2 6 4 18 2" xfId="38758"/>
    <cellStyle name="Output 2 6 4 18 3" xfId="38759"/>
    <cellStyle name="Output 2 6 4 18 4" xfId="38760"/>
    <cellStyle name="Output 2 6 4 18 5" xfId="38761"/>
    <cellStyle name="Output 2 6 4 19" xfId="38762"/>
    <cellStyle name="Output 2 6 4 2" xfId="38763"/>
    <cellStyle name="Output 2 6 4 2 10" xfId="38764"/>
    <cellStyle name="Output 2 6 4 2 10 2" xfId="38765"/>
    <cellStyle name="Output 2 6 4 2 10 3" xfId="38766"/>
    <cellStyle name="Output 2 6 4 2 10 4" xfId="38767"/>
    <cellStyle name="Output 2 6 4 2 10 5" xfId="38768"/>
    <cellStyle name="Output 2 6 4 2 11" xfId="38769"/>
    <cellStyle name="Output 2 6 4 2 11 2" xfId="38770"/>
    <cellStyle name="Output 2 6 4 2 11 3" xfId="38771"/>
    <cellStyle name="Output 2 6 4 2 11 4" xfId="38772"/>
    <cellStyle name="Output 2 6 4 2 11 5" xfId="38773"/>
    <cellStyle name="Output 2 6 4 2 12" xfId="38774"/>
    <cellStyle name="Output 2 6 4 2 12 2" xfId="38775"/>
    <cellStyle name="Output 2 6 4 2 12 3" xfId="38776"/>
    <cellStyle name="Output 2 6 4 2 12 4" xfId="38777"/>
    <cellStyle name="Output 2 6 4 2 12 5" xfId="38778"/>
    <cellStyle name="Output 2 6 4 2 13" xfId="38779"/>
    <cellStyle name="Output 2 6 4 2 13 2" xfId="38780"/>
    <cellStyle name="Output 2 6 4 2 13 3" xfId="38781"/>
    <cellStyle name="Output 2 6 4 2 13 4" xfId="38782"/>
    <cellStyle name="Output 2 6 4 2 13 5" xfId="38783"/>
    <cellStyle name="Output 2 6 4 2 14" xfId="38784"/>
    <cellStyle name="Output 2 6 4 2 14 2" xfId="38785"/>
    <cellStyle name="Output 2 6 4 2 14 3" xfId="38786"/>
    <cellStyle name="Output 2 6 4 2 14 4" xfId="38787"/>
    <cellStyle name="Output 2 6 4 2 14 5" xfId="38788"/>
    <cellStyle name="Output 2 6 4 2 15" xfId="38789"/>
    <cellStyle name="Output 2 6 4 2 15 2" xfId="38790"/>
    <cellStyle name="Output 2 6 4 2 15 3" xfId="38791"/>
    <cellStyle name="Output 2 6 4 2 15 4" xfId="38792"/>
    <cellStyle name="Output 2 6 4 2 15 5" xfId="38793"/>
    <cellStyle name="Output 2 6 4 2 16" xfId="38794"/>
    <cellStyle name="Output 2 6 4 2 16 2" xfId="38795"/>
    <cellStyle name="Output 2 6 4 2 16 3" xfId="38796"/>
    <cellStyle name="Output 2 6 4 2 16 4" xfId="38797"/>
    <cellStyle name="Output 2 6 4 2 16 5" xfId="38798"/>
    <cellStyle name="Output 2 6 4 2 17" xfId="38799"/>
    <cellStyle name="Output 2 6 4 2 17 2" xfId="38800"/>
    <cellStyle name="Output 2 6 4 2 17 3" xfId="38801"/>
    <cellStyle name="Output 2 6 4 2 17 4" xfId="38802"/>
    <cellStyle name="Output 2 6 4 2 17 5" xfId="38803"/>
    <cellStyle name="Output 2 6 4 2 18" xfId="38804"/>
    <cellStyle name="Output 2 6 4 2 18 2" xfId="38805"/>
    <cellStyle name="Output 2 6 4 2 18 3" xfId="38806"/>
    <cellStyle name="Output 2 6 4 2 18 4" xfId="38807"/>
    <cellStyle name="Output 2 6 4 2 18 5" xfId="38808"/>
    <cellStyle name="Output 2 6 4 2 19" xfId="38809"/>
    <cellStyle name="Output 2 6 4 2 2" xfId="38810"/>
    <cellStyle name="Output 2 6 4 2 2 2" xfId="38811"/>
    <cellStyle name="Output 2 6 4 2 2 2 2" xfId="38812"/>
    <cellStyle name="Output 2 6 4 2 2 2 3" xfId="38813"/>
    <cellStyle name="Output 2 6 4 2 2 2 4" xfId="38814"/>
    <cellStyle name="Output 2 6 4 2 2 2 5" xfId="38815"/>
    <cellStyle name="Output 2 6 4 2 2 2 6" xfId="38816"/>
    <cellStyle name="Output 2 6 4 2 2 2 7" xfId="38817"/>
    <cellStyle name="Output 2 6 4 2 2 3" xfId="38818"/>
    <cellStyle name="Output 2 6 4 2 2 4" xfId="38819"/>
    <cellStyle name="Output 2 6 4 2 2 5" xfId="38820"/>
    <cellStyle name="Output 2 6 4 2 3" xfId="38821"/>
    <cellStyle name="Output 2 6 4 2 3 2" xfId="38822"/>
    <cellStyle name="Output 2 6 4 2 3 2 2" xfId="38823"/>
    <cellStyle name="Output 2 6 4 2 3 2 3" xfId="38824"/>
    <cellStyle name="Output 2 6 4 2 3 2 4" xfId="38825"/>
    <cellStyle name="Output 2 6 4 2 3 2 5" xfId="38826"/>
    <cellStyle name="Output 2 6 4 2 3 2 6" xfId="38827"/>
    <cellStyle name="Output 2 6 4 2 3 2 7" xfId="38828"/>
    <cellStyle name="Output 2 6 4 2 3 3" xfId="38829"/>
    <cellStyle name="Output 2 6 4 2 3 4" xfId="38830"/>
    <cellStyle name="Output 2 6 4 2 3 5" xfId="38831"/>
    <cellStyle name="Output 2 6 4 2 4" xfId="38832"/>
    <cellStyle name="Output 2 6 4 2 4 2" xfId="38833"/>
    <cellStyle name="Output 2 6 4 2 4 2 2" xfId="38834"/>
    <cellStyle name="Output 2 6 4 2 4 2 3" xfId="38835"/>
    <cellStyle name="Output 2 6 4 2 4 2 4" xfId="38836"/>
    <cellStyle name="Output 2 6 4 2 4 2 5" xfId="38837"/>
    <cellStyle name="Output 2 6 4 2 4 2 6" xfId="38838"/>
    <cellStyle name="Output 2 6 4 2 4 2 7" xfId="38839"/>
    <cellStyle name="Output 2 6 4 2 4 3" xfId="38840"/>
    <cellStyle name="Output 2 6 4 2 4 4" xfId="38841"/>
    <cellStyle name="Output 2 6 4 2 4 5" xfId="38842"/>
    <cellStyle name="Output 2 6 4 2 5" xfId="38843"/>
    <cellStyle name="Output 2 6 4 2 5 2" xfId="38844"/>
    <cellStyle name="Output 2 6 4 2 5 3" xfId="38845"/>
    <cellStyle name="Output 2 6 4 2 5 4" xfId="38846"/>
    <cellStyle name="Output 2 6 4 2 5 5" xfId="38847"/>
    <cellStyle name="Output 2 6 4 2 5 6" xfId="38848"/>
    <cellStyle name="Output 2 6 4 2 5 7" xfId="38849"/>
    <cellStyle name="Output 2 6 4 2 5 8" xfId="38850"/>
    <cellStyle name="Output 2 6 4 2 6" xfId="38851"/>
    <cellStyle name="Output 2 6 4 2 6 2" xfId="38852"/>
    <cellStyle name="Output 2 6 4 2 6 3" xfId="38853"/>
    <cellStyle name="Output 2 6 4 2 6 4" xfId="38854"/>
    <cellStyle name="Output 2 6 4 2 6 5" xfId="38855"/>
    <cellStyle name="Output 2 6 4 2 6 6" xfId="38856"/>
    <cellStyle name="Output 2 6 4 2 6 7" xfId="38857"/>
    <cellStyle name="Output 2 6 4 2 7" xfId="38858"/>
    <cellStyle name="Output 2 6 4 2 7 2" xfId="38859"/>
    <cellStyle name="Output 2 6 4 2 7 3" xfId="38860"/>
    <cellStyle name="Output 2 6 4 2 7 4" xfId="38861"/>
    <cellStyle name="Output 2 6 4 2 7 5" xfId="38862"/>
    <cellStyle name="Output 2 6 4 2 8" xfId="38863"/>
    <cellStyle name="Output 2 6 4 2 8 2" xfId="38864"/>
    <cellStyle name="Output 2 6 4 2 8 3" xfId="38865"/>
    <cellStyle name="Output 2 6 4 2 8 4" xfId="38866"/>
    <cellStyle name="Output 2 6 4 2 8 5" xfId="38867"/>
    <cellStyle name="Output 2 6 4 2 9" xfId="38868"/>
    <cellStyle name="Output 2 6 4 2 9 2" xfId="38869"/>
    <cellStyle name="Output 2 6 4 2 9 3" xfId="38870"/>
    <cellStyle name="Output 2 6 4 2 9 4" xfId="38871"/>
    <cellStyle name="Output 2 6 4 2 9 5" xfId="38872"/>
    <cellStyle name="Output 2 6 4 3" xfId="38873"/>
    <cellStyle name="Output 2 6 4 3 10" xfId="38874"/>
    <cellStyle name="Output 2 6 4 3 2" xfId="38875"/>
    <cellStyle name="Output 2 6 4 3 2 2" xfId="38876"/>
    <cellStyle name="Output 2 6 4 3 2 2 2" xfId="38877"/>
    <cellStyle name="Output 2 6 4 3 2 2 3" xfId="38878"/>
    <cellStyle name="Output 2 6 4 3 2 2 4" xfId="38879"/>
    <cellStyle name="Output 2 6 4 3 2 2 5" xfId="38880"/>
    <cellStyle name="Output 2 6 4 3 2 2 6" xfId="38881"/>
    <cellStyle name="Output 2 6 4 3 2 2 7" xfId="38882"/>
    <cellStyle name="Output 2 6 4 3 2 3" xfId="38883"/>
    <cellStyle name="Output 2 6 4 3 2 4" xfId="38884"/>
    <cellStyle name="Output 2 6 4 3 3" xfId="38885"/>
    <cellStyle name="Output 2 6 4 3 3 2" xfId="38886"/>
    <cellStyle name="Output 2 6 4 3 3 2 2" xfId="38887"/>
    <cellStyle name="Output 2 6 4 3 3 2 3" xfId="38888"/>
    <cellStyle name="Output 2 6 4 3 3 2 4" xfId="38889"/>
    <cellStyle name="Output 2 6 4 3 3 2 5" xfId="38890"/>
    <cellStyle name="Output 2 6 4 3 3 2 6" xfId="38891"/>
    <cellStyle name="Output 2 6 4 3 3 2 7" xfId="38892"/>
    <cellStyle name="Output 2 6 4 3 3 3" xfId="38893"/>
    <cellStyle name="Output 2 6 4 3 3 4" xfId="38894"/>
    <cellStyle name="Output 2 6 4 3 4" xfId="38895"/>
    <cellStyle name="Output 2 6 4 3 4 2" xfId="38896"/>
    <cellStyle name="Output 2 6 4 3 4 2 2" xfId="38897"/>
    <cellStyle name="Output 2 6 4 3 4 2 3" xfId="38898"/>
    <cellStyle name="Output 2 6 4 3 4 2 4" xfId="38899"/>
    <cellStyle name="Output 2 6 4 3 4 2 5" xfId="38900"/>
    <cellStyle name="Output 2 6 4 3 4 2 6" xfId="38901"/>
    <cellStyle name="Output 2 6 4 3 4 2 7" xfId="38902"/>
    <cellStyle name="Output 2 6 4 3 4 3" xfId="38903"/>
    <cellStyle name="Output 2 6 4 3 4 4" xfId="38904"/>
    <cellStyle name="Output 2 6 4 3 5" xfId="38905"/>
    <cellStyle name="Output 2 6 4 3 5 2" xfId="38906"/>
    <cellStyle name="Output 2 6 4 3 5 3" xfId="38907"/>
    <cellStyle name="Output 2 6 4 3 5 4" xfId="38908"/>
    <cellStyle name="Output 2 6 4 3 5 5" xfId="38909"/>
    <cellStyle name="Output 2 6 4 3 5 6" xfId="38910"/>
    <cellStyle name="Output 2 6 4 3 5 7" xfId="38911"/>
    <cellStyle name="Output 2 6 4 3 5 8" xfId="38912"/>
    <cellStyle name="Output 2 6 4 3 6" xfId="38913"/>
    <cellStyle name="Output 2 6 4 3 6 2" xfId="38914"/>
    <cellStyle name="Output 2 6 4 3 6 3" xfId="38915"/>
    <cellStyle name="Output 2 6 4 3 6 4" xfId="38916"/>
    <cellStyle name="Output 2 6 4 3 6 5" xfId="38917"/>
    <cellStyle name="Output 2 6 4 3 6 6" xfId="38918"/>
    <cellStyle name="Output 2 6 4 3 6 7" xfId="38919"/>
    <cellStyle name="Output 2 6 4 3 7" xfId="38920"/>
    <cellStyle name="Output 2 6 4 3 8" xfId="38921"/>
    <cellStyle name="Output 2 6 4 3 9" xfId="38922"/>
    <cellStyle name="Output 2 6 4 4" xfId="38923"/>
    <cellStyle name="Output 2 6 4 4 2" xfId="38924"/>
    <cellStyle name="Output 2 6 4 4 2 2" xfId="38925"/>
    <cellStyle name="Output 2 6 4 4 2 3" xfId="38926"/>
    <cellStyle name="Output 2 6 4 4 2 4" xfId="38927"/>
    <cellStyle name="Output 2 6 4 4 2 5" xfId="38928"/>
    <cellStyle name="Output 2 6 4 4 2 6" xfId="38929"/>
    <cellStyle name="Output 2 6 4 4 2 7" xfId="38930"/>
    <cellStyle name="Output 2 6 4 4 3" xfId="38931"/>
    <cellStyle name="Output 2 6 4 4 4" xfId="38932"/>
    <cellStyle name="Output 2 6 4 4 5" xfId="38933"/>
    <cellStyle name="Output 2 6 4 5" xfId="38934"/>
    <cellStyle name="Output 2 6 4 5 2" xfId="38935"/>
    <cellStyle name="Output 2 6 4 5 2 2" xfId="38936"/>
    <cellStyle name="Output 2 6 4 5 2 3" xfId="38937"/>
    <cellStyle name="Output 2 6 4 5 2 4" xfId="38938"/>
    <cellStyle name="Output 2 6 4 5 2 5" xfId="38939"/>
    <cellStyle name="Output 2 6 4 5 2 6" xfId="38940"/>
    <cellStyle name="Output 2 6 4 5 2 7" xfId="38941"/>
    <cellStyle name="Output 2 6 4 5 3" xfId="38942"/>
    <cellStyle name="Output 2 6 4 5 4" xfId="38943"/>
    <cellStyle name="Output 2 6 4 5 5" xfId="38944"/>
    <cellStyle name="Output 2 6 4 6" xfId="38945"/>
    <cellStyle name="Output 2 6 4 6 2" xfId="38946"/>
    <cellStyle name="Output 2 6 4 6 2 2" xfId="38947"/>
    <cellStyle name="Output 2 6 4 6 2 3" xfId="38948"/>
    <cellStyle name="Output 2 6 4 6 2 4" xfId="38949"/>
    <cellStyle name="Output 2 6 4 6 2 5" xfId="38950"/>
    <cellStyle name="Output 2 6 4 6 2 6" xfId="38951"/>
    <cellStyle name="Output 2 6 4 6 2 7" xfId="38952"/>
    <cellStyle name="Output 2 6 4 6 3" xfId="38953"/>
    <cellStyle name="Output 2 6 4 6 4" xfId="38954"/>
    <cellStyle name="Output 2 6 4 6 5" xfId="38955"/>
    <cellStyle name="Output 2 6 4 7" xfId="38956"/>
    <cellStyle name="Output 2 6 4 7 2" xfId="38957"/>
    <cellStyle name="Output 2 6 4 7 2 2" xfId="38958"/>
    <cellStyle name="Output 2 6 4 7 2 3" xfId="38959"/>
    <cellStyle name="Output 2 6 4 7 2 4" xfId="38960"/>
    <cellStyle name="Output 2 6 4 7 2 5" xfId="38961"/>
    <cellStyle name="Output 2 6 4 7 2 6" xfId="38962"/>
    <cellStyle name="Output 2 6 4 7 2 7" xfId="38963"/>
    <cellStyle name="Output 2 6 4 7 3" xfId="38964"/>
    <cellStyle name="Output 2 6 4 7 4" xfId="38965"/>
    <cellStyle name="Output 2 6 4 7 5" xfId="38966"/>
    <cellStyle name="Output 2 6 4 8" xfId="38967"/>
    <cellStyle name="Output 2 6 4 8 2" xfId="38968"/>
    <cellStyle name="Output 2 6 4 8 3" xfId="38969"/>
    <cellStyle name="Output 2 6 4 8 4" xfId="38970"/>
    <cellStyle name="Output 2 6 4 8 5" xfId="38971"/>
    <cellStyle name="Output 2 6 4 8 6" xfId="38972"/>
    <cellStyle name="Output 2 6 4 8 7" xfId="38973"/>
    <cellStyle name="Output 2 6 4 8 8" xfId="38974"/>
    <cellStyle name="Output 2 6 4 9" xfId="38975"/>
    <cellStyle name="Output 2 6 4 9 2" xfId="38976"/>
    <cellStyle name="Output 2 6 4 9 3" xfId="38977"/>
    <cellStyle name="Output 2 6 4 9 4" xfId="38978"/>
    <cellStyle name="Output 2 6 4 9 5" xfId="38979"/>
    <cellStyle name="Output 2 6 4 9 6" xfId="38980"/>
    <cellStyle name="Output 2 6 4 9 7" xfId="38981"/>
    <cellStyle name="Output 2 6 5" xfId="38982"/>
    <cellStyle name="Output 2 6 5 10" xfId="38983"/>
    <cellStyle name="Output 2 6 5 10 2" xfId="38984"/>
    <cellStyle name="Output 2 6 5 10 3" xfId="38985"/>
    <cellStyle name="Output 2 6 5 10 4" xfId="38986"/>
    <cellStyle name="Output 2 6 5 10 5" xfId="38987"/>
    <cellStyle name="Output 2 6 5 11" xfId="38988"/>
    <cellStyle name="Output 2 6 5 11 2" xfId="38989"/>
    <cellStyle name="Output 2 6 5 11 3" xfId="38990"/>
    <cellStyle name="Output 2 6 5 11 4" xfId="38991"/>
    <cellStyle name="Output 2 6 5 11 5" xfId="38992"/>
    <cellStyle name="Output 2 6 5 12" xfId="38993"/>
    <cellStyle name="Output 2 6 5 12 2" xfId="38994"/>
    <cellStyle name="Output 2 6 5 12 3" xfId="38995"/>
    <cellStyle name="Output 2 6 5 12 4" xfId="38996"/>
    <cellStyle name="Output 2 6 5 12 5" xfId="38997"/>
    <cellStyle name="Output 2 6 5 13" xfId="38998"/>
    <cellStyle name="Output 2 6 5 13 2" xfId="38999"/>
    <cellStyle name="Output 2 6 5 13 3" xfId="39000"/>
    <cellStyle name="Output 2 6 5 13 4" xfId="39001"/>
    <cellStyle name="Output 2 6 5 13 5" xfId="39002"/>
    <cellStyle name="Output 2 6 5 14" xfId="39003"/>
    <cellStyle name="Output 2 6 5 14 2" xfId="39004"/>
    <cellStyle name="Output 2 6 5 14 3" xfId="39005"/>
    <cellStyle name="Output 2 6 5 14 4" xfId="39006"/>
    <cellStyle name="Output 2 6 5 14 5" xfId="39007"/>
    <cellStyle name="Output 2 6 5 15" xfId="39008"/>
    <cellStyle name="Output 2 6 5 15 2" xfId="39009"/>
    <cellStyle name="Output 2 6 5 15 3" xfId="39010"/>
    <cellStyle name="Output 2 6 5 15 4" xfId="39011"/>
    <cellStyle name="Output 2 6 5 15 5" xfId="39012"/>
    <cellStyle name="Output 2 6 5 16" xfId="39013"/>
    <cellStyle name="Output 2 6 5 16 2" xfId="39014"/>
    <cellStyle name="Output 2 6 5 16 3" xfId="39015"/>
    <cellStyle name="Output 2 6 5 16 4" xfId="39016"/>
    <cellStyle name="Output 2 6 5 16 5" xfId="39017"/>
    <cellStyle name="Output 2 6 5 17" xfId="39018"/>
    <cellStyle name="Output 2 6 5 17 2" xfId="39019"/>
    <cellStyle name="Output 2 6 5 17 3" xfId="39020"/>
    <cellStyle name="Output 2 6 5 17 4" xfId="39021"/>
    <cellStyle name="Output 2 6 5 17 5" xfId="39022"/>
    <cellStyle name="Output 2 6 5 18" xfId="39023"/>
    <cellStyle name="Output 2 6 5 18 2" xfId="39024"/>
    <cellStyle name="Output 2 6 5 18 3" xfId="39025"/>
    <cellStyle name="Output 2 6 5 18 4" xfId="39026"/>
    <cellStyle name="Output 2 6 5 18 5" xfId="39027"/>
    <cellStyle name="Output 2 6 5 19" xfId="39028"/>
    <cellStyle name="Output 2 6 5 2" xfId="39029"/>
    <cellStyle name="Output 2 6 5 2 10" xfId="39030"/>
    <cellStyle name="Output 2 6 5 2 10 2" xfId="39031"/>
    <cellStyle name="Output 2 6 5 2 10 3" xfId="39032"/>
    <cellStyle name="Output 2 6 5 2 10 4" xfId="39033"/>
    <cellStyle name="Output 2 6 5 2 10 5" xfId="39034"/>
    <cellStyle name="Output 2 6 5 2 11" xfId="39035"/>
    <cellStyle name="Output 2 6 5 2 11 2" xfId="39036"/>
    <cellStyle name="Output 2 6 5 2 11 3" xfId="39037"/>
    <cellStyle name="Output 2 6 5 2 11 4" xfId="39038"/>
    <cellStyle name="Output 2 6 5 2 11 5" xfId="39039"/>
    <cellStyle name="Output 2 6 5 2 12" xfId="39040"/>
    <cellStyle name="Output 2 6 5 2 12 2" xfId="39041"/>
    <cellStyle name="Output 2 6 5 2 12 3" xfId="39042"/>
    <cellStyle name="Output 2 6 5 2 12 4" xfId="39043"/>
    <cellStyle name="Output 2 6 5 2 12 5" xfId="39044"/>
    <cellStyle name="Output 2 6 5 2 13" xfId="39045"/>
    <cellStyle name="Output 2 6 5 2 13 2" xfId="39046"/>
    <cellStyle name="Output 2 6 5 2 13 3" xfId="39047"/>
    <cellStyle name="Output 2 6 5 2 13 4" xfId="39048"/>
    <cellStyle name="Output 2 6 5 2 13 5" xfId="39049"/>
    <cellStyle name="Output 2 6 5 2 14" xfId="39050"/>
    <cellStyle name="Output 2 6 5 2 14 2" xfId="39051"/>
    <cellStyle name="Output 2 6 5 2 14 3" xfId="39052"/>
    <cellStyle name="Output 2 6 5 2 14 4" xfId="39053"/>
    <cellStyle name="Output 2 6 5 2 14 5" xfId="39054"/>
    <cellStyle name="Output 2 6 5 2 15" xfId="39055"/>
    <cellStyle name="Output 2 6 5 2 15 2" xfId="39056"/>
    <cellStyle name="Output 2 6 5 2 15 3" xfId="39057"/>
    <cellStyle name="Output 2 6 5 2 15 4" xfId="39058"/>
    <cellStyle name="Output 2 6 5 2 15 5" xfId="39059"/>
    <cellStyle name="Output 2 6 5 2 16" xfId="39060"/>
    <cellStyle name="Output 2 6 5 2 16 2" xfId="39061"/>
    <cellStyle name="Output 2 6 5 2 16 3" xfId="39062"/>
    <cellStyle name="Output 2 6 5 2 16 4" xfId="39063"/>
    <cellStyle name="Output 2 6 5 2 16 5" xfId="39064"/>
    <cellStyle name="Output 2 6 5 2 17" xfId="39065"/>
    <cellStyle name="Output 2 6 5 2 17 2" xfId="39066"/>
    <cellStyle name="Output 2 6 5 2 17 3" xfId="39067"/>
    <cellStyle name="Output 2 6 5 2 17 4" xfId="39068"/>
    <cellStyle name="Output 2 6 5 2 17 5" xfId="39069"/>
    <cellStyle name="Output 2 6 5 2 18" xfId="39070"/>
    <cellStyle name="Output 2 6 5 2 18 2" xfId="39071"/>
    <cellStyle name="Output 2 6 5 2 18 3" xfId="39072"/>
    <cellStyle name="Output 2 6 5 2 18 4" xfId="39073"/>
    <cellStyle name="Output 2 6 5 2 18 5" xfId="39074"/>
    <cellStyle name="Output 2 6 5 2 19" xfId="39075"/>
    <cellStyle name="Output 2 6 5 2 2" xfId="39076"/>
    <cellStyle name="Output 2 6 5 2 2 2" xfId="39077"/>
    <cellStyle name="Output 2 6 5 2 2 2 2" xfId="39078"/>
    <cellStyle name="Output 2 6 5 2 2 2 3" xfId="39079"/>
    <cellStyle name="Output 2 6 5 2 2 2 4" xfId="39080"/>
    <cellStyle name="Output 2 6 5 2 2 2 5" xfId="39081"/>
    <cellStyle name="Output 2 6 5 2 2 2 6" xfId="39082"/>
    <cellStyle name="Output 2 6 5 2 2 2 7" xfId="39083"/>
    <cellStyle name="Output 2 6 5 2 2 3" xfId="39084"/>
    <cellStyle name="Output 2 6 5 2 2 4" xfId="39085"/>
    <cellStyle name="Output 2 6 5 2 2 5" xfId="39086"/>
    <cellStyle name="Output 2 6 5 2 3" xfId="39087"/>
    <cellStyle name="Output 2 6 5 2 3 2" xfId="39088"/>
    <cellStyle name="Output 2 6 5 2 3 2 2" xfId="39089"/>
    <cellStyle name="Output 2 6 5 2 3 2 3" xfId="39090"/>
    <cellStyle name="Output 2 6 5 2 3 2 4" xfId="39091"/>
    <cellStyle name="Output 2 6 5 2 3 2 5" xfId="39092"/>
    <cellStyle name="Output 2 6 5 2 3 2 6" xfId="39093"/>
    <cellStyle name="Output 2 6 5 2 3 2 7" xfId="39094"/>
    <cellStyle name="Output 2 6 5 2 3 3" xfId="39095"/>
    <cellStyle name="Output 2 6 5 2 3 4" xfId="39096"/>
    <cellStyle name="Output 2 6 5 2 3 5" xfId="39097"/>
    <cellStyle name="Output 2 6 5 2 4" xfId="39098"/>
    <cellStyle name="Output 2 6 5 2 4 2" xfId="39099"/>
    <cellStyle name="Output 2 6 5 2 4 2 2" xfId="39100"/>
    <cellStyle name="Output 2 6 5 2 4 2 3" xfId="39101"/>
    <cellStyle name="Output 2 6 5 2 4 2 4" xfId="39102"/>
    <cellStyle name="Output 2 6 5 2 4 2 5" xfId="39103"/>
    <cellStyle name="Output 2 6 5 2 4 2 6" xfId="39104"/>
    <cellStyle name="Output 2 6 5 2 4 2 7" xfId="39105"/>
    <cellStyle name="Output 2 6 5 2 4 3" xfId="39106"/>
    <cellStyle name="Output 2 6 5 2 4 4" xfId="39107"/>
    <cellStyle name="Output 2 6 5 2 4 5" xfId="39108"/>
    <cellStyle name="Output 2 6 5 2 5" xfId="39109"/>
    <cellStyle name="Output 2 6 5 2 5 2" xfId="39110"/>
    <cellStyle name="Output 2 6 5 2 5 3" xfId="39111"/>
    <cellStyle name="Output 2 6 5 2 5 4" xfId="39112"/>
    <cellStyle name="Output 2 6 5 2 5 5" xfId="39113"/>
    <cellStyle name="Output 2 6 5 2 5 6" xfId="39114"/>
    <cellStyle name="Output 2 6 5 2 5 7" xfId="39115"/>
    <cellStyle name="Output 2 6 5 2 5 8" xfId="39116"/>
    <cellStyle name="Output 2 6 5 2 6" xfId="39117"/>
    <cellStyle name="Output 2 6 5 2 6 2" xfId="39118"/>
    <cellStyle name="Output 2 6 5 2 6 3" xfId="39119"/>
    <cellStyle name="Output 2 6 5 2 6 4" xfId="39120"/>
    <cellStyle name="Output 2 6 5 2 6 5" xfId="39121"/>
    <cellStyle name="Output 2 6 5 2 6 6" xfId="39122"/>
    <cellStyle name="Output 2 6 5 2 6 7" xfId="39123"/>
    <cellStyle name="Output 2 6 5 2 7" xfId="39124"/>
    <cellStyle name="Output 2 6 5 2 7 2" xfId="39125"/>
    <cellStyle name="Output 2 6 5 2 7 3" xfId="39126"/>
    <cellStyle name="Output 2 6 5 2 7 4" xfId="39127"/>
    <cellStyle name="Output 2 6 5 2 7 5" xfId="39128"/>
    <cellStyle name="Output 2 6 5 2 8" xfId="39129"/>
    <cellStyle name="Output 2 6 5 2 8 2" xfId="39130"/>
    <cellStyle name="Output 2 6 5 2 8 3" xfId="39131"/>
    <cellStyle name="Output 2 6 5 2 8 4" xfId="39132"/>
    <cellStyle name="Output 2 6 5 2 8 5" xfId="39133"/>
    <cellStyle name="Output 2 6 5 2 9" xfId="39134"/>
    <cellStyle name="Output 2 6 5 2 9 2" xfId="39135"/>
    <cellStyle name="Output 2 6 5 2 9 3" xfId="39136"/>
    <cellStyle name="Output 2 6 5 2 9 4" xfId="39137"/>
    <cellStyle name="Output 2 6 5 2 9 5" xfId="39138"/>
    <cellStyle name="Output 2 6 5 3" xfId="39139"/>
    <cellStyle name="Output 2 6 5 3 10" xfId="39140"/>
    <cellStyle name="Output 2 6 5 3 2" xfId="39141"/>
    <cellStyle name="Output 2 6 5 3 2 2" xfId="39142"/>
    <cellStyle name="Output 2 6 5 3 2 2 2" xfId="39143"/>
    <cellStyle name="Output 2 6 5 3 2 2 3" xfId="39144"/>
    <cellStyle name="Output 2 6 5 3 2 2 4" xfId="39145"/>
    <cellStyle name="Output 2 6 5 3 2 2 5" xfId="39146"/>
    <cellStyle name="Output 2 6 5 3 2 2 6" xfId="39147"/>
    <cellStyle name="Output 2 6 5 3 2 2 7" xfId="39148"/>
    <cellStyle name="Output 2 6 5 3 2 3" xfId="39149"/>
    <cellStyle name="Output 2 6 5 3 2 4" xfId="39150"/>
    <cellStyle name="Output 2 6 5 3 3" xfId="39151"/>
    <cellStyle name="Output 2 6 5 3 3 2" xfId="39152"/>
    <cellStyle name="Output 2 6 5 3 3 2 2" xfId="39153"/>
    <cellStyle name="Output 2 6 5 3 3 2 3" xfId="39154"/>
    <cellStyle name="Output 2 6 5 3 3 2 4" xfId="39155"/>
    <cellStyle name="Output 2 6 5 3 3 2 5" xfId="39156"/>
    <cellStyle name="Output 2 6 5 3 3 2 6" xfId="39157"/>
    <cellStyle name="Output 2 6 5 3 3 2 7" xfId="39158"/>
    <cellStyle name="Output 2 6 5 3 3 3" xfId="39159"/>
    <cellStyle name="Output 2 6 5 3 3 4" xfId="39160"/>
    <cellStyle name="Output 2 6 5 3 4" xfId="39161"/>
    <cellStyle name="Output 2 6 5 3 4 2" xfId="39162"/>
    <cellStyle name="Output 2 6 5 3 4 2 2" xfId="39163"/>
    <cellStyle name="Output 2 6 5 3 4 2 3" xfId="39164"/>
    <cellStyle name="Output 2 6 5 3 4 2 4" xfId="39165"/>
    <cellStyle name="Output 2 6 5 3 4 2 5" xfId="39166"/>
    <cellStyle name="Output 2 6 5 3 4 2 6" xfId="39167"/>
    <cellStyle name="Output 2 6 5 3 4 2 7" xfId="39168"/>
    <cellStyle name="Output 2 6 5 3 4 3" xfId="39169"/>
    <cellStyle name="Output 2 6 5 3 4 4" xfId="39170"/>
    <cellStyle name="Output 2 6 5 3 5" xfId="39171"/>
    <cellStyle name="Output 2 6 5 3 5 2" xfId="39172"/>
    <cellStyle name="Output 2 6 5 3 5 3" xfId="39173"/>
    <cellStyle name="Output 2 6 5 3 5 4" xfId="39174"/>
    <cellStyle name="Output 2 6 5 3 5 5" xfId="39175"/>
    <cellStyle name="Output 2 6 5 3 5 6" xfId="39176"/>
    <cellStyle name="Output 2 6 5 3 5 7" xfId="39177"/>
    <cellStyle name="Output 2 6 5 3 5 8" xfId="39178"/>
    <cellStyle name="Output 2 6 5 3 6" xfId="39179"/>
    <cellStyle name="Output 2 6 5 3 6 2" xfId="39180"/>
    <cellStyle name="Output 2 6 5 3 6 3" xfId="39181"/>
    <cellStyle name="Output 2 6 5 3 6 4" xfId="39182"/>
    <cellStyle name="Output 2 6 5 3 6 5" xfId="39183"/>
    <cellStyle name="Output 2 6 5 3 6 6" xfId="39184"/>
    <cellStyle name="Output 2 6 5 3 6 7" xfId="39185"/>
    <cellStyle name="Output 2 6 5 3 7" xfId="39186"/>
    <cellStyle name="Output 2 6 5 3 8" xfId="39187"/>
    <cellStyle name="Output 2 6 5 3 9" xfId="39188"/>
    <cellStyle name="Output 2 6 5 4" xfId="39189"/>
    <cellStyle name="Output 2 6 5 4 2" xfId="39190"/>
    <cellStyle name="Output 2 6 5 4 2 2" xfId="39191"/>
    <cellStyle name="Output 2 6 5 4 2 3" xfId="39192"/>
    <cellStyle name="Output 2 6 5 4 2 4" xfId="39193"/>
    <cellStyle name="Output 2 6 5 4 2 5" xfId="39194"/>
    <cellStyle name="Output 2 6 5 4 2 6" xfId="39195"/>
    <cellStyle name="Output 2 6 5 4 2 7" xfId="39196"/>
    <cellStyle name="Output 2 6 5 4 3" xfId="39197"/>
    <cellStyle name="Output 2 6 5 4 4" xfId="39198"/>
    <cellStyle name="Output 2 6 5 4 5" xfId="39199"/>
    <cellStyle name="Output 2 6 5 5" xfId="39200"/>
    <cellStyle name="Output 2 6 5 5 2" xfId="39201"/>
    <cellStyle name="Output 2 6 5 5 2 2" xfId="39202"/>
    <cellStyle name="Output 2 6 5 5 2 3" xfId="39203"/>
    <cellStyle name="Output 2 6 5 5 2 4" xfId="39204"/>
    <cellStyle name="Output 2 6 5 5 2 5" xfId="39205"/>
    <cellStyle name="Output 2 6 5 5 2 6" xfId="39206"/>
    <cellStyle name="Output 2 6 5 5 2 7" xfId="39207"/>
    <cellStyle name="Output 2 6 5 5 3" xfId="39208"/>
    <cellStyle name="Output 2 6 5 5 4" xfId="39209"/>
    <cellStyle name="Output 2 6 5 5 5" xfId="39210"/>
    <cellStyle name="Output 2 6 5 6" xfId="39211"/>
    <cellStyle name="Output 2 6 5 6 2" xfId="39212"/>
    <cellStyle name="Output 2 6 5 6 2 2" xfId="39213"/>
    <cellStyle name="Output 2 6 5 6 2 3" xfId="39214"/>
    <cellStyle name="Output 2 6 5 6 2 4" xfId="39215"/>
    <cellStyle name="Output 2 6 5 6 2 5" xfId="39216"/>
    <cellStyle name="Output 2 6 5 6 2 6" xfId="39217"/>
    <cellStyle name="Output 2 6 5 6 2 7" xfId="39218"/>
    <cellStyle name="Output 2 6 5 6 3" xfId="39219"/>
    <cellStyle name="Output 2 6 5 6 4" xfId="39220"/>
    <cellStyle name="Output 2 6 5 6 5" xfId="39221"/>
    <cellStyle name="Output 2 6 5 7" xfId="39222"/>
    <cellStyle name="Output 2 6 5 7 2" xfId="39223"/>
    <cellStyle name="Output 2 6 5 7 2 2" xfId="39224"/>
    <cellStyle name="Output 2 6 5 7 2 3" xfId="39225"/>
    <cellStyle name="Output 2 6 5 7 2 4" xfId="39226"/>
    <cellStyle name="Output 2 6 5 7 2 5" xfId="39227"/>
    <cellStyle name="Output 2 6 5 7 2 6" xfId="39228"/>
    <cellStyle name="Output 2 6 5 7 2 7" xfId="39229"/>
    <cellStyle name="Output 2 6 5 7 3" xfId="39230"/>
    <cellStyle name="Output 2 6 5 7 4" xfId="39231"/>
    <cellStyle name="Output 2 6 5 7 5" xfId="39232"/>
    <cellStyle name="Output 2 6 5 8" xfId="39233"/>
    <cellStyle name="Output 2 6 5 8 2" xfId="39234"/>
    <cellStyle name="Output 2 6 5 8 3" xfId="39235"/>
    <cellStyle name="Output 2 6 5 8 4" xfId="39236"/>
    <cellStyle name="Output 2 6 5 8 5" xfId="39237"/>
    <cellStyle name="Output 2 6 5 8 6" xfId="39238"/>
    <cellStyle name="Output 2 6 5 8 7" xfId="39239"/>
    <cellStyle name="Output 2 6 5 8 8" xfId="39240"/>
    <cellStyle name="Output 2 6 5 9" xfId="39241"/>
    <cellStyle name="Output 2 6 5 9 2" xfId="39242"/>
    <cellStyle name="Output 2 6 5 9 3" xfId="39243"/>
    <cellStyle name="Output 2 6 5 9 4" xfId="39244"/>
    <cellStyle name="Output 2 6 5 9 5" xfId="39245"/>
    <cellStyle name="Output 2 6 5 9 6" xfId="39246"/>
    <cellStyle name="Output 2 6 5 9 7" xfId="39247"/>
    <cellStyle name="Output 2 6 6" xfId="39248"/>
    <cellStyle name="Output 2 6 6 10" xfId="39249"/>
    <cellStyle name="Output 2 6 6 10 2" xfId="39250"/>
    <cellStyle name="Output 2 6 6 10 3" xfId="39251"/>
    <cellStyle name="Output 2 6 6 10 4" xfId="39252"/>
    <cellStyle name="Output 2 6 6 10 5" xfId="39253"/>
    <cellStyle name="Output 2 6 6 11" xfId="39254"/>
    <cellStyle name="Output 2 6 6 11 2" xfId="39255"/>
    <cellStyle name="Output 2 6 6 11 3" xfId="39256"/>
    <cellStyle name="Output 2 6 6 11 4" xfId="39257"/>
    <cellStyle name="Output 2 6 6 11 5" xfId="39258"/>
    <cellStyle name="Output 2 6 6 12" xfId="39259"/>
    <cellStyle name="Output 2 6 6 12 2" xfId="39260"/>
    <cellStyle name="Output 2 6 6 12 3" xfId="39261"/>
    <cellStyle name="Output 2 6 6 12 4" xfId="39262"/>
    <cellStyle name="Output 2 6 6 12 5" xfId="39263"/>
    <cellStyle name="Output 2 6 6 13" xfId="39264"/>
    <cellStyle name="Output 2 6 6 13 2" xfId="39265"/>
    <cellStyle name="Output 2 6 6 13 3" xfId="39266"/>
    <cellStyle name="Output 2 6 6 13 4" xfId="39267"/>
    <cellStyle name="Output 2 6 6 13 5" xfId="39268"/>
    <cellStyle name="Output 2 6 6 14" xfId="39269"/>
    <cellStyle name="Output 2 6 6 14 2" xfId="39270"/>
    <cellStyle name="Output 2 6 6 14 3" xfId="39271"/>
    <cellStyle name="Output 2 6 6 14 4" xfId="39272"/>
    <cellStyle name="Output 2 6 6 14 5" xfId="39273"/>
    <cellStyle name="Output 2 6 6 15" xfId="39274"/>
    <cellStyle name="Output 2 6 6 15 2" xfId="39275"/>
    <cellStyle name="Output 2 6 6 15 3" xfId="39276"/>
    <cellStyle name="Output 2 6 6 15 4" xfId="39277"/>
    <cellStyle name="Output 2 6 6 15 5" xfId="39278"/>
    <cellStyle name="Output 2 6 6 16" xfId="39279"/>
    <cellStyle name="Output 2 6 6 16 2" xfId="39280"/>
    <cellStyle name="Output 2 6 6 16 3" xfId="39281"/>
    <cellStyle name="Output 2 6 6 16 4" xfId="39282"/>
    <cellStyle name="Output 2 6 6 16 5" xfId="39283"/>
    <cellStyle name="Output 2 6 6 17" xfId="39284"/>
    <cellStyle name="Output 2 6 6 17 2" xfId="39285"/>
    <cellStyle name="Output 2 6 6 17 3" xfId="39286"/>
    <cellStyle name="Output 2 6 6 17 4" xfId="39287"/>
    <cellStyle name="Output 2 6 6 17 5" xfId="39288"/>
    <cellStyle name="Output 2 6 6 18" xfId="39289"/>
    <cellStyle name="Output 2 6 6 18 2" xfId="39290"/>
    <cellStyle name="Output 2 6 6 18 3" xfId="39291"/>
    <cellStyle name="Output 2 6 6 18 4" xfId="39292"/>
    <cellStyle name="Output 2 6 6 18 5" xfId="39293"/>
    <cellStyle name="Output 2 6 6 19" xfId="39294"/>
    <cellStyle name="Output 2 6 6 2" xfId="39295"/>
    <cellStyle name="Output 2 6 6 2 2" xfId="39296"/>
    <cellStyle name="Output 2 6 6 2 2 2" xfId="39297"/>
    <cellStyle name="Output 2 6 6 2 2 3" xfId="39298"/>
    <cellStyle name="Output 2 6 6 2 2 4" xfId="39299"/>
    <cellStyle name="Output 2 6 6 2 2 5" xfId="39300"/>
    <cellStyle name="Output 2 6 6 2 2 6" xfId="39301"/>
    <cellStyle name="Output 2 6 6 2 2 7" xfId="39302"/>
    <cellStyle name="Output 2 6 6 2 3" xfId="39303"/>
    <cellStyle name="Output 2 6 6 2 4" xfId="39304"/>
    <cellStyle name="Output 2 6 6 2 5" xfId="39305"/>
    <cellStyle name="Output 2 6 6 3" xfId="39306"/>
    <cellStyle name="Output 2 6 6 3 2" xfId="39307"/>
    <cellStyle name="Output 2 6 6 3 2 2" xfId="39308"/>
    <cellStyle name="Output 2 6 6 3 2 3" xfId="39309"/>
    <cellStyle name="Output 2 6 6 3 2 4" xfId="39310"/>
    <cellStyle name="Output 2 6 6 3 2 5" xfId="39311"/>
    <cellStyle name="Output 2 6 6 3 2 6" xfId="39312"/>
    <cellStyle name="Output 2 6 6 3 2 7" xfId="39313"/>
    <cellStyle name="Output 2 6 6 3 3" xfId="39314"/>
    <cellStyle name="Output 2 6 6 3 4" xfId="39315"/>
    <cellStyle name="Output 2 6 6 3 5" xfId="39316"/>
    <cellStyle name="Output 2 6 6 4" xfId="39317"/>
    <cellStyle name="Output 2 6 6 4 2" xfId="39318"/>
    <cellStyle name="Output 2 6 6 4 2 2" xfId="39319"/>
    <cellStyle name="Output 2 6 6 4 2 3" xfId="39320"/>
    <cellStyle name="Output 2 6 6 4 2 4" xfId="39321"/>
    <cellStyle name="Output 2 6 6 4 2 5" xfId="39322"/>
    <cellStyle name="Output 2 6 6 4 2 6" xfId="39323"/>
    <cellStyle name="Output 2 6 6 4 2 7" xfId="39324"/>
    <cellStyle name="Output 2 6 6 4 3" xfId="39325"/>
    <cellStyle name="Output 2 6 6 4 4" xfId="39326"/>
    <cellStyle name="Output 2 6 6 4 5" xfId="39327"/>
    <cellStyle name="Output 2 6 6 5" xfId="39328"/>
    <cellStyle name="Output 2 6 6 5 2" xfId="39329"/>
    <cellStyle name="Output 2 6 6 5 3" xfId="39330"/>
    <cellStyle name="Output 2 6 6 5 4" xfId="39331"/>
    <cellStyle name="Output 2 6 6 5 5" xfId="39332"/>
    <cellStyle name="Output 2 6 6 5 6" xfId="39333"/>
    <cellStyle name="Output 2 6 6 5 7" xfId="39334"/>
    <cellStyle name="Output 2 6 6 5 8" xfId="39335"/>
    <cellStyle name="Output 2 6 6 6" xfId="39336"/>
    <cellStyle name="Output 2 6 6 6 2" xfId="39337"/>
    <cellStyle name="Output 2 6 6 6 3" xfId="39338"/>
    <cellStyle name="Output 2 6 6 6 4" xfId="39339"/>
    <cellStyle name="Output 2 6 6 6 5" xfId="39340"/>
    <cellStyle name="Output 2 6 6 6 6" xfId="39341"/>
    <cellStyle name="Output 2 6 6 6 7" xfId="39342"/>
    <cellStyle name="Output 2 6 6 7" xfId="39343"/>
    <cellStyle name="Output 2 6 6 7 2" xfId="39344"/>
    <cellStyle name="Output 2 6 6 7 3" xfId="39345"/>
    <cellStyle name="Output 2 6 6 7 4" xfId="39346"/>
    <cellStyle name="Output 2 6 6 7 5" xfId="39347"/>
    <cellStyle name="Output 2 6 6 8" xfId="39348"/>
    <cellStyle name="Output 2 6 6 8 2" xfId="39349"/>
    <cellStyle name="Output 2 6 6 8 3" xfId="39350"/>
    <cellStyle name="Output 2 6 6 8 4" xfId="39351"/>
    <cellStyle name="Output 2 6 6 8 5" xfId="39352"/>
    <cellStyle name="Output 2 6 6 9" xfId="39353"/>
    <cellStyle name="Output 2 6 6 9 2" xfId="39354"/>
    <cellStyle name="Output 2 6 6 9 3" xfId="39355"/>
    <cellStyle name="Output 2 6 6 9 4" xfId="39356"/>
    <cellStyle name="Output 2 6 6 9 5" xfId="39357"/>
    <cellStyle name="Output 2 6 7" xfId="39358"/>
    <cellStyle name="Output 2 6 7 10" xfId="39359"/>
    <cellStyle name="Output 2 6 7 2" xfId="39360"/>
    <cellStyle name="Output 2 6 7 2 2" xfId="39361"/>
    <cellStyle name="Output 2 6 7 2 2 2" xfId="39362"/>
    <cellStyle name="Output 2 6 7 2 2 3" xfId="39363"/>
    <cellStyle name="Output 2 6 7 2 2 4" xfId="39364"/>
    <cellStyle name="Output 2 6 7 2 2 5" xfId="39365"/>
    <cellStyle name="Output 2 6 7 2 2 6" xfId="39366"/>
    <cellStyle name="Output 2 6 7 2 2 7" xfId="39367"/>
    <cellStyle name="Output 2 6 7 2 3" xfId="39368"/>
    <cellStyle name="Output 2 6 7 2 4" xfId="39369"/>
    <cellStyle name="Output 2 6 7 3" xfId="39370"/>
    <cellStyle name="Output 2 6 7 3 2" xfId="39371"/>
    <cellStyle name="Output 2 6 7 3 2 2" xfId="39372"/>
    <cellStyle name="Output 2 6 7 3 2 3" xfId="39373"/>
    <cellStyle name="Output 2 6 7 3 2 4" xfId="39374"/>
    <cellStyle name="Output 2 6 7 3 2 5" xfId="39375"/>
    <cellStyle name="Output 2 6 7 3 2 6" xfId="39376"/>
    <cellStyle name="Output 2 6 7 3 2 7" xfId="39377"/>
    <cellStyle name="Output 2 6 7 3 3" xfId="39378"/>
    <cellStyle name="Output 2 6 7 3 4" xfId="39379"/>
    <cellStyle name="Output 2 6 7 4" xfId="39380"/>
    <cellStyle name="Output 2 6 7 4 2" xfId="39381"/>
    <cellStyle name="Output 2 6 7 4 2 2" xfId="39382"/>
    <cellStyle name="Output 2 6 7 4 2 3" xfId="39383"/>
    <cellStyle name="Output 2 6 7 4 2 4" xfId="39384"/>
    <cellStyle name="Output 2 6 7 4 2 5" xfId="39385"/>
    <cellStyle name="Output 2 6 7 4 2 6" xfId="39386"/>
    <cellStyle name="Output 2 6 7 4 2 7" xfId="39387"/>
    <cellStyle name="Output 2 6 7 4 3" xfId="39388"/>
    <cellStyle name="Output 2 6 7 4 4" xfId="39389"/>
    <cellStyle name="Output 2 6 7 5" xfId="39390"/>
    <cellStyle name="Output 2 6 7 5 2" xfId="39391"/>
    <cellStyle name="Output 2 6 7 5 3" xfId="39392"/>
    <cellStyle name="Output 2 6 7 5 4" xfId="39393"/>
    <cellStyle name="Output 2 6 7 5 5" xfId="39394"/>
    <cellStyle name="Output 2 6 7 5 6" xfId="39395"/>
    <cellStyle name="Output 2 6 7 5 7" xfId="39396"/>
    <cellStyle name="Output 2 6 7 5 8" xfId="39397"/>
    <cellStyle name="Output 2 6 7 6" xfId="39398"/>
    <cellStyle name="Output 2 6 7 6 2" xfId="39399"/>
    <cellStyle name="Output 2 6 7 6 3" xfId="39400"/>
    <cellStyle name="Output 2 6 7 6 4" xfId="39401"/>
    <cellStyle name="Output 2 6 7 6 5" xfId="39402"/>
    <cellStyle name="Output 2 6 7 6 6" xfId="39403"/>
    <cellStyle name="Output 2 6 7 6 7" xfId="39404"/>
    <cellStyle name="Output 2 6 7 7" xfId="39405"/>
    <cellStyle name="Output 2 6 7 8" xfId="39406"/>
    <cellStyle name="Output 2 6 7 9" xfId="39407"/>
    <cellStyle name="Output 2 6 8" xfId="39408"/>
    <cellStyle name="Output 2 6 8 2" xfId="39409"/>
    <cellStyle name="Output 2 6 8 2 2" xfId="39410"/>
    <cellStyle name="Output 2 6 8 2 3" xfId="39411"/>
    <cellStyle name="Output 2 6 8 2 4" xfId="39412"/>
    <cellStyle name="Output 2 6 8 2 5" xfId="39413"/>
    <cellStyle name="Output 2 6 8 2 6" xfId="39414"/>
    <cellStyle name="Output 2 6 8 2 7" xfId="39415"/>
    <cellStyle name="Output 2 6 8 3" xfId="39416"/>
    <cellStyle name="Output 2 6 8 4" xfId="39417"/>
    <cellStyle name="Output 2 6 8 5" xfId="39418"/>
    <cellStyle name="Output 2 6 9" xfId="39419"/>
    <cellStyle name="Output 2 6 9 2" xfId="39420"/>
    <cellStyle name="Output 2 6 9 2 2" xfId="39421"/>
    <cellStyle name="Output 2 6 9 2 3" xfId="39422"/>
    <cellStyle name="Output 2 6 9 2 4" xfId="39423"/>
    <cellStyle name="Output 2 6 9 2 5" xfId="39424"/>
    <cellStyle name="Output 2 6 9 2 6" xfId="39425"/>
    <cellStyle name="Output 2 6 9 2 7" xfId="39426"/>
    <cellStyle name="Output 2 6 9 3" xfId="39427"/>
    <cellStyle name="Output 2 6 9 4" xfId="39428"/>
    <cellStyle name="Output 2 6 9 5" xfId="39429"/>
    <cellStyle name="Output 2 7" xfId="39430"/>
    <cellStyle name="Output 2 7 10" xfId="39431"/>
    <cellStyle name="Output 2 7 10 2" xfId="39432"/>
    <cellStyle name="Output 2 7 10 2 2" xfId="39433"/>
    <cellStyle name="Output 2 7 10 2 3" xfId="39434"/>
    <cellStyle name="Output 2 7 10 2 4" xfId="39435"/>
    <cellStyle name="Output 2 7 10 2 5" xfId="39436"/>
    <cellStyle name="Output 2 7 10 2 6" xfId="39437"/>
    <cellStyle name="Output 2 7 10 2 7" xfId="39438"/>
    <cellStyle name="Output 2 7 10 3" xfId="39439"/>
    <cellStyle name="Output 2 7 10 4" xfId="39440"/>
    <cellStyle name="Output 2 7 10 5" xfId="39441"/>
    <cellStyle name="Output 2 7 11" xfId="39442"/>
    <cellStyle name="Output 2 7 11 2" xfId="39443"/>
    <cellStyle name="Output 2 7 11 2 2" xfId="39444"/>
    <cellStyle name="Output 2 7 11 2 3" xfId="39445"/>
    <cellStyle name="Output 2 7 11 2 4" xfId="39446"/>
    <cellStyle name="Output 2 7 11 2 5" xfId="39447"/>
    <cellStyle name="Output 2 7 11 2 6" xfId="39448"/>
    <cellStyle name="Output 2 7 11 2 7" xfId="39449"/>
    <cellStyle name="Output 2 7 11 3" xfId="39450"/>
    <cellStyle name="Output 2 7 11 4" xfId="39451"/>
    <cellStyle name="Output 2 7 11 5" xfId="39452"/>
    <cellStyle name="Output 2 7 12" xfId="39453"/>
    <cellStyle name="Output 2 7 12 2" xfId="39454"/>
    <cellStyle name="Output 2 7 12 3" xfId="39455"/>
    <cellStyle name="Output 2 7 12 4" xfId="39456"/>
    <cellStyle name="Output 2 7 12 5" xfId="39457"/>
    <cellStyle name="Output 2 7 12 6" xfId="39458"/>
    <cellStyle name="Output 2 7 12 7" xfId="39459"/>
    <cellStyle name="Output 2 7 12 8" xfId="39460"/>
    <cellStyle name="Output 2 7 13" xfId="39461"/>
    <cellStyle name="Output 2 7 13 2" xfId="39462"/>
    <cellStyle name="Output 2 7 13 3" xfId="39463"/>
    <cellStyle name="Output 2 7 13 4" xfId="39464"/>
    <cellStyle name="Output 2 7 13 5" xfId="39465"/>
    <cellStyle name="Output 2 7 13 6" xfId="39466"/>
    <cellStyle name="Output 2 7 13 7" xfId="39467"/>
    <cellStyle name="Output 2 7 14" xfId="39468"/>
    <cellStyle name="Output 2 7 14 2" xfId="39469"/>
    <cellStyle name="Output 2 7 14 3" xfId="39470"/>
    <cellStyle name="Output 2 7 14 4" xfId="39471"/>
    <cellStyle name="Output 2 7 14 5" xfId="39472"/>
    <cellStyle name="Output 2 7 15" xfId="39473"/>
    <cellStyle name="Output 2 7 15 2" xfId="39474"/>
    <cellStyle name="Output 2 7 15 3" xfId="39475"/>
    <cellStyle name="Output 2 7 15 4" xfId="39476"/>
    <cellStyle name="Output 2 7 15 5" xfId="39477"/>
    <cellStyle name="Output 2 7 16" xfId="39478"/>
    <cellStyle name="Output 2 7 16 2" xfId="39479"/>
    <cellStyle name="Output 2 7 16 3" xfId="39480"/>
    <cellStyle name="Output 2 7 16 4" xfId="39481"/>
    <cellStyle name="Output 2 7 16 5" xfId="39482"/>
    <cellStyle name="Output 2 7 17" xfId="39483"/>
    <cellStyle name="Output 2 7 17 2" xfId="39484"/>
    <cellStyle name="Output 2 7 17 3" xfId="39485"/>
    <cellStyle name="Output 2 7 17 4" xfId="39486"/>
    <cellStyle name="Output 2 7 17 5" xfId="39487"/>
    <cellStyle name="Output 2 7 18" xfId="39488"/>
    <cellStyle name="Output 2 7 18 2" xfId="39489"/>
    <cellStyle name="Output 2 7 18 3" xfId="39490"/>
    <cellStyle name="Output 2 7 18 4" xfId="39491"/>
    <cellStyle name="Output 2 7 18 5" xfId="39492"/>
    <cellStyle name="Output 2 7 19" xfId="39493"/>
    <cellStyle name="Output 2 7 19 2" xfId="39494"/>
    <cellStyle name="Output 2 7 19 3" xfId="39495"/>
    <cellStyle name="Output 2 7 19 4" xfId="39496"/>
    <cellStyle name="Output 2 7 19 5" xfId="39497"/>
    <cellStyle name="Output 2 7 2" xfId="39498"/>
    <cellStyle name="Output 2 7 2 10" xfId="39499"/>
    <cellStyle name="Output 2 7 2 10 2" xfId="39500"/>
    <cellStyle name="Output 2 7 2 10 3" xfId="39501"/>
    <cellStyle name="Output 2 7 2 10 4" xfId="39502"/>
    <cellStyle name="Output 2 7 2 10 5" xfId="39503"/>
    <cellStyle name="Output 2 7 2 10 6" xfId="39504"/>
    <cellStyle name="Output 2 7 2 10 7" xfId="39505"/>
    <cellStyle name="Output 2 7 2 10 8" xfId="39506"/>
    <cellStyle name="Output 2 7 2 11" xfId="39507"/>
    <cellStyle name="Output 2 7 2 11 2" xfId="39508"/>
    <cellStyle name="Output 2 7 2 11 3" xfId="39509"/>
    <cellStyle name="Output 2 7 2 11 4" xfId="39510"/>
    <cellStyle name="Output 2 7 2 11 5" xfId="39511"/>
    <cellStyle name="Output 2 7 2 11 6" xfId="39512"/>
    <cellStyle name="Output 2 7 2 11 7" xfId="39513"/>
    <cellStyle name="Output 2 7 2 12" xfId="39514"/>
    <cellStyle name="Output 2 7 2 12 2" xfId="39515"/>
    <cellStyle name="Output 2 7 2 12 3" xfId="39516"/>
    <cellStyle name="Output 2 7 2 12 4" xfId="39517"/>
    <cellStyle name="Output 2 7 2 12 5" xfId="39518"/>
    <cellStyle name="Output 2 7 2 13" xfId="39519"/>
    <cellStyle name="Output 2 7 2 13 2" xfId="39520"/>
    <cellStyle name="Output 2 7 2 13 3" xfId="39521"/>
    <cellStyle name="Output 2 7 2 13 4" xfId="39522"/>
    <cellStyle name="Output 2 7 2 13 5" xfId="39523"/>
    <cellStyle name="Output 2 7 2 14" xfId="39524"/>
    <cellStyle name="Output 2 7 2 14 2" xfId="39525"/>
    <cellStyle name="Output 2 7 2 14 3" xfId="39526"/>
    <cellStyle name="Output 2 7 2 14 4" xfId="39527"/>
    <cellStyle name="Output 2 7 2 14 5" xfId="39528"/>
    <cellStyle name="Output 2 7 2 15" xfId="39529"/>
    <cellStyle name="Output 2 7 2 15 2" xfId="39530"/>
    <cellStyle name="Output 2 7 2 15 3" xfId="39531"/>
    <cellStyle name="Output 2 7 2 15 4" xfId="39532"/>
    <cellStyle name="Output 2 7 2 15 5" xfId="39533"/>
    <cellStyle name="Output 2 7 2 16" xfId="39534"/>
    <cellStyle name="Output 2 7 2 16 2" xfId="39535"/>
    <cellStyle name="Output 2 7 2 16 3" xfId="39536"/>
    <cellStyle name="Output 2 7 2 16 4" xfId="39537"/>
    <cellStyle name="Output 2 7 2 16 5" xfId="39538"/>
    <cellStyle name="Output 2 7 2 17" xfId="39539"/>
    <cellStyle name="Output 2 7 2 17 2" xfId="39540"/>
    <cellStyle name="Output 2 7 2 17 3" xfId="39541"/>
    <cellStyle name="Output 2 7 2 17 4" xfId="39542"/>
    <cellStyle name="Output 2 7 2 17 5" xfId="39543"/>
    <cellStyle name="Output 2 7 2 18" xfId="39544"/>
    <cellStyle name="Output 2 7 2 2" xfId="39545"/>
    <cellStyle name="Output 2 7 2 2 10" xfId="39546"/>
    <cellStyle name="Output 2 7 2 2 10 2" xfId="39547"/>
    <cellStyle name="Output 2 7 2 2 10 3" xfId="39548"/>
    <cellStyle name="Output 2 7 2 2 10 4" xfId="39549"/>
    <cellStyle name="Output 2 7 2 2 10 5" xfId="39550"/>
    <cellStyle name="Output 2 7 2 2 11" xfId="39551"/>
    <cellStyle name="Output 2 7 2 2 11 2" xfId="39552"/>
    <cellStyle name="Output 2 7 2 2 11 3" xfId="39553"/>
    <cellStyle name="Output 2 7 2 2 11 4" xfId="39554"/>
    <cellStyle name="Output 2 7 2 2 11 5" xfId="39555"/>
    <cellStyle name="Output 2 7 2 2 12" xfId="39556"/>
    <cellStyle name="Output 2 7 2 2 12 2" xfId="39557"/>
    <cellStyle name="Output 2 7 2 2 12 3" xfId="39558"/>
    <cellStyle name="Output 2 7 2 2 12 4" xfId="39559"/>
    <cellStyle name="Output 2 7 2 2 12 5" xfId="39560"/>
    <cellStyle name="Output 2 7 2 2 13" xfId="39561"/>
    <cellStyle name="Output 2 7 2 2 13 2" xfId="39562"/>
    <cellStyle name="Output 2 7 2 2 13 3" xfId="39563"/>
    <cellStyle name="Output 2 7 2 2 13 4" xfId="39564"/>
    <cellStyle name="Output 2 7 2 2 13 5" xfId="39565"/>
    <cellStyle name="Output 2 7 2 2 14" xfId="39566"/>
    <cellStyle name="Output 2 7 2 2 14 2" xfId="39567"/>
    <cellStyle name="Output 2 7 2 2 14 3" xfId="39568"/>
    <cellStyle name="Output 2 7 2 2 14 4" xfId="39569"/>
    <cellStyle name="Output 2 7 2 2 14 5" xfId="39570"/>
    <cellStyle name="Output 2 7 2 2 15" xfId="39571"/>
    <cellStyle name="Output 2 7 2 2 15 2" xfId="39572"/>
    <cellStyle name="Output 2 7 2 2 15 3" xfId="39573"/>
    <cellStyle name="Output 2 7 2 2 15 4" xfId="39574"/>
    <cellStyle name="Output 2 7 2 2 15 5" xfId="39575"/>
    <cellStyle name="Output 2 7 2 2 16" xfId="39576"/>
    <cellStyle name="Output 2 7 2 2 16 2" xfId="39577"/>
    <cellStyle name="Output 2 7 2 2 16 3" xfId="39578"/>
    <cellStyle name="Output 2 7 2 2 16 4" xfId="39579"/>
    <cellStyle name="Output 2 7 2 2 16 5" xfId="39580"/>
    <cellStyle name="Output 2 7 2 2 17" xfId="39581"/>
    <cellStyle name="Output 2 7 2 2 17 2" xfId="39582"/>
    <cellStyle name="Output 2 7 2 2 17 3" xfId="39583"/>
    <cellStyle name="Output 2 7 2 2 17 4" xfId="39584"/>
    <cellStyle name="Output 2 7 2 2 17 5" xfId="39585"/>
    <cellStyle name="Output 2 7 2 2 18" xfId="39586"/>
    <cellStyle name="Output 2 7 2 2 18 2" xfId="39587"/>
    <cellStyle name="Output 2 7 2 2 18 3" xfId="39588"/>
    <cellStyle name="Output 2 7 2 2 18 4" xfId="39589"/>
    <cellStyle name="Output 2 7 2 2 18 5" xfId="39590"/>
    <cellStyle name="Output 2 7 2 2 19" xfId="39591"/>
    <cellStyle name="Output 2 7 2 2 2" xfId="39592"/>
    <cellStyle name="Output 2 7 2 2 2 10" xfId="39593"/>
    <cellStyle name="Output 2 7 2 2 2 10 2" xfId="39594"/>
    <cellStyle name="Output 2 7 2 2 2 10 3" xfId="39595"/>
    <cellStyle name="Output 2 7 2 2 2 10 4" xfId="39596"/>
    <cellStyle name="Output 2 7 2 2 2 10 5" xfId="39597"/>
    <cellStyle name="Output 2 7 2 2 2 11" xfId="39598"/>
    <cellStyle name="Output 2 7 2 2 2 11 2" xfId="39599"/>
    <cellStyle name="Output 2 7 2 2 2 11 3" xfId="39600"/>
    <cellStyle name="Output 2 7 2 2 2 11 4" xfId="39601"/>
    <cellStyle name="Output 2 7 2 2 2 11 5" xfId="39602"/>
    <cellStyle name="Output 2 7 2 2 2 12" xfId="39603"/>
    <cellStyle name="Output 2 7 2 2 2 12 2" xfId="39604"/>
    <cellStyle name="Output 2 7 2 2 2 12 3" xfId="39605"/>
    <cellStyle name="Output 2 7 2 2 2 12 4" xfId="39606"/>
    <cellStyle name="Output 2 7 2 2 2 12 5" xfId="39607"/>
    <cellStyle name="Output 2 7 2 2 2 13" xfId="39608"/>
    <cellStyle name="Output 2 7 2 2 2 13 2" xfId="39609"/>
    <cellStyle name="Output 2 7 2 2 2 13 3" xfId="39610"/>
    <cellStyle name="Output 2 7 2 2 2 13 4" xfId="39611"/>
    <cellStyle name="Output 2 7 2 2 2 13 5" xfId="39612"/>
    <cellStyle name="Output 2 7 2 2 2 14" xfId="39613"/>
    <cellStyle name="Output 2 7 2 2 2 14 2" xfId="39614"/>
    <cellStyle name="Output 2 7 2 2 2 14 3" xfId="39615"/>
    <cellStyle name="Output 2 7 2 2 2 14 4" xfId="39616"/>
    <cellStyle name="Output 2 7 2 2 2 14 5" xfId="39617"/>
    <cellStyle name="Output 2 7 2 2 2 15" xfId="39618"/>
    <cellStyle name="Output 2 7 2 2 2 15 2" xfId="39619"/>
    <cellStyle name="Output 2 7 2 2 2 15 3" xfId="39620"/>
    <cellStyle name="Output 2 7 2 2 2 15 4" xfId="39621"/>
    <cellStyle name="Output 2 7 2 2 2 15 5" xfId="39622"/>
    <cellStyle name="Output 2 7 2 2 2 16" xfId="39623"/>
    <cellStyle name="Output 2 7 2 2 2 16 2" xfId="39624"/>
    <cellStyle name="Output 2 7 2 2 2 16 3" xfId="39625"/>
    <cellStyle name="Output 2 7 2 2 2 16 4" xfId="39626"/>
    <cellStyle name="Output 2 7 2 2 2 16 5" xfId="39627"/>
    <cellStyle name="Output 2 7 2 2 2 17" xfId="39628"/>
    <cellStyle name="Output 2 7 2 2 2 17 2" xfId="39629"/>
    <cellStyle name="Output 2 7 2 2 2 17 3" xfId="39630"/>
    <cellStyle name="Output 2 7 2 2 2 17 4" xfId="39631"/>
    <cellStyle name="Output 2 7 2 2 2 17 5" xfId="39632"/>
    <cellStyle name="Output 2 7 2 2 2 18" xfId="39633"/>
    <cellStyle name="Output 2 7 2 2 2 18 2" xfId="39634"/>
    <cellStyle name="Output 2 7 2 2 2 18 3" xfId="39635"/>
    <cellStyle name="Output 2 7 2 2 2 18 4" xfId="39636"/>
    <cellStyle name="Output 2 7 2 2 2 18 5" xfId="39637"/>
    <cellStyle name="Output 2 7 2 2 2 19" xfId="39638"/>
    <cellStyle name="Output 2 7 2 2 2 2" xfId="39639"/>
    <cellStyle name="Output 2 7 2 2 2 2 2" xfId="39640"/>
    <cellStyle name="Output 2 7 2 2 2 2 2 2" xfId="39641"/>
    <cellStyle name="Output 2 7 2 2 2 2 2 3" xfId="39642"/>
    <cellStyle name="Output 2 7 2 2 2 2 2 4" xfId="39643"/>
    <cellStyle name="Output 2 7 2 2 2 2 2 5" xfId="39644"/>
    <cellStyle name="Output 2 7 2 2 2 2 2 6" xfId="39645"/>
    <cellStyle name="Output 2 7 2 2 2 2 2 7" xfId="39646"/>
    <cellStyle name="Output 2 7 2 2 2 2 3" xfId="39647"/>
    <cellStyle name="Output 2 7 2 2 2 2 4" xfId="39648"/>
    <cellStyle name="Output 2 7 2 2 2 2 5" xfId="39649"/>
    <cellStyle name="Output 2 7 2 2 2 3" xfId="39650"/>
    <cellStyle name="Output 2 7 2 2 2 3 2" xfId="39651"/>
    <cellStyle name="Output 2 7 2 2 2 3 2 2" xfId="39652"/>
    <cellStyle name="Output 2 7 2 2 2 3 2 3" xfId="39653"/>
    <cellStyle name="Output 2 7 2 2 2 3 2 4" xfId="39654"/>
    <cellStyle name="Output 2 7 2 2 2 3 2 5" xfId="39655"/>
    <cellStyle name="Output 2 7 2 2 2 3 2 6" xfId="39656"/>
    <cellStyle name="Output 2 7 2 2 2 3 2 7" xfId="39657"/>
    <cellStyle name="Output 2 7 2 2 2 3 3" xfId="39658"/>
    <cellStyle name="Output 2 7 2 2 2 3 4" xfId="39659"/>
    <cellStyle name="Output 2 7 2 2 2 3 5" xfId="39660"/>
    <cellStyle name="Output 2 7 2 2 2 4" xfId="39661"/>
    <cellStyle name="Output 2 7 2 2 2 4 2" xfId="39662"/>
    <cellStyle name="Output 2 7 2 2 2 4 2 2" xfId="39663"/>
    <cellStyle name="Output 2 7 2 2 2 4 2 3" xfId="39664"/>
    <cellStyle name="Output 2 7 2 2 2 4 2 4" xfId="39665"/>
    <cellStyle name="Output 2 7 2 2 2 4 2 5" xfId="39666"/>
    <cellStyle name="Output 2 7 2 2 2 4 2 6" xfId="39667"/>
    <cellStyle name="Output 2 7 2 2 2 4 2 7" xfId="39668"/>
    <cellStyle name="Output 2 7 2 2 2 4 3" xfId="39669"/>
    <cellStyle name="Output 2 7 2 2 2 4 4" xfId="39670"/>
    <cellStyle name="Output 2 7 2 2 2 4 5" xfId="39671"/>
    <cellStyle name="Output 2 7 2 2 2 5" xfId="39672"/>
    <cellStyle name="Output 2 7 2 2 2 5 2" xfId="39673"/>
    <cellStyle name="Output 2 7 2 2 2 5 3" xfId="39674"/>
    <cellStyle name="Output 2 7 2 2 2 5 4" xfId="39675"/>
    <cellStyle name="Output 2 7 2 2 2 5 5" xfId="39676"/>
    <cellStyle name="Output 2 7 2 2 2 5 6" xfId="39677"/>
    <cellStyle name="Output 2 7 2 2 2 5 7" xfId="39678"/>
    <cellStyle name="Output 2 7 2 2 2 5 8" xfId="39679"/>
    <cellStyle name="Output 2 7 2 2 2 6" xfId="39680"/>
    <cellStyle name="Output 2 7 2 2 2 6 2" xfId="39681"/>
    <cellStyle name="Output 2 7 2 2 2 6 3" xfId="39682"/>
    <cellStyle name="Output 2 7 2 2 2 6 4" xfId="39683"/>
    <cellStyle name="Output 2 7 2 2 2 6 5" xfId="39684"/>
    <cellStyle name="Output 2 7 2 2 2 6 6" xfId="39685"/>
    <cellStyle name="Output 2 7 2 2 2 6 7" xfId="39686"/>
    <cellStyle name="Output 2 7 2 2 2 7" xfId="39687"/>
    <cellStyle name="Output 2 7 2 2 2 7 2" xfId="39688"/>
    <cellStyle name="Output 2 7 2 2 2 7 3" xfId="39689"/>
    <cellStyle name="Output 2 7 2 2 2 7 4" xfId="39690"/>
    <cellStyle name="Output 2 7 2 2 2 7 5" xfId="39691"/>
    <cellStyle name="Output 2 7 2 2 2 8" xfId="39692"/>
    <cellStyle name="Output 2 7 2 2 2 8 2" xfId="39693"/>
    <cellStyle name="Output 2 7 2 2 2 8 3" xfId="39694"/>
    <cellStyle name="Output 2 7 2 2 2 8 4" xfId="39695"/>
    <cellStyle name="Output 2 7 2 2 2 8 5" xfId="39696"/>
    <cellStyle name="Output 2 7 2 2 2 9" xfId="39697"/>
    <cellStyle name="Output 2 7 2 2 2 9 2" xfId="39698"/>
    <cellStyle name="Output 2 7 2 2 2 9 3" xfId="39699"/>
    <cellStyle name="Output 2 7 2 2 2 9 4" xfId="39700"/>
    <cellStyle name="Output 2 7 2 2 2 9 5" xfId="39701"/>
    <cellStyle name="Output 2 7 2 2 3" xfId="39702"/>
    <cellStyle name="Output 2 7 2 2 3 10" xfId="39703"/>
    <cellStyle name="Output 2 7 2 2 3 2" xfId="39704"/>
    <cellStyle name="Output 2 7 2 2 3 2 2" xfId="39705"/>
    <cellStyle name="Output 2 7 2 2 3 2 2 2" xfId="39706"/>
    <cellStyle name="Output 2 7 2 2 3 2 2 3" xfId="39707"/>
    <cellStyle name="Output 2 7 2 2 3 2 2 4" xfId="39708"/>
    <cellStyle name="Output 2 7 2 2 3 2 2 5" xfId="39709"/>
    <cellStyle name="Output 2 7 2 2 3 2 2 6" xfId="39710"/>
    <cellStyle name="Output 2 7 2 2 3 2 2 7" xfId="39711"/>
    <cellStyle name="Output 2 7 2 2 3 2 3" xfId="39712"/>
    <cellStyle name="Output 2 7 2 2 3 2 4" xfId="39713"/>
    <cellStyle name="Output 2 7 2 2 3 3" xfId="39714"/>
    <cellStyle name="Output 2 7 2 2 3 3 2" xfId="39715"/>
    <cellStyle name="Output 2 7 2 2 3 3 2 2" xfId="39716"/>
    <cellStyle name="Output 2 7 2 2 3 3 2 3" xfId="39717"/>
    <cellStyle name="Output 2 7 2 2 3 3 2 4" xfId="39718"/>
    <cellStyle name="Output 2 7 2 2 3 3 2 5" xfId="39719"/>
    <cellStyle name="Output 2 7 2 2 3 3 2 6" xfId="39720"/>
    <cellStyle name="Output 2 7 2 2 3 3 2 7" xfId="39721"/>
    <cellStyle name="Output 2 7 2 2 3 3 3" xfId="39722"/>
    <cellStyle name="Output 2 7 2 2 3 3 4" xfId="39723"/>
    <cellStyle name="Output 2 7 2 2 3 4" xfId="39724"/>
    <cellStyle name="Output 2 7 2 2 3 4 2" xfId="39725"/>
    <cellStyle name="Output 2 7 2 2 3 4 2 2" xfId="39726"/>
    <cellStyle name="Output 2 7 2 2 3 4 2 3" xfId="39727"/>
    <cellStyle name="Output 2 7 2 2 3 4 2 4" xfId="39728"/>
    <cellStyle name="Output 2 7 2 2 3 4 2 5" xfId="39729"/>
    <cellStyle name="Output 2 7 2 2 3 4 2 6" xfId="39730"/>
    <cellStyle name="Output 2 7 2 2 3 4 2 7" xfId="39731"/>
    <cellStyle name="Output 2 7 2 2 3 4 3" xfId="39732"/>
    <cellStyle name="Output 2 7 2 2 3 4 4" xfId="39733"/>
    <cellStyle name="Output 2 7 2 2 3 5" xfId="39734"/>
    <cellStyle name="Output 2 7 2 2 3 5 2" xfId="39735"/>
    <cellStyle name="Output 2 7 2 2 3 5 3" xfId="39736"/>
    <cellStyle name="Output 2 7 2 2 3 5 4" xfId="39737"/>
    <cellStyle name="Output 2 7 2 2 3 5 5" xfId="39738"/>
    <cellStyle name="Output 2 7 2 2 3 5 6" xfId="39739"/>
    <cellStyle name="Output 2 7 2 2 3 5 7" xfId="39740"/>
    <cellStyle name="Output 2 7 2 2 3 5 8" xfId="39741"/>
    <cellStyle name="Output 2 7 2 2 3 6" xfId="39742"/>
    <cellStyle name="Output 2 7 2 2 3 6 2" xfId="39743"/>
    <cellStyle name="Output 2 7 2 2 3 6 3" xfId="39744"/>
    <cellStyle name="Output 2 7 2 2 3 6 4" xfId="39745"/>
    <cellStyle name="Output 2 7 2 2 3 6 5" xfId="39746"/>
    <cellStyle name="Output 2 7 2 2 3 6 6" xfId="39747"/>
    <cellStyle name="Output 2 7 2 2 3 6 7" xfId="39748"/>
    <cellStyle name="Output 2 7 2 2 3 7" xfId="39749"/>
    <cellStyle name="Output 2 7 2 2 3 8" xfId="39750"/>
    <cellStyle name="Output 2 7 2 2 3 9" xfId="39751"/>
    <cellStyle name="Output 2 7 2 2 4" xfId="39752"/>
    <cellStyle name="Output 2 7 2 2 4 2" xfId="39753"/>
    <cellStyle name="Output 2 7 2 2 4 2 2" xfId="39754"/>
    <cellStyle name="Output 2 7 2 2 4 2 3" xfId="39755"/>
    <cellStyle name="Output 2 7 2 2 4 2 4" xfId="39756"/>
    <cellStyle name="Output 2 7 2 2 4 2 5" xfId="39757"/>
    <cellStyle name="Output 2 7 2 2 4 2 6" xfId="39758"/>
    <cellStyle name="Output 2 7 2 2 4 2 7" xfId="39759"/>
    <cellStyle name="Output 2 7 2 2 4 3" xfId="39760"/>
    <cellStyle name="Output 2 7 2 2 4 4" xfId="39761"/>
    <cellStyle name="Output 2 7 2 2 4 5" xfId="39762"/>
    <cellStyle name="Output 2 7 2 2 5" xfId="39763"/>
    <cellStyle name="Output 2 7 2 2 5 2" xfId="39764"/>
    <cellStyle name="Output 2 7 2 2 5 2 2" xfId="39765"/>
    <cellStyle name="Output 2 7 2 2 5 2 3" xfId="39766"/>
    <cellStyle name="Output 2 7 2 2 5 2 4" xfId="39767"/>
    <cellStyle name="Output 2 7 2 2 5 2 5" xfId="39768"/>
    <cellStyle name="Output 2 7 2 2 5 2 6" xfId="39769"/>
    <cellStyle name="Output 2 7 2 2 5 2 7" xfId="39770"/>
    <cellStyle name="Output 2 7 2 2 5 3" xfId="39771"/>
    <cellStyle name="Output 2 7 2 2 5 4" xfId="39772"/>
    <cellStyle name="Output 2 7 2 2 5 5" xfId="39773"/>
    <cellStyle name="Output 2 7 2 2 6" xfId="39774"/>
    <cellStyle name="Output 2 7 2 2 6 2" xfId="39775"/>
    <cellStyle name="Output 2 7 2 2 6 2 2" xfId="39776"/>
    <cellStyle name="Output 2 7 2 2 6 2 3" xfId="39777"/>
    <cellStyle name="Output 2 7 2 2 6 2 4" xfId="39778"/>
    <cellStyle name="Output 2 7 2 2 6 2 5" xfId="39779"/>
    <cellStyle name="Output 2 7 2 2 6 2 6" xfId="39780"/>
    <cellStyle name="Output 2 7 2 2 6 2 7" xfId="39781"/>
    <cellStyle name="Output 2 7 2 2 6 3" xfId="39782"/>
    <cellStyle name="Output 2 7 2 2 6 4" xfId="39783"/>
    <cellStyle name="Output 2 7 2 2 6 5" xfId="39784"/>
    <cellStyle name="Output 2 7 2 2 7" xfId="39785"/>
    <cellStyle name="Output 2 7 2 2 7 2" xfId="39786"/>
    <cellStyle name="Output 2 7 2 2 7 2 2" xfId="39787"/>
    <cellStyle name="Output 2 7 2 2 7 2 3" xfId="39788"/>
    <cellStyle name="Output 2 7 2 2 7 2 4" xfId="39789"/>
    <cellStyle name="Output 2 7 2 2 7 2 5" xfId="39790"/>
    <cellStyle name="Output 2 7 2 2 7 2 6" xfId="39791"/>
    <cellStyle name="Output 2 7 2 2 7 2 7" xfId="39792"/>
    <cellStyle name="Output 2 7 2 2 7 3" xfId="39793"/>
    <cellStyle name="Output 2 7 2 2 7 4" xfId="39794"/>
    <cellStyle name="Output 2 7 2 2 7 5" xfId="39795"/>
    <cellStyle name="Output 2 7 2 2 8" xfId="39796"/>
    <cellStyle name="Output 2 7 2 2 8 2" xfId="39797"/>
    <cellStyle name="Output 2 7 2 2 8 3" xfId="39798"/>
    <cellStyle name="Output 2 7 2 2 8 4" xfId="39799"/>
    <cellStyle name="Output 2 7 2 2 8 5" xfId="39800"/>
    <cellStyle name="Output 2 7 2 2 8 6" xfId="39801"/>
    <cellStyle name="Output 2 7 2 2 8 7" xfId="39802"/>
    <cellStyle name="Output 2 7 2 2 8 8" xfId="39803"/>
    <cellStyle name="Output 2 7 2 2 9" xfId="39804"/>
    <cellStyle name="Output 2 7 2 2 9 2" xfId="39805"/>
    <cellStyle name="Output 2 7 2 2 9 3" xfId="39806"/>
    <cellStyle name="Output 2 7 2 2 9 4" xfId="39807"/>
    <cellStyle name="Output 2 7 2 2 9 5" xfId="39808"/>
    <cellStyle name="Output 2 7 2 2 9 6" xfId="39809"/>
    <cellStyle name="Output 2 7 2 2 9 7" xfId="39810"/>
    <cellStyle name="Output 2 7 2 3" xfId="39811"/>
    <cellStyle name="Output 2 7 2 3 10" xfId="39812"/>
    <cellStyle name="Output 2 7 2 3 10 2" xfId="39813"/>
    <cellStyle name="Output 2 7 2 3 10 3" xfId="39814"/>
    <cellStyle name="Output 2 7 2 3 10 4" xfId="39815"/>
    <cellStyle name="Output 2 7 2 3 10 5" xfId="39816"/>
    <cellStyle name="Output 2 7 2 3 11" xfId="39817"/>
    <cellStyle name="Output 2 7 2 3 11 2" xfId="39818"/>
    <cellStyle name="Output 2 7 2 3 11 3" xfId="39819"/>
    <cellStyle name="Output 2 7 2 3 11 4" xfId="39820"/>
    <cellStyle name="Output 2 7 2 3 11 5" xfId="39821"/>
    <cellStyle name="Output 2 7 2 3 12" xfId="39822"/>
    <cellStyle name="Output 2 7 2 3 12 2" xfId="39823"/>
    <cellStyle name="Output 2 7 2 3 12 3" xfId="39824"/>
    <cellStyle name="Output 2 7 2 3 12 4" xfId="39825"/>
    <cellStyle name="Output 2 7 2 3 12 5" xfId="39826"/>
    <cellStyle name="Output 2 7 2 3 13" xfId="39827"/>
    <cellStyle name="Output 2 7 2 3 13 2" xfId="39828"/>
    <cellStyle name="Output 2 7 2 3 13 3" xfId="39829"/>
    <cellStyle name="Output 2 7 2 3 13 4" xfId="39830"/>
    <cellStyle name="Output 2 7 2 3 13 5" xfId="39831"/>
    <cellStyle name="Output 2 7 2 3 14" xfId="39832"/>
    <cellStyle name="Output 2 7 2 3 14 2" xfId="39833"/>
    <cellStyle name="Output 2 7 2 3 14 3" xfId="39834"/>
    <cellStyle name="Output 2 7 2 3 14 4" xfId="39835"/>
    <cellStyle name="Output 2 7 2 3 14 5" xfId="39836"/>
    <cellStyle name="Output 2 7 2 3 15" xfId="39837"/>
    <cellStyle name="Output 2 7 2 3 15 2" xfId="39838"/>
    <cellStyle name="Output 2 7 2 3 15 3" xfId="39839"/>
    <cellStyle name="Output 2 7 2 3 15 4" xfId="39840"/>
    <cellStyle name="Output 2 7 2 3 15 5" xfId="39841"/>
    <cellStyle name="Output 2 7 2 3 16" xfId="39842"/>
    <cellStyle name="Output 2 7 2 3 16 2" xfId="39843"/>
    <cellStyle name="Output 2 7 2 3 16 3" xfId="39844"/>
    <cellStyle name="Output 2 7 2 3 16 4" xfId="39845"/>
    <cellStyle name="Output 2 7 2 3 16 5" xfId="39846"/>
    <cellStyle name="Output 2 7 2 3 17" xfId="39847"/>
    <cellStyle name="Output 2 7 2 3 17 2" xfId="39848"/>
    <cellStyle name="Output 2 7 2 3 17 3" xfId="39849"/>
    <cellStyle name="Output 2 7 2 3 17 4" xfId="39850"/>
    <cellStyle name="Output 2 7 2 3 17 5" xfId="39851"/>
    <cellStyle name="Output 2 7 2 3 18" xfId="39852"/>
    <cellStyle name="Output 2 7 2 3 18 2" xfId="39853"/>
    <cellStyle name="Output 2 7 2 3 18 3" xfId="39854"/>
    <cellStyle name="Output 2 7 2 3 18 4" xfId="39855"/>
    <cellStyle name="Output 2 7 2 3 18 5" xfId="39856"/>
    <cellStyle name="Output 2 7 2 3 19" xfId="39857"/>
    <cellStyle name="Output 2 7 2 3 2" xfId="39858"/>
    <cellStyle name="Output 2 7 2 3 2 10" xfId="39859"/>
    <cellStyle name="Output 2 7 2 3 2 10 2" xfId="39860"/>
    <cellStyle name="Output 2 7 2 3 2 10 3" xfId="39861"/>
    <cellStyle name="Output 2 7 2 3 2 10 4" xfId="39862"/>
    <cellStyle name="Output 2 7 2 3 2 10 5" xfId="39863"/>
    <cellStyle name="Output 2 7 2 3 2 11" xfId="39864"/>
    <cellStyle name="Output 2 7 2 3 2 11 2" xfId="39865"/>
    <cellStyle name="Output 2 7 2 3 2 11 3" xfId="39866"/>
    <cellStyle name="Output 2 7 2 3 2 11 4" xfId="39867"/>
    <cellStyle name="Output 2 7 2 3 2 11 5" xfId="39868"/>
    <cellStyle name="Output 2 7 2 3 2 12" xfId="39869"/>
    <cellStyle name="Output 2 7 2 3 2 12 2" xfId="39870"/>
    <cellStyle name="Output 2 7 2 3 2 12 3" xfId="39871"/>
    <cellStyle name="Output 2 7 2 3 2 12 4" xfId="39872"/>
    <cellStyle name="Output 2 7 2 3 2 12 5" xfId="39873"/>
    <cellStyle name="Output 2 7 2 3 2 13" xfId="39874"/>
    <cellStyle name="Output 2 7 2 3 2 13 2" xfId="39875"/>
    <cellStyle name="Output 2 7 2 3 2 13 3" xfId="39876"/>
    <cellStyle name="Output 2 7 2 3 2 13 4" xfId="39877"/>
    <cellStyle name="Output 2 7 2 3 2 13 5" xfId="39878"/>
    <cellStyle name="Output 2 7 2 3 2 14" xfId="39879"/>
    <cellStyle name="Output 2 7 2 3 2 14 2" xfId="39880"/>
    <cellStyle name="Output 2 7 2 3 2 14 3" xfId="39881"/>
    <cellStyle name="Output 2 7 2 3 2 14 4" xfId="39882"/>
    <cellStyle name="Output 2 7 2 3 2 14 5" xfId="39883"/>
    <cellStyle name="Output 2 7 2 3 2 15" xfId="39884"/>
    <cellStyle name="Output 2 7 2 3 2 15 2" xfId="39885"/>
    <cellStyle name="Output 2 7 2 3 2 15 3" xfId="39886"/>
    <cellStyle name="Output 2 7 2 3 2 15 4" xfId="39887"/>
    <cellStyle name="Output 2 7 2 3 2 15 5" xfId="39888"/>
    <cellStyle name="Output 2 7 2 3 2 16" xfId="39889"/>
    <cellStyle name="Output 2 7 2 3 2 16 2" xfId="39890"/>
    <cellStyle name="Output 2 7 2 3 2 16 3" xfId="39891"/>
    <cellStyle name="Output 2 7 2 3 2 16 4" xfId="39892"/>
    <cellStyle name="Output 2 7 2 3 2 16 5" xfId="39893"/>
    <cellStyle name="Output 2 7 2 3 2 17" xfId="39894"/>
    <cellStyle name="Output 2 7 2 3 2 17 2" xfId="39895"/>
    <cellStyle name="Output 2 7 2 3 2 17 3" xfId="39896"/>
    <cellStyle name="Output 2 7 2 3 2 17 4" xfId="39897"/>
    <cellStyle name="Output 2 7 2 3 2 17 5" xfId="39898"/>
    <cellStyle name="Output 2 7 2 3 2 18" xfId="39899"/>
    <cellStyle name="Output 2 7 2 3 2 18 2" xfId="39900"/>
    <cellStyle name="Output 2 7 2 3 2 18 3" xfId="39901"/>
    <cellStyle name="Output 2 7 2 3 2 18 4" xfId="39902"/>
    <cellStyle name="Output 2 7 2 3 2 18 5" xfId="39903"/>
    <cellStyle name="Output 2 7 2 3 2 19" xfId="39904"/>
    <cellStyle name="Output 2 7 2 3 2 2" xfId="39905"/>
    <cellStyle name="Output 2 7 2 3 2 2 2" xfId="39906"/>
    <cellStyle name="Output 2 7 2 3 2 2 2 2" xfId="39907"/>
    <cellStyle name="Output 2 7 2 3 2 2 2 3" xfId="39908"/>
    <cellStyle name="Output 2 7 2 3 2 2 2 4" xfId="39909"/>
    <cellStyle name="Output 2 7 2 3 2 2 2 5" xfId="39910"/>
    <cellStyle name="Output 2 7 2 3 2 2 2 6" xfId="39911"/>
    <cellStyle name="Output 2 7 2 3 2 2 2 7" xfId="39912"/>
    <cellStyle name="Output 2 7 2 3 2 2 3" xfId="39913"/>
    <cellStyle name="Output 2 7 2 3 2 2 4" xfId="39914"/>
    <cellStyle name="Output 2 7 2 3 2 2 5" xfId="39915"/>
    <cellStyle name="Output 2 7 2 3 2 3" xfId="39916"/>
    <cellStyle name="Output 2 7 2 3 2 3 2" xfId="39917"/>
    <cellStyle name="Output 2 7 2 3 2 3 2 2" xfId="39918"/>
    <cellStyle name="Output 2 7 2 3 2 3 2 3" xfId="39919"/>
    <cellStyle name="Output 2 7 2 3 2 3 2 4" xfId="39920"/>
    <cellStyle name="Output 2 7 2 3 2 3 2 5" xfId="39921"/>
    <cellStyle name="Output 2 7 2 3 2 3 2 6" xfId="39922"/>
    <cellStyle name="Output 2 7 2 3 2 3 2 7" xfId="39923"/>
    <cellStyle name="Output 2 7 2 3 2 3 3" xfId="39924"/>
    <cellStyle name="Output 2 7 2 3 2 3 4" xfId="39925"/>
    <cellStyle name="Output 2 7 2 3 2 3 5" xfId="39926"/>
    <cellStyle name="Output 2 7 2 3 2 4" xfId="39927"/>
    <cellStyle name="Output 2 7 2 3 2 4 2" xfId="39928"/>
    <cellStyle name="Output 2 7 2 3 2 4 2 2" xfId="39929"/>
    <cellStyle name="Output 2 7 2 3 2 4 2 3" xfId="39930"/>
    <cellStyle name="Output 2 7 2 3 2 4 2 4" xfId="39931"/>
    <cellStyle name="Output 2 7 2 3 2 4 2 5" xfId="39932"/>
    <cellStyle name="Output 2 7 2 3 2 4 2 6" xfId="39933"/>
    <cellStyle name="Output 2 7 2 3 2 4 2 7" xfId="39934"/>
    <cellStyle name="Output 2 7 2 3 2 4 3" xfId="39935"/>
    <cellStyle name="Output 2 7 2 3 2 4 4" xfId="39936"/>
    <cellStyle name="Output 2 7 2 3 2 4 5" xfId="39937"/>
    <cellStyle name="Output 2 7 2 3 2 5" xfId="39938"/>
    <cellStyle name="Output 2 7 2 3 2 5 2" xfId="39939"/>
    <cellStyle name="Output 2 7 2 3 2 5 3" xfId="39940"/>
    <cellStyle name="Output 2 7 2 3 2 5 4" xfId="39941"/>
    <cellStyle name="Output 2 7 2 3 2 5 5" xfId="39942"/>
    <cellStyle name="Output 2 7 2 3 2 5 6" xfId="39943"/>
    <cellStyle name="Output 2 7 2 3 2 5 7" xfId="39944"/>
    <cellStyle name="Output 2 7 2 3 2 5 8" xfId="39945"/>
    <cellStyle name="Output 2 7 2 3 2 6" xfId="39946"/>
    <cellStyle name="Output 2 7 2 3 2 6 2" xfId="39947"/>
    <cellStyle name="Output 2 7 2 3 2 6 3" xfId="39948"/>
    <cellStyle name="Output 2 7 2 3 2 6 4" xfId="39949"/>
    <cellStyle name="Output 2 7 2 3 2 6 5" xfId="39950"/>
    <cellStyle name="Output 2 7 2 3 2 6 6" xfId="39951"/>
    <cellStyle name="Output 2 7 2 3 2 6 7" xfId="39952"/>
    <cellStyle name="Output 2 7 2 3 2 7" xfId="39953"/>
    <cellStyle name="Output 2 7 2 3 2 7 2" xfId="39954"/>
    <cellStyle name="Output 2 7 2 3 2 7 3" xfId="39955"/>
    <cellStyle name="Output 2 7 2 3 2 7 4" xfId="39956"/>
    <cellStyle name="Output 2 7 2 3 2 7 5" xfId="39957"/>
    <cellStyle name="Output 2 7 2 3 2 8" xfId="39958"/>
    <cellStyle name="Output 2 7 2 3 2 8 2" xfId="39959"/>
    <cellStyle name="Output 2 7 2 3 2 8 3" xfId="39960"/>
    <cellStyle name="Output 2 7 2 3 2 8 4" xfId="39961"/>
    <cellStyle name="Output 2 7 2 3 2 8 5" xfId="39962"/>
    <cellStyle name="Output 2 7 2 3 2 9" xfId="39963"/>
    <cellStyle name="Output 2 7 2 3 2 9 2" xfId="39964"/>
    <cellStyle name="Output 2 7 2 3 2 9 3" xfId="39965"/>
    <cellStyle name="Output 2 7 2 3 2 9 4" xfId="39966"/>
    <cellStyle name="Output 2 7 2 3 2 9 5" xfId="39967"/>
    <cellStyle name="Output 2 7 2 3 3" xfId="39968"/>
    <cellStyle name="Output 2 7 2 3 3 10" xfId="39969"/>
    <cellStyle name="Output 2 7 2 3 3 2" xfId="39970"/>
    <cellStyle name="Output 2 7 2 3 3 2 2" xfId="39971"/>
    <cellStyle name="Output 2 7 2 3 3 2 2 2" xfId="39972"/>
    <cellStyle name="Output 2 7 2 3 3 2 2 3" xfId="39973"/>
    <cellStyle name="Output 2 7 2 3 3 2 2 4" xfId="39974"/>
    <cellStyle name="Output 2 7 2 3 3 2 2 5" xfId="39975"/>
    <cellStyle name="Output 2 7 2 3 3 2 2 6" xfId="39976"/>
    <cellStyle name="Output 2 7 2 3 3 2 2 7" xfId="39977"/>
    <cellStyle name="Output 2 7 2 3 3 2 3" xfId="39978"/>
    <cellStyle name="Output 2 7 2 3 3 2 4" xfId="39979"/>
    <cellStyle name="Output 2 7 2 3 3 3" xfId="39980"/>
    <cellStyle name="Output 2 7 2 3 3 3 2" xfId="39981"/>
    <cellStyle name="Output 2 7 2 3 3 3 2 2" xfId="39982"/>
    <cellStyle name="Output 2 7 2 3 3 3 2 3" xfId="39983"/>
    <cellStyle name="Output 2 7 2 3 3 3 2 4" xfId="39984"/>
    <cellStyle name="Output 2 7 2 3 3 3 2 5" xfId="39985"/>
    <cellStyle name="Output 2 7 2 3 3 3 2 6" xfId="39986"/>
    <cellStyle name="Output 2 7 2 3 3 3 2 7" xfId="39987"/>
    <cellStyle name="Output 2 7 2 3 3 3 3" xfId="39988"/>
    <cellStyle name="Output 2 7 2 3 3 3 4" xfId="39989"/>
    <cellStyle name="Output 2 7 2 3 3 4" xfId="39990"/>
    <cellStyle name="Output 2 7 2 3 3 4 2" xfId="39991"/>
    <cellStyle name="Output 2 7 2 3 3 4 2 2" xfId="39992"/>
    <cellStyle name="Output 2 7 2 3 3 4 2 3" xfId="39993"/>
    <cellStyle name="Output 2 7 2 3 3 4 2 4" xfId="39994"/>
    <cellStyle name="Output 2 7 2 3 3 4 2 5" xfId="39995"/>
    <cellStyle name="Output 2 7 2 3 3 4 2 6" xfId="39996"/>
    <cellStyle name="Output 2 7 2 3 3 4 2 7" xfId="39997"/>
    <cellStyle name="Output 2 7 2 3 3 4 3" xfId="39998"/>
    <cellStyle name="Output 2 7 2 3 3 4 4" xfId="39999"/>
    <cellStyle name="Output 2 7 2 3 3 5" xfId="40000"/>
    <cellStyle name="Output 2 7 2 3 3 5 2" xfId="40001"/>
    <cellStyle name="Output 2 7 2 3 3 5 3" xfId="40002"/>
    <cellStyle name="Output 2 7 2 3 3 5 4" xfId="40003"/>
    <cellStyle name="Output 2 7 2 3 3 5 5" xfId="40004"/>
    <cellStyle name="Output 2 7 2 3 3 5 6" xfId="40005"/>
    <cellStyle name="Output 2 7 2 3 3 5 7" xfId="40006"/>
    <cellStyle name="Output 2 7 2 3 3 5 8" xfId="40007"/>
    <cellStyle name="Output 2 7 2 3 3 6" xfId="40008"/>
    <cellStyle name="Output 2 7 2 3 3 6 2" xfId="40009"/>
    <cellStyle name="Output 2 7 2 3 3 6 3" xfId="40010"/>
    <cellStyle name="Output 2 7 2 3 3 6 4" xfId="40011"/>
    <cellStyle name="Output 2 7 2 3 3 6 5" xfId="40012"/>
    <cellStyle name="Output 2 7 2 3 3 6 6" xfId="40013"/>
    <cellStyle name="Output 2 7 2 3 3 6 7" xfId="40014"/>
    <cellStyle name="Output 2 7 2 3 3 7" xfId="40015"/>
    <cellStyle name="Output 2 7 2 3 3 8" xfId="40016"/>
    <cellStyle name="Output 2 7 2 3 3 9" xfId="40017"/>
    <cellStyle name="Output 2 7 2 3 4" xfId="40018"/>
    <cellStyle name="Output 2 7 2 3 4 2" xfId="40019"/>
    <cellStyle name="Output 2 7 2 3 4 2 2" xfId="40020"/>
    <cellStyle name="Output 2 7 2 3 4 2 3" xfId="40021"/>
    <cellStyle name="Output 2 7 2 3 4 2 4" xfId="40022"/>
    <cellStyle name="Output 2 7 2 3 4 2 5" xfId="40023"/>
    <cellStyle name="Output 2 7 2 3 4 2 6" xfId="40024"/>
    <cellStyle name="Output 2 7 2 3 4 2 7" xfId="40025"/>
    <cellStyle name="Output 2 7 2 3 4 3" xfId="40026"/>
    <cellStyle name="Output 2 7 2 3 4 4" xfId="40027"/>
    <cellStyle name="Output 2 7 2 3 4 5" xfId="40028"/>
    <cellStyle name="Output 2 7 2 3 5" xfId="40029"/>
    <cellStyle name="Output 2 7 2 3 5 2" xfId="40030"/>
    <cellStyle name="Output 2 7 2 3 5 2 2" xfId="40031"/>
    <cellStyle name="Output 2 7 2 3 5 2 3" xfId="40032"/>
    <cellStyle name="Output 2 7 2 3 5 2 4" xfId="40033"/>
    <cellStyle name="Output 2 7 2 3 5 2 5" xfId="40034"/>
    <cellStyle name="Output 2 7 2 3 5 2 6" xfId="40035"/>
    <cellStyle name="Output 2 7 2 3 5 2 7" xfId="40036"/>
    <cellStyle name="Output 2 7 2 3 5 3" xfId="40037"/>
    <cellStyle name="Output 2 7 2 3 5 4" xfId="40038"/>
    <cellStyle name="Output 2 7 2 3 5 5" xfId="40039"/>
    <cellStyle name="Output 2 7 2 3 6" xfId="40040"/>
    <cellStyle name="Output 2 7 2 3 6 2" xfId="40041"/>
    <cellStyle name="Output 2 7 2 3 6 2 2" xfId="40042"/>
    <cellStyle name="Output 2 7 2 3 6 2 3" xfId="40043"/>
    <cellStyle name="Output 2 7 2 3 6 2 4" xfId="40044"/>
    <cellStyle name="Output 2 7 2 3 6 2 5" xfId="40045"/>
    <cellStyle name="Output 2 7 2 3 6 2 6" xfId="40046"/>
    <cellStyle name="Output 2 7 2 3 6 2 7" xfId="40047"/>
    <cellStyle name="Output 2 7 2 3 6 3" xfId="40048"/>
    <cellStyle name="Output 2 7 2 3 6 4" xfId="40049"/>
    <cellStyle name="Output 2 7 2 3 6 5" xfId="40050"/>
    <cellStyle name="Output 2 7 2 3 7" xfId="40051"/>
    <cellStyle name="Output 2 7 2 3 7 2" xfId="40052"/>
    <cellStyle name="Output 2 7 2 3 7 2 2" xfId="40053"/>
    <cellStyle name="Output 2 7 2 3 7 2 3" xfId="40054"/>
    <cellStyle name="Output 2 7 2 3 7 2 4" xfId="40055"/>
    <cellStyle name="Output 2 7 2 3 7 2 5" xfId="40056"/>
    <cellStyle name="Output 2 7 2 3 7 2 6" xfId="40057"/>
    <cellStyle name="Output 2 7 2 3 7 2 7" xfId="40058"/>
    <cellStyle name="Output 2 7 2 3 7 3" xfId="40059"/>
    <cellStyle name="Output 2 7 2 3 7 4" xfId="40060"/>
    <cellStyle name="Output 2 7 2 3 7 5" xfId="40061"/>
    <cellStyle name="Output 2 7 2 3 8" xfId="40062"/>
    <cellStyle name="Output 2 7 2 3 8 2" xfId="40063"/>
    <cellStyle name="Output 2 7 2 3 8 3" xfId="40064"/>
    <cellStyle name="Output 2 7 2 3 8 4" xfId="40065"/>
    <cellStyle name="Output 2 7 2 3 8 5" xfId="40066"/>
    <cellStyle name="Output 2 7 2 3 8 6" xfId="40067"/>
    <cellStyle name="Output 2 7 2 3 8 7" xfId="40068"/>
    <cellStyle name="Output 2 7 2 3 8 8" xfId="40069"/>
    <cellStyle name="Output 2 7 2 3 9" xfId="40070"/>
    <cellStyle name="Output 2 7 2 3 9 2" xfId="40071"/>
    <cellStyle name="Output 2 7 2 3 9 3" xfId="40072"/>
    <cellStyle name="Output 2 7 2 3 9 4" xfId="40073"/>
    <cellStyle name="Output 2 7 2 3 9 5" xfId="40074"/>
    <cellStyle name="Output 2 7 2 3 9 6" xfId="40075"/>
    <cellStyle name="Output 2 7 2 3 9 7" xfId="40076"/>
    <cellStyle name="Output 2 7 2 4" xfId="40077"/>
    <cellStyle name="Output 2 7 2 4 10" xfId="40078"/>
    <cellStyle name="Output 2 7 2 4 10 2" xfId="40079"/>
    <cellStyle name="Output 2 7 2 4 10 3" xfId="40080"/>
    <cellStyle name="Output 2 7 2 4 10 4" xfId="40081"/>
    <cellStyle name="Output 2 7 2 4 10 5" xfId="40082"/>
    <cellStyle name="Output 2 7 2 4 11" xfId="40083"/>
    <cellStyle name="Output 2 7 2 4 11 2" xfId="40084"/>
    <cellStyle name="Output 2 7 2 4 11 3" xfId="40085"/>
    <cellStyle name="Output 2 7 2 4 11 4" xfId="40086"/>
    <cellStyle name="Output 2 7 2 4 11 5" xfId="40087"/>
    <cellStyle name="Output 2 7 2 4 12" xfId="40088"/>
    <cellStyle name="Output 2 7 2 4 12 2" xfId="40089"/>
    <cellStyle name="Output 2 7 2 4 12 3" xfId="40090"/>
    <cellStyle name="Output 2 7 2 4 12 4" xfId="40091"/>
    <cellStyle name="Output 2 7 2 4 12 5" xfId="40092"/>
    <cellStyle name="Output 2 7 2 4 13" xfId="40093"/>
    <cellStyle name="Output 2 7 2 4 13 2" xfId="40094"/>
    <cellStyle name="Output 2 7 2 4 13 3" xfId="40095"/>
    <cellStyle name="Output 2 7 2 4 13 4" xfId="40096"/>
    <cellStyle name="Output 2 7 2 4 13 5" xfId="40097"/>
    <cellStyle name="Output 2 7 2 4 14" xfId="40098"/>
    <cellStyle name="Output 2 7 2 4 14 2" xfId="40099"/>
    <cellStyle name="Output 2 7 2 4 14 3" xfId="40100"/>
    <cellStyle name="Output 2 7 2 4 14 4" xfId="40101"/>
    <cellStyle name="Output 2 7 2 4 14 5" xfId="40102"/>
    <cellStyle name="Output 2 7 2 4 15" xfId="40103"/>
    <cellStyle name="Output 2 7 2 4 15 2" xfId="40104"/>
    <cellStyle name="Output 2 7 2 4 15 3" xfId="40105"/>
    <cellStyle name="Output 2 7 2 4 15 4" xfId="40106"/>
    <cellStyle name="Output 2 7 2 4 15 5" xfId="40107"/>
    <cellStyle name="Output 2 7 2 4 16" xfId="40108"/>
    <cellStyle name="Output 2 7 2 4 16 2" xfId="40109"/>
    <cellStyle name="Output 2 7 2 4 16 3" xfId="40110"/>
    <cellStyle name="Output 2 7 2 4 16 4" xfId="40111"/>
    <cellStyle name="Output 2 7 2 4 16 5" xfId="40112"/>
    <cellStyle name="Output 2 7 2 4 17" xfId="40113"/>
    <cellStyle name="Output 2 7 2 4 17 2" xfId="40114"/>
    <cellStyle name="Output 2 7 2 4 17 3" xfId="40115"/>
    <cellStyle name="Output 2 7 2 4 17 4" xfId="40116"/>
    <cellStyle name="Output 2 7 2 4 17 5" xfId="40117"/>
    <cellStyle name="Output 2 7 2 4 18" xfId="40118"/>
    <cellStyle name="Output 2 7 2 4 18 2" xfId="40119"/>
    <cellStyle name="Output 2 7 2 4 18 3" xfId="40120"/>
    <cellStyle name="Output 2 7 2 4 18 4" xfId="40121"/>
    <cellStyle name="Output 2 7 2 4 18 5" xfId="40122"/>
    <cellStyle name="Output 2 7 2 4 19" xfId="40123"/>
    <cellStyle name="Output 2 7 2 4 2" xfId="40124"/>
    <cellStyle name="Output 2 7 2 4 2 2" xfId="40125"/>
    <cellStyle name="Output 2 7 2 4 2 2 2" xfId="40126"/>
    <cellStyle name="Output 2 7 2 4 2 2 3" xfId="40127"/>
    <cellStyle name="Output 2 7 2 4 2 2 4" xfId="40128"/>
    <cellStyle name="Output 2 7 2 4 2 2 5" xfId="40129"/>
    <cellStyle name="Output 2 7 2 4 2 2 6" xfId="40130"/>
    <cellStyle name="Output 2 7 2 4 2 2 7" xfId="40131"/>
    <cellStyle name="Output 2 7 2 4 2 3" xfId="40132"/>
    <cellStyle name="Output 2 7 2 4 2 4" xfId="40133"/>
    <cellStyle name="Output 2 7 2 4 2 5" xfId="40134"/>
    <cellStyle name="Output 2 7 2 4 3" xfId="40135"/>
    <cellStyle name="Output 2 7 2 4 3 2" xfId="40136"/>
    <cellStyle name="Output 2 7 2 4 3 2 2" xfId="40137"/>
    <cellStyle name="Output 2 7 2 4 3 2 3" xfId="40138"/>
    <cellStyle name="Output 2 7 2 4 3 2 4" xfId="40139"/>
    <cellStyle name="Output 2 7 2 4 3 2 5" xfId="40140"/>
    <cellStyle name="Output 2 7 2 4 3 2 6" xfId="40141"/>
    <cellStyle name="Output 2 7 2 4 3 2 7" xfId="40142"/>
    <cellStyle name="Output 2 7 2 4 3 3" xfId="40143"/>
    <cellStyle name="Output 2 7 2 4 3 4" xfId="40144"/>
    <cellStyle name="Output 2 7 2 4 3 5" xfId="40145"/>
    <cellStyle name="Output 2 7 2 4 4" xfId="40146"/>
    <cellStyle name="Output 2 7 2 4 4 2" xfId="40147"/>
    <cellStyle name="Output 2 7 2 4 4 2 2" xfId="40148"/>
    <cellStyle name="Output 2 7 2 4 4 2 3" xfId="40149"/>
    <cellStyle name="Output 2 7 2 4 4 2 4" xfId="40150"/>
    <cellStyle name="Output 2 7 2 4 4 2 5" xfId="40151"/>
    <cellStyle name="Output 2 7 2 4 4 2 6" xfId="40152"/>
    <cellStyle name="Output 2 7 2 4 4 2 7" xfId="40153"/>
    <cellStyle name="Output 2 7 2 4 4 3" xfId="40154"/>
    <cellStyle name="Output 2 7 2 4 4 4" xfId="40155"/>
    <cellStyle name="Output 2 7 2 4 4 5" xfId="40156"/>
    <cellStyle name="Output 2 7 2 4 5" xfId="40157"/>
    <cellStyle name="Output 2 7 2 4 5 2" xfId="40158"/>
    <cellStyle name="Output 2 7 2 4 5 3" xfId="40159"/>
    <cellStyle name="Output 2 7 2 4 5 4" xfId="40160"/>
    <cellStyle name="Output 2 7 2 4 5 5" xfId="40161"/>
    <cellStyle name="Output 2 7 2 4 5 6" xfId="40162"/>
    <cellStyle name="Output 2 7 2 4 5 7" xfId="40163"/>
    <cellStyle name="Output 2 7 2 4 5 8" xfId="40164"/>
    <cellStyle name="Output 2 7 2 4 6" xfId="40165"/>
    <cellStyle name="Output 2 7 2 4 6 2" xfId="40166"/>
    <cellStyle name="Output 2 7 2 4 6 3" xfId="40167"/>
    <cellStyle name="Output 2 7 2 4 6 4" xfId="40168"/>
    <cellStyle name="Output 2 7 2 4 6 5" xfId="40169"/>
    <cellStyle name="Output 2 7 2 4 6 6" xfId="40170"/>
    <cellStyle name="Output 2 7 2 4 6 7" xfId="40171"/>
    <cellStyle name="Output 2 7 2 4 7" xfId="40172"/>
    <cellStyle name="Output 2 7 2 4 7 2" xfId="40173"/>
    <cellStyle name="Output 2 7 2 4 7 3" xfId="40174"/>
    <cellStyle name="Output 2 7 2 4 7 4" xfId="40175"/>
    <cellStyle name="Output 2 7 2 4 7 5" xfId="40176"/>
    <cellStyle name="Output 2 7 2 4 8" xfId="40177"/>
    <cellStyle name="Output 2 7 2 4 8 2" xfId="40178"/>
    <cellStyle name="Output 2 7 2 4 8 3" xfId="40179"/>
    <cellStyle name="Output 2 7 2 4 8 4" xfId="40180"/>
    <cellStyle name="Output 2 7 2 4 8 5" xfId="40181"/>
    <cellStyle name="Output 2 7 2 4 9" xfId="40182"/>
    <cellStyle name="Output 2 7 2 4 9 2" xfId="40183"/>
    <cellStyle name="Output 2 7 2 4 9 3" xfId="40184"/>
    <cellStyle name="Output 2 7 2 4 9 4" xfId="40185"/>
    <cellStyle name="Output 2 7 2 4 9 5" xfId="40186"/>
    <cellStyle name="Output 2 7 2 5" xfId="40187"/>
    <cellStyle name="Output 2 7 2 5 10" xfId="40188"/>
    <cellStyle name="Output 2 7 2 5 2" xfId="40189"/>
    <cellStyle name="Output 2 7 2 5 2 2" xfId="40190"/>
    <cellStyle name="Output 2 7 2 5 2 2 2" xfId="40191"/>
    <cellStyle name="Output 2 7 2 5 2 2 3" xfId="40192"/>
    <cellStyle name="Output 2 7 2 5 2 2 4" xfId="40193"/>
    <cellStyle name="Output 2 7 2 5 2 2 5" xfId="40194"/>
    <cellStyle name="Output 2 7 2 5 2 2 6" xfId="40195"/>
    <cellStyle name="Output 2 7 2 5 2 2 7" xfId="40196"/>
    <cellStyle name="Output 2 7 2 5 2 3" xfId="40197"/>
    <cellStyle name="Output 2 7 2 5 2 4" xfId="40198"/>
    <cellStyle name="Output 2 7 2 5 3" xfId="40199"/>
    <cellStyle name="Output 2 7 2 5 3 2" xfId="40200"/>
    <cellStyle name="Output 2 7 2 5 3 2 2" xfId="40201"/>
    <cellStyle name="Output 2 7 2 5 3 2 3" xfId="40202"/>
    <cellStyle name="Output 2 7 2 5 3 2 4" xfId="40203"/>
    <cellStyle name="Output 2 7 2 5 3 2 5" xfId="40204"/>
    <cellStyle name="Output 2 7 2 5 3 2 6" xfId="40205"/>
    <cellStyle name="Output 2 7 2 5 3 2 7" xfId="40206"/>
    <cellStyle name="Output 2 7 2 5 3 3" xfId="40207"/>
    <cellStyle name="Output 2 7 2 5 3 4" xfId="40208"/>
    <cellStyle name="Output 2 7 2 5 4" xfId="40209"/>
    <cellStyle name="Output 2 7 2 5 4 2" xfId="40210"/>
    <cellStyle name="Output 2 7 2 5 4 2 2" xfId="40211"/>
    <cellStyle name="Output 2 7 2 5 4 2 3" xfId="40212"/>
    <cellStyle name="Output 2 7 2 5 4 2 4" xfId="40213"/>
    <cellStyle name="Output 2 7 2 5 4 2 5" xfId="40214"/>
    <cellStyle name="Output 2 7 2 5 4 2 6" xfId="40215"/>
    <cellStyle name="Output 2 7 2 5 4 2 7" xfId="40216"/>
    <cellStyle name="Output 2 7 2 5 4 3" xfId="40217"/>
    <cellStyle name="Output 2 7 2 5 4 4" xfId="40218"/>
    <cellStyle name="Output 2 7 2 5 5" xfId="40219"/>
    <cellStyle name="Output 2 7 2 5 5 2" xfId="40220"/>
    <cellStyle name="Output 2 7 2 5 5 3" xfId="40221"/>
    <cellStyle name="Output 2 7 2 5 5 4" xfId="40222"/>
    <cellStyle name="Output 2 7 2 5 5 5" xfId="40223"/>
    <cellStyle name="Output 2 7 2 5 5 6" xfId="40224"/>
    <cellStyle name="Output 2 7 2 5 5 7" xfId="40225"/>
    <cellStyle name="Output 2 7 2 5 5 8" xfId="40226"/>
    <cellStyle name="Output 2 7 2 5 6" xfId="40227"/>
    <cellStyle name="Output 2 7 2 5 6 2" xfId="40228"/>
    <cellStyle name="Output 2 7 2 5 6 3" xfId="40229"/>
    <cellStyle name="Output 2 7 2 5 6 4" xfId="40230"/>
    <cellStyle name="Output 2 7 2 5 6 5" xfId="40231"/>
    <cellStyle name="Output 2 7 2 5 6 6" xfId="40232"/>
    <cellStyle name="Output 2 7 2 5 6 7" xfId="40233"/>
    <cellStyle name="Output 2 7 2 5 7" xfId="40234"/>
    <cellStyle name="Output 2 7 2 5 8" xfId="40235"/>
    <cellStyle name="Output 2 7 2 5 9" xfId="40236"/>
    <cellStyle name="Output 2 7 2 6" xfId="40237"/>
    <cellStyle name="Output 2 7 2 6 2" xfId="40238"/>
    <cellStyle name="Output 2 7 2 6 2 2" xfId="40239"/>
    <cellStyle name="Output 2 7 2 6 2 3" xfId="40240"/>
    <cellStyle name="Output 2 7 2 6 2 4" xfId="40241"/>
    <cellStyle name="Output 2 7 2 6 2 5" xfId="40242"/>
    <cellStyle name="Output 2 7 2 6 2 6" xfId="40243"/>
    <cellStyle name="Output 2 7 2 6 2 7" xfId="40244"/>
    <cellStyle name="Output 2 7 2 6 3" xfId="40245"/>
    <cellStyle name="Output 2 7 2 6 4" xfId="40246"/>
    <cellStyle name="Output 2 7 2 6 5" xfId="40247"/>
    <cellStyle name="Output 2 7 2 7" xfId="40248"/>
    <cellStyle name="Output 2 7 2 7 2" xfId="40249"/>
    <cellStyle name="Output 2 7 2 7 2 2" xfId="40250"/>
    <cellStyle name="Output 2 7 2 7 2 3" xfId="40251"/>
    <cellStyle name="Output 2 7 2 7 2 4" xfId="40252"/>
    <cellStyle name="Output 2 7 2 7 2 5" xfId="40253"/>
    <cellStyle name="Output 2 7 2 7 2 6" xfId="40254"/>
    <cellStyle name="Output 2 7 2 7 2 7" xfId="40255"/>
    <cellStyle name="Output 2 7 2 7 3" xfId="40256"/>
    <cellStyle name="Output 2 7 2 7 4" xfId="40257"/>
    <cellStyle name="Output 2 7 2 7 5" xfId="40258"/>
    <cellStyle name="Output 2 7 2 8" xfId="40259"/>
    <cellStyle name="Output 2 7 2 8 2" xfId="40260"/>
    <cellStyle name="Output 2 7 2 8 2 2" xfId="40261"/>
    <cellStyle name="Output 2 7 2 8 2 3" xfId="40262"/>
    <cellStyle name="Output 2 7 2 8 2 4" xfId="40263"/>
    <cellStyle name="Output 2 7 2 8 2 5" xfId="40264"/>
    <cellStyle name="Output 2 7 2 8 2 6" xfId="40265"/>
    <cellStyle name="Output 2 7 2 8 2 7" xfId="40266"/>
    <cellStyle name="Output 2 7 2 8 3" xfId="40267"/>
    <cellStyle name="Output 2 7 2 8 4" xfId="40268"/>
    <cellStyle name="Output 2 7 2 8 5" xfId="40269"/>
    <cellStyle name="Output 2 7 2 9" xfId="40270"/>
    <cellStyle name="Output 2 7 2 9 2" xfId="40271"/>
    <cellStyle name="Output 2 7 2 9 2 2" xfId="40272"/>
    <cellStyle name="Output 2 7 2 9 2 3" xfId="40273"/>
    <cellStyle name="Output 2 7 2 9 2 4" xfId="40274"/>
    <cellStyle name="Output 2 7 2 9 2 5" xfId="40275"/>
    <cellStyle name="Output 2 7 2 9 2 6" xfId="40276"/>
    <cellStyle name="Output 2 7 2 9 2 7" xfId="40277"/>
    <cellStyle name="Output 2 7 2 9 3" xfId="40278"/>
    <cellStyle name="Output 2 7 2 9 4" xfId="40279"/>
    <cellStyle name="Output 2 7 2 9 5" xfId="40280"/>
    <cellStyle name="Output 2 7 20" xfId="40281"/>
    <cellStyle name="Output 2 7 3" xfId="40282"/>
    <cellStyle name="Output 2 7 3 10" xfId="40283"/>
    <cellStyle name="Output 2 7 3 10 2" xfId="40284"/>
    <cellStyle name="Output 2 7 3 10 3" xfId="40285"/>
    <cellStyle name="Output 2 7 3 10 4" xfId="40286"/>
    <cellStyle name="Output 2 7 3 10 5" xfId="40287"/>
    <cellStyle name="Output 2 7 3 10 6" xfId="40288"/>
    <cellStyle name="Output 2 7 3 10 7" xfId="40289"/>
    <cellStyle name="Output 2 7 3 10 8" xfId="40290"/>
    <cellStyle name="Output 2 7 3 11" xfId="40291"/>
    <cellStyle name="Output 2 7 3 11 2" xfId="40292"/>
    <cellStyle name="Output 2 7 3 11 3" xfId="40293"/>
    <cellStyle name="Output 2 7 3 11 4" xfId="40294"/>
    <cellStyle name="Output 2 7 3 11 5" xfId="40295"/>
    <cellStyle name="Output 2 7 3 11 6" xfId="40296"/>
    <cellStyle name="Output 2 7 3 11 7" xfId="40297"/>
    <cellStyle name="Output 2 7 3 12" xfId="40298"/>
    <cellStyle name="Output 2 7 3 12 2" xfId="40299"/>
    <cellStyle name="Output 2 7 3 12 3" xfId="40300"/>
    <cellStyle name="Output 2 7 3 12 4" xfId="40301"/>
    <cellStyle name="Output 2 7 3 12 5" xfId="40302"/>
    <cellStyle name="Output 2 7 3 13" xfId="40303"/>
    <cellStyle name="Output 2 7 3 13 2" xfId="40304"/>
    <cellStyle name="Output 2 7 3 13 3" xfId="40305"/>
    <cellStyle name="Output 2 7 3 13 4" xfId="40306"/>
    <cellStyle name="Output 2 7 3 13 5" xfId="40307"/>
    <cellStyle name="Output 2 7 3 14" xfId="40308"/>
    <cellStyle name="Output 2 7 3 14 2" xfId="40309"/>
    <cellStyle name="Output 2 7 3 14 3" xfId="40310"/>
    <cellStyle name="Output 2 7 3 14 4" xfId="40311"/>
    <cellStyle name="Output 2 7 3 14 5" xfId="40312"/>
    <cellStyle name="Output 2 7 3 15" xfId="40313"/>
    <cellStyle name="Output 2 7 3 15 2" xfId="40314"/>
    <cellStyle name="Output 2 7 3 15 3" xfId="40315"/>
    <cellStyle name="Output 2 7 3 15 4" xfId="40316"/>
    <cellStyle name="Output 2 7 3 15 5" xfId="40317"/>
    <cellStyle name="Output 2 7 3 16" xfId="40318"/>
    <cellStyle name="Output 2 7 3 16 2" xfId="40319"/>
    <cellStyle name="Output 2 7 3 16 3" xfId="40320"/>
    <cellStyle name="Output 2 7 3 16 4" xfId="40321"/>
    <cellStyle name="Output 2 7 3 16 5" xfId="40322"/>
    <cellStyle name="Output 2 7 3 17" xfId="40323"/>
    <cellStyle name="Output 2 7 3 17 2" xfId="40324"/>
    <cellStyle name="Output 2 7 3 17 3" xfId="40325"/>
    <cellStyle name="Output 2 7 3 17 4" xfId="40326"/>
    <cellStyle name="Output 2 7 3 17 5" xfId="40327"/>
    <cellStyle name="Output 2 7 3 18" xfId="40328"/>
    <cellStyle name="Output 2 7 3 2" xfId="40329"/>
    <cellStyle name="Output 2 7 3 2 10" xfId="40330"/>
    <cellStyle name="Output 2 7 3 2 10 2" xfId="40331"/>
    <cellStyle name="Output 2 7 3 2 10 3" xfId="40332"/>
    <cellStyle name="Output 2 7 3 2 10 4" xfId="40333"/>
    <cellStyle name="Output 2 7 3 2 10 5" xfId="40334"/>
    <cellStyle name="Output 2 7 3 2 11" xfId="40335"/>
    <cellStyle name="Output 2 7 3 2 11 2" xfId="40336"/>
    <cellStyle name="Output 2 7 3 2 11 3" xfId="40337"/>
    <cellStyle name="Output 2 7 3 2 11 4" xfId="40338"/>
    <cellStyle name="Output 2 7 3 2 11 5" xfId="40339"/>
    <cellStyle name="Output 2 7 3 2 12" xfId="40340"/>
    <cellStyle name="Output 2 7 3 2 12 2" xfId="40341"/>
    <cellStyle name="Output 2 7 3 2 12 3" xfId="40342"/>
    <cellStyle name="Output 2 7 3 2 12 4" xfId="40343"/>
    <cellStyle name="Output 2 7 3 2 12 5" xfId="40344"/>
    <cellStyle name="Output 2 7 3 2 13" xfId="40345"/>
    <cellStyle name="Output 2 7 3 2 13 2" xfId="40346"/>
    <cellStyle name="Output 2 7 3 2 13 3" xfId="40347"/>
    <cellStyle name="Output 2 7 3 2 13 4" xfId="40348"/>
    <cellStyle name="Output 2 7 3 2 13 5" xfId="40349"/>
    <cellStyle name="Output 2 7 3 2 14" xfId="40350"/>
    <cellStyle name="Output 2 7 3 2 14 2" xfId="40351"/>
    <cellStyle name="Output 2 7 3 2 14 3" xfId="40352"/>
    <cellStyle name="Output 2 7 3 2 14 4" xfId="40353"/>
    <cellStyle name="Output 2 7 3 2 14 5" xfId="40354"/>
    <cellStyle name="Output 2 7 3 2 15" xfId="40355"/>
    <cellStyle name="Output 2 7 3 2 15 2" xfId="40356"/>
    <cellStyle name="Output 2 7 3 2 15 3" xfId="40357"/>
    <cellStyle name="Output 2 7 3 2 15 4" xfId="40358"/>
    <cellStyle name="Output 2 7 3 2 15 5" xfId="40359"/>
    <cellStyle name="Output 2 7 3 2 16" xfId="40360"/>
    <cellStyle name="Output 2 7 3 2 16 2" xfId="40361"/>
    <cellStyle name="Output 2 7 3 2 16 3" xfId="40362"/>
    <cellStyle name="Output 2 7 3 2 16 4" xfId="40363"/>
    <cellStyle name="Output 2 7 3 2 16 5" xfId="40364"/>
    <cellStyle name="Output 2 7 3 2 17" xfId="40365"/>
    <cellStyle name="Output 2 7 3 2 17 2" xfId="40366"/>
    <cellStyle name="Output 2 7 3 2 17 3" xfId="40367"/>
    <cellStyle name="Output 2 7 3 2 17 4" xfId="40368"/>
    <cellStyle name="Output 2 7 3 2 17 5" xfId="40369"/>
    <cellStyle name="Output 2 7 3 2 18" xfId="40370"/>
    <cellStyle name="Output 2 7 3 2 18 2" xfId="40371"/>
    <cellStyle name="Output 2 7 3 2 18 3" xfId="40372"/>
    <cellStyle name="Output 2 7 3 2 18 4" xfId="40373"/>
    <cellStyle name="Output 2 7 3 2 18 5" xfId="40374"/>
    <cellStyle name="Output 2 7 3 2 19" xfId="40375"/>
    <cellStyle name="Output 2 7 3 2 2" xfId="40376"/>
    <cellStyle name="Output 2 7 3 2 2 10" xfId="40377"/>
    <cellStyle name="Output 2 7 3 2 2 10 2" xfId="40378"/>
    <cellStyle name="Output 2 7 3 2 2 10 3" xfId="40379"/>
    <cellStyle name="Output 2 7 3 2 2 10 4" xfId="40380"/>
    <cellStyle name="Output 2 7 3 2 2 10 5" xfId="40381"/>
    <cellStyle name="Output 2 7 3 2 2 11" xfId="40382"/>
    <cellStyle name="Output 2 7 3 2 2 11 2" xfId="40383"/>
    <cellStyle name="Output 2 7 3 2 2 11 3" xfId="40384"/>
    <cellStyle name="Output 2 7 3 2 2 11 4" xfId="40385"/>
    <cellStyle name="Output 2 7 3 2 2 11 5" xfId="40386"/>
    <cellStyle name="Output 2 7 3 2 2 12" xfId="40387"/>
    <cellStyle name="Output 2 7 3 2 2 12 2" xfId="40388"/>
    <cellStyle name="Output 2 7 3 2 2 12 3" xfId="40389"/>
    <cellStyle name="Output 2 7 3 2 2 12 4" xfId="40390"/>
    <cellStyle name="Output 2 7 3 2 2 12 5" xfId="40391"/>
    <cellStyle name="Output 2 7 3 2 2 13" xfId="40392"/>
    <cellStyle name="Output 2 7 3 2 2 13 2" xfId="40393"/>
    <cellStyle name="Output 2 7 3 2 2 13 3" xfId="40394"/>
    <cellStyle name="Output 2 7 3 2 2 13 4" xfId="40395"/>
    <cellStyle name="Output 2 7 3 2 2 13 5" xfId="40396"/>
    <cellStyle name="Output 2 7 3 2 2 14" xfId="40397"/>
    <cellStyle name="Output 2 7 3 2 2 14 2" xfId="40398"/>
    <cellStyle name="Output 2 7 3 2 2 14 3" xfId="40399"/>
    <cellStyle name="Output 2 7 3 2 2 14 4" xfId="40400"/>
    <cellStyle name="Output 2 7 3 2 2 14 5" xfId="40401"/>
    <cellStyle name="Output 2 7 3 2 2 15" xfId="40402"/>
    <cellStyle name="Output 2 7 3 2 2 15 2" xfId="40403"/>
    <cellStyle name="Output 2 7 3 2 2 15 3" xfId="40404"/>
    <cellStyle name="Output 2 7 3 2 2 15 4" xfId="40405"/>
    <cellStyle name="Output 2 7 3 2 2 15 5" xfId="40406"/>
    <cellStyle name="Output 2 7 3 2 2 16" xfId="40407"/>
    <cellStyle name="Output 2 7 3 2 2 16 2" xfId="40408"/>
    <cellStyle name="Output 2 7 3 2 2 16 3" xfId="40409"/>
    <cellStyle name="Output 2 7 3 2 2 16 4" xfId="40410"/>
    <cellStyle name="Output 2 7 3 2 2 16 5" xfId="40411"/>
    <cellStyle name="Output 2 7 3 2 2 17" xfId="40412"/>
    <cellStyle name="Output 2 7 3 2 2 17 2" xfId="40413"/>
    <cellStyle name="Output 2 7 3 2 2 17 3" xfId="40414"/>
    <cellStyle name="Output 2 7 3 2 2 17 4" xfId="40415"/>
    <cellStyle name="Output 2 7 3 2 2 17 5" xfId="40416"/>
    <cellStyle name="Output 2 7 3 2 2 18" xfId="40417"/>
    <cellStyle name="Output 2 7 3 2 2 18 2" xfId="40418"/>
    <cellStyle name="Output 2 7 3 2 2 18 3" xfId="40419"/>
    <cellStyle name="Output 2 7 3 2 2 18 4" xfId="40420"/>
    <cellStyle name="Output 2 7 3 2 2 18 5" xfId="40421"/>
    <cellStyle name="Output 2 7 3 2 2 19" xfId="40422"/>
    <cellStyle name="Output 2 7 3 2 2 2" xfId="40423"/>
    <cellStyle name="Output 2 7 3 2 2 2 2" xfId="40424"/>
    <cellStyle name="Output 2 7 3 2 2 2 2 2" xfId="40425"/>
    <cellStyle name="Output 2 7 3 2 2 2 2 3" xfId="40426"/>
    <cellStyle name="Output 2 7 3 2 2 2 2 4" xfId="40427"/>
    <cellStyle name="Output 2 7 3 2 2 2 2 5" xfId="40428"/>
    <cellStyle name="Output 2 7 3 2 2 2 2 6" xfId="40429"/>
    <cellStyle name="Output 2 7 3 2 2 2 2 7" xfId="40430"/>
    <cellStyle name="Output 2 7 3 2 2 2 3" xfId="40431"/>
    <cellStyle name="Output 2 7 3 2 2 2 4" xfId="40432"/>
    <cellStyle name="Output 2 7 3 2 2 2 5" xfId="40433"/>
    <cellStyle name="Output 2 7 3 2 2 3" xfId="40434"/>
    <cellStyle name="Output 2 7 3 2 2 3 2" xfId="40435"/>
    <cellStyle name="Output 2 7 3 2 2 3 2 2" xfId="40436"/>
    <cellStyle name="Output 2 7 3 2 2 3 2 3" xfId="40437"/>
    <cellStyle name="Output 2 7 3 2 2 3 2 4" xfId="40438"/>
    <cellStyle name="Output 2 7 3 2 2 3 2 5" xfId="40439"/>
    <cellStyle name="Output 2 7 3 2 2 3 2 6" xfId="40440"/>
    <cellStyle name="Output 2 7 3 2 2 3 2 7" xfId="40441"/>
    <cellStyle name="Output 2 7 3 2 2 3 3" xfId="40442"/>
    <cellStyle name="Output 2 7 3 2 2 3 4" xfId="40443"/>
    <cellStyle name="Output 2 7 3 2 2 3 5" xfId="40444"/>
    <cellStyle name="Output 2 7 3 2 2 4" xfId="40445"/>
    <cellStyle name="Output 2 7 3 2 2 4 2" xfId="40446"/>
    <cellStyle name="Output 2 7 3 2 2 4 2 2" xfId="40447"/>
    <cellStyle name="Output 2 7 3 2 2 4 2 3" xfId="40448"/>
    <cellStyle name="Output 2 7 3 2 2 4 2 4" xfId="40449"/>
    <cellStyle name="Output 2 7 3 2 2 4 2 5" xfId="40450"/>
    <cellStyle name="Output 2 7 3 2 2 4 2 6" xfId="40451"/>
    <cellStyle name="Output 2 7 3 2 2 4 2 7" xfId="40452"/>
    <cellStyle name="Output 2 7 3 2 2 4 3" xfId="40453"/>
    <cellStyle name="Output 2 7 3 2 2 4 4" xfId="40454"/>
    <cellStyle name="Output 2 7 3 2 2 4 5" xfId="40455"/>
    <cellStyle name="Output 2 7 3 2 2 5" xfId="40456"/>
    <cellStyle name="Output 2 7 3 2 2 5 2" xfId="40457"/>
    <cellStyle name="Output 2 7 3 2 2 5 3" xfId="40458"/>
    <cellStyle name="Output 2 7 3 2 2 5 4" xfId="40459"/>
    <cellStyle name="Output 2 7 3 2 2 5 5" xfId="40460"/>
    <cellStyle name="Output 2 7 3 2 2 5 6" xfId="40461"/>
    <cellStyle name="Output 2 7 3 2 2 5 7" xfId="40462"/>
    <cellStyle name="Output 2 7 3 2 2 5 8" xfId="40463"/>
    <cellStyle name="Output 2 7 3 2 2 6" xfId="40464"/>
    <cellStyle name="Output 2 7 3 2 2 6 2" xfId="40465"/>
    <cellStyle name="Output 2 7 3 2 2 6 3" xfId="40466"/>
    <cellStyle name="Output 2 7 3 2 2 6 4" xfId="40467"/>
    <cellStyle name="Output 2 7 3 2 2 6 5" xfId="40468"/>
    <cellStyle name="Output 2 7 3 2 2 6 6" xfId="40469"/>
    <cellStyle name="Output 2 7 3 2 2 6 7" xfId="40470"/>
    <cellStyle name="Output 2 7 3 2 2 7" xfId="40471"/>
    <cellStyle name="Output 2 7 3 2 2 7 2" xfId="40472"/>
    <cellStyle name="Output 2 7 3 2 2 7 3" xfId="40473"/>
    <cellStyle name="Output 2 7 3 2 2 7 4" xfId="40474"/>
    <cellStyle name="Output 2 7 3 2 2 7 5" xfId="40475"/>
    <cellStyle name="Output 2 7 3 2 2 8" xfId="40476"/>
    <cellStyle name="Output 2 7 3 2 2 8 2" xfId="40477"/>
    <cellStyle name="Output 2 7 3 2 2 8 3" xfId="40478"/>
    <cellStyle name="Output 2 7 3 2 2 8 4" xfId="40479"/>
    <cellStyle name="Output 2 7 3 2 2 8 5" xfId="40480"/>
    <cellStyle name="Output 2 7 3 2 2 9" xfId="40481"/>
    <cellStyle name="Output 2 7 3 2 2 9 2" xfId="40482"/>
    <cellStyle name="Output 2 7 3 2 2 9 3" xfId="40483"/>
    <cellStyle name="Output 2 7 3 2 2 9 4" xfId="40484"/>
    <cellStyle name="Output 2 7 3 2 2 9 5" xfId="40485"/>
    <cellStyle name="Output 2 7 3 2 3" xfId="40486"/>
    <cellStyle name="Output 2 7 3 2 3 10" xfId="40487"/>
    <cellStyle name="Output 2 7 3 2 3 2" xfId="40488"/>
    <cellStyle name="Output 2 7 3 2 3 2 2" xfId="40489"/>
    <cellStyle name="Output 2 7 3 2 3 2 2 2" xfId="40490"/>
    <cellStyle name="Output 2 7 3 2 3 2 2 3" xfId="40491"/>
    <cellStyle name="Output 2 7 3 2 3 2 2 4" xfId="40492"/>
    <cellStyle name="Output 2 7 3 2 3 2 2 5" xfId="40493"/>
    <cellStyle name="Output 2 7 3 2 3 2 2 6" xfId="40494"/>
    <cellStyle name="Output 2 7 3 2 3 2 2 7" xfId="40495"/>
    <cellStyle name="Output 2 7 3 2 3 2 3" xfId="40496"/>
    <cellStyle name="Output 2 7 3 2 3 2 4" xfId="40497"/>
    <cellStyle name="Output 2 7 3 2 3 3" xfId="40498"/>
    <cellStyle name="Output 2 7 3 2 3 3 2" xfId="40499"/>
    <cellStyle name="Output 2 7 3 2 3 3 2 2" xfId="40500"/>
    <cellStyle name="Output 2 7 3 2 3 3 2 3" xfId="40501"/>
    <cellStyle name="Output 2 7 3 2 3 3 2 4" xfId="40502"/>
    <cellStyle name="Output 2 7 3 2 3 3 2 5" xfId="40503"/>
    <cellStyle name="Output 2 7 3 2 3 3 2 6" xfId="40504"/>
    <cellStyle name="Output 2 7 3 2 3 3 2 7" xfId="40505"/>
    <cellStyle name="Output 2 7 3 2 3 3 3" xfId="40506"/>
    <cellStyle name="Output 2 7 3 2 3 3 4" xfId="40507"/>
    <cellStyle name="Output 2 7 3 2 3 4" xfId="40508"/>
    <cellStyle name="Output 2 7 3 2 3 4 2" xfId="40509"/>
    <cellStyle name="Output 2 7 3 2 3 4 2 2" xfId="40510"/>
    <cellStyle name="Output 2 7 3 2 3 4 2 3" xfId="40511"/>
    <cellStyle name="Output 2 7 3 2 3 4 2 4" xfId="40512"/>
    <cellStyle name="Output 2 7 3 2 3 4 2 5" xfId="40513"/>
    <cellStyle name="Output 2 7 3 2 3 4 2 6" xfId="40514"/>
    <cellStyle name="Output 2 7 3 2 3 4 2 7" xfId="40515"/>
    <cellStyle name="Output 2 7 3 2 3 4 3" xfId="40516"/>
    <cellStyle name="Output 2 7 3 2 3 4 4" xfId="40517"/>
    <cellStyle name="Output 2 7 3 2 3 5" xfId="40518"/>
    <cellStyle name="Output 2 7 3 2 3 5 2" xfId="40519"/>
    <cellStyle name="Output 2 7 3 2 3 5 3" xfId="40520"/>
    <cellStyle name="Output 2 7 3 2 3 5 4" xfId="40521"/>
    <cellStyle name="Output 2 7 3 2 3 5 5" xfId="40522"/>
    <cellStyle name="Output 2 7 3 2 3 5 6" xfId="40523"/>
    <cellStyle name="Output 2 7 3 2 3 5 7" xfId="40524"/>
    <cellStyle name="Output 2 7 3 2 3 5 8" xfId="40525"/>
    <cellStyle name="Output 2 7 3 2 3 6" xfId="40526"/>
    <cellStyle name="Output 2 7 3 2 3 6 2" xfId="40527"/>
    <cellStyle name="Output 2 7 3 2 3 6 3" xfId="40528"/>
    <cellStyle name="Output 2 7 3 2 3 6 4" xfId="40529"/>
    <cellStyle name="Output 2 7 3 2 3 6 5" xfId="40530"/>
    <cellStyle name="Output 2 7 3 2 3 6 6" xfId="40531"/>
    <cellStyle name="Output 2 7 3 2 3 6 7" xfId="40532"/>
    <cellStyle name="Output 2 7 3 2 3 7" xfId="40533"/>
    <cellStyle name="Output 2 7 3 2 3 8" xfId="40534"/>
    <cellStyle name="Output 2 7 3 2 3 9" xfId="40535"/>
    <cellStyle name="Output 2 7 3 2 4" xfId="40536"/>
    <cellStyle name="Output 2 7 3 2 4 2" xfId="40537"/>
    <cellStyle name="Output 2 7 3 2 4 2 2" xfId="40538"/>
    <cellStyle name="Output 2 7 3 2 4 2 3" xfId="40539"/>
    <cellStyle name="Output 2 7 3 2 4 2 4" xfId="40540"/>
    <cellStyle name="Output 2 7 3 2 4 2 5" xfId="40541"/>
    <cellStyle name="Output 2 7 3 2 4 2 6" xfId="40542"/>
    <cellStyle name="Output 2 7 3 2 4 2 7" xfId="40543"/>
    <cellStyle name="Output 2 7 3 2 4 3" xfId="40544"/>
    <cellStyle name="Output 2 7 3 2 4 4" xfId="40545"/>
    <cellStyle name="Output 2 7 3 2 4 5" xfId="40546"/>
    <cellStyle name="Output 2 7 3 2 5" xfId="40547"/>
    <cellStyle name="Output 2 7 3 2 5 2" xfId="40548"/>
    <cellStyle name="Output 2 7 3 2 5 2 2" xfId="40549"/>
    <cellStyle name="Output 2 7 3 2 5 2 3" xfId="40550"/>
    <cellStyle name="Output 2 7 3 2 5 2 4" xfId="40551"/>
    <cellStyle name="Output 2 7 3 2 5 2 5" xfId="40552"/>
    <cellStyle name="Output 2 7 3 2 5 2 6" xfId="40553"/>
    <cellStyle name="Output 2 7 3 2 5 2 7" xfId="40554"/>
    <cellStyle name="Output 2 7 3 2 5 3" xfId="40555"/>
    <cellStyle name="Output 2 7 3 2 5 4" xfId="40556"/>
    <cellStyle name="Output 2 7 3 2 5 5" xfId="40557"/>
    <cellStyle name="Output 2 7 3 2 6" xfId="40558"/>
    <cellStyle name="Output 2 7 3 2 6 2" xfId="40559"/>
    <cellStyle name="Output 2 7 3 2 6 2 2" xfId="40560"/>
    <cellStyle name="Output 2 7 3 2 6 2 3" xfId="40561"/>
    <cellStyle name="Output 2 7 3 2 6 2 4" xfId="40562"/>
    <cellStyle name="Output 2 7 3 2 6 2 5" xfId="40563"/>
    <cellStyle name="Output 2 7 3 2 6 2 6" xfId="40564"/>
    <cellStyle name="Output 2 7 3 2 6 2 7" xfId="40565"/>
    <cellStyle name="Output 2 7 3 2 6 3" xfId="40566"/>
    <cellStyle name="Output 2 7 3 2 6 4" xfId="40567"/>
    <cellStyle name="Output 2 7 3 2 6 5" xfId="40568"/>
    <cellStyle name="Output 2 7 3 2 7" xfId="40569"/>
    <cellStyle name="Output 2 7 3 2 7 2" xfId="40570"/>
    <cellStyle name="Output 2 7 3 2 7 2 2" xfId="40571"/>
    <cellStyle name="Output 2 7 3 2 7 2 3" xfId="40572"/>
    <cellStyle name="Output 2 7 3 2 7 2 4" xfId="40573"/>
    <cellStyle name="Output 2 7 3 2 7 2 5" xfId="40574"/>
    <cellStyle name="Output 2 7 3 2 7 2 6" xfId="40575"/>
    <cellStyle name="Output 2 7 3 2 7 2 7" xfId="40576"/>
    <cellStyle name="Output 2 7 3 2 7 3" xfId="40577"/>
    <cellStyle name="Output 2 7 3 2 7 4" xfId="40578"/>
    <cellStyle name="Output 2 7 3 2 7 5" xfId="40579"/>
    <cellStyle name="Output 2 7 3 2 8" xfId="40580"/>
    <cellStyle name="Output 2 7 3 2 8 2" xfId="40581"/>
    <cellStyle name="Output 2 7 3 2 8 3" xfId="40582"/>
    <cellStyle name="Output 2 7 3 2 8 4" xfId="40583"/>
    <cellStyle name="Output 2 7 3 2 8 5" xfId="40584"/>
    <cellStyle name="Output 2 7 3 2 8 6" xfId="40585"/>
    <cellStyle name="Output 2 7 3 2 8 7" xfId="40586"/>
    <cellStyle name="Output 2 7 3 2 8 8" xfId="40587"/>
    <cellStyle name="Output 2 7 3 2 9" xfId="40588"/>
    <cellStyle name="Output 2 7 3 2 9 2" xfId="40589"/>
    <cellStyle name="Output 2 7 3 2 9 3" xfId="40590"/>
    <cellStyle name="Output 2 7 3 2 9 4" xfId="40591"/>
    <cellStyle name="Output 2 7 3 2 9 5" xfId="40592"/>
    <cellStyle name="Output 2 7 3 2 9 6" xfId="40593"/>
    <cellStyle name="Output 2 7 3 2 9 7" xfId="40594"/>
    <cellStyle name="Output 2 7 3 3" xfId="40595"/>
    <cellStyle name="Output 2 7 3 3 10" xfId="40596"/>
    <cellStyle name="Output 2 7 3 3 10 2" xfId="40597"/>
    <cellStyle name="Output 2 7 3 3 10 3" xfId="40598"/>
    <cellStyle name="Output 2 7 3 3 10 4" xfId="40599"/>
    <cellStyle name="Output 2 7 3 3 10 5" xfId="40600"/>
    <cellStyle name="Output 2 7 3 3 11" xfId="40601"/>
    <cellStyle name="Output 2 7 3 3 11 2" xfId="40602"/>
    <cellStyle name="Output 2 7 3 3 11 3" xfId="40603"/>
    <cellStyle name="Output 2 7 3 3 11 4" xfId="40604"/>
    <cellStyle name="Output 2 7 3 3 11 5" xfId="40605"/>
    <cellStyle name="Output 2 7 3 3 12" xfId="40606"/>
    <cellStyle name="Output 2 7 3 3 12 2" xfId="40607"/>
    <cellStyle name="Output 2 7 3 3 12 3" xfId="40608"/>
    <cellStyle name="Output 2 7 3 3 12 4" xfId="40609"/>
    <cellStyle name="Output 2 7 3 3 12 5" xfId="40610"/>
    <cellStyle name="Output 2 7 3 3 13" xfId="40611"/>
    <cellStyle name="Output 2 7 3 3 13 2" xfId="40612"/>
    <cellStyle name="Output 2 7 3 3 13 3" xfId="40613"/>
    <cellStyle name="Output 2 7 3 3 13 4" xfId="40614"/>
    <cellStyle name="Output 2 7 3 3 13 5" xfId="40615"/>
    <cellStyle name="Output 2 7 3 3 14" xfId="40616"/>
    <cellStyle name="Output 2 7 3 3 14 2" xfId="40617"/>
    <cellStyle name="Output 2 7 3 3 14 3" xfId="40618"/>
    <cellStyle name="Output 2 7 3 3 14 4" xfId="40619"/>
    <cellStyle name="Output 2 7 3 3 14 5" xfId="40620"/>
    <cellStyle name="Output 2 7 3 3 15" xfId="40621"/>
    <cellStyle name="Output 2 7 3 3 15 2" xfId="40622"/>
    <cellStyle name="Output 2 7 3 3 15 3" xfId="40623"/>
    <cellStyle name="Output 2 7 3 3 15 4" xfId="40624"/>
    <cellStyle name="Output 2 7 3 3 15 5" xfId="40625"/>
    <cellStyle name="Output 2 7 3 3 16" xfId="40626"/>
    <cellStyle name="Output 2 7 3 3 16 2" xfId="40627"/>
    <cellStyle name="Output 2 7 3 3 16 3" xfId="40628"/>
    <cellStyle name="Output 2 7 3 3 16 4" xfId="40629"/>
    <cellStyle name="Output 2 7 3 3 16 5" xfId="40630"/>
    <cellStyle name="Output 2 7 3 3 17" xfId="40631"/>
    <cellStyle name="Output 2 7 3 3 17 2" xfId="40632"/>
    <cellStyle name="Output 2 7 3 3 17 3" xfId="40633"/>
    <cellStyle name="Output 2 7 3 3 17 4" xfId="40634"/>
    <cellStyle name="Output 2 7 3 3 17 5" xfId="40635"/>
    <cellStyle name="Output 2 7 3 3 18" xfId="40636"/>
    <cellStyle name="Output 2 7 3 3 18 2" xfId="40637"/>
    <cellStyle name="Output 2 7 3 3 18 3" xfId="40638"/>
    <cellStyle name="Output 2 7 3 3 18 4" xfId="40639"/>
    <cellStyle name="Output 2 7 3 3 18 5" xfId="40640"/>
    <cellStyle name="Output 2 7 3 3 19" xfId="40641"/>
    <cellStyle name="Output 2 7 3 3 2" xfId="40642"/>
    <cellStyle name="Output 2 7 3 3 2 10" xfId="40643"/>
    <cellStyle name="Output 2 7 3 3 2 10 2" xfId="40644"/>
    <cellStyle name="Output 2 7 3 3 2 10 3" xfId="40645"/>
    <cellStyle name="Output 2 7 3 3 2 10 4" xfId="40646"/>
    <cellStyle name="Output 2 7 3 3 2 10 5" xfId="40647"/>
    <cellStyle name="Output 2 7 3 3 2 11" xfId="40648"/>
    <cellStyle name="Output 2 7 3 3 2 11 2" xfId="40649"/>
    <cellStyle name="Output 2 7 3 3 2 11 3" xfId="40650"/>
    <cellStyle name="Output 2 7 3 3 2 11 4" xfId="40651"/>
    <cellStyle name="Output 2 7 3 3 2 11 5" xfId="40652"/>
    <cellStyle name="Output 2 7 3 3 2 12" xfId="40653"/>
    <cellStyle name="Output 2 7 3 3 2 12 2" xfId="40654"/>
    <cellStyle name="Output 2 7 3 3 2 12 3" xfId="40655"/>
    <cellStyle name="Output 2 7 3 3 2 12 4" xfId="40656"/>
    <cellStyle name="Output 2 7 3 3 2 12 5" xfId="40657"/>
    <cellStyle name="Output 2 7 3 3 2 13" xfId="40658"/>
    <cellStyle name="Output 2 7 3 3 2 13 2" xfId="40659"/>
    <cellStyle name="Output 2 7 3 3 2 13 3" xfId="40660"/>
    <cellStyle name="Output 2 7 3 3 2 13 4" xfId="40661"/>
    <cellStyle name="Output 2 7 3 3 2 13 5" xfId="40662"/>
    <cellStyle name="Output 2 7 3 3 2 14" xfId="40663"/>
    <cellStyle name="Output 2 7 3 3 2 14 2" xfId="40664"/>
    <cellStyle name="Output 2 7 3 3 2 14 3" xfId="40665"/>
    <cellStyle name="Output 2 7 3 3 2 14 4" xfId="40666"/>
    <cellStyle name="Output 2 7 3 3 2 14 5" xfId="40667"/>
    <cellStyle name="Output 2 7 3 3 2 15" xfId="40668"/>
    <cellStyle name="Output 2 7 3 3 2 15 2" xfId="40669"/>
    <cellStyle name="Output 2 7 3 3 2 15 3" xfId="40670"/>
    <cellStyle name="Output 2 7 3 3 2 15 4" xfId="40671"/>
    <cellStyle name="Output 2 7 3 3 2 15 5" xfId="40672"/>
    <cellStyle name="Output 2 7 3 3 2 16" xfId="40673"/>
    <cellStyle name="Output 2 7 3 3 2 16 2" xfId="40674"/>
    <cellStyle name="Output 2 7 3 3 2 16 3" xfId="40675"/>
    <cellStyle name="Output 2 7 3 3 2 16 4" xfId="40676"/>
    <cellStyle name="Output 2 7 3 3 2 16 5" xfId="40677"/>
    <cellStyle name="Output 2 7 3 3 2 17" xfId="40678"/>
    <cellStyle name="Output 2 7 3 3 2 17 2" xfId="40679"/>
    <cellStyle name="Output 2 7 3 3 2 17 3" xfId="40680"/>
    <cellStyle name="Output 2 7 3 3 2 17 4" xfId="40681"/>
    <cellStyle name="Output 2 7 3 3 2 17 5" xfId="40682"/>
    <cellStyle name="Output 2 7 3 3 2 18" xfId="40683"/>
    <cellStyle name="Output 2 7 3 3 2 18 2" xfId="40684"/>
    <cellStyle name="Output 2 7 3 3 2 18 3" xfId="40685"/>
    <cellStyle name="Output 2 7 3 3 2 18 4" xfId="40686"/>
    <cellStyle name="Output 2 7 3 3 2 18 5" xfId="40687"/>
    <cellStyle name="Output 2 7 3 3 2 19" xfId="40688"/>
    <cellStyle name="Output 2 7 3 3 2 2" xfId="40689"/>
    <cellStyle name="Output 2 7 3 3 2 2 2" xfId="40690"/>
    <cellStyle name="Output 2 7 3 3 2 2 2 2" xfId="40691"/>
    <cellStyle name="Output 2 7 3 3 2 2 2 3" xfId="40692"/>
    <cellStyle name="Output 2 7 3 3 2 2 2 4" xfId="40693"/>
    <cellStyle name="Output 2 7 3 3 2 2 2 5" xfId="40694"/>
    <cellStyle name="Output 2 7 3 3 2 2 2 6" xfId="40695"/>
    <cellStyle name="Output 2 7 3 3 2 2 2 7" xfId="40696"/>
    <cellStyle name="Output 2 7 3 3 2 2 3" xfId="40697"/>
    <cellStyle name="Output 2 7 3 3 2 2 4" xfId="40698"/>
    <cellStyle name="Output 2 7 3 3 2 2 5" xfId="40699"/>
    <cellStyle name="Output 2 7 3 3 2 3" xfId="40700"/>
    <cellStyle name="Output 2 7 3 3 2 3 2" xfId="40701"/>
    <cellStyle name="Output 2 7 3 3 2 3 2 2" xfId="40702"/>
    <cellStyle name="Output 2 7 3 3 2 3 2 3" xfId="40703"/>
    <cellStyle name="Output 2 7 3 3 2 3 2 4" xfId="40704"/>
    <cellStyle name="Output 2 7 3 3 2 3 2 5" xfId="40705"/>
    <cellStyle name="Output 2 7 3 3 2 3 2 6" xfId="40706"/>
    <cellStyle name="Output 2 7 3 3 2 3 2 7" xfId="40707"/>
    <cellStyle name="Output 2 7 3 3 2 3 3" xfId="40708"/>
    <cellStyle name="Output 2 7 3 3 2 3 4" xfId="40709"/>
    <cellStyle name="Output 2 7 3 3 2 3 5" xfId="40710"/>
    <cellStyle name="Output 2 7 3 3 2 4" xfId="40711"/>
    <cellStyle name="Output 2 7 3 3 2 4 2" xfId="40712"/>
    <cellStyle name="Output 2 7 3 3 2 4 2 2" xfId="40713"/>
    <cellStyle name="Output 2 7 3 3 2 4 2 3" xfId="40714"/>
    <cellStyle name="Output 2 7 3 3 2 4 2 4" xfId="40715"/>
    <cellStyle name="Output 2 7 3 3 2 4 2 5" xfId="40716"/>
    <cellStyle name="Output 2 7 3 3 2 4 2 6" xfId="40717"/>
    <cellStyle name="Output 2 7 3 3 2 4 2 7" xfId="40718"/>
    <cellStyle name="Output 2 7 3 3 2 4 3" xfId="40719"/>
    <cellStyle name="Output 2 7 3 3 2 4 4" xfId="40720"/>
    <cellStyle name="Output 2 7 3 3 2 4 5" xfId="40721"/>
    <cellStyle name="Output 2 7 3 3 2 5" xfId="40722"/>
    <cellStyle name="Output 2 7 3 3 2 5 2" xfId="40723"/>
    <cellStyle name="Output 2 7 3 3 2 5 3" xfId="40724"/>
    <cellStyle name="Output 2 7 3 3 2 5 4" xfId="40725"/>
    <cellStyle name="Output 2 7 3 3 2 5 5" xfId="40726"/>
    <cellStyle name="Output 2 7 3 3 2 5 6" xfId="40727"/>
    <cellStyle name="Output 2 7 3 3 2 5 7" xfId="40728"/>
    <cellStyle name="Output 2 7 3 3 2 5 8" xfId="40729"/>
    <cellStyle name="Output 2 7 3 3 2 6" xfId="40730"/>
    <cellStyle name="Output 2 7 3 3 2 6 2" xfId="40731"/>
    <cellStyle name="Output 2 7 3 3 2 6 3" xfId="40732"/>
    <cellStyle name="Output 2 7 3 3 2 6 4" xfId="40733"/>
    <cellStyle name="Output 2 7 3 3 2 6 5" xfId="40734"/>
    <cellStyle name="Output 2 7 3 3 2 6 6" xfId="40735"/>
    <cellStyle name="Output 2 7 3 3 2 6 7" xfId="40736"/>
    <cellStyle name="Output 2 7 3 3 2 7" xfId="40737"/>
    <cellStyle name="Output 2 7 3 3 2 7 2" xfId="40738"/>
    <cellStyle name="Output 2 7 3 3 2 7 3" xfId="40739"/>
    <cellStyle name="Output 2 7 3 3 2 7 4" xfId="40740"/>
    <cellStyle name="Output 2 7 3 3 2 7 5" xfId="40741"/>
    <cellStyle name="Output 2 7 3 3 2 8" xfId="40742"/>
    <cellStyle name="Output 2 7 3 3 2 8 2" xfId="40743"/>
    <cellStyle name="Output 2 7 3 3 2 8 3" xfId="40744"/>
    <cellStyle name="Output 2 7 3 3 2 8 4" xfId="40745"/>
    <cellStyle name="Output 2 7 3 3 2 8 5" xfId="40746"/>
    <cellStyle name="Output 2 7 3 3 2 9" xfId="40747"/>
    <cellStyle name="Output 2 7 3 3 2 9 2" xfId="40748"/>
    <cellStyle name="Output 2 7 3 3 2 9 3" xfId="40749"/>
    <cellStyle name="Output 2 7 3 3 2 9 4" xfId="40750"/>
    <cellStyle name="Output 2 7 3 3 2 9 5" xfId="40751"/>
    <cellStyle name="Output 2 7 3 3 3" xfId="40752"/>
    <cellStyle name="Output 2 7 3 3 3 10" xfId="40753"/>
    <cellStyle name="Output 2 7 3 3 3 2" xfId="40754"/>
    <cellStyle name="Output 2 7 3 3 3 2 2" xfId="40755"/>
    <cellStyle name="Output 2 7 3 3 3 2 2 2" xfId="40756"/>
    <cellStyle name="Output 2 7 3 3 3 2 2 3" xfId="40757"/>
    <cellStyle name="Output 2 7 3 3 3 2 2 4" xfId="40758"/>
    <cellStyle name="Output 2 7 3 3 3 2 2 5" xfId="40759"/>
    <cellStyle name="Output 2 7 3 3 3 2 2 6" xfId="40760"/>
    <cellStyle name="Output 2 7 3 3 3 2 2 7" xfId="40761"/>
    <cellStyle name="Output 2 7 3 3 3 2 3" xfId="40762"/>
    <cellStyle name="Output 2 7 3 3 3 2 4" xfId="40763"/>
    <cellStyle name="Output 2 7 3 3 3 3" xfId="40764"/>
    <cellStyle name="Output 2 7 3 3 3 3 2" xfId="40765"/>
    <cellStyle name="Output 2 7 3 3 3 3 2 2" xfId="40766"/>
    <cellStyle name="Output 2 7 3 3 3 3 2 3" xfId="40767"/>
    <cellStyle name="Output 2 7 3 3 3 3 2 4" xfId="40768"/>
    <cellStyle name="Output 2 7 3 3 3 3 2 5" xfId="40769"/>
    <cellStyle name="Output 2 7 3 3 3 3 2 6" xfId="40770"/>
    <cellStyle name="Output 2 7 3 3 3 3 2 7" xfId="40771"/>
    <cellStyle name="Output 2 7 3 3 3 3 3" xfId="40772"/>
    <cellStyle name="Output 2 7 3 3 3 3 4" xfId="40773"/>
    <cellStyle name="Output 2 7 3 3 3 4" xfId="40774"/>
    <cellStyle name="Output 2 7 3 3 3 4 2" xfId="40775"/>
    <cellStyle name="Output 2 7 3 3 3 4 2 2" xfId="40776"/>
    <cellStyle name="Output 2 7 3 3 3 4 2 3" xfId="40777"/>
    <cellStyle name="Output 2 7 3 3 3 4 2 4" xfId="40778"/>
    <cellStyle name="Output 2 7 3 3 3 4 2 5" xfId="40779"/>
    <cellStyle name="Output 2 7 3 3 3 4 2 6" xfId="40780"/>
    <cellStyle name="Output 2 7 3 3 3 4 2 7" xfId="40781"/>
    <cellStyle name="Output 2 7 3 3 3 4 3" xfId="40782"/>
    <cellStyle name="Output 2 7 3 3 3 4 4" xfId="40783"/>
    <cellStyle name="Output 2 7 3 3 3 5" xfId="40784"/>
    <cellStyle name="Output 2 7 3 3 3 5 2" xfId="40785"/>
    <cellStyle name="Output 2 7 3 3 3 5 3" xfId="40786"/>
    <cellStyle name="Output 2 7 3 3 3 5 4" xfId="40787"/>
    <cellStyle name="Output 2 7 3 3 3 5 5" xfId="40788"/>
    <cellStyle name="Output 2 7 3 3 3 5 6" xfId="40789"/>
    <cellStyle name="Output 2 7 3 3 3 5 7" xfId="40790"/>
    <cellStyle name="Output 2 7 3 3 3 5 8" xfId="40791"/>
    <cellStyle name="Output 2 7 3 3 3 6" xfId="40792"/>
    <cellStyle name="Output 2 7 3 3 3 6 2" xfId="40793"/>
    <cellStyle name="Output 2 7 3 3 3 6 3" xfId="40794"/>
    <cellStyle name="Output 2 7 3 3 3 6 4" xfId="40795"/>
    <cellStyle name="Output 2 7 3 3 3 6 5" xfId="40796"/>
    <cellStyle name="Output 2 7 3 3 3 6 6" xfId="40797"/>
    <cellStyle name="Output 2 7 3 3 3 6 7" xfId="40798"/>
    <cellStyle name="Output 2 7 3 3 3 7" xfId="40799"/>
    <cellStyle name="Output 2 7 3 3 3 8" xfId="40800"/>
    <cellStyle name="Output 2 7 3 3 3 9" xfId="40801"/>
    <cellStyle name="Output 2 7 3 3 4" xfId="40802"/>
    <cellStyle name="Output 2 7 3 3 4 2" xfId="40803"/>
    <cellStyle name="Output 2 7 3 3 4 2 2" xfId="40804"/>
    <cellStyle name="Output 2 7 3 3 4 2 3" xfId="40805"/>
    <cellStyle name="Output 2 7 3 3 4 2 4" xfId="40806"/>
    <cellStyle name="Output 2 7 3 3 4 2 5" xfId="40807"/>
    <cellStyle name="Output 2 7 3 3 4 2 6" xfId="40808"/>
    <cellStyle name="Output 2 7 3 3 4 2 7" xfId="40809"/>
    <cellStyle name="Output 2 7 3 3 4 3" xfId="40810"/>
    <cellStyle name="Output 2 7 3 3 4 4" xfId="40811"/>
    <cellStyle name="Output 2 7 3 3 4 5" xfId="40812"/>
    <cellStyle name="Output 2 7 3 3 5" xfId="40813"/>
    <cellStyle name="Output 2 7 3 3 5 2" xfId="40814"/>
    <cellStyle name="Output 2 7 3 3 5 2 2" xfId="40815"/>
    <cellStyle name="Output 2 7 3 3 5 2 3" xfId="40816"/>
    <cellStyle name="Output 2 7 3 3 5 2 4" xfId="40817"/>
    <cellStyle name="Output 2 7 3 3 5 2 5" xfId="40818"/>
    <cellStyle name="Output 2 7 3 3 5 2 6" xfId="40819"/>
    <cellStyle name="Output 2 7 3 3 5 2 7" xfId="40820"/>
    <cellStyle name="Output 2 7 3 3 5 3" xfId="40821"/>
    <cellStyle name="Output 2 7 3 3 5 4" xfId="40822"/>
    <cellStyle name="Output 2 7 3 3 5 5" xfId="40823"/>
    <cellStyle name="Output 2 7 3 3 6" xfId="40824"/>
    <cellStyle name="Output 2 7 3 3 6 2" xfId="40825"/>
    <cellStyle name="Output 2 7 3 3 6 2 2" xfId="40826"/>
    <cellStyle name="Output 2 7 3 3 6 2 3" xfId="40827"/>
    <cellStyle name="Output 2 7 3 3 6 2 4" xfId="40828"/>
    <cellStyle name="Output 2 7 3 3 6 2 5" xfId="40829"/>
    <cellStyle name="Output 2 7 3 3 6 2 6" xfId="40830"/>
    <cellStyle name="Output 2 7 3 3 6 2 7" xfId="40831"/>
    <cellStyle name="Output 2 7 3 3 6 3" xfId="40832"/>
    <cellStyle name="Output 2 7 3 3 6 4" xfId="40833"/>
    <cellStyle name="Output 2 7 3 3 6 5" xfId="40834"/>
    <cellStyle name="Output 2 7 3 3 7" xfId="40835"/>
    <cellStyle name="Output 2 7 3 3 7 2" xfId="40836"/>
    <cellStyle name="Output 2 7 3 3 7 2 2" xfId="40837"/>
    <cellStyle name="Output 2 7 3 3 7 2 3" xfId="40838"/>
    <cellStyle name="Output 2 7 3 3 7 2 4" xfId="40839"/>
    <cellStyle name="Output 2 7 3 3 7 2 5" xfId="40840"/>
    <cellStyle name="Output 2 7 3 3 7 2 6" xfId="40841"/>
    <cellStyle name="Output 2 7 3 3 7 2 7" xfId="40842"/>
    <cellStyle name="Output 2 7 3 3 7 3" xfId="40843"/>
    <cellStyle name="Output 2 7 3 3 7 4" xfId="40844"/>
    <cellStyle name="Output 2 7 3 3 7 5" xfId="40845"/>
    <cellStyle name="Output 2 7 3 3 8" xfId="40846"/>
    <cellStyle name="Output 2 7 3 3 8 2" xfId="40847"/>
    <cellStyle name="Output 2 7 3 3 8 3" xfId="40848"/>
    <cellStyle name="Output 2 7 3 3 8 4" xfId="40849"/>
    <cellStyle name="Output 2 7 3 3 8 5" xfId="40850"/>
    <cellStyle name="Output 2 7 3 3 8 6" xfId="40851"/>
    <cellStyle name="Output 2 7 3 3 8 7" xfId="40852"/>
    <cellStyle name="Output 2 7 3 3 8 8" xfId="40853"/>
    <cellStyle name="Output 2 7 3 3 9" xfId="40854"/>
    <cellStyle name="Output 2 7 3 3 9 2" xfId="40855"/>
    <cellStyle name="Output 2 7 3 3 9 3" xfId="40856"/>
    <cellStyle name="Output 2 7 3 3 9 4" xfId="40857"/>
    <cellStyle name="Output 2 7 3 3 9 5" xfId="40858"/>
    <cellStyle name="Output 2 7 3 3 9 6" xfId="40859"/>
    <cellStyle name="Output 2 7 3 3 9 7" xfId="40860"/>
    <cellStyle name="Output 2 7 3 4" xfId="40861"/>
    <cellStyle name="Output 2 7 3 4 10" xfId="40862"/>
    <cellStyle name="Output 2 7 3 4 10 2" xfId="40863"/>
    <cellStyle name="Output 2 7 3 4 10 3" xfId="40864"/>
    <cellStyle name="Output 2 7 3 4 10 4" xfId="40865"/>
    <cellStyle name="Output 2 7 3 4 10 5" xfId="40866"/>
    <cellStyle name="Output 2 7 3 4 11" xfId="40867"/>
    <cellStyle name="Output 2 7 3 4 11 2" xfId="40868"/>
    <cellStyle name="Output 2 7 3 4 11 3" xfId="40869"/>
    <cellStyle name="Output 2 7 3 4 11 4" xfId="40870"/>
    <cellStyle name="Output 2 7 3 4 11 5" xfId="40871"/>
    <cellStyle name="Output 2 7 3 4 12" xfId="40872"/>
    <cellStyle name="Output 2 7 3 4 12 2" xfId="40873"/>
    <cellStyle name="Output 2 7 3 4 12 3" xfId="40874"/>
    <cellStyle name="Output 2 7 3 4 12 4" xfId="40875"/>
    <cellStyle name="Output 2 7 3 4 12 5" xfId="40876"/>
    <cellStyle name="Output 2 7 3 4 13" xfId="40877"/>
    <cellStyle name="Output 2 7 3 4 13 2" xfId="40878"/>
    <cellStyle name="Output 2 7 3 4 13 3" xfId="40879"/>
    <cellStyle name="Output 2 7 3 4 13 4" xfId="40880"/>
    <cellStyle name="Output 2 7 3 4 13 5" xfId="40881"/>
    <cellStyle name="Output 2 7 3 4 14" xfId="40882"/>
    <cellStyle name="Output 2 7 3 4 14 2" xfId="40883"/>
    <cellStyle name="Output 2 7 3 4 14 3" xfId="40884"/>
    <cellStyle name="Output 2 7 3 4 14 4" xfId="40885"/>
    <cellStyle name="Output 2 7 3 4 14 5" xfId="40886"/>
    <cellStyle name="Output 2 7 3 4 15" xfId="40887"/>
    <cellStyle name="Output 2 7 3 4 15 2" xfId="40888"/>
    <cellStyle name="Output 2 7 3 4 15 3" xfId="40889"/>
    <cellStyle name="Output 2 7 3 4 15 4" xfId="40890"/>
    <cellStyle name="Output 2 7 3 4 15 5" xfId="40891"/>
    <cellStyle name="Output 2 7 3 4 16" xfId="40892"/>
    <cellStyle name="Output 2 7 3 4 16 2" xfId="40893"/>
    <cellStyle name="Output 2 7 3 4 16 3" xfId="40894"/>
    <cellStyle name="Output 2 7 3 4 16 4" xfId="40895"/>
    <cellStyle name="Output 2 7 3 4 16 5" xfId="40896"/>
    <cellStyle name="Output 2 7 3 4 17" xfId="40897"/>
    <cellStyle name="Output 2 7 3 4 17 2" xfId="40898"/>
    <cellStyle name="Output 2 7 3 4 17 3" xfId="40899"/>
    <cellStyle name="Output 2 7 3 4 17 4" xfId="40900"/>
    <cellStyle name="Output 2 7 3 4 17 5" xfId="40901"/>
    <cellStyle name="Output 2 7 3 4 18" xfId="40902"/>
    <cellStyle name="Output 2 7 3 4 18 2" xfId="40903"/>
    <cellStyle name="Output 2 7 3 4 18 3" xfId="40904"/>
    <cellStyle name="Output 2 7 3 4 18 4" xfId="40905"/>
    <cellStyle name="Output 2 7 3 4 18 5" xfId="40906"/>
    <cellStyle name="Output 2 7 3 4 19" xfId="40907"/>
    <cellStyle name="Output 2 7 3 4 2" xfId="40908"/>
    <cellStyle name="Output 2 7 3 4 2 2" xfId="40909"/>
    <cellStyle name="Output 2 7 3 4 2 2 2" xfId="40910"/>
    <cellStyle name="Output 2 7 3 4 2 2 3" xfId="40911"/>
    <cellStyle name="Output 2 7 3 4 2 2 4" xfId="40912"/>
    <cellStyle name="Output 2 7 3 4 2 2 5" xfId="40913"/>
    <cellStyle name="Output 2 7 3 4 2 2 6" xfId="40914"/>
    <cellStyle name="Output 2 7 3 4 2 2 7" xfId="40915"/>
    <cellStyle name="Output 2 7 3 4 2 3" xfId="40916"/>
    <cellStyle name="Output 2 7 3 4 2 4" xfId="40917"/>
    <cellStyle name="Output 2 7 3 4 2 5" xfId="40918"/>
    <cellStyle name="Output 2 7 3 4 3" xfId="40919"/>
    <cellStyle name="Output 2 7 3 4 3 2" xfId="40920"/>
    <cellStyle name="Output 2 7 3 4 3 2 2" xfId="40921"/>
    <cellStyle name="Output 2 7 3 4 3 2 3" xfId="40922"/>
    <cellStyle name="Output 2 7 3 4 3 2 4" xfId="40923"/>
    <cellStyle name="Output 2 7 3 4 3 2 5" xfId="40924"/>
    <cellStyle name="Output 2 7 3 4 3 2 6" xfId="40925"/>
    <cellStyle name="Output 2 7 3 4 3 2 7" xfId="40926"/>
    <cellStyle name="Output 2 7 3 4 3 3" xfId="40927"/>
    <cellStyle name="Output 2 7 3 4 3 4" xfId="40928"/>
    <cellStyle name="Output 2 7 3 4 3 5" xfId="40929"/>
    <cellStyle name="Output 2 7 3 4 4" xfId="40930"/>
    <cellStyle name="Output 2 7 3 4 4 2" xfId="40931"/>
    <cellStyle name="Output 2 7 3 4 4 2 2" xfId="40932"/>
    <cellStyle name="Output 2 7 3 4 4 2 3" xfId="40933"/>
    <cellStyle name="Output 2 7 3 4 4 2 4" xfId="40934"/>
    <cellStyle name="Output 2 7 3 4 4 2 5" xfId="40935"/>
    <cellStyle name="Output 2 7 3 4 4 2 6" xfId="40936"/>
    <cellStyle name="Output 2 7 3 4 4 2 7" xfId="40937"/>
    <cellStyle name="Output 2 7 3 4 4 3" xfId="40938"/>
    <cellStyle name="Output 2 7 3 4 4 4" xfId="40939"/>
    <cellStyle name="Output 2 7 3 4 4 5" xfId="40940"/>
    <cellStyle name="Output 2 7 3 4 5" xfId="40941"/>
    <cellStyle name="Output 2 7 3 4 5 2" xfId="40942"/>
    <cellStyle name="Output 2 7 3 4 5 3" xfId="40943"/>
    <cellStyle name="Output 2 7 3 4 5 4" xfId="40944"/>
    <cellStyle name="Output 2 7 3 4 5 5" xfId="40945"/>
    <cellStyle name="Output 2 7 3 4 5 6" xfId="40946"/>
    <cellStyle name="Output 2 7 3 4 5 7" xfId="40947"/>
    <cellStyle name="Output 2 7 3 4 5 8" xfId="40948"/>
    <cellStyle name="Output 2 7 3 4 6" xfId="40949"/>
    <cellStyle name="Output 2 7 3 4 6 2" xfId="40950"/>
    <cellStyle name="Output 2 7 3 4 6 3" xfId="40951"/>
    <cellStyle name="Output 2 7 3 4 6 4" xfId="40952"/>
    <cellStyle name="Output 2 7 3 4 6 5" xfId="40953"/>
    <cellStyle name="Output 2 7 3 4 6 6" xfId="40954"/>
    <cellStyle name="Output 2 7 3 4 6 7" xfId="40955"/>
    <cellStyle name="Output 2 7 3 4 7" xfId="40956"/>
    <cellStyle name="Output 2 7 3 4 7 2" xfId="40957"/>
    <cellStyle name="Output 2 7 3 4 7 3" xfId="40958"/>
    <cellStyle name="Output 2 7 3 4 7 4" xfId="40959"/>
    <cellStyle name="Output 2 7 3 4 7 5" xfId="40960"/>
    <cellStyle name="Output 2 7 3 4 8" xfId="40961"/>
    <cellStyle name="Output 2 7 3 4 8 2" xfId="40962"/>
    <cellStyle name="Output 2 7 3 4 8 3" xfId="40963"/>
    <cellStyle name="Output 2 7 3 4 8 4" xfId="40964"/>
    <cellStyle name="Output 2 7 3 4 8 5" xfId="40965"/>
    <cellStyle name="Output 2 7 3 4 9" xfId="40966"/>
    <cellStyle name="Output 2 7 3 4 9 2" xfId="40967"/>
    <cellStyle name="Output 2 7 3 4 9 3" xfId="40968"/>
    <cellStyle name="Output 2 7 3 4 9 4" xfId="40969"/>
    <cellStyle name="Output 2 7 3 4 9 5" xfId="40970"/>
    <cellStyle name="Output 2 7 3 5" xfId="40971"/>
    <cellStyle name="Output 2 7 3 5 10" xfId="40972"/>
    <cellStyle name="Output 2 7 3 5 2" xfId="40973"/>
    <cellStyle name="Output 2 7 3 5 2 2" xfId="40974"/>
    <cellStyle name="Output 2 7 3 5 2 2 2" xfId="40975"/>
    <cellStyle name="Output 2 7 3 5 2 2 3" xfId="40976"/>
    <cellStyle name="Output 2 7 3 5 2 2 4" xfId="40977"/>
    <cellStyle name="Output 2 7 3 5 2 2 5" xfId="40978"/>
    <cellStyle name="Output 2 7 3 5 2 2 6" xfId="40979"/>
    <cellStyle name="Output 2 7 3 5 2 2 7" xfId="40980"/>
    <cellStyle name="Output 2 7 3 5 2 3" xfId="40981"/>
    <cellStyle name="Output 2 7 3 5 2 4" xfId="40982"/>
    <cellStyle name="Output 2 7 3 5 3" xfId="40983"/>
    <cellStyle name="Output 2 7 3 5 3 2" xfId="40984"/>
    <cellStyle name="Output 2 7 3 5 3 2 2" xfId="40985"/>
    <cellStyle name="Output 2 7 3 5 3 2 3" xfId="40986"/>
    <cellStyle name="Output 2 7 3 5 3 2 4" xfId="40987"/>
    <cellStyle name="Output 2 7 3 5 3 2 5" xfId="40988"/>
    <cellStyle name="Output 2 7 3 5 3 2 6" xfId="40989"/>
    <cellStyle name="Output 2 7 3 5 3 2 7" xfId="40990"/>
    <cellStyle name="Output 2 7 3 5 3 3" xfId="40991"/>
    <cellStyle name="Output 2 7 3 5 3 4" xfId="40992"/>
    <cellStyle name="Output 2 7 3 5 4" xfId="40993"/>
    <cellStyle name="Output 2 7 3 5 4 2" xfId="40994"/>
    <cellStyle name="Output 2 7 3 5 4 2 2" xfId="40995"/>
    <cellStyle name="Output 2 7 3 5 4 2 3" xfId="40996"/>
    <cellStyle name="Output 2 7 3 5 4 2 4" xfId="40997"/>
    <cellStyle name="Output 2 7 3 5 4 2 5" xfId="40998"/>
    <cellStyle name="Output 2 7 3 5 4 2 6" xfId="40999"/>
    <cellStyle name="Output 2 7 3 5 4 2 7" xfId="41000"/>
    <cellStyle name="Output 2 7 3 5 4 3" xfId="41001"/>
    <cellStyle name="Output 2 7 3 5 4 4" xfId="41002"/>
    <cellStyle name="Output 2 7 3 5 5" xfId="41003"/>
    <cellStyle name="Output 2 7 3 5 5 2" xfId="41004"/>
    <cellStyle name="Output 2 7 3 5 5 3" xfId="41005"/>
    <cellStyle name="Output 2 7 3 5 5 4" xfId="41006"/>
    <cellStyle name="Output 2 7 3 5 5 5" xfId="41007"/>
    <cellStyle name="Output 2 7 3 5 5 6" xfId="41008"/>
    <cellStyle name="Output 2 7 3 5 5 7" xfId="41009"/>
    <cellStyle name="Output 2 7 3 5 5 8" xfId="41010"/>
    <cellStyle name="Output 2 7 3 5 6" xfId="41011"/>
    <cellStyle name="Output 2 7 3 5 6 2" xfId="41012"/>
    <cellStyle name="Output 2 7 3 5 6 3" xfId="41013"/>
    <cellStyle name="Output 2 7 3 5 6 4" xfId="41014"/>
    <cellStyle name="Output 2 7 3 5 6 5" xfId="41015"/>
    <cellStyle name="Output 2 7 3 5 6 6" xfId="41016"/>
    <cellStyle name="Output 2 7 3 5 6 7" xfId="41017"/>
    <cellStyle name="Output 2 7 3 5 7" xfId="41018"/>
    <cellStyle name="Output 2 7 3 5 8" xfId="41019"/>
    <cellStyle name="Output 2 7 3 5 9" xfId="41020"/>
    <cellStyle name="Output 2 7 3 6" xfId="41021"/>
    <cellStyle name="Output 2 7 3 6 2" xfId="41022"/>
    <cellStyle name="Output 2 7 3 6 2 2" xfId="41023"/>
    <cellStyle name="Output 2 7 3 6 2 3" xfId="41024"/>
    <cellStyle name="Output 2 7 3 6 2 4" xfId="41025"/>
    <cellStyle name="Output 2 7 3 6 2 5" xfId="41026"/>
    <cellStyle name="Output 2 7 3 6 2 6" xfId="41027"/>
    <cellStyle name="Output 2 7 3 6 2 7" xfId="41028"/>
    <cellStyle name="Output 2 7 3 6 3" xfId="41029"/>
    <cellStyle name="Output 2 7 3 6 4" xfId="41030"/>
    <cellStyle name="Output 2 7 3 6 5" xfId="41031"/>
    <cellStyle name="Output 2 7 3 7" xfId="41032"/>
    <cellStyle name="Output 2 7 3 7 2" xfId="41033"/>
    <cellStyle name="Output 2 7 3 7 2 2" xfId="41034"/>
    <cellStyle name="Output 2 7 3 7 2 3" xfId="41035"/>
    <cellStyle name="Output 2 7 3 7 2 4" xfId="41036"/>
    <cellStyle name="Output 2 7 3 7 2 5" xfId="41037"/>
    <cellStyle name="Output 2 7 3 7 2 6" xfId="41038"/>
    <cellStyle name="Output 2 7 3 7 2 7" xfId="41039"/>
    <cellStyle name="Output 2 7 3 7 3" xfId="41040"/>
    <cellStyle name="Output 2 7 3 7 4" xfId="41041"/>
    <cellStyle name="Output 2 7 3 7 5" xfId="41042"/>
    <cellStyle name="Output 2 7 3 8" xfId="41043"/>
    <cellStyle name="Output 2 7 3 8 2" xfId="41044"/>
    <cellStyle name="Output 2 7 3 8 2 2" xfId="41045"/>
    <cellStyle name="Output 2 7 3 8 2 3" xfId="41046"/>
    <cellStyle name="Output 2 7 3 8 2 4" xfId="41047"/>
    <cellStyle name="Output 2 7 3 8 2 5" xfId="41048"/>
    <cellStyle name="Output 2 7 3 8 2 6" xfId="41049"/>
    <cellStyle name="Output 2 7 3 8 2 7" xfId="41050"/>
    <cellStyle name="Output 2 7 3 8 3" xfId="41051"/>
    <cellStyle name="Output 2 7 3 8 4" xfId="41052"/>
    <cellStyle name="Output 2 7 3 8 5" xfId="41053"/>
    <cellStyle name="Output 2 7 3 9" xfId="41054"/>
    <cellStyle name="Output 2 7 3 9 2" xfId="41055"/>
    <cellStyle name="Output 2 7 3 9 2 2" xfId="41056"/>
    <cellStyle name="Output 2 7 3 9 2 3" xfId="41057"/>
    <cellStyle name="Output 2 7 3 9 2 4" xfId="41058"/>
    <cellStyle name="Output 2 7 3 9 2 5" xfId="41059"/>
    <cellStyle name="Output 2 7 3 9 2 6" xfId="41060"/>
    <cellStyle name="Output 2 7 3 9 2 7" xfId="41061"/>
    <cellStyle name="Output 2 7 3 9 3" xfId="41062"/>
    <cellStyle name="Output 2 7 3 9 4" xfId="41063"/>
    <cellStyle name="Output 2 7 3 9 5" xfId="41064"/>
    <cellStyle name="Output 2 7 4" xfId="41065"/>
    <cellStyle name="Output 2 7 4 10" xfId="41066"/>
    <cellStyle name="Output 2 7 4 10 2" xfId="41067"/>
    <cellStyle name="Output 2 7 4 10 3" xfId="41068"/>
    <cellStyle name="Output 2 7 4 10 4" xfId="41069"/>
    <cellStyle name="Output 2 7 4 10 5" xfId="41070"/>
    <cellStyle name="Output 2 7 4 11" xfId="41071"/>
    <cellStyle name="Output 2 7 4 11 2" xfId="41072"/>
    <cellStyle name="Output 2 7 4 11 3" xfId="41073"/>
    <cellStyle name="Output 2 7 4 11 4" xfId="41074"/>
    <cellStyle name="Output 2 7 4 11 5" xfId="41075"/>
    <cellStyle name="Output 2 7 4 12" xfId="41076"/>
    <cellStyle name="Output 2 7 4 12 2" xfId="41077"/>
    <cellStyle name="Output 2 7 4 12 3" xfId="41078"/>
    <cellStyle name="Output 2 7 4 12 4" xfId="41079"/>
    <cellStyle name="Output 2 7 4 12 5" xfId="41080"/>
    <cellStyle name="Output 2 7 4 13" xfId="41081"/>
    <cellStyle name="Output 2 7 4 13 2" xfId="41082"/>
    <cellStyle name="Output 2 7 4 13 3" xfId="41083"/>
    <cellStyle name="Output 2 7 4 13 4" xfId="41084"/>
    <cellStyle name="Output 2 7 4 13 5" xfId="41085"/>
    <cellStyle name="Output 2 7 4 14" xfId="41086"/>
    <cellStyle name="Output 2 7 4 14 2" xfId="41087"/>
    <cellStyle name="Output 2 7 4 14 3" xfId="41088"/>
    <cellStyle name="Output 2 7 4 14 4" xfId="41089"/>
    <cellStyle name="Output 2 7 4 14 5" xfId="41090"/>
    <cellStyle name="Output 2 7 4 15" xfId="41091"/>
    <cellStyle name="Output 2 7 4 15 2" xfId="41092"/>
    <cellStyle name="Output 2 7 4 15 3" xfId="41093"/>
    <cellStyle name="Output 2 7 4 15 4" xfId="41094"/>
    <cellStyle name="Output 2 7 4 15 5" xfId="41095"/>
    <cellStyle name="Output 2 7 4 16" xfId="41096"/>
    <cellStyle name="Output 2 7 4 16 2" xfId="41097"/>
    <cellStyle name="Output 2 7 4 16 3" xfId="41098"/>
    <cellStyle name="Output 2 7 4 16 4" xfId="41099"/>
    <cellStyle name="Output 2 7 4 16 5" xfId="41100"/>
    <cellStyle name="Output 2 7 4 17" xfId="41101"/>
    <cellStyle name="Output 2 7 4 17 2" xfId="41102"/>
    <cellStyle name="Output 2 7 4 17 3" xfId="41103"/>
    <cellStyle name="Output 2 7 4 17 4" xfId="41104"/>
    <cellStyle name="Output 2 7 4 17 5" xfId="41105"/>
    <cellStyle name="Output 2 7 4 18" xfId="41106"/>
    <cellStyle name="Output 2 7 4 18 2" xfId="41107"/>
    <cellStyle name="Output 2 7 4 18 3" xfId="41108"/>
    <cellStyle name="Output 2 7 4 18 4" xfId="41109"/>
    <cellStyle name="Output 2 7 4 18 5" xfId="41110"/>
    <cellStyle name="Output 2 7 4 19" xfId="41111"/>
    <cellStyle name="Output 2 7 4 2" xfId="41112"/>
    <cellStyle name="Output 2 7 4 2 10" xfId="41113"/>
    <cellStyle name="Output 2 7 4 2 10 2" xfId="41114"/>
    <cellStyle name="Output 2 7 4 2 10 3" xfId="41115"/>
    <cellStyle name="Output 2 7 4 2 10 4" xfId="41116"/>
    <cellStyle name="Output 2 7 4 2 10 5" xfId="41117"/>
    <cellStyle name="Output 2 7 4 2 11" xfId="41118"/>
    <cellStyle name="Output 2 7 4 2 11 2" xfId="41119"/>
    <cellStyle name="Output 2 7 4 2 11 3" xfId="41120"/>
    <cellStyle name="Output 2 7 4 2 11 4" xfId="41121"/>
    <cellStyle name="Output 2 7 4 2 11 5" xfId="41122"/>
    <cellStyle name="Output 2 7 4 2 12" xfId="41123"/>
    <cellStyle name="Output 2 7 4 2 12 2" xfId="41124"/>
    <cellStyle name="Output 2 7 4 2 12 3" xfId="41125"/>
    <cellStyle name="Output 2 7 4 2 12 4" xfId="41126"/>
    <cellStyle name="Output 2 7 4 2 12 5" xfId="41127"/>
    <cellStyle name="Output 2 7 4 2 13" xfId="41128"/>
    <cellStyle name="Output 2 7 4 2 13 2" xfId="41129"/>
    <cellStyle name="Output 2 7 4 2 13 3" xfId="41130"/>
    <cellStyle name="Output 2 7 4 2 13 4" xfId="41131"/>
    <cellStyle name="Output 2 7 4 2 13 5" xfId="41132"/>
    <cellStyle name="Output 2 7 4 2 14" xfId="41133"/>
    <cellStyle name="Output 2 7 4 2 14 2" xfId="41134"/>
    <cellStyle name="Output 2 7 4 2 14 3" xfId="41135"/>
    <cellStyle name="Output 2 7 4 2 14 4" xfId="41136"/>
    <cellStyle name="Output 2 7 4 2 14 5" xfId="41137"/>
    <cellStyle name="Output 2 7 4 2 15" xfId="41138"/>
    <cellStyle name="Output 2 7 4 2 15 2" xfId="41139"/>
    <cellStyle name="Output 2 7 4 2 15 3" xfId="41140"/>
    <cellStyle name="Output 2 7 4 2 15 4" xfId="41141"/>
    <cellStyle name="Output 2 7 4 2 15 5" xfId="41142"/>
    <cellStyle name="Output 2 7 4 2 16" xfId="41143"/>
    <cellStyle name="Output 2 7 4 2 16 2" xfId="41144"/>
    <cellStyle name="Output 2 7 4 2 16 3" xfId="41145"/>
    <cellStyle name="Output 2 7 4 2 16 4" xfId="41146"/>
    <cellStyle name="Output 2 7 4 2 16 5" xfId="41147"/>
    <cellStyle name="Output 2 7 4 2 17" xfId="41148"/>
    <cellStyle name="Output 2 7 4 2 17 2" xfId="41149"/>
    <cellStyle name="Output 2 7 4 2 17 3" xfId="41150"/>
    <cellStyle name="Output 2 7 4 2 17 4" xfId="41151"/>
    <cellStyle name="Output 2 7 4 2 17 5" xfId="41152"/>
    <cellStyle name="Output 2 7 4 2 18" xfId="41153"/>
    <cellStyle name="Output 2 7 4 2 18 2" xfId="41154"/>
    <cellStyle name="Output 2 7 4 2 18 3" xfId="41155"/>
    <cellStyle name="Output 2 7 4 2 18 4" xfId="41156"/>
    <cellStyle name="Output 2 7 4 2 18 5" xfId="41157"/>
    <cellStyle name="Output 2 7 4 2 19" xfId="41158"/>
    <cellStyle name="Output 2 7 4 2 2" xfId="41159"/>
    <cellStyle name="Output 2 7 4 2 2 2" xfId="41160"/>
    <cellStyle name="Output 2 7 4 2 2 2 2" xfId="41161"/>
    <cellStyle name="Output 2 7 4 2 2 2 3" xfId="41162"/>
    <cellStyle name="Output 2 7 4 2 2 2 4" xfId="41163"/>
    <cellStyle name="Output 2 7 4 2 2 2 5" xfId="41164"/>
    <cellStyle name="Output 2 7 4 2 2 2 6" xfId="41165"/>
    <cellStyle name="Output 2 7 4 2 2 2 7" xfId="41166"/>
    <cellStyle name="Output 2 7 4 2 2 3" xfId="41167"/>
    <cellStyle name="Output 2 7 4 2 2 4" xfId="41168"/>
    <cellStyle name="Output 2 7 4 2 2 5" xfId="41169"/>
    <cellStyle name="Output 2 7 4 2 3" xfId="41170"/>
    <cellStyle name="Output 2 7 4 2 3 2" xfId="41171"/>
    <cellStyle name="Output 2 7 4 2 3 2 2" xfId="41172"/>
    <cellStyle name="Output 2 7 4 2 3 2 3" xfId="41173"/>
    <cellStyle name="Output 2 7 4 2 3 2 4" xfId="41174"/>
    <cellStyle name="Output 2 7 4 2 3 2 5" xfId="41175"/>
    <cellStyle name="Output 2 7 4 2 3 2 6" xfId="41176"/>
    <cellStyle name="Output 2 7 4 2 3 2 7" xfId="41177"/>
    <cellStyle name="Output 2 7 4 2 3 3" xfId="41178"/>
    <cellStyle name="Output 2 7 4 2 3 4" xfId="41179"/>
    <cellStyle name="Output 2 7 4 2 3 5" xfId="41180"/>
    <cellStyle name="Output 2 7 4 2 4" xfId="41181"/>
    <cellStyle name="Output 2 7 4 2 4 2" xfId="41182"/>
    <cellStyle name="Output 2 7 4 2 4 2 2" xfId="41183"/>
    <cellStyle name="Output 2 7 4 2 4 2 3" xfId="41184"/>
    <cellStyle name="Output 2 7 4 2 4 2 4" xfId="41185"/>
    <cellStyle name="Output 2 7 4 2 4 2 5" xfId="41186"/>
    <cellStyle name="Output 2 7 4 2 4 2 6" xfId="41187"/>
    <cellStyle name="Output 2 7 4 2 4 2 7" xfId="41188"/>
    <cellStyle name="Output 2 7 4 2 4 3" xfId="41189"/>
    <cellStyle name="Output 2 7 4 2 4 4" xfId="41190"/>
    <cellStyle name="Output 2 7 4 2 4 5" xfId="41191"/>
    <cellStyle name="Output 2 7 4 2 5" xfId="41192"/>
    <cellStyle name="Output 2 7 4 2 5 2" xfId="41193"/>
    <cellStyle name="Output 2 7 4 2 5 3" xfId="41194"/>
    <cellStyle name="Output 2 7 4 2 5 4" xfId="41195"/>
    <cellStyle name="Output 2 7 4 2 5 5" xfId="41196"/>
    <cellStyle name="Output 2 7 4 2 5 6" xfId="41197"/>
    <cellStyle name="Output 2 7 4 2 5 7" xfId="41198"/>
    <cellStyle name="Output 2 7 4 2 5 8" xfId="41199"/>
    <cellStyle name="Output 2 7 4 2 6" xfId="41200"/>
    <cellStyle name="Output 2 7 4 2 6 2" xfId="41201"/>
    <cellStyle name="Output 2 7 4 2 6 3" xfId="41202"/>
    <cellStyle name="Output 2 7 4 2 6 4" xfId="41203"/>
    <cellStyle name="Output 2 7 4 2 6 5" xfId="41204"/>
    <cellStyle name="Output 2 7 4 2 6 6" xfId="41205"/>
    <cellStyle name="Output 2 7 4 2 6 7" xfId="41206"/>
    <cellStyle name="Output 2 7 4 2 7" xfId="41207"/>
    <cellStyle name="Output 2 7 4 2 7 2" xfId="41208"/>
    <cellStyle name="Output 2 7 4 2 7 3" xfId="41209"/>
    <cellStyle name="Output 2 7 4 2 7 4" xfId="41210"/>
    <cellStyle name="Output 2 7 4 2 7 5" xfId="41211"/>
    <cellStyle name="Output 2 7 4 2 8" xfId="41212"/>
    <cellStyle name="Output 2 7 4 2 8 2" xfId="41213"/>
    <cellStyle name="Output 2 7 4 2 8 3" xfId="41214"/>
    <cellStyle name="Output 2 7 4 2 8 4" xfId="41215"/>
    <cellStyle name="Output 2 7 4 2 8 5" xfId="41216"/>
    <cellStyle name="Output 2 7 4 2 9" xfId="41217"/>
    <cellStyle name="Output 2 7 4 2 9 2" xfId="41218"/>
    <cellStyle name="Output 2 7 4 2 9 3" xfId="41219"/>
    <cellStyle name="Output 2 7 4 2 9 4" xfId="41220"/>
    <cellStyle name="Output 2 7 4 2 9 5" xfId="41221"/>
    <cellStyle name="Output 2 7 4 3" xfId="41222"/>
    <cellStyle name="Output 2 7 4 3 10" xfId="41223"/>
    <cellStyle name="Output 2 7 4 3 2" xfId="41224"/>
    <cellStyle name="Output 2 7 4 3 2 2" xfId="41225"/>
    <cellStyle name="Output 2 7 4 3 2 2 2" xfId="41226"/>
    <cellStyle name="Output 2 7 4 3 2 2 3" xfId="41227"/>
    <cellStyle name="Output 2 7 4 3 2 2 4" xfId="41228"/>
    <cellStyle name="Output 2 7 4 3 2 2 5" xfId="41229"/>
    <cellStyle name="Output 2 7 4 3 2 2 6" xfId="41230"/>
    <cellStyle name="Output 2 7 4 3 2 2 7" xfId="41231"/>
    <cellStyle name="Output 2 7 4 3 2 3" xfId="41232"/>
    <cellStyle name="Output 2 7 4 3 2 4" xfId="41233"/>
    <cellStyle name="Output 2 7 4 3 3" xfId="41234"/>
    <cellStyle name="Output 2 7 4 3 3 2" xfId="41235"/>
    <cellStyle name="Output 2 7 4 3 3 2 2" xfId="41236"/>
    <cellStyle name="Output 2 7 4 3 3 2 3" xfId="41237"/>
    <cellStyle name="Output 2 7 4 3 3 2 4" xfId="41238"/>
    <cellStyle name="Output 2 7 4 3 3 2 5" xfId="41239"/>
    <cellStyle name="Output 2 7 4 3 3 2 6" xfId="41240"/>
    <cellStyle name="Output 2 7 4 3 3 2 7" xfId="41241"/>
    <cellStyle name="Output 2 7 4 3 3 3" xfId="41242"/>
    <cellStyle name="Output 2 7 4 3 3 4" xfId="41243"/>
    <cellStyle name="Output 2 7 4 3 4" xfId="41244"/>
    <cellStyle name="Output 2 7 4 3 4 2" xfId="41245"/>
    <cellStyle name="Output 2 7 4 3 4 2 2" xfId="41246"/>
    <cellStyle name="Output 2 7 4 3 4 2 3" xfId="41247"/>
    <cellStyle name="Output 2 7 4 3 4 2 4" xfId="41248"/>
    <cellStyle name="Output 2 7 4 3 4 2 5" xfId="41249"/>
    <cellStyle name="Output 2 7 4 3 4 2 6" xfId="41250"/>
    <cellStyle name="Output 2 7 4 3 4 2 7" xfId="41251"/>
    <cellStyle name="Output 2 7 4 3 4 3" xfId="41252"/>
    <cellStyle name="Output 2 7 4 3 4 4" xfId="41253"/>
    <cellStyle name="Output 2 7 4 3 5" xfId="41254"/>
    <cellStyle name="Output 2 7 4 3 5 2" xfId="41255"/>
    <cellStyle name="Output 2 7 4 3 5 3" xfId="41256"/>
    <cellStyle name="Output 2 7 4 3 5 4" xfId="41257"/>
    <cellStyle name="Output 2 7 4 3 5 5" xfId="41258"/>
    <cellStyle name="Output 2 7 4 3 5 6" xfId="41259"/>
    <cellStyle name="Output 2 7 4 3 5 7" xfId="41260"/>
    <cellStyle name="Output 2 7 4 3 5 8" xfId="41261"/>
    <cellStyle name="Output 2 7 4 3 6" xfId="41262"/>
    <cellStyle name="Output 2 7 4 3 6 2" xfId="41263"/>
    <cellStyle name="Output 2 7 4 3 6 3" xfId="41264"/>
    <cellStyle name="Output 2 7 4 3 6 4" xfId="41265"/>
    <cellStyle name="Output 2 7 4 3 6 5" xfId="41266"/>
    <cellStyle name="Output 2 7 4 3 6 6" xfId="41267"/>
    <cellStyle name="Output 2 7 4 3 6 7" xfId="41268"/>
    <cellStyle name="Output 2 7 4 3 7" xfId="41269"/>
    <cellStyle name="Output 2 7 4 3 8" xfId="41270"/>
    <cellStyle name="Output 2 7 4 3 9" xfId="41271"/>
    <cellStyle name="Output 2 7 4 4" xfId="41272"/>
    <cellStyle name="Output 2 7 4 4 2" xfId="41273"/>
    <cellStyle name="Output 2 7 4 4 2 2" xfId="41274"/>
    <cellStyle name="Output 2 7 4 4 2 3" xfId="41275"/>
    <cellStyle name="Output 2 7 4 4 2 4" xfId="41276"/>
    <cellStyle name="Output 2 7 4 4 2 5" xfId="41277"/>
    <cellStyle name="Output 2 7 4 4 2 6" xfId="41278"/>
    <cellStyle name="Output 2 7 4 4 2 7" xfId="41279"/>
    <cellStyle name="Output 2 7 4 4 3" xfId="41280"/>
    <cellStyle name="Output 2 7 4 4 4" xfId="41281"/>
    <cellStyle name="Output 2 7 4 4 5" xfId="41282"/>
    <cellStyle name="Output 2 7 4 5" xfId="41283"/>
    <cellStyle name="Output 2 7 4 5 2" xfId="41284"/>
    <cellStyle name="Output 2 7 4 5 2 2" xfId="41285"/>
    <cellStyle name="Output 2 7 4 5 2 3" xfId="41286"/>
    <cellStyle name="Output 2 7 4 5 2 4" xfId="41287"/>
    <cellStyle name="Output 2 7 4 5 2 5" xfId="41288"/>
    <cellStyle name="Output 2 7 4 5 2 6" xfId="41289"/>
    <cellStyle name="Output 2 7 4 5 2 7" xfId="41290"/>
    <cellStyle name="Output 2 7 4 5 3" xfId="41291"/>
    <cellStyle name="Output 2 7 4 5 4" xfId="41292"/>
    <cellStyle name="Output 2 7 4 5 5" xfId="41293"/>
    <cellStyle name="Output 2 7 4 6" xfId="41294"/>
    <cellStyle name="Output 2 7 4 6 2" xfId="41295"/>
    <cellStyle name="Output 2 7 4 6 2 2" xfId="41296"/>
    <cellStyle name="Output 2 7 4 6 2 3" xfId="41297"/>
    <cellStyle name="Output 2 7 4 6 2 4" xfId="41298"/>
    <cellStyle name="Output 2 7 4 6 2 5" xfId="41299"/>
    <cellStyle name="Output 2 7 4 6 2 6" xfId="41300"/>
    <cellStyle name="Output 2 7 4 6 2 7" xfId="41301"/>
    <cellStyle name="Output 2 7 4 6 3" xfId="41302"/>
    <cellStyle name="Output 2 7 4 6 4" xfId="41303"/>
    <cellStyle name="Output 2 7 4 6 5" xfId="41304"/>
    <cellStyle name="Output 2 7 4 7" xfId="41305"/>
    <cellStyle name="Output 2 7 4 7 2" xfId="41306"/>
    <cellStyle name="Output 2 7 4 7 2 2" xfId="41307"/>
    <cellStyle name="Output 2 7 4 7 2 3" xfId="41308"/>
    <cellStyle name="Output 2 7 4 7 2 4" xfId="41309"/>
    <cellStyle name="Output 2 7 4 7 2 5" xfId="41310"/>
    <cellStyle name="Output 2 7 4 7 2 6" xfId="41311"/>
    <cellStyle name="Output 2 7 4 7 2 7" xfId="41312"/>
    <cellStyle name="Output 2 7 4 7 3" xfId="41313"/>
    <cellStyle name="Output 2 7 4 7 4" xfId="41314"/>
    <cellStyle name="Output 2 7 4 7 5" xfId="41315"/>
    <cellStyle name="Output 2 7 4 8" xfId="41316"/>
    <cellStyle name="Output 2 7 4 8 2" xfId="41317"/>
    <cellStyle name="Output 2 7 4 8 3" xfId="41318"/>
    <cellStyle name="Output 2 7 4 8 4" xfId="41319"/>
    <cellStyle name="Output 2 7 4 8 5" xfId="41320"/>
    <cellStyle name="Output 2 7 4 8 6" xfId="41321"/>
    <cellStyle name="Output 2 7 4 8 7" xfId="41322"/>
    <cellStyle name="Output 2 7 4 8 8" xfId="41323"/>
    <cellStyle name="Output 2 7 4 9" xfId="41324"/>
    <cellStyle name="Output 2 7 4 9 2" xfId="41325"/>
    <cellStyle name="Output 2 7 4 9 3" xfId="41326"/>
    <cellStyle name="Output 2 7 4 9 4" xfId="41327"/>
    <cellStyle name="Output 2 7 4 9 5" xfId="41328"/>
    <cellStyle name="Output 2 7 4 9 6" xfId="41329"/>
    <cellStyle name="Output 2 7 4 9 7" xfId="41330"/>
    <cellStyle name="Output 2 7 5" xfId="41331"/>
    <cellStyle name="Output 2 7 5 10" xfId="41332"/>
    <cellStyle name="Output 2 7 5 10 2" xfId="41333"/>
    <cellStyle name="Output 2 7 5 10 3" xfId="41334"/>
    <cellStyle name="Output 2 7 5 10 4" xfId="41335"/>
    <cellStyle name="Output 2 7 5 10 5" xfId="41336"/>
    <cellStyle name="Output 2 7 5 11" xfId="41337"/>
    <cellStyle name="Output 2 7 5 11 2" xfId="41338"/>
    <cellStyle name="Output 2 7 5 11 3" xfId="41339"/>
    <cellStyle name="Output 2 7 5 11 4" xfId="41340"/>
    <cellStyle name="Output 2 7 5 11 5" xfId="41341"/>
    <cellStyle name="Output 2 7 5 12" xfId="41342"/>
    <cellStyle name="Output 2 7 5 12 2" xfId="41343"/>
    <cellStyle name="Output 2 7 5 12 3" xfId="41344"/>
    <cellStyle name="Output 2 7 5 12 4" xfId="41345"/>
    <cellStyle name="Output 2 7 5 12 5" xfId="41346"/>
    <cellStyle name="Output 2 7 5 13" xfId="41347"/>
    <cellStyle name="Output 2 7 5 13 2" xfId="41348"/>
    <cellStyle name="Output 2 7 5 13 3" xfId="41349"/>
    <cellStyle name="Output 2 7 5 13 4" xfId="41350"/>
    <cellStyle name="Output 2 7 5 13 5" xfId="41351"/>
    <cellStyle name="Output 2 7 5 14" xfId="41352"/>
    <cellStyle name="Output 2 7 5 14 2" xfId="41353"/>
    <cellStyle name="Output 2 7 5 14 3" xfId="41354"/>
    <cellStyle name="Output 2 7 5 14 4" xfId="41355"/>
    <cellStyle name="Output 2 7 5 14 5" xfId="41356"/>
    <cellStyle name="Output 2 7 5 15" xfId="41357"/>
    <cellStyle name="Output 2 7 5 15 2" xfId="41358"/>
    <cellStyle name="Output 2 7 5 15 3" xfId="41359"/>
    <cellStyle name="Output 2 7 5 15 4" xfId="41360"/>
    <cellStyle name="Output 2 7 5 15 5" xfId="41361"/>
    <cellStyle name="Output 2 7 5 16" xfId="41362"/>
    <cellStyle name="Output 2 7 5 16 2" xfId="41363"/>
    <cellStyle name="Output 2 7 5 16 3" xfId="41364"/>
    <cellStyle name="Output 2 7 5 16 4" xfId="41365"/>
    <cellStyle name="Output 2 7 5 16 5" xfId="41366"/>
    <cellStyle name="Output 2 7 5 17" xfId="41367"/>
    <cellStyle name="Output 2 7 5 17 2" xfId="41368"/>
    <cellStyle name="Output 2 7 5 17 3" xfId="41369"/>
    <cellStyle name="Output 2 7 5 17 4" xfId="41370"/>
    <cellStyle name="Output 2 7 5 17 5" xfId="41371"/>
    <cellStyle name="Output 2 7 5 18" xfId="41372"/>
    <cellStyle name="Output 2 7 5 18 2" xfId="41373"/>
    <cellStyle name="Output 2 7 5 18 3" xfId="41374"/>
    <cellStyle name="Output 2 7 5 18 4" xfId="41375"/>
    <cellStyle name="Output 2 7 5 18 5" xfId="41376"/>
    <cellStyle name="Output 2 7 5 19" xfId="41377"/>
    <cellStyle name="Output 2 7 5 2" xfId="41378"/>
    <cellStyle name="Output 2 7 5 2 10" xfId="41379"/>
    <cellStyle name="Output 2 7 5 2 10 2" xfId="41380"/>
    <cellStyle name="Output 2 7 5 2 10 3" xfId="41381"/>
    <cellStyle name="Output 2 7 5 2 10 4" xfId="41382"/>
    <cellStyle name="Output 2 7 5 2 10 5" xfId="41383"/>
    <cellStyle name="Output 2 7 5 2 11" xfId="41384"/>
    <cellStyle name="Output 2 7 5 2 11 2" xfId="41385"/>
    <cellStyle name="Output 2 7 5 2 11 3" xfId="41386"/>
    <cellStyle name="Output 2 7 5 2 11 4" xfId="41387"/>
    <cellStyle name="Output 2 7 5 2 11 5" xfId="41388"/>
    <cellStyle name="Output 2 7 5 2 12" xfId="41389"/>
    <cellStyle name="Output 2 7 5 2 12 2" xfId="41390"/>
    <cellStyle name="Output 2 7 5 2 12 3" xfId="41391"/>
    <cellStyle name="Output 2 7 5 2 12 4" xfId="41392"/>
    <cellStyle name="Output 2 7 5 2 12 5" xfId="41393"/>
    <cellStyle name="Output 2 7 5 2 13" xfId="41394"/>
    <cellStyle name="Output 2 7 5 2 13 2" xfId="41395"/>
    <cellStyle name="Output 2 7 5 2 13 3" xfId="41396"/>
    <cellStyle name="Output 2 7 5 2 13 4" xfId="41397"/>
    <cellStyle name="Output 2 7 5 2 13 5" xfId="41398"/>
    <cellStyle name="Output 2 7 5 2 14" xfId="41399"/>
    <cellStyle name="Output 2 7 5 2 14 2" xfId="41400"/>
    <cellStyle name="Output 2 7 5 2 14 3" xfId="41401"/>
    <cellStyle name="Output 2 7 5 2 14 4" xfId="41402"/>
    <cellStyle name="Output 2 7 5 2 14 5" xfId="41403"/>
    <cellStyle name="Output 2 7 5 2 15" xfId="41404"/>
    <cellStyle name="Output 2 7 5 2 15 2" xfId="41405"/>
    <cellStyle name="Output 2 7 5 2 15 3" xfId="41406"/>
    <cellStyle name="Output 2 7 5 2 15 4" xfId="41407"/>
    <cellStyle name="Output 2 7 5 2 15 5" xfId="41408"/>
    <cellStyle name="Output 2 7 5 2 16" xfId="41409"/>
    <cellStyle name="Output 2 7 5 2 16 2" xfId="41410"/>
    <cellStyle name="Output 2 7 5 2 16 3" xfId="41411"/>
    <cellStyle name="Output 2 7 5 2 16 4" xfId="41412"/>
    <cellStyle name="Output 2 7 5 2 16 5" xfId="41413"/>
    <cellStyle name="Output 2 7 5 2 17" xfId="41414"/>
    <cellStyle name="Output 2 7 5 2 17 2" xfId="41415"/>
    <cellStyle name="Output 2 7 5 2 17 3" xfId="41416"/>
    <cellStyle name="Output 2 7 5 2 17 4" xfId="41417"/>
    <cellStyle name="Output 2 7 5 2 17 5" xfId="41418"/>
    <cellStyle name="Output 2 7 5 2 18" xfId="41419"/>
    <cellStyle name="Output 2 7 5 2 18 2" xfId="41420"/>
    <cellStyle name="Output 2 7 5 2 18 3" xfId="41421"/>
    <cellStyle name="Output 2 7 5 2 18 4" xfId="41422"/>
    <cellStyle name="Output 2 7 5 2 18 5" xfId="41423"/>
    <cellStyle name="Output 2 7 5 2 19" xfId="41424"/>
    <cellStyle name="Output 2 7 5 2 2" xfId="41425"/>
    <cellStyle name="Output 2 7 5 2 2 2" xfId="41426"/>
    <cellStyle name="Output 2 7 5 2 2 2 2" xfId="41427"/>
    <cellStyle name="Output 2 7 5 2 2 2 3" xfId="41428"/>
    <cellStyle name="Output 2 7 5 2 2 2 4" xfId="41429"/>
    <cellStyle name="Output 2 7 5 2 2 2 5" xfId="41430"/>
    <cellStyle name="Output 2 7 5 2 2 2 6" xfId="41431"/>
    <cellStyle name="Output 2 7 5 2 2 2 7" xfId="41432"/>
    <cellStyle name="Output 2 7 5 2 2 3" xfId="41433"/>
    <cellStyle name="Output 2 7 5 2 2 4" xfId="41434"/>
    <cellStyle name="Output 2 7 5 2 2 5" xfId="41435"/>
    <cellStyle name="Output 2 7 5 2 3" xfId="41436"/>
    <cellStyle name="Output 2 7 5 2 3 2" xfId="41437"/>
    <cellStyle name="Output 2 7 5 2 3 2 2" xfId="41438"/>
    <cellStyle name="Output 2 7 5 2 3 2 3" xfId="41439"/>
    <cellStyle name="Output 2 7 5 2 3 2 4" xfId="41440"/>
    <cellStyle name="Output 2 7 5 2 3 2 5" xfId="41441"/>
    <cellStyle name="Output 2 7 5 2 3 2 6" xfId="41442"/>
    <cellStyle name="Output 2 7 5 2 3 2 7" xfId="41443"/>
    <cellStyle name="Output 2 7 5 2 3 3" xfId="41444"/>
    <cellStyle name="Output 2 7 5 2 3 4" xfId="41445"/>
    <cellStyle name="Output 2 7 5 2 3 5" xfId="41446"/>
    <cellStyle name="Output 2 7 5 2 4" xfId="41447"/>
    <cellStyle name="Output 2 7 5 2 4 2" xfId="41448"/>
    <cellStyle name="Output 2 7 5 2 4 2 2" xfId="41449"/>
    <cellStyle name="Output 2 7 5 2 4 2 3" xfId="41450"/>
    <cellStyle name="Output 2 7 5 2 4 2 4" xfId="41451"/>
    <cellStyle name="Output 2 7 5 2 4 2 5" xfId="41452"/>
    <cellStyle name="Output 2 7 5 2 4 2 6" xfId="41453"/>
    <cellStyle name="Output 2 7 5 2 4 2 7" xfId="41454"/>
    <cellStyle name="Output 2 7 5 2 4 3" xfId="41455"/>
    <cellStyle name="Output 2 7 5 2 4 4" xfId="41456"/>
    <cellStyle name="Output 2 7 5 2 4 5" xfId="41457"/>
    <cellStyle name="Output 2 7 5 2 5" xfId="41458"/>
    <cellStyle name="Output 2 7 5 2 5 2" xfId="41459"/>
    <cellStyle name="Output 2 7 5 2 5 3" xfId="41460"/>
    <cellStyle name="Output 2 7 5 2 5 4" xfId="41461"/>
    <cellStyle name="Output 2 7 5 2 5 5" xfId="41462"/>
    <cellStyle name="Output 2 7 5 2 5 6" xfId="41463"/>
    <cellStyle name="Output 2 7 5 2 5 7" xfId="41464"/>
    <cellStyle name="Output 2 7 5 2 5 8" xfId="41465"/>
    <cellStyle name="Output 2 7 5 2 6" xfId="41466"/>
    <cellStyle name="Output 2 7 5 2 6 2" xfId="41467"/>
    <cellStyle name="Output 2 7 5 2 6 3" xfId="41468"/>
    <cellStyle name="Output 2 7 5 2 6 4" xfId="41469"/>
    <cellStyle name="Output 2 7 5 2 6 5" xfId="41470"/>
    <cellStyle name="Output 2 7 5 2 6 6" xfId="41471"/>
    <cellStyle name="Output 2 7 5 2 6 7" xfId="41472"/>
    <cellStyle name="Output 2 7 5 2 7" xfId="41473"/>
    <cellStyle name="Output 2 7 5 2 7 2" xfId="41474"/>
    <cellStyle name="Output 2 7 5 2 7 3" xfId="41475"/>
    <cellStyle name="Output 2 7 5 2 7 4" xfId="41476"/>
    <cellStyle name="Output 2 7 5 2 7 5" xfId="41477"/>
    <cellStyle name="Output 2 7 5 2 8" xfId="41478"/>
    <cellStyle name="Output 2 7 5 2 8 2" xfId="41479"/>
    <cellStyle name="Output 2 7 5 2 8 3" xfId="41480"/>
    <cellStyle name="Output 2 7 5 2 8 4" xfId="41481"/>
    <cellStyle name="Output 2 7 5 2 8 5" xfId="41482"/>
    <cellStyle name="Output 2 7 5 2 9" xfId="41483"/>
    <cellStyle name="Output 2 7 5 2 9 2" xfId="41484"/>
    <cellStyle name="Output 2 7 5 2 9 3" xfId="41485"/>
    <cellStyle name="Output 2 7 5 2 9 4" xfId="41486"/>
    <cellStyle name="Output 2 7 5 2 9 5" xfId="41487"/>
    <cellStyle name="Output 2 7 5 3" xfId="41488"/>
    <cellStyle name="Output 2 7 5 3 10" xfId="41489"/>
    <cellStyle name="Output 2 7 5 3 2" xfId="41490"/>
    <cellStyle name="Output 2 7 5 3 2 2" xfId="41491"/>
    <cellStyle name="Output 2 7 5 3 2 2 2" xfId="41492"/>
    <cellStyle name="Output 2 7 5 3 2 2 3" xfId="41493"/>
    <cellStyle name="Output 2 7 5 3 2 2 4" xfId="41494"/>
    <cellStyle name="Output 2 7 5 3 2 2 5" xfId="41495"/>
    <cellStyle name="Output 2 7 5 3 2 2 6" xfId="41496"/>
    <cellStyle name="Output 2 7 5 3 2 2 7" xfId="41497"/>
    <cellStyle name="Output 2 7 5 3 2 3" xfId="41498"/>
    <cellStyle name="Output 2 7 5 3 2 4" xfId="41499"/>
    <cellStyle name="Output 2 7 5 3 3" xfId="41500"/>
    <cellStyle name="Output 2 7 5 3 3 2" xfId="41501"/>
    <cellStyle name="Output 2 7 5 3 3 2 2" xfId="41502"/>
    <cellStyle name="Output 2 7 5 3 3 2 3" xfId="41503"/>
    <cellStyle name="Output 2 7 5 3 3 2 4" xfId="41504"/>
    <cellStyle name="Output 2 7 5 3 3 2 5" xfId="41505"/>
    <cellStyle name="Output 2 7 5 3 3 2 6" xfId="41506"/>
    <cellStyle name="Output 2 7 5 3 3 2 7" xfId="41507"/>
    <cellStyle name="Output 2 7 5 3 3 3" xfId="41508"/>
    <cellStyle name="Output 2 7 5 3 3 4" xfId="41509"/>
    <cellStyle name="Output 2 7 5 3 4" xfId="41510"/>
    <cellStyle name="Output 2 7 5 3 4 2" xfId="41511"/>
    <cellStyle name="Output 2 7 5 3 4 2 2" xfId="41512"/>
    <cellStyle name="Output 2 7 5 3 4 2 3" xfId="41513"/>
    <cellStyle name="Output 2 7 5 3 4 2 4" xfId="41514"/>
    <cellStyle name="Output 2 7 5 3 4 2 5" xfId="41515"/>
    <cellStyle name="Output 2 7 5 3 4 2 6" xfId="41516"/>
    <cellStyle name="Output 2 7 5 3 4 2 7" xfId="41517"/>
    <cellStyle name="Output 2 7 5 3 4 3" xfId="41518"/>
    <cellStyle name="Output 2 7 5 3 4 4" xfId="41519"/>
    <cellStyle name="Output 2 7 5 3 5" xfId="41520"/>
    <cellStyle name="Output 2 7 5 3 5 2" xfId="41521"/>
    <cellStyle name="Output 2 7 5 3 5 3" xfId="41522"/>
    <cellStyle name="Output 2 7 5 3 5 4" xfId="41523"/>
    <cellStyle name="Output 2 7 5 3 5 5" xfId="41524"/>
    <cellStyle name="Output 2 7 5 3 5 6" xfId="41525"/>
    <cellStyle name="Output 2 7 5 3 5 7" xfId="41526"/>
    <cellStyle name="Output 2 7 5 3 5 8" xfId="41527"/>
    <cellStyle name="Output 2 7 5 3 6" xfId="41528"/>
    <cellStyle name="Output 2 7 5 3 6 2" xfId="41529"/>
    <cellStyle name="Output 2 7 5 3 6 3" xfId="41530"/>
    <cellStyle name="Output 2 7 5 3 6 4" xfId="41531"/>
    <cellStyle name="Output 2 7 5 3 6 5" xfId="41532"/>
    <cellStyle name="Output 2 7 5 3 6 6" xfId="41533"/>
    <cellStyle name="Output 2 7 5 3 6 7" xfId="41534"/>
    <cellStyle name="Output 2 7 5 3 7" xfId="41535"/>
    <cellStyle name="Output 2 7 5 3 8" xfId="41536"/>
    <cellStyle name="Output 2 7 5 3 9" xfId="41537"/>
    <cellStyle name="Output 2 7 5 4" xfId="41538"/>
    <cellStyle name="Output 2 7 5 4 2" xfId="41539"/>
    <cellStyle name="Output 2 7 5 4 2 2" xfId="41540"/>
    <cellStyle name="Output 2 7 5 4 2 3" xfId="41541"/>
    <cellStyle name="Output 2 7 5 4 2 4" xfId="41542"/>
    <cellStyle name="Output 2 7 5 4 2 5" xfId="41543"/>
    <cellStyle name="Output 2 7 5 4 2 6" xfId="41544"/>
    <cellStyle name="Output 2 7 5 4 2 7" xfId="41545"/>
    <cellStyle name="Output 2 7 5 4 3" xfId="41546"/>
    <cellStyle name="Output 2 7 5 4 4" xfId="41547"/>
    <cellStyle name="Output 2 7 5 4 5" xfId="41548"/>
    <cellStyle name="Output 2 7 5 5" xfId="41549"/>
    <cellStyle name="Output 2 7 5 5 2" xfId="41550"/>
    <cellStyle name="Output 2 7 5 5 2 2" xfId="41551"/>
    <cellStyle name="Output 2 7 5 5 2 3" xfId="41552"/>
    <cellStyle name="Output 2 7 5 5 2 4" xfId="41553"/>
    <cellStyle name="Output 2 7 5 5 2 5" xfId="41554"/>
    <cellStyle name="Output 2 7 5 5 2 6" xfId="41555"/>
    <cellStyle name="Output 2 7 5 5 2 7" xfId="41556"/>
    <cellStyle name="Output 2 7 5 5 3" xfId="41557"/>
    <cellStyle name="Output 2 7 5 5 4" xfId="41558"/>
    <cellStyle name="Output 2 7 5 5 5" xfId="41559"/>
    <cellStyle name="Output 2 7 5 6" xfId="41560"/>
    <cellStyle name="Output 2 7 5 6 2" xfId="41561"/>
    <cellStyle name="Output 2 7 5 6 2 2" xfId="41562"/>
    <cellStyle name="Output 2 7 5 6 2 3" xfId="41563"/>
    <cellStyle name="Output 2 7 5 6 2 4" xfId="41564"/>
    <cellStyle name="Output 2 7 5 6 2 5" xfId="41565"/>
    <cellStyle name="Output 2 7 5 6 2 6" xfId="41566"/>
    <cellStyle name="Output 2 7 5 6 2 7" xfId="41567"/>
    <cellStyle name="Output 2 7 5 6 3" xfId="41568"/>
    <cellStyle name="Output 2 7 5 6 4" xfId="41569"/>
    <cellStyle name="Output 2 7 5 6 5" xfId="41570"/>
    <cellStyle name="Output 2 7 5 7" xfId="41571"/>
    <cellStyle name="Output 2 7 5 7 2" xfId="41572"/>
    <cellStyle name="Output 2 7 5 7 2 2" xfId="41573"/>
    <cellStyle name="Output 2 7 5 7 2 3" xfId="41574"/>
    <cellStyle name="Output 2 7 5 7 2 4" xfId="41575"/>
    <cellStyle name="Output 2 7 5 7 2 5" xfId="41576"/>
    <cellStyle name="Output 2 7 5 7 2 6" xfId="41577"/>
    <cellStyle name="Output 2 7 5 7 2 7" xfId="41578"/>
    <cellStyle name="Output 2 7 5 7 3" xfId="41579"/>
    <cellStyle name="Output 2 7 5 7 4" xfId="41580"/>
    <cellStyle name="Output 2 7 5 7 5" xfId="41581"/>
    <cellStyle name="Output 2 7 5 8" xfId="41582"/>
    <cellStyle name="Output 2 7 5 8 2" xfId="41583"/>
    <cellStyle name="Output 2 7 5 8 3" xfId="41584"/>
    <cellStyle name="Output 2 7 5 8 4" xfId="41585"/>
    <cellStyle name="Output 2 7 5 8 5" xfId="41586"/>
    <cellStyle name="Output 2 7 5 8 6" xfId="41587"/>
    <cellStyle name="Output 2 7 5 8 7" xfId="41588"/>
    <cellStyle name="Output 2 7 5 8 8" xfId="41589"/>
    <cellStyle name="Output 2 7 5 9" xfId="41590"/>
    <cellStyle name="Output 2 7 5 9 2" xfId="41591"/>
    <cellStyle name="Output 2 7 5 9 3" xfId="41592"/>
    <cellStyle name="Output 2 7 5 9 4" xfId="41593"/>
    <cellStyle name="Output 2 7 5 9 5" xfId="41594"/>
    <cellStyle name="Output 2 7 5 9 6" xfId="41595"/>
    <cellStyle name="Output 2 7 5 9 7" xfId="41596"/>
    <cellStyle name="Output 2 7 6" xfId="41597"/>
    <cellStyle name="Output 2 7 6 10" xfId="41598"/>
    <cellStyle name="Output 2 7 6 10 2" xfId="41599"/>
    <cellStyle name="Output 2 7 6 10 3" xfId="41600"/>
    <cellStyle name="Output 2 7 6 10 4" xfId="41601"/>
    <cellStyle name="Output 2 7 6 10 5" xfId="41602"/>
    <cellStyle name="Output 2 7 6 11" xfId="41603"/>
    <cellStyle name="Output 2 7 6 11 2" xfId="41604"/>
    <cellStyle name="Output 2 7 6 11 3" xfId="41605"/>
    <cellStyle name="Output 2 7 6 11 4" xfId="41606"/>
    <cellStyle name="Output 2 7 6 11 5" xfId="41607"/>
    <cellStyle name="Output 2 7 6 12" xfId="41608"/>
    <cellStyle name="Output 2 7 6 12 2" xfId="41609"/>
    <cellStyle name="Output 2 7 6 12 3" xfId="41610"/>
    <cellStyle name="Output 2 7 6 12 4" xfId="41611"/>
    <cellStyle name="Output 2 7 6 12 5" xfId="41612"/>
    <cellStyle name="Output 2 7 6 13" xfId="41613"/>
    <cellStyle name="Output 2 7 6 13 2" xfId="41614"/>
    <cellStyle name="Output 2 7 6 13 3" xfId="41615"/>
    <cellStyle name="Output 2 7 6 13 4" xfId="41616"/>
    <cellStyle name="Output 2 7 6 13 5" xfId="41617"/>
    <cellStyle name="Output 2 7 6 14" xfId="41618"/>
    <cellStyle name="Output 2 7 6 14 2" xfId="41619"/>
    <cellStyle name="Output 2 7 6 14 3" xfId="41620"/>
    <cellStyle name="Output 2 7 6 14 4" xfId="41621"/>
    <cellStyle name="Output 2 7 6 14 5" xfId="41622"/>
    <cellStyle name="Output 2 7 6 15" xfId="41623"/>
    <cellStyle name="Output 2 7 6 15 2" xfId="41624"/>
    <cellStyle name="Output 2 7 6 15 3" xfId="41625"/>
    <cellStyle name="Output 2 7 6 15 4" xfId="41626"/>
    <cellStyle name="Output 2 7 6 15 5" xfId="41627"/>
    <cellStyle name="Output 2 7 6 16" xfId="41628"/>
    <cellStyle name="Output 2 7 6 16 2" xfId="41629"/>
    <cellStyle name="Output 2 7 6 16 3" xfId="41630"/>
    <cellStyle name="Output 2 7 6 16 4" xfId="41631"/>
    <cellStyle name="Output 2 7 6 16 5" xfId="41632"/>
    <cellStyle name="Output 2 7 6 17" xfId="41633"/>
    <cellStyle name="Output 2 7 6 17 2" xfId="41634"/>
    <cellStyle name="Output 2 7 6 17 3" xfId="41635"/>
    <cellStyle name="Output 2 7 6 17 4" xfId="41636"/>
    <cellStyle name="Output 2 7 6 17 5" xfId="41637"/>
    <cellStyle name="Output 2 7 6 18" xfId="41638"/>
    <cellStyle name="Output 2 7 6 18 2" xfId="41639"/>
    <cellStyle name="Output 2 7 6 18 3" xfId="41640"/>
    <cellStyle name="Output 2 7 6 18 4" xfId="41641"/>
    <cellStyle name="Output 2 7 6 18 5" xfId="41642"/>
    <cellStyle name="Output 2 7 6 19" xfId="41643"/>
    <cellStyle name="Output 2 7 6 2" xfId="41644"/>
    <cellStyle name="Output 2 7 6 2 2" xfId="41645"/>
    <cellStyle name="Output 2 7 6 2 2 2" xfId="41646"/>
    <cellStyle name="Output 2 7 6 2 2 3" xfId="41647"/>
    <cellStyle name="Output 2 7 6 2 2 4" xfId="41648"/>
    <cellStyle name="Output 2 7 6 2 2 5" xfId="41649"/>
    <cellStyle name="Output 2 7 6 2 2 6" xfId="41650"/>
    <cellStyle name="Output 2 7 6 2 2 7" xfId="41651"/>
    <cellStyle name="Output 2 7 6 2 3" xfId="41652"/>
    <cellStyle name="Output 2 7 6 2 4" xfId="41653"/>
    <cellStyle name="Output 2 7 6 2 5" xfId="41654"/>
    <cellStyle name="Output 2 7 6 3" xfId="41655"/>
    <cellStyle name="Output 2 7 6 3 2" xfId="41656"/>
    <cellStyle name="Output 2 7 6 3 2 2" xfId="41657"/>
    <cellStyle name="Output 2 7 6 3 2 3" xfId="41658"/>
    <cellStyle name="Output 2 7 6 3 2 4" xfId="41659"/>
    <cellStyle name="Output 2 7 6 3 2 5" xfId="41660"/>
    <cellStyle name="Output 2 7 6 3 2 6" xfId="41661"/>
    <cellStyle name="Output 2 7 6 3 2 7" xfId="41662"/>
    <cellStyle name="Output 2 7 6 3 3" xfId="41663"/>
    <cellStyle name="Output 2 7 6 3 4" xfId="41664"/>
    <cellStyle name="Output 2 7 6 3 5" xfId="41665"/>
    <cellStyle name="Output 2 7 6 4" xfId="41666"/>
    <cellStyle name="Output 2 7 6 4 2" xfId="41667"/>
    <cellStyle name="Output 2 7 6 4 2 2" xfId="41668"/>
    <cellStyle name="Output 2 7 6 4 2 3" xfId="41669"/>
    <cellStyle name="Output 2 7 6 4 2 4" xfId="41670"/>
    <cellStyle name="Output 2 7 6 4 2 5" xfId="41671"/>
    <cellStyle name="Output 2 7 6 4 2 6" xfId="41672"/>
    <cellStyle name="Output 2 7 6 4 2 7" xfId="41673"/>
    <cellStyle name="Output 2 7 6 4 3" xfId="41674"/>
    <cellStyle name="Output 2 7 6 4 4" xfId="41675"/>
    <cellStyle name="Output 2 7 6 4 5" xfId="41676"/>
    <cellStyle name="Output 2 7 6 5" xfId="41677"/>
    <cellStyle name="Output 2 7 6 5 2" xfId="41678"/>
    <cellStyle name="Output 2 7 6 5 3" xfId="41679"/>
    <cellStyle name="Output 2 7 6 5 4" xfId="41680"/>
    <cellStyle name="Output 2 7 6 5 5" xfId="41681"/>
    <cellStyle name="Output 2 7 6 5 6" xfId="41682"/>
    <cellStyle name="Output 2 7 6 5 7" xfId="41683"/>
    <cellStyle name="Output 2 7 6 5 8" xfId="41684"/>
    <cellStyle name="Output 2 7 6 6" xfId="41685"/>
    <cellStyle name="Output 2 7 6 6 2" xfId="41686"/>
    <cellStyle name="Output 2 7 6 6 3" xfId="41687"/>
    <cellStyle name="Output 2 7 6 6 4" xfId="41688"/>
    <cellStyle name="Output 2 7 6 6 5" xfId="41689"/>
    <cellStyle name="Output 2 7 6 6 6" xfId="41690"/>
    <cellStyle name="Output 2 7 6 6 7" xfId="41691"/>
    <cellStyle name="Output 2 7 6 7" xfId="41692"/>
    <cellStyle name="Output 2 7 6 7 2" xfId="41693"/>
    <cellStyle name="Output 2 7 6 7 3" xfId="41694"/>
    <cellStyle name="Output 2 7 6 7 4" xfId="41695"/>
    <cellStyle name="Output 2 7 6 7 5" xfId="41696"/>
    <cellStyle name="Output 2 7 6 8" xfId="41697"/>
    <cellStyle name="Output 2 7 6 8 2" xfId="41698"/>
    <cellStyle name="Output 2 7 6 8 3" xfId="41699"/>
    <cellStyle name="Output 2 7 6 8 4" xfId="41700"/>
    <cellStyle name="Output 2 7 6 8 5" xfId="41701"/>
    <cellStyle name="Output 2 7 6 9" xfId="41702"/>
    <cellStyle name="Output 2 7 6 9 2" xfId="41703"/>
    <cellStyle name="Output 2 7 6 9 3" xfId="41704"/>
    <cellStyle name="Output 2 7 6 9 4" xfId="41705"/>
    <cellStyle name="Output 2 7 6 9 5" xfId="41706"/>
    <cellStyle name="Output 2 7 7" xfId="41707"/>
    <cellStyle name="Output 2 7 7 10" xfId="41708"/>
    <cellStyle name="Output 2 7 7 2" xfId="41709"/>
    <cellStyle name="Output 2 7 7 2 2" xfId="41710"/>
    <cellStyle name="Output 2 7 7 2 2 2" xfId="41711"/>
    <cellStyle name="Output 2 7 7 2 2 3" xfId="41712"/>
    <cellStyle name="Output 2 7 7 2 2 4" xfId="41713"/>
    <cellStyle name="Output 2 7 7 2 2 5" xfId="41714"/>
    <cellStyle name="Output 2 7 7 2 2 6" xfId="41715"/>
    <cellStyle name="Output 2 7 7 2 2 7" xfId="41716"/>
    <cellStyle name="Output 2 7 7 2 3" xfId="41717"/>
    <cellStyle name="Output 2 7 7 2 4" xfId="41718"/>
    <cellStyle name="Output 2 7 7 3" xfId="41719"/>
    <cellStyle name="Output 2 7 7 3 2" xfId="41720"/>
    <cellStyle name="Output 2 7 7 3 2 2" xfId="41721"/>
    <cellStyle name="Output 2 7 7 3 2 3" xfId="41722"/>
    <cellStyle name="Output 2 7 7 3 2 4" xfId="41723"/>
    <cellStyle name="Output 2 7 7 3 2 5" xfId="41724"/>
    <cellStyle name="Output 2 7 7 3 2 6" xfId="41725"/>
    <cellStyle name="Output 2 7 7 3 2 7" xfId="41726"/>
    <cellStyle name="Output 2 7 7 3 3" xfId="41727"/>
    <cellStyle name="Output 2 7 7 3 4" xfId="41728"/>
    <cellStyle name="Output 2 7 7 4" xfId="41729"/>
    <cellStyle name="Output 2 7 7 4 2" xfId="41730"/>
    <cellStyle name="Output 2 7 7 4 2 2" xfId="41731"/>
    <cellStyle name="Output 2 7 7 4 2 3" xfId="41732"/>
    <cellStyle name="Output 2 7 7 4 2 4" xfId="41733"/>
    <cellStyle name="Output 2 7 7 4 2 5" xfId="41734"/>
    <cellStyle name="Output 2 7 7 4 2 6" xfId="41735"/>
    <cellStyle name="Output 2 7 7 4 2 7" xfId="41736"/>
    <cellStyle name="Output 2 7 7 4 3" xfId="41737"/>
    <cellStyle name="Output 2 7 7 4 4" xfId="41738"/>
    <cellStyle name="Output 2 7 7 5" xfId="41739"/>
    <cellStyle name="Output 2 7 7 5 2" xfId="41740"/>
    <cellStyle name="Output 2 7 7 5 3" xfId="41741"/>
    <cellStyle name="Output 2 7 7 5 4" xfId="41742"/>
    <cellStyle name="Output 2 7 7 5 5" xfId="41743"/>
    <cellStyle name="Output 2 7 7 5 6" xfId="41744"/>
    <cellStyle name="Output 2 7 7 5 7" xfId="41745"/>
    <cellStyle name="Output 2 7 7 5 8" xfId="41746"/>
    <cellStyle name="Output 2 7 7 6" xfId="41747"/>
    <cellStyle name="Output 2 7 7 6 2" xfId="41748"/>
    <cellStyle name="Output 2 7 7 6 3" xfId="41749"/>
    <cellStyle name="Output 2 7 7 6 4" xfId="41750"/>
    <cellStyle name="Output 2 7 7 6 5" xfId="41751"/>
    <cellStyle name="Output 2 7 7 6 6" xfId="41752"/>
    <cellStyle name="Output 2 7 7 6 7" xfId="41753"/>
    <cellStyle name="Output 2 7 7 7" xfId="41754"/>
    <cellStyle name="Output 2 7 7 8" xfId="41755"/>
    <cellStyle name="Output 2 7 7 9" xfId="41756"/>
    <cellStyle name="Output 2 7 8" xfId="41757"/>
    <cellStyle name="Output 2 7 8 2" xfId="41758"/>
    <cellStyle name="Output 2 7 8 2 2" xfId="41759"/>
    <cellStyle name="Output 2 7 8 2 3" xfId="41760"/>
    <cellStyle name="Output 2 7 8 2 4" xfId="41761"/>
    <cellStyle name="Output 2 7 8 2 5" xfId="41762"/>
    <cellStyle name="Output 2 7 8 2 6" xfId="41763"/>
    <cellStyle name="Output 2 7 8 2 7" xfId="41764"/>
    <cellStyle name="Output 2 7 8 3" xfId="41765"/>
    <cellStyle name="Output 2 7 8 4" xfId="41766"/>
    <cellStyle name="Output 2 7 8 5" xfId="41767"/>
    <cellStyle name="Output 2 7 9" xfId="41768"/>
    <cellStyle name="Output 2 7 9 2" xfId="41769"/>
    <cellStyle name="Output 2 7 9 2 2" xfId="41770"/>
    <cellStyle name="Output 2 7 9 2 3" xfId="41771"/>
    <cellStyle name="Output 2 7 9 2 4" xfId="41772"/>
    <cellStyle name="Output 2 7 9 2 5" xfId="41773"/>
    <cellStyle name="Output 2 7 9 2 6" xfId="41774"/>
    <cellStyle name="Output 2 7 9 2 7" xfId="41775"/>
    <cellStyle name="Output 2 7 9 3" xfId="41776"/>
    <cellStyle name="Output 2 7 9 4" xfId="41777"/>
    <cellStyle name="Output 2 7 9 5" xfId="41778"/>
    <cellStyle name="Output 2 8" xfId="41779"/>
    <cellStyle name="Output 2 8 10" xfId="41780"/>
    <cellStyle name="Output 2 8 10 2" xfId="41781"/>
    <cellStyle name="Output 2 8 10 3" xfId="41782"/>
    <cellStyle name="Output 2 8 10 4" xfId="41783"/>
    <cellStyle name="Output 2 8 10 5" xfId="41784"/>
    <cellStyle name="Output 2 8 10 6" xfId="41785"/>
    <cellStyle name="Output 2 8 10 7" xfId="41786"/>
    <cellStyle name="Output 2 8 10 8" xfId="41787"/>
    <cellStyle name="Output 2 8 11" xfId="41788"/>
    <cellStyle name="Output 2 8 11 2" xfId="41789"/>
    <cellStyle name="Output 2 8 11 3" xfId="41790"/>
    <cellStyle name="Output 2 8 11 4" xfId="41791"/>
    <cellStyle name="Output 2 8 11 5" xfId="41792"/>
    <cellStyle name="Output 2 8 11 6" xfId="41793"/>
    <cellStyle name="Output 2 8 11 7" xfId="41794"/>
    <cellStyle name="Output 2 8 12" xfId="41795"/>
    <cellStyle name="Output 2 8 12 2" xfId="41796"/>
    <cellStyle name="Output 2 8 12 3" xfId="41797"/>
    <cellStyle name="Output 2 8 12 4" xfId="41798"/>
    <cellStyle name="Output 2 8 12 5" xfId="41799"/>
    <cellStyle name="Output 2 8 13" xfId="41800"/>
    <cellStyle name="Output 2 8 13 2" xfId="41801"/>
    <cellStyle name="Output 2 8 13 3" xfId="41802"/>
    <cellStyle name="Output 2 8 13 4" xfId="41803"/>
    <cellStyle name="Output 2 8 13 5" xfId="41804"/>
    <cellStyle name="Output 2 8 14" xfId="41805"/>
    <cellStyle name="Output 2 8 14 2" xfId="41806"/>
    <cellStyle name="Output 2 8 14 3" xfId="41807"/>
    <cellStyle name="Output 2 8 14 4" xfId="41808"/>
    <cellStyle name="Output 2 8 14 5" xfId="41809"/>
    <cellStyle name="Output 2 8 15" xfId="41810"/>
    <cellStyle name="Output 2 8 15 2" xfId="41811"/>
    <cellStyle name="Output 2 8 15 3" xfId="41812"/>
    <cellStyle name="Output 2 8 15 4" xfId="41813"/>
    <cellStyle name="Output 2 8 15 5" xfId="41814"/>
    <cellStyle name="Output 2 8 16" xfId="41815"/>
    <cellStyle name="Output 2 8 16 2" xfId="41816"/>
    <cellStyle name="Output 2 8 16 3" xfId="41817"/>
    <cellStyle name="Output 2 8 16 4" xfId="41818"/>
    <cellStyle name="Output 2 8 16 5" xfId="41819"/>
    <cellStyle name="Output 2 8 17" xfId="41820"/>
    <cellStyle name="Output 2 8 17 2" xfId="41821"/>
    <cellStyle name="Output 2 8 17 3" xfId="41822"/>
    <cellStyle name="Output 2 8 17 4" xfId="41823"/>
    <cellStyle name="Output 2 8 17 5" xfId="41824"/>
    <cellStyle name="Output 2 8 18" xfId="41825"/>
    <cellStyle name="Output 2 8 2" xfId="41826"/>
    <cellStyle name="Output 2 8 2 10" xfId="41827"/>
    <cellStyle name="Output 2 8 2 10 2" xfId="41828"/>
    <cellStyle name="Output 2 8 2 10 3" xfId="41829"/>
    <cellStyle name="Output 2 8 2 10 4" xfId="41830"/>
    <cellStyle name="Output 2 8 2 10 5" xfId="41831"/>
    <cellStyle name="Output 2 8 2 11" xfId="41832"/>
    <cellStyle name="Output 2 8 2 11 2" xfId="41833"/>
    <cellStyle name="Output 2 8 2 11 3" xfId="41834"/>
    <cellStyle name="Output 2 8 2 11 4" xfId="41835"/>
    <cellStyle name="Output 2 8 2 11 5" xfId="41836"/>
    <cellStyle name="Output 2 8 2 12" xfId="41837"/>
    <cellStyle name="Output 2 8 2 12 2" xfId="41838"/>
    <cellStyle name="Output 2 8 2 12 3" xfId="41839"/>
    <cellStyle name="Output 2 8 2 12 4" xfId="41840"/>
    <cellStyle name="Output 2 8 2 12 5" xfId="41841"/>
    <cellStyle name="Output 2 8 2 13" xfId="41842"/>
    <cellStyle name="Output 2 8 2 13 2" xfId="41843"/>
    <cellStyle name="Output 2 8 2 13 3" xfId="41844"/>
    <cellStyle name="Output 2 8 2 13 4" xfId="41845"/>
    <cellStyle name="Output 2 8 2 13 5" xfId="41846"/>
    <cellStyle name="Output 2 8 2 14" xfId="41847"/>
    <cellStyle name="Output 2 8 2 14 2" xfId="41848"/>
    <cellStyle name="Output 2 8 2 14 3" xfId="41849"/>
    <cellStyle name="Output 2 8 2 14 4" xfId="41850"/>
    <cellStyle name="Output 2 8 2 14 5" xfId="41851"/>
    <cellStyle name="Output 2 8 2 15" xfId="41852"/>
    <cellStyle name="Output 2 8 2 15 2" xfId="41853"/>
    <cellStyle name="Output 2 8 2 15 3" xfId="41854"/>
    <cellStyle name="Output 2 8 2 15 4" xfId="41855"/>
    <cellStyle name="Output 2 8 2 15 5" xfId="41856"/>
    <cellStyle name="Output 2 8 2 16" xfId="41857"/>
    <cellStyle name="Output 2 8 2 16 2" xfId="41858"/>
    <cellStyle name="Output 2 8 2 16 3" xfId="41859"/>
    <cellStyle name="Output 2 8 2 16 4" xfId="41860"/>
    <cellStyle name="Output 2 8 2 16 5" xfId="41861"/>
    <cellStyle name="Output 2 8 2 17" xfId="41862"/>
    <cellStyle name="Output 2 8 2 17 2" xfId="41863"/>
    <cellStyle name="Output 2 8 2 17 3" xfId="41864"/>
    <cellStyle name="Output 2 8 2 17 4" xfId="41865"/>
    <cellStyle name="Output 2 8 2 17 5" xfId="41866"/>
    <cellStyle name="Output 2 8 2 18" xfId="41867"/>
    <cellStyle name="Output 2 8 2 18 2" xfId="41868"/>
    <cellStyle name="Output 2 8 2 18 3" xfId="41869"/>
    <cellStyle name="Output 2 8 2 18 4" xfId="41870"/>
    <cellStyle name="Output 2 8 2 18 5" xfId="41871"/>
    <cellStyle name="Output 2 8 2 19" xfId="41872"/>
    <cellStyle name="Output 2 8 2 2" xfId="41873"/>
    <cellStyle name="Output 2 8 2 2 10" xfId="41874"/>
    <cellStyle name="Output 2 8 2 2 10 2" xfId="41875"/>
    <cellStyle name="Output 2 8 2 2 10 3" xfId="41876"/>
    <cellStyle name="Output 2 8 2 2 10 4" xfId="41877"/>
    <cellStyle name="Output 2 8 2 2 10 5" xfId="41878"/>
    <cellStyle name="Output 2 8 2 2 11" xfId="41879"/>
    <cellStyle name="Output 2 8 2 2 11 2" xfId="41880"/>
    <cellStyle name="Output 2 8 2 2 11 3" xfId="41881"/>
    <cellStyle name="Output 2 8 2 2 11 4" xfId="41882"/>
    <cellStyle name="Output 2 8 2 2 11 5" xfId="41883"/>
    <cellStyle name="Output 2 8 2 2 12" xfId="41884"/>
    <cellStyle name="Output 2 8 2 2 12 2" xfId="41885"/>
    <cellStyle name="Output 2 8 2 2 12 3" xfId="41886"/>
    <cellStyle name="Output 2 8 2 2 12 4" xfId="41887"/>
    <cellStyle name="Output 2 8 2 2 12 5" xfId="41888"/>
    <cellStyle name="Output 2 8 2 2 13" xfId="41889"/>
    <cellStyle name="Output 2 8 2 2 13 2" xfId="41890"/>
    <cellStyle name="Output 2 8 2 2 13 3" xfId="41891"/>
    <cellStyle name="Output 2 8 2 2 13 4" xfId="41892"/>
    <cellStyle name="Output 2 8 2 2 13 5" xfId="41893"/>
    <cellStyle name="Output 2 8 2 2 14" xfId="41894"/>
    <cellStyle name="Output 2 8 2 2 14 2" xfId="41895"/>
    <cellStyle name="Output 2 8 2 2 14 3" xfId="41896"/>
    <cellStyle name="Output 2 8 2 2 14 4" xfId="41897"/>
    <cellStyle name="Output 2 8 2 2 14 5" xfId="41898"/>
    <cellStyle name="Output 2 8 2 2 15" xfId="41899"/>
    <cellStyle name="Output 2 8 2 2 15 2" xfId="41900"/>
    <cellStyle name="Output 2 8 2 2 15 3" xfId="41901"/>
    <cellStyle name="Output 2 8 2 2 15 4" xfId="41902"/>
    <cellStyle name="Output 2 8 2 2 15 5" xfId="41903"/>
    <cellStyle name="Output 2 8 2 2 16" xfId="41904"/>
    <cellStyle name="Output 2 8 2 2 16 2" xfId="41905"/>
    <cellStyle name="Output 2 8 2 2 16 3" xfId="41906"/>
    <cellStyle name="Output 2 8 2 2 16 4" xfId="41907"/>
    <cellStyle name="Output 2 8 2 2 16 5" xfId="41908"/>
    <cellStyle name="Output 2 8 2 2 17" xfId="41909"/>
    <cellStyle name="Output 2 8 2 2 17 2" xfId="41910"/>
    <cellStyle name="Output 2 8 2 2 17 3" xfId="41911"/>
    <cellStyle name="Output 2 8 2 2 17 4" xfId="41912"/>
    <cellStyle name="Output 2 8 2 2 17 5" xfId="41913"/>
    <cellStyle name="Output 2 8 2 2 18" xfId="41914"/>
    <cellStyle name="Output 2 8 2 2 18 2" xfId="41915"/>
    <cellStyle name="Output 2 8 2 2 18 3" xfId="41916"/>
    <cellStyle name="Output 2 8 2 2 18 4" xfId="41917"/>
    <cellStyle name="Output 2 8 2 2 18 5" xfId="41918"/>
    <cellStyle name="Output 2 8 2 2 19" xfId="41919"/>
    <cellStyle name="Output 2 8 2 2 2" xfId="41920"/>
    <cellStyle name="Output 2 8 2 2 2 2" xfId="41921"/>
    <cellStyle name="Output 2 8 2 2 2 2 2" xfId="41922"/>
    <cellStyle name="Output 2 8 2 2 2 2 3" xfId="41923"/>
    <cellStyle name="Output 2 8 2 2 2 2 4" xfId="41924"/>
    <cellStyle name="Output 2 8 2 2 2 2 5" xfId="41925"/>
    <cellStyle name="Output 2 8 2 2 2 2 6" xfId="41926"/>
    <cellStyle name="Output 2 8 2 2 2 2 7" xfId="41927"/>
    <cellStyle name="Output 2 8 2 2 2 3" xfId="41928"/>
    <cellStyle name="Output 2 8 2 2 2 4" xfId="41929"/>
    <cellStyle name="Output 2 8 2 2 2 5" xfId="41930"/>
    <cellStyle name="Output 2 8 2 2 3" xfId="41931"/>
    <cellStyle name="Output 2 8 2 2 3 2" xfId="41932"/>
    <cellStyle name="Output 2 8 2 2 3 2 2" xfId="41933"/>
    <cellStyle name="Output 2 8 2 2 3 2 3" xfId="41934"/>
    <cellStyle name="Output 2 8 2 2 3 2 4" xfId="41935"/>
    <cellStyle name="Output 2 8 2 2 3 2 5" xfId="41936"/>
    <cellStyle name="Output 2 8 2 2 3 2 6" xfId="41937"/>
    <cellStyle name="Output 2 8 2 2 3 2 7" xfId="41938"/>
    <cellStyle name="Output 2 8 2 2 3 3" xfId="41939"/>
    <cellStyle name="Output 2 8 2 2 3 4" xfId="41940"/>
    <cellStyle name="Output 2 8 2 2 3 5" xfId="41941"/>
    <cellStyle name="Output 2 8 2 2 4" xfId="41942"/>
    <cellStyle name="Output 2 8 2 2 4 2" xfId="41943"/>
    <cellStyle name="Output 2 8 2 2 4 2 2" xfId="41944"/>
    <cellStyle name="Output 2 8 2 2 4 2 3" xfId="41945"/>
    <cellStyle name="Output 2 8 2 2 4 2 4" xfId="41946"/>
    <cellStyle name="Output 2 8 2 2 4 2 5" xfId="41947"/>
    <cellStyle name="Output 2 8 2 2 4 2 6" xfId="41948"/>
    <cellStyle name="Output 2 8 2 2 4 2 7" xfId="41949"/>
    <cellStyle name="Output 2 8 2 2 4 3" xfId="41950"/>
    <cellStyle name="Output 2 8 2 2 4 4" xfId="41951"/>
    <cellStyle name="Output 2 8 2 2 4 5" xfId="41952"/>
    <cellStyle name="Output 2 8 2 2 5" xfId="41953"/>
    <cellStyle name="Output 2 8 2 2 5 2" xfId="41954"/>
    <cellStyle name="Output 2 8 2 2 5 3" xfId="41955"/>
    <cellStyle name="Output 2 8 2 2 5 4" xfId="41956"/>
    <cellStyle name="Output 2 8 2 2 5 5" xfId="41957"/>
    <cellStyle name="Output 2 8 2 2 5 6" xfId="41958"/>
    <cellStyle name="Output 2 8 2 2 5 7" xfId="41959"/>
    <cellStyle name="Output 2 8 2 2 5 8" xfId="41960"/>
    <cellStyle name="Output 2 8 2 2 6" xfId="41961"/>
    <cellStyle name="Output 2 8 2 2 6 2" xfId="41962"/>
    <cellStyle name="Output 2 8 2 2 6 3" xfId="41963"/>
    <cellStyle name="Output 2 8 2 2 6 4" xfId="41964"/>
    <cellStyle name="Output 2 8 2 2 6 5" xfId="41965"/>
    <cellStyle name="Output 2 8 2 2 6 6" xfId="41966"/>
    <cellStyle name="Output 2 8 2 2 6 7" xfId="41967"/>
    <cellStyle name="Output 2 8 2 2 7" xfId="41968"/>
    <cellStyle name="Output 2 8 2 2 7 2" xfId="41969"/>
    <cellStyle name="Output 2 8 2 2 7 3" xfId="41970"/>
    <cellStyle name="Output 2 8 2 2 7 4" xfId="41971"/>
    <cellStyle name="Output 2 8 2 2 7 5" xfId="41972"/>
    <cellStyle name="Output 2 8 2 2 8" xfId="41973"/>
    <cellStyle name="Output 2 8 2 2 8 2" xfId="41974"/>
    <cellStyle name="Output 2 8 2 2 8 3" xfId="41975"/>
    <cellStyle name="Output 2 8 2 2 8 4" xfId="41976"/>
    <cellStyle name="Output 2 8 2 2 8 5" xfId="41977"/>
    <cellStyle name="Output 2 8 2 2 9" xfId="41978"/>
    <cellStyle name="Output 2 8 2 2 9 2" xfId="41979"/>
    <cellStyle name="Output 2 8 2 2 9 3" xfId="41980"/>
    <cellStyle name="Output 2 8 2 2 9 4" xfId="41981"/>
    <cellStyle name="Output 2 8 2 2 9 5" xfId="41982"/>
    <cellStyle name="Output 2 8 2 3" xfId="41983"/>
    <cellStyle name="Output 2 8 2 3 10" xfId="41984"/>
    <cellStyle name="Output 2 8 2 3 2" xfId="41985"/>
    <cellStyle name="Output 2 8 2 3 2 2" xfId="41986"/>
    <cellStyle name="Output 2 8 2 3 2 2 2" xfId="41987"/>
    <cellStyle name="Output 2 8 2 3 2 2 3" xfId="41988"/>
    <cellStyle name="Output 2 8 2 3 2 2 4" xfId="41989"/>
    <cellStyle name="Output 2 8 2 3 2 2 5" xfId="41990"/>
    <cellStyle name="Output 2 8 2 3 2 2 6" xfId="41991"/>
    <cellStyle name="Output 2 8 2 3 2 2 7" xfId="41992"/>
    <cellStyle name="Output 2 8 2 3 2 3" xfId="41993"/>
    <cellStyle name="Output 2 8 2 3 2 4" xfId="41994"/>
    <cellStyle name="Output 2 8 2 3 3" xfId="41995"/>
    <cellStyle name="Output 2 8 2 3 3 2" xfId="41996"/>
    <cellStyle name="Output 2 8 2 3 3 2 2" xfId="41997"/>
    <cellStyle name="Output 2 8 2 3 3 2 3" xfId="41998"/>
    <cellStyle name="Output 2 8 2 3 3 2 4" xfId="41999"/>
    <cellStyle name="Output 2 8 2 3 3 2 5" xfId="42000"/>
    <cellStyle name="Output 2 8 2 3 3 2 6" xfId="42001"/>
    <cellStyle name="Output 2 8 2 3 3 2 7" xfId="42002"/>
    <cellStyle name="Output 2 8 2 3 3 3" xfId="42003"/>
    <cellStyle name="Output 2 8 2 3 3 4" xfId="42004"/>
    <cellStyle name="Output 2 8 2 3 4" xfId="42005"/>
    <cellStyle name="Output 2 8 2 3 4 2" xfId="42006"/>
    <cellStyle name="Output 2 8 2 3 4 2 2" xfId="42007"/>
    <cellStyle name="Output 2 8 2 3 4 2 3" xfId="42008"/>
    <cellStyle name="Output 2 8 2 3 4 2 4" xfId="42009"/>
    <cellStyle name="Output 2 8 2 3 4 2 5" xfId="42010"/>
    <cellStyle name="Output 2 8 2 3 4 2 6" xfId="42011"/>
    <cellStyle name="Output 2 8 2 3 4 2 7" xfId="42012"/>
    <cellStyle name="Output 2 8 2 3 4 3" xfId="42013"/>
    <cellStyle name="Output 2 8 2 3 4 4" xfId="42014"/>
    <cellStyle name="Output 2 8 2 3 5" xfId="42015"/>
    <cellStyle name="Output 2 8 2 3 5 2" xfId="42016"/>
    <cellStyle name="Output 2 8 2 3 5 3" xfId="42017"/>
    <cellStyle name="Output 2 8 2 3 5 4" xfId="42018"/>
    <cellStyle name="Output 2 8 2 3 5 5" xfId="42019"/>
    <cellStyle name="Output 2 8 2 3 5 6" xfId="42020"/>
    <cellStyle name="Output 2 8 2 3 5 7" xfId="42021"/>
    <cellStyle name="Output 2 8 2 3 5 8" xfId="42022"/>
    <cellStyle name="Output 2 8 2 3 6" xfId="42023"/>
    <cellStyle name="Output 2 8 2 3 6 2" xfId="42024"/>
    <cellStyle name="Output 2 8 2 3 6 3" xfId="42025"/>
    <cellStyle name="Output 2 8 2 3 6 4" xfId="42026"/>
    <cellStyle name="Output 2 8 2 3 6 5" xfId="42027"/>
    <cellStyle name="Output 2 8 2 3 6 6" xfId="42028"/>
    <cellStyle name="Output 2 8 2 3 6 7" xfId="42029"/>
    <cellStyle name="Output 2 8 2 3 7" xfId="42030"/>
    <cellStyle name="Output 2 8 2 3 8" xfId="42031"/>
    <cellStyle name="Output 2 8 2 3 9" xfId="42032"/>
    <cellStyle name="Output 2 8 2 4" xfId="42033"/>
    <cellStyle name="Output 2 8 2 4 2" xfId="42034"/>
    <cellStyle name="Output 2 8 2 4 2 2" xfId="42035"/>
    <cellStyle name="Output 2 8 2 4 2 3" xfId="42036"/>
    <cellStyle name="Output 2 8 2 4 2 4" xfId="42037"/>
    <cellStyle name="Output 2 8 2 4 2 5" xfId="42038"/>
    <cellStyle name="Output 2 8 2 4 2 6" xfId="42039"/>
    <cellStyle name="Output 2 8 2 4 2 7" xfId="42040"/>
    <cellStyle name="Output 2 8 2 4 3" xfId="42041"/>
    <cellStyle name="Output 2 8 2 4 4" xfId="42042"/>
    <cellStyle name="Output 2 8 2 4 5" xfId="42043"/>
    <cellStyle name="Output 2 8 2 5" xfId="42044"/>
    <cellStyle name="Output 2 8 2 5 2" xfId="42045"/>
    <cellStyle name="Output 2 8 2 5 2 2" xfId="42046"/>
    <cellStyle name="Output 2 8 2 5 2 3" xfId="42047"/>
    <cellStyle name="Output 2 8 2 5 2 4" xfId="42048"/>
    <cellStyle name="Output 2 8 2 5 2 5" xfId="42049"/>
    <cellStyle name="Output 2 8 2 5 2 6" xfId="42050"/>
    <cellStyle name="Output 2 8 2 5 2 7" xfId="42051"/>
    <cellStyle name="Output 2 8 2 5 3" xfId="42052"/>
    <cellStyle name="Output 2 8 2 5 4" xfId="42053"/>
    <cellStyle name="Output 2 8 2 5 5" xfId="42054"/>
    <cellStyle name="Output 2 8 2 6" xfId="42055"/>
    <cellStyle name="Output 2 8 2 6 2" xfId="42056"/>
    <cellStyle name="Output 2 8 2 6 2 2" xfId="42057"/>
    <cellStyle name="Output 2 8 2 6 2 3" xfId="42058"/>
    <cellStyle name="Output 2 8 2 6 2 4" xfId="42059"/>
    <cellStyle name="Output 2 8 2 6 2 5" xfId="42060"/>
    <cellStyle name="Output 2 8 2 6 2 6" xfId="42061"/>
    <cellStyle name="Output 2 8 2 6 2 7" xfId="42062"/>
    <cellStyle name="Output 2 8 2 6 3" xfId="42063"/>
    <cellStyle name="Output 2 8 2 6 4" xfId="42064"/>
    <cellStyle name="Output 2 8 2 6 5" xfId="42065"/>
    <cellStyle name="Output 2 8 2 7" xfId="42066"/>
    <cellStyle name="Output 2 8 2 7 2" xfId="42067"/>
    <cellStyle name="Output 2 8 2 7 2 2" xfId="42068"/>
    <cellStyle name="Output 2 8 2 7 2 3" xfId="42069"/>
    <cellStyle name="Output 2 8 2 7 2 4" xfId="42070"/>
    <cellStyle name="Output 2 8 2 7 2 5" xfId="42071"/>
    <cellStyle name="Output 2 8 2 7 2 6" xfId="42072"/>
    <cellStyle name="Output 2 8 2 7 2 7" xfId="42073"/>
    <cellStyle name="Output 2 8 2 7 3" xfId="42074"/>
    <cellStyle name="Output 2 8 2 7 4" xfId="42075"/>
    <cellStyle name="Output 2 8 2 7 5" xfId="42076"/>
    <cellStyle name="Output 2 8 2 8" xfId="42077"/>
    <cellStyle name="Output 2 8 2 8 2" xfId="42078"/>
    <cellStyle name="Output 2 8 2 8 3" xfId="42079"/>
    <cellStyle name="Output 2 8 2 8 4" xfId="42080"/>
    <cellStyle name="Output 2 8 2 8 5" xfId="42081"/>
    <cellStyle name="Output 2 8 2 8 6" xfId="42082"/>
    <cellStyle name="Output 2 8 2 8 7" xfId="42083"/>
    <cellStyle name="Output 2 8 2 8 8" xfId="42084"/>
    <cellStyle name="Output 2 8 2 9" xfId="42085"/>
    <cellStyle name="Output 2 8 2 9 2" xfId="42086"/>
    <cellStyle name="Output 2 8 2 9 3" xfId="42087"/>
    <cellStyle name="Output 2 8 2 9 4" xfId="42088"/>
    <cellStyle name="Output 2 8 2 9 5" xfId="42089"/>
    <cellStyle name="Output 2 8 2 9 6" xfId="42090"/>
    <cellStyle name="Output 2 8 2 9 7" xfId="42091"/>
    <cellStyle name="Output 2 8 3" xfId="42092"/>
    <cellStyle name="Output 2 8 3 10" xfId="42093"/>
    <cellStyle name="Output 2 8 3 10 2" xfId="42094"/>
    <cellStyle name="Output 2 8 3 10 3" xfId="42095"/>
    <cellStyle name="Output 2 8 3 10 4" xfId="42096"/>
    <cellStyle name="Output 2 8 3 10 5" xfId="42097"/>
    <cellStyle name="Output 2 8 3 11" xfId="42098"/>
    <cellStyle name="Output 2 8 3 11 2" xfId="42099"/>
    <cellStyle name="Output 2 8 3 11 3" xfId="42100"/>
    <cellStyle name="Output 2 8 3 11 4" xfId="42101"/>
    <cellStyle name="Output 2 8 3 11 5" xfId="42102"/>
    <cellStyle name="Output 2 8 3 12" xfId="42103"/>
    <cellStyle name="Output 2 8 3 12 2" xfId="42104"/>
    <cellStyle name="Output 2 8 3 12 3" xfId="42105"/>
    <cellStyle name="Output 2 8 3 12 4" xfId="42106"/>
    <cellStyle name="Output 2 8 3 12 5" xfId="42107"/>
    <cellStyle name="Output 2 8 3 13" xfId="42108"/>
    <cellStyle name="Output 2 8 3 13 2" xfId="42109"/>
    <cellStyle name="Output 2 8 3 13 3" xfId="42110"/>
    <cellStyle name="Output 2 8 3 13 4" xfId="42111"/>
    <cellStyle name="Output 2 8 3 13 5" xfId="42112"/>
    <cellStyle name="Output 2 8 3 14" xfId="42113"/>
    <cellStyle name="Output 2 8 3 14 2" xfId="42114"/>
    <cellStyle name="Output 2 8 3 14 3" xfId="42115"/>
    <cellStyle name="Output 2 8 3 14 4" xfId="42116"/>
    <cellStyle name="Output 2 8 3 14 5" xfId="42117"/>
    <cellStyle name="Output 2 8 3 15" xfId="42118"/>
    <cellStyle name="Output 2 8 3 15 2" xfId="42119"/>
    <cellStyle name="Output 2 8 3 15 3" xfId="42120"/>
    <cellStyle name="Output 2 8 3 15 4" xfId="42121"/>
    <cellStyle name="Output 2 8 3 15 5" xfId="42122"/>
    <cellStyle name="Output 2 8 3 16" xfId="42123"/>
    <cellStyle name="Output 2 8 3 16 2" xfId="42124"/>
    <cellStyle name="Output 2 8 3 16 3" xfId="42125"/>
    <cellStyle name="Output 2 8 3 16 4" xfId="42126"/>
    <cellStyle name="Output 2 8 3 16 5" xfId="42127"/>
    <cellStyle name="Output 2 8 3 17" xfId="42128"/>
    <cellStyle name="Output 2 8 3 17 2" xfId="42129"/>
    <cellStyle name="Output 2 8 3 17 3" xfId="42130"/>
    <cellStyle name="Output 2 8 3 17 4" xfId="42131"/>
    <cellStyle name="Output 2 8 3 17 5" xfId="42132"/>
    <cellStyle name="Output 2 8 3 18" xfId="42133"/>
    <cellStyle name="Output 2 8 3 18 2" xfId="42134"/>
    <cellStyle name="Output 2 8 3 18 3" xfId="42135"/>
    <cellStyle name="Output 2 8 3 18 4" xfId="42136"/>
    <cellStyle name="Output 2 8 3 18 5" xfId="42137"/>
    <cellStyle name="Output 2 8 3 19" xfId="42138"/>
    <cellStyle name="Output 2 8 3 2" xfId="42139"/>
    <cellStyle name="Output 2 8 3 2 10" xfId="42140"/>
    <cellStyle name="Output 2 8 3 2 10 2" xfId="42141"/>
    <cellStyle name="Output 2 8 3 2 10 3" xfId="42142"/>
    <cellStyle name="Output 2 8 3 2 10 4" xfId="42143"/>
    <cellStyle name="Output 2 8 3 2 10 5" xfId="42144"/>
    <cellStyle name="Output 2 8 3 2 11" xfId="42145"/>
    <cellStyle name="Output 2 8 3 2 11 2" xfId="42146"/>
    <cellStyle name="Output 2 8 3 2 11 3" xfId="42147"/>
    <cellStyle name="Output 2 8 3 2 11 4" xfId="42148"/>
    <cellStyle name="Output 2 8 3 2 11 5" xfId="42149"/>
    <cellStyle name="Output 2 8 3 2 12" xfId="42150"/>
    <cellStyle name="Output 2 8 3 2 12 2" xfId="42151"/>
    <cellStyle name="Output 2 8 3 2 12 3" xfId="42152"/>
    <cellStyle name="Output 2 8 3 2 12 4" xfId="42153"/>
    <cellStyle name="Output 2 8 3 2 12 5" xfId="42154"/>
    <cellStyle name="Output 2 8 3 2 13" xfId="42155"/>
    <cellStyle name="Output 2 8 3 2 13 2" xfId="42156"/>
    <cellStyle name="Output 2 8 3 2 13 3" xfId="42157"/>
    <cellStyle name="Output 2 8 3 2 13 4" xfId="42158"/>
    <cellStyle name="Output 2 8 3 2 13 5" xfId="42159"/>
    <cellStyle name="Output 2 8 3 2 14" xfId="42160"/>
    <cellStyle name="Output 2 8 3 2 14 2" xfId="42161"/>
    <cellStyle name="Output 2 8 3 2 14 3" xfId="42162"/>
    <cellStyle name="Output 2 8 3 2 14 4" xfId="42163"/>
    <cellStyle name="Output 2 8 3 2 14 5" xfId="42164"/>
    <cellStyle name="Output 2 8 3 2 15" xfId="42165"/>
    <cellStyle name="Output 2 8 3 2 15 2" xfId="42166"/>
    <cellStyle name="Output 2 8 3 2 15 3" xfId="42167"/>
    <cellStyle name="Output 2 8 3 2 15 4" xfId="42168"/>
    <cellStyle name="Output 2 8 3 2 15 5" xfId="42169"/>
    <cellStyle name="Output 2 8 3 2 16" xfId="42170"/>
    <cellStyle name="Output 2 8 3 2 16 2" xfId="42171"/>
    <cellStyle name="Output 2 8 3 2 16 3" xfId="42172"/>
    <cellStyle name="Output 2 8 3 2 16 4" xfId="42173"/>
    <cellStyle name="Output 2 8 3 2 16 5" xfId="42174"/>
    <cellStyle name="Output 2 8 3 2 17" xfId="42175"/>
    <cellStyle name="Output 2 8 3 2 17 2" xfId="42176"/>
    <cellStyle name="Output 2 8 3 2 17 3" xfId="42177"/>
    <cellStyle name="Output 2 8 3 2 17 4" xfId="42178"/>
    <cellStyle name="Output 2 8 3 2 17 5" xfId="42179"/>
    <cellStyle name="Output 2 8 3 2 18" xfId="42180"/>
    <cellStyle name="Output 2 8 3 2 18 2" xfId="42181"/>
    <cellStyle name="Output 2 8 3 2 18 3" xfId="42182"/>
    <cellStyle name="Output 2 8 3 2 18 4" xfId="42183"/>
    <cellStyle name="Output 2 8 3 2 18 5" xfId="42184"/>
    <cellStyle name="Output 2 8 3 2 19" xfId="42185"/>
    <cellStyle name="Output 2 8 3 2 2" xfId="42186"/>
    <cellStyle name="Output 2 8 3 2 2 2" xfId="42187"/>
    <cellStyle name="Output 2 8 3 2 2 2 2" xfId="42188"/>
    <cellStyle name="Output 2 8 3 2 2 2 3" xfId="42189"/>
    <cellStyle name="Output 2 8 3 2 2 2 4" xfId="42190"/>
    <cellStyle name="Output 2 8 3 2 2 2 5" xfId="42191"/>
    <cellStyle name="Output 2 8 3 2 2 2 6" xfId="42192"/>
    <cellStyle name="Output 2 8 3 2 2 2 7" xfId="42193"/>
    <cellStyle name="Output 2 8 3 2 2 3" xfId="42194"/>
    <cellStyle name="Output 2 8 3 2 2 4" xfId="42195"/>
    <cellStyle name="Output 2 8 3 2 2 5" xfId="42196"/>
    <cellStyle name="Output 2 8 3 2 3" xfId="42197"/>
    <cellStyle name="Output 2 8 3 2 3 2" xfId="42198"/>
    <cellStyle name="Output 2 8 3 2 3 2 2" xfId="42199"/>
    <cellStyle name="Output 2 8 3 2 3 2 3" xfId="42200"/>
    <cellStyle name="Output 2 8 3 2 3 2 4" xfId="42201"/>
    <cellStyle name="Output 2 8 3 2 3 2 5" xfId="42202"/>
    <cellStyle name="Output 2 8 3 2 3 2 6" xfId="42203"/>
    <cellStyle name="Output 2 8 3 2 3 2 7" xfId="42204"/>
    <cellStyle name="Output 2 8 3 2 3 3" xfId="42205"/>
    <cellStyle name="Output 2 8 3 2 3 4" xfId="42206"/>
    <cellStyle name="Output 2 8 3 2 3 5" xfId="42207"/>
    <cellStyle name="Output 2 8 3 2 4" xfId="42208"/>
    <cellStyle name="Output 2 8 3 2 4 2" xfId="42209"/>
    <cellStyle name="Output 2 8 3 2 4 2 2" xfId="42210"/>
    <cellStyle name="Output 2 8 3 2 4 2 3" xfId="42211"/>
    <cellStyle name="Output 2 8 3 2 4 2 4" xfId="42212"/>
    <cellStyle name="Output 2 8 3 2 4 2 5" xfId="42213"/>
    <cellStyle name="Output 2 8 3 2 4 2 6" xfId="42214"/>
    <cellStyle name="Output 2 8 3 2 4 2 7" xfId="42215"/>
    <cellStyle name="Output 2 8 3 2 4 3" xfId="42216"/>
    <cellStyle name="Output 2 8 3 2 4 4" xfId="42217"/>
    <cellStyle name="Output 2 8 3 2 4 5" xfId="42218"/>
    <cellStyle name="Output 2 8 3 2 5" xfId="42219"/>
    <cellStyle name="Output 2 8 3 2 5 2" xfId="42220"/>
    <cellStyle name="Output 2 8 3 2 5 3" xfId="42221"/>
    <cellStyle name="Output 2 8 3 2 5 4" xfId="42222"/>
    <cellStyle name="Output 2 8 3 2 5 5" xfId="42223"/>
    <cellStyle name="Output 2 8 3 2 5 6" xfId="42224"/>
    <cellStyle name="Output 2 8 3 2 5 7" xfId="42225"/>
    <cellStyle name="Output 2 8 3 2 5 8" xfId="42226"/>
    <cellStyle name="Output 2 8 3 2 6" xfId="42227"/>
    <cellStyle name="Output 2 8 3 2 6 2" xfId="42228"/>
    <cellStyle name="Output 2 8 3 2 6 3" xfId="42229"/>
    <cellStyle name="Output 2 8 3 2 6 4" xfId="42230"/>
    <cellStyle name="Output 2 8 3 2 6 5" xfId="42231"/>
    <cellStyle name="Output 2 8 3 2 6 6" xfId="42232"/>
    <cellStyle name="Output 2 8 3 2 6 7" xfId="42233"/>
    <cellStyle name="Output 2 8 3 2 7" xfId="42234"/>
    <cellStyle name="Output 2 8 3 2 7 2" xfId="42235"/>
    <cellStyle name="Output 2 8 3 2 7 3" xfId="42236"/>
    <cellStyle name="Output 2 8 3 2 7 4" xfId="42237"/>
    <cellStyle name="Output 2 8 3 2 7 5" xfId="42238"/>
    <cellStyle name="Output 2 8 3 2 8" xfId="42239"/>
    <cellStyle name="Output 2 8 3 2 8 2" xfId="42240"/>
    <cellStyle name="Output 2 8 3 2 8 3" xfId="42241"/>
    <cellStyle name="Output 2 8 3 2 8 4" xfId="42242"/>
    <cellStyle name="Output 2 8 3 2 8 5" xfId="42243"/>
    <cellStyle name="Output 2 8 3 2 9" xfId="42244"/>
    <cellStyle name="Output 2 8 3 2 9 2" xfId="42245"/>
    <cellStyle name="Output 2 8 3 2 9 3" xfId="42246"/>
    <cellStyle name="Output 2 8 3 2 9 4" xfId="42247"/>
    <cellStyle name="Output 2 8 3 2 9 5" xfId="42248"/>
    <cellStyle name="Output 2 8 3 3" xfId="42249"/>
    <cellStyle name="Output 2 8 3 3 10" xfId="42250"/>
    <cellStyle name="Output 2 8 3 3 2" xfId="42251"/>
    <cellStyle name="Output 2 8 3 3 2 2" xfId="42252"/>
    <cellStyle name="Output 2 8 3 3 2 2 2" xfId="42253"/>
    <cellStyle name="Output 2 8 3 3 2 2 3" xfId="42254"/>
    <cellStyle name="Output 2 8 3 3 2 2 4" xfId="42255"/>
    <cellStyle name="Output 2 8 3 3 2 2 5" xfId="42256"/>
    <cellStyle name="Output 2 8 3 3 2 2 6" xfId="42257"/>
    <cellStyle name="Output 2 8 3 3 2 2 7" xfId="42258"/>
    <cellStyle name="Output 2 8 3 3 2 3" xfId="42259"/>
    <cellStyle name="Output 2 8 3 3 2 4" xfId="42260"/>
    <cellStyle name="Output 2 8 3 3 3" xfId="42261"/>
    <cellStyle name="Output 2 8 3 3 3 2" xfId="42262"/>
    <cellStyle name="Output 2 8 3 3 3 2 2" xfId="42263"/>
    <cellStyle name="Output 2 8 3 3 3 2 3" xfId="42264"/>
    <cellStyle name="Output 2 8 3 3 3 2 4" xfId="42265"/>
    <cellStyle name="Output 2 8 3 3 3 2 5" xfId="42266"/>
    <cellStyle name="Output 2 8 3 3 3 2 6" xfId="42267"/>
    <cellStyle name="Output 2 8 3 3 3 2 7" xfId="42268"/>
    <cellStyle name="Output 2 8 3 3 3 3" xfId="42269"/>
    <cellStyle name="Output 2 8 3 3 3 4" xfId="42270"/>
    <cellStyle name="Output 2 8 3 3 4" xfId="42271"/>
    <cellStyle name="Output 2 8 3 3 4 2" xfId="42272"/>
    <cellStyle name="Output 2 8 3 3 4 2 2" xfId="42273"/>
    <cellStyle name="Output 2 8 3 3 4 2 3" xfId="42274"/>
    <cellStyle name="Output 2 8 3 3 4 2 4" xfId="42275"/>
    <cellStyle name="Output 2 8 3 3 4 2 5" xfId="42276"/>
    <cellStyle name="Output 2 8 3 3 4 2 6" xfId="42277"/>
    <cellStyle name="Output 2 8 3 3 4 2 7" xfId="42278"/>
    <cellStyle name="Output 2 8 3 3 4 3" xfId="42279"/>
    <cellStyle name="Output 2 8 3 3 4 4" xfId="42280"/>
    <cellStyle name="Output 2 8 3 3 5" xfId="42281"/>
    <cellStyle name="Output 2 8 3 3 5 2" xfId="42282"/>
    <cellStyle name="Output 2 8 3 3 5 3" xfId="42283"/>
    <cellStyle name="Output 2 8 3 3 5 4" xfId="42284"/>
    <cellStyle name="Output 2 8 3 3 5 5" xfId="42285"/>
    <cellStyle name="Output 2 8 3 3 5 6" xfId="42286"/>
    <cellStyle name="Output 2 8 3 3 5 7" xfId="42287"/>
    <cellStyle name="Output 2 8 3 3 5 8" xfId="42288"/>
    <cellStyle name="Output 2 8 3 3 6" xfId="42289"/>
    <cellStyle name="Output 2 8 3 3 6 2" xfId="42290"/>
    <cellStyle name="Output 2 8 3 3 6 3" xfId="42291"/>
    <cellStyle name="Output 2 8 3 3 6 4" xfId="42292"/>
    <cellStyle name="Output 2 8 3 3 6 5" xfId="42293"/>
    <cellStyle name="Output 2 8 3 3 6 6" xfId="42294"/>
    <cellStyle name="Output 2 8 3 3 6 7" xfId="42295"/>
    <cellStyle name="Output 2 8 3 3 7" xfId="42296"/>
    <cellStyle name="Output 2 8 3 3 8" xfId="42297"/>
    <cellStyle name="Output 2 8 3 3 9" xfId="42298"/>
    <cellStyle name="Output 2 8 3 4" xfId="42299"/>
    <cellStyle name="Output 2 8 3 4 2" xfId="42300"/>
    <cellStyle name="Output 2 8 3 4 2 2" xfId="42301"/>
    <cellStyle name="Output 2 8 3 4 2 3" xfId="42302"/>
    <cellStyle name="Output 2 8 3 4 2 4" xfId="42303"/>
    <cellStyle name="Output 2 8 3 4 2 5" xfId="42304"/>
    <cellStyle name="Output 2 8 3 4 2 6" xfId="42305"/>
    <cellStyle name="Output 2 8 3 4 2 7" xfId="42306"/>
    <cellStyle name="Output 2 8 3 4 3" xfId="42307"/>
    <cellStyle name="Output 2 8 3 4 4" xfId="42308"/>
    <cellStyle name="Output 2 8 3 4 5" xfId="42309"/>
    <cellStyle name="Output 2 8 3 5" xfId="42310"/>
    <cellStyle name="Output 2 8 3 5 2" xfId="42311"/>
    <cellStyle name="Output 2 8 3 5 2 2" xfId="42312"/>
    <cellStyle name="Output 2 8 3 5 2 3" xfId="42313"/>
    <cellStyle name="Output 2 8 3 5 2 4" xfId="42314"/>
    <cellStyle name="Output 2 8 3 5 2 5" xfId="42315"/>
    <cellStyle name="Output 2 8 3 5 2 6" xfId="42316"/>
    <cellStyle name="Output 2 8 3 5 2 7" xfId="42317"/>
    <cellStyle name="Output 2 8 3 5 3" xfId="42318"/>
    <cellStyle name="Output 2 8 3 5 4" xfId="42319"/>
    <cellStyle name="Output 2 8 3 5 5" xfId="42320"/>
    <cellStyle name="Output 2 8 3 6" xfId="42321"/>
    <cellStyle name="Output 2 8 3 6 2" xfId="42322"/>
    <cellStyle name="Output 2 8 3 6 2 2" xfId="42323"/>
    <cellStyle name="Output 2 8 3 6 2 3" xfId="42324"/>
    <cellStyle name="Output 2 8 3 6 2 4" xfId="42325"/>
    <cellStyle name="Output 2 8 3 6 2 5" xfId="42326"/>
    <cellStyle name="Output 2 8 3 6 2 6" xfId="42327"/>
    <cellStyle name="Output 2 8 3 6 2 7" xfId="42328"/>
    <cellStyle name="Output 2 8 3 6 3" xfId="42329"/>
    <cellStyle name="Output 2 8 3 6 4" xfId="42330"/>
    <cellStyle name="Output 2 8 3 6 5" xfId="42331"/>
    <cellStyle name="Output 2 8 3 7" xfId="42332"/>
    <cellStyle name="Output 2 8 3 7 2" xfId="42333"/>
    <cellStyle name="Output 2 8 3 7 2 2" xfId="42334"/>
    <cellStyle name="Output 2 8 3 7 2 3" xfId="42335"/>
    <cellStyle name="Output 2 8 3 7 2 4" xfId="42336"/>
    <cellStyle name="Output 2 8 3 7 2 5" xfId="42337"/>
    <cellStyle name="Output 2 8 3 7 2 6" xfId="42338"/>
    <cellStyle name="Output 2 8 3 7 2 7" xfId="42339"/>
    <cellStyle name="Output 2 8 3 7 3" xfId="42340"/>
    <cellStyle name="Output 2 8 3 7 4" xfId="42341"/>
    <cellStyle name="Output 2 8 3 7 5" xfId="42342"/>
    <cellStyle name="Output 2 8 3 8" xfId="42343"/>
    <cellStyle name="Output 2 8 3 8 2" xfId="42344"/>
    <cellStyle name="Output 2 8 3 8 3" xfId="42345"/>
    <cellStyle name="Output 2 8 3 8 4" xfId="42346"/>
    <cellStyle name="Output 2 8 3 8 5" xfId="42347"/>
    <cellStyle name="Output 2 8 3 8 6" xfId="42348"/>
    <cellStyle name="Output 2 8 3 8 7" xfId="42349"/>
    <cellStyle name="Output 2 8 3 8 8" xfId="42350"/>
    <cellStyle name="Output 2 8 3 9" xfId="42351"/>
    <cellStyle name="Output 2 8 3 9 2" xfId="42352"/>
    <cellStyle name="Output 2 8 3 9 3" xfId="42353"/>
    <cellStyle name="Output 2 8 3 9 4" xfId="42354"/>
    <cellStyle name="Output 2 8 3 9 5" xfId="42355"/>
    <cellStyle name="Output 2 8 3 9 6" xfId="42356"/>
    <cellStyle name="Output 2 8 3 9 7" xfId="42357"/>
    <cellStyle name="Output 2 8 4" xfId="42358"/>
    <cellStyle name="Output 2 8 4 10" xfId="42359"/>
    <cellStyle name="Output 2 8 4 10 2" xfId="42360"/>
    <cellStyle name="Output 2 8 4 10 3" xfId="42361"/>
    <cellStyle name="Output 2 8 4 10 4" xfId="42362"/>
    <cellStyle name="Output 2 8 4 10 5" xfId="42363"/>
    <cellStyle name="Output 2 8 4 11" xfId="42364"/>
    <cellStyle name="Output 2 8 4 11 2" xfId="42365"/>
    <cellStyle name="Output 2 8 4 11 3" xfId="42366"/>
    <cellStyle name="Output 2 8 4 11 4" xfId="42367"/>
    <cellStyle name="Output 2 8 4 11 5" xfId="42368"/>
    <cellStyle name="Output 2 8 4 12" xfId="42369"/>
    <cellStyle name="Output 2 8 4 12 2" xfId="42370"/>
    <cellStyle name="Output 2 8 4 12 3" xfId="42371"/>
    <cellStyle name="Output 2 8 4 12 4" xfId="42372"/>
    <cellStyle name="Output 2 8 4 12 5" xfId="42373"/>
    <cellStyle name="Output 2 8 4 13" xfId="42374"/>
    <cellStyle name="Output 2 8 4 13 2" xfId="42375"/>
    <cellStyle name="Output 2 8 4 13 3" xfId="42376"/>
    <cellStyle name="Output 2 8 4 13 4" xfId="42377"/>
    <cellStyle name="Output 2 8 4 13 5" xfId="42378"/>
    <cellStyle name="Output 2 8 4 14" xfId="42379"/>
    <cellStyle name="Output 2 8 4 14 2" xfId="42380"/>
    <cellStyle name="Output 2 8 4 14 3" xfId="42381"/>
    <cellStyle name="Output 2 8 4 14 4" xfId="42382"/>
    <cellStyle name="Output 2 8 4 14 5" xfId="42383"/>
    <cellStyle name="Output 2 8 4 15" xfId="42384"/>
    <cellStyle name="Output 2 8 4 15 2" xfId="42385"/>
    <cellStyle name="Output 2 8 4 15 3" xfId="42386"/>
    <cellStyle name="Output 2 8 4 15 4" xfId="42387"/>
    <cellStyle name="Output 2 8 4 15 5" xfId="42388"/>
    <cellStyle name="Output 2 8 4 16" xfId="42389"/>
    <cellStyle name="Output 2 8 4 16 2" xfId="42390"/>
    <cellStyle name="Output 2 8 4 16 3" xfId="42391"/>
    <cellStyle name="Output 2 8 4 16 4" xfId="42392"/>
    <cellStyle name="Output 2 8 4 16 5" xfId="42393"/>
    <cellStyle name="Output 2 8 4 17" xfId="42394"/>
    <cellStyle name="Output 2 8 4 17 2" xfId="42395"/>
    <cellStyle name="Output 2 8 4 17 3" xfId="42396"/>
    <cellStyle name="Output 2 8 4 17 4" xfId="42397"/>
    <cellStyle name="Output 2 8 4 17 5" xfId="42398"/>
    <cellStyle name="Output 2 8 4 18" xfId="42399"/>
    <cellStyle name="Output 2 8 4 18 2" xfId="42400"/>
    <cellStyle name="Output 2 8 4 18 3" xfId="42401"/>
    <cellStyle name="Output 2 8 4 18 4" xfId="42402"/>
    <cellStyle name="Output 2 8 4 18 5" xfId="42403"/>
    <cellStyle name="Output 2 8 4 19" xfId="42404"/>
    <cellStyle name="Output 2 8 4 2" xfId="42405"/>
    <cellStyle name="Output 2 8 4 2 2" xfId="42406"/>
    <cellStyle name="Output 2 8 4 2 2 2" xfId="42407"/>
    <cellStyle name="Output 2 8 4 2 2 3" xfId="42408"/>
    <cellStyle name="Output 2 8 4 2 2 4" xfId="42409"/>
    <cellStyle name="Output 2 8 4 2 2 5" xfId="42410"/>
    <cellStyle name="Output 2 8 4 2 2 6" xfId="42411"/>
    <cellStyle name="Output 2 8 4 2 2 7" xfId="42412"/>
    <cellStyle name="Output 2 8 4 2 3" xfId="42413"/>
    <cellStyle name="Output 2 8 4 2 4" xfId="42414"/>
    <cellStyle name="Output 2 8 4 2 5" xfId="42415"/>
    <cellStyle name="Output 2 8 4 3" xfId="42416"/>
    <cellStyle name="Output 2 8 4 3 2" xfId="42417"/>
    <cellStyle name="Output 2 8 4 3 2 2" xfId="42418"/>
    <cellStyle name="Output 2 8 4 3 2 3" xfId="42419"/>
    <cellStyle name="Output 2 8 4 3 2 4" xfId="42420"/>
    <cellStyle name="Output 2 8 4 3 2 5" xfId="42421"/>
    <cellStyle name="Output 2 8 4 3 2 6" xfId="42422"/>
    <cellStyle name="Output 2 8 4 3 2 7" xfId="42423"/>
    <cellStyle name="Output 2 8 4 3 3" xfId="42424"/>
    <cellStyle name="Output 2 8 4 3 4" xfId="42425"/>
    <cellStyle name="Output 2 8 4 3 5" xfId="42426"/>
    <cellStyle name="Output 2 8 4 4" xfId="42427"/>
    <cellStyle name="Output 2 8 4 4 2" xfId="42428"/>
    <cellStyle name="Output 2 8 4 4 2 2" xfId="42429"/>
    <cellStyle name="Output 2 8 4 4 2 3" xfId="42430"/>
    <cellStyle name="Output 2 8 4 4 2 4" xfId="42431"/>
    <cellStyle name="Output 2 8 4 4 2 5" xfId="42432"/>
    <cellStyle name="Output 2 8 4 4 2 6" xfId="42433"/>
    <cellStyle name="Output 2 8 4 4 2 7" xfId="42434"/>
    <cellStyle name="Output 2 8 4 4 3" xfId="42435"/>
    <cellStyle name="Output 2 8 4 4 4" xfId="42436"/>
    <cellStyle name="Output 2 8 4 4 5" xfId="42437"/>
    <cellStyle name="Output 2 8 4 5" xfId="42438"/>
    <cellStyle name="Output 2 8 4 5 2" xfId="42439"/>
    <cellStyle name="Output 2 8 4 5 3" xfId="42440"/>
    <cellStyle name="Output 2 8 4 5 4" xfId="42441"/>
    <cellStyle name="Output 2 8 4 5 5" xfId="42442"/>
    <cellStyle name="Output 2 8 4 5 6" xfId="42443"/>
    <cellStyle name="Output 2 8 4 5 7" xfId="42444"/>
    <cellStyle name="Output 2 8 4 5 8" xfId="42445"/>
    <cellStyle name="Output 2 8 4 6" xfId="42446"/>
    <cellStyle name="Output 2 8 4 6 2" xfId="42447"/>
    <cellStyle name="Output 2 8 4 6 3" xfId="42448"/>
    <cellStyle name="Output 2 8 4 6 4" xfId="42449"/>
    <cellStyle name="Output 2 8 4 6 5" xfId="42450"/>
    <cellStyle name="Output 2 8 4 6 6" xfId="42451"/>
    <cellStyle name="Output 2 8 4 6 7" xfId="42452"/>
    <cellStyle name="Output 2 8 4 7" xfId="42453"/>
    <cellStyle name="Output 2 8 4 7 2" xfId="42454"/>
    <cellStyle name="Output 2 8 4 7 3" xfId="42455"/>
    <cellStyle name="Output 2 8 4 7 4" xfId="42456"/>
    <cellStyle name="Output 2 8 4 7 5" xfId="42457"/>
    <cellStyle name="Output 2 8 4 8" xfId="42458"/>
    <cellStyle name="Output 2 8 4 8 2" xfId="42459"/>
    <cellStyle name="Output 2 8 4 8 3" xfId="42460"/>
    <cellStyle name="Output 2 8 4 8 4" xfId="42461"/>
    <cellStyle name="Output 2 8 4 8 5" xfId="42462"/>
    <cellStyle name="Output 2 8 4 9" xfId="42463"/>
    <cellStyle name="Output 2 8 4 9 2" xfId="42464"/>
    <cellStyle name="Output 2 8 4 9 3" xfId="42465"/>
    <cellStyle name="Output 2 8 4 9 4" xfId="42466"/>
    <cellStyle name="Output 2 8 4 9 5" xfId="42467"/>
    <cellStyle name="Output 2 8 5" xfId="42468"/>
    <cellStyle name="Output 2 8 5 10" xfId="42469"/>
    <cellStyle name="Output 2 8 5 2" xfId="42470"/>
    <cellStyle name="Output 2 8 5 2 2" xfId="42471"/>
    <cellStyle name="Output 2 8 5 2 2 2" xfId="42472"/>
    <cellStyle name="Output 2 8 5 2 2 3" xfId="42473"/>
    <cellStyle name="Output 2 8 5 2 2 4" xfId="42474"/>
    <cellStyle name="Output 2 8 5 2 2 5" xfId="42475"/>
    <cellStyle name="Output 2 8 5 2 2 6" xfId="42476"/>
    <cellStyle name="Output 2 8 5 2 2 7" xfId="42477"/>
    <cellStyle name="Output 2 8 5 2 3" xfId="42478"/>
    <cellStyle name="Output 2 8 5 2 4" xfId="42479"/>
    <cellStyle name="Output 2 8 5 3" xfId="42480"/>
    <cellStyle name="Output 2 8 5 3 2" xfId="42481"/>
    <cellStyle name="Output 2 8 5 3 2 2" xfId="42482"/>
    <cellStyle name="Output 2 8 5 3 2 3" xfId="42483"/>
    <cellStyle name="Output 2 8 5 3 2 4" xfId="42484"/>
    <cellStyle name="Output 2 8 5 3 2 5" xfId="42485"/>
    <cellStyle name="Output 2 8 5 3 2 6" xfId="42486"/>
    <cellStyle name="Output 2 8 5 3 2 7" xfId="42487"/>
    <cellStyle name="Output 2 8 5 3 3" xfId="42488"/>
    <cellStyle name="Output 2 8 5 3 4" xfId="42489"/>
    <cellStyle name="Output 2 8 5 4" xfId="42490"/>
    <cellStyle name="Output 2 8 5 4 2" xfId="42491"/>
    <cellStyle name="Output 2 8 5 4 2 2" xfId="42492"/>
    <cellStyle name="Output 2 8 5 4 2 3" xfId="42493"/>
    <cellStyle name="Output 2 8 5 4 2 4" xfId="42494"/>
    <cellStyle name="Output 2 8 5 4 2 5" xfId="42495"/>
    <cellStyle name="Output 2 8 5 4 2 6" xfId="42496"/>
    <cellStyle name="Output 2 8 5 4 2 7" xfId="42497"/>
    <cellStyle name="Output 2 8 5 4 3" xfId="42498"/>
    <cellStyle name="Output 2 8 5 4 4" xfId="42499"/>
    <cellStyle name="Output 2 8 5 5" xfId="42500"/>
    <cellStyle name="Output 2 8 5 5 2" xfId="42501"/>
    <cellStyle name="Output 2 8 5 5 3" xfId="42502"/>
    <cellStyle name="Output 2 8 5 5 4" xfId="42503"/>
    <cellStyle name="Output 2 8 5 5 5" xfId="42504"/>
    <cellStyle name="Output 2 8 5 5 6" xfId="42505"/>
    <cellStyle name="Output 2 8 5 5 7" xfId="42506"/>
    <cellStyle name="Output 2 8 5 5 8" xfId="42507"/>
    <cellStyle name="Output 2 8 5 6" xfId="42508"/>
    <cellStyle name="Output 2 8 5 6 2" xfId="42509"/>
    <cellStyle name="Output 2 8 5 6 3" xfId="42510"/>
    <cellStyle name="Output 2 8 5 6 4" xfId="42511"/>
    <cellStyle name="Output 2 8 5 6 5" xfId="42512"/>
    <cellStyle name="Output 2 8 5 6 6" xfId="42513"/>
    <cellStyle name="Output 2 8 5 6 7" xfId="42514"/>
    <cellStyle name="Output 2 8 5 7" xfId="42515"/>
    <cellStyle name="Output 2 8 5 8" xfId="42516"/>
    <cellStyle name="Output 2 8 5 9" xfId="42517"/>
    <cellStyle name="Output 2 8 6" xfId="42518"/>
    <cellStyle name="Output 2 8 6 2" xfId="42519"/>
    <cellStyle name="Output 2 8 6 2 2" xfId="42520"/>
    <cellStyle name="Output 2 8 6 2 3" xfId="42521"/>
    <cellStyle name="Output 2 8 6 2 4" xfId="42522"/>
    <cellStyle name="Output 2 8 6 2 5" xfId="42523"/>
    <cellStyle name="Output 2 8 6 2 6" xfId="42524"/>
    <cellStyle name="Output 2 8 6 2 7" xfId="42525"/>
    <cellStyle name="Output 2 8 6 3" xfId="42526"/>
    <cellStyle name="Output 2 8 6 4" xfId="42527"/>
    <cellStyle name="Output 2 8 6 5" xfId="42528"/>
    <cellStyle name="Output 2 8 7" xfId="42529"/>
    <cellStyle name="Output 2 8 7 2" xfId="42530"/>
    <cellStyle name="Output 2 8 7 2 2" xfId="42531"/>
    <cellStyle name="Output 2 8 7 2 3" xfId="42532"/>
    <cellStyle name="Output 2 8 7 2 4" xfId="42533"/>
    <cellStyle name="Output 2 8 7 2 5" xfId="42534"/>
    <cellStyle name="Output 2 8 7 2 6" xfId="42535"/>
    <cellStyle name="Output 2 8 7 2 7" xfId="42536"/>
    <cellStyle name="Output 2 8 7 3" xfId="42537"/>
    <cellStyle name="Output 2 8 7 4" xfId="42538"/>
    <cellStyle name="Output 2 8 7 5" xfId="42539"/>
    <cellStyle name="Output 2 8 8" xfId="42540"/>
    <cellStyle name="Output 2 8 8 2" xfId="42541"/>
    <cellStyle name="Output 2 8 8 2 2" xfId="42542"/>
    <cellStyle name="Output 2 8 8 2 3" xfId="42543"/>
    <cellStyle name="Output 2 8 8 2 4" xfId="42544"/>
    <cellStyle name="Output 2 8 8 2 5" xfId="42545"/>
    <cellStyle name="Output 2 8 8 2 6" xfId="42546"/>
    <cellStyle name="Output 2 8 8 2 7" xfId="42547"/>
    <cellStyle name="Output 2 8 8 3" xfId="42548"/>
    <cellStyle name="Output 2 8 8 4" xfId="42549"/>
    <cellStyle name="Output 2 8 8 5" xfId="42550"/>
    <cellStyle name="Output 2 8 9" xfId="42551"/>
    <cellStyle name="Output 2 8 9 2" xfId="42552"/>
    <cellStyle name="Output 2 8 9 2 2" xfId="42553"/>
    <cellStyle name="Output 2 8 9 2 3" xfId="42554"/>
    <cellStyle name="Output 2 8 9 2 4" xfId="42555"/>
    <cellStyle name="Output 2 8 9 2 5" xfId="42556"/>
    <cellStyle name="Output 2 8 9 2 6" xfId="42557"/>
    <cellStyle name="Output 2 8 9 2 7" xfId="42558"/>
    <cellStyle name="Output 2 8 9 3" xfId="42559"/>
    <cellStyle name="Output 2 8 9 4" xfId="42560"/>
    <cellStyle name="Output 2 8 9 5" xfId="42561"/>
    <cellStyle name="Output 2 9" xfId="42562"/>
    <cellStyle name="Output 2 9 10" xfId="42563"/>
    <cellStyle name="Output 2 9 10 2" xfId="42564"/>
    <cellStyle name="Output 2 9 10 3" xfId="42565"/>
    <cellStyle name="Output 2 9 10 4" xfId="42566"/>
    <cellStyle name="Output 2 9 10 5" xfId="42567"/>
    <cellStyle name="Output 2 9 10 6" xfId="42568"/>
    <cellStyle name="Output 2 9 10 7" xfId="42569"/>
    <cellStyle name="Output 2 9 10 8" xfId="42570"/>
    <cellStyle name="Output 2 9 11" xfId="42571"/>
    <cellStyle name="Output 2 9 11 2" xfId="42572"/>
    <cellStyle name="Output 2 9 11 3" xfId="42573"/>
    <cellStyle name="Output 2 9 11 4" xfId="42574"/>
    <cellStyle name="Output 2 9 11 5" xfId="42575"/>
    <cellStyle name="Output 2 9 11 6" xfId="42576"/>
    <cellStyle name="Output 2 9 11 7" xfId="42577"/>
    <cellStyle name="Output 2 9 12" xfId="42578"/>
    <cellStyle name="Output 2 9 12 2" xfId="42579"/>
    <cellStyle name="Output 2 9 12 3" xfId="42580"/>
    <cellStyle name="Output 2 9 12 4" xfId="42581"/>
    <cellStyle name="Output 2 9 12 5" xfId="42582"/>
    <cellStyle name="Output 2 9 13" xfId="42583"/>
    <cellStyle name="Output 2 9 13 2" xfId="42584"/>
    <cellStyle name="Output 2 9 13 3" xfId="42585"/>
    <cellStyle name="Output 2 9 13 4" xfId="42586"/>
    <cellStyle name="Output 2 9 13 5" xfId="42587"/>
    <cellStyle name="Output 2 9 14" xfId="42588"/>
    <cellStyle name="Output 2 9 14 2" xfId="42589"/>
    <cellStyle name="Output 2 9 14 3" xfId="42590"/>
    <cellStyle name="Output 2 9 14 4" xfId="42591"/>
    <cellStyle name="Output 2 9 14 5" xfId="42592"/>
    <cellStyle name="Output 2 9 15" xfId="42593"/>
    <cellStyle name="Output 2 9 15 2" xfId="42594"/>
    <cellStyle name="Output 2 9 15 3" xfId="42595"/>
    <cellStyle name="Output 2 9 15 4" xfId="42596"/>
    <cellStyle name="Output 2 9 15 5" xfId="42597"/>
    <cellStyle name="Output 2 9 16" xfId="42598"/>
    <cellStyle name="Output 2 9 16 2" xfId="42599"/>
    <cellStyle name="Output 2 9 16 3" xfId="42600"/>
    <cellStyle name="Output 2 9 16 4" xfId="42601"/>
    <cellStyle name="Output 2 9 16 5" xfId="42602"/>
    <cellStyle name="Output 2 9 17" xfId="42603"/>
    <cellStyle name="Output 2 9 17 2" xfId="42604"/>
    <cellStyle name="Output 2 9 17 3" xfId="42605"/>
    <cellStyle name="Output 2 9 17 4" xfId="42606"/>
    <cellStyle name="Output 2 9 17 5" xfId="42607"/>
    <cellStyle name="Output 2 9 18" xfId="42608"/>
    <cellStyle name="Output 2 9 2" xfId="42609"/>
    <cellStyle name="Output 2 9 2 10" xfId="42610"/>
    <cellStyle name="Output 2 9 2 10 2" xfId="42611"/>
    <cellStyle name="Output 2 9 2 10 3" xfId="42612"/>
    <cellStyle name="Output 2 9 2 10 4" xfId="42613"/>
    <cellStyle name="Output 2 9 2 10 5" xfId="42614"/>
    <cellStyle name="Output 2 9 2 11" xfId="42615"/>
    <cellStyle name="Output 2 9 2 11 2" xfId="42616"/>
    <cellStyle name="Output 2 9 2 11 3" xfId="42617"/>
    <cellStyle name="Output 2 9 2 11 4" xfId="42618"/>
    <cellStyle name="Output 2 9 2 11 5" xfId="42619"/>
    <cellStyle name="Output 2 9 2 12" xfId="42620"/>
    <cellStyle name="Output 2 9 2 12 2" xfId="42621"/>
    <cellStyle name="Output 2 9 2 12 3" xfId="42622"/>
    <cellStyle name="Output 2 9 2 12 4" xfId="42623"/>
    <cellStyle name="Output 2 9 2 12 5" xfId="42624"/>
    <cellStyle name="Output 2 9 2 13" xfId="42625"/>
    <cellStyle name="Output 2 9 2 13 2" xfId="42626"/>
    <cellStyle name="Output 2 9 2 13 3" xfId="42627"/>
    <cellStyle name="Output 2 9 2 13 4" xfId="42628"/>
    <cellStyle name="Output 2 9 2 13 5" xfId="42629"/>
    <cellStyle name="Output 2 9 2 14" xfId="42630"/>
    <cellStyle name="Output 2 9 2 14 2" xfId="42631"/>
    <cellStyle name="Output 2 9 2 14 3" xfId="42632"/>
    <cellStyle name="Output 2 9 2 14 4" xfId="42633"/>
    <cellStyle name="Output 2 9 2 14 5" xfId="42634"/>
    <cellStyle name="Output 2 9 2 15" xfId="42635"/>
    <cellStyle name="Output 2 9 2 15 2" xfId="42636"/>
    <cellStyle name="Output 2 9 2 15 3" xfId="42637"/>
    <cellStyle name="Output 2 9 2 15 4" xfId="42638"/>
    <cellStyle name="Output 2 9 2 15 5" xfId="42639"/>
    <cellStyle name="Output 2 9 2 16" xfId="42640"/>
    <cellStyle name="Output 2 9 2 16 2" xfId="42641"/>
    <cellStyle name="Output 2 9 2 16 3" xfId="42642"/>
    <cellStyle name="Output 2 9 2 16 4" xfId="42643"/>
    <cellStyle name="Output 2 9 2 16 5" xfId="42644"/>
    <cellStyle name="Output 2 9 2 17" xfId="42645"/>
    <cellStyle name="Output 2 9 2 17 2" xfId="42646"/>
    <cellStyle name="Output 2 9 2 17 3" xfId="42647"/>
    <cellStyle name="Output 2 9 2 17 4" xfId="42648"/>
    <cellStyle name="Output 2 9 2 17 5" xfId="42649"/>
    <cellStyle name="Output 2 9 2 18" xfId="42650"/>
    <cellStyle name="Output 2 9 2 18 2" xfId="42651"/>
    <cellStyle name="Output 2 9 2 18 3" xfId="42652"/>
    <cellStyle name="Output 2 9 2 18 4" xfId="42653"/>
    <cellStyle name="Output 2 9 2 18 5" xfId="42654"/>
    <cellStyle name="Output 2 9 2 19" xfId="42655"/>
    <cellStyle name="Output 2 9 2 2" xfId="42656"/>
    <cellStyle name="Output 2 9 2 2 10" xfId="42657"/>
    <cellStyle name="Output 2 9 2 2 10 2" xfId="42658"/>
    <cellStyle name="Output 2 9 2 2 10 3" xfId="42659"/>
    <cellStyle name="Output 2 9 2 2 10 4" xfId="42660"/>
    <cellStyle name="Output 2 9 2 2 10 5" xfId="42661"/>
    <cellStyle name="Output 2 9 2 2 11" xfId="42662"/>
    <cellStyle name="Output 2 9 2 2 11 2" xfId="42663"/>
    <cellStyle name="Output 2 9 2 2 11 3" xfId="42664"/>
    <cellStyle name="Output 2 9 2 2 11 4" xfId="42665"/>
    <cellStyle name="Output 2 9 2 2 11 5" xfId="42666"/>
    <cellStyle name="Output 2 9 2 2 12" xfId="42667"/>
    <cellStyle name="Output 2 9 2 2 12 2" xfId="42668"/>
    <cellStyle name="Output 2 9 2 2 12 3" xfId="42669"/>
    <cellStyle name="Output 2 9 2 2 12 4" xfId="42670"/>
    <cellStyle name="Output 2 9 2 2 12 5" xfId="42671"/>
    <cellStyle name="Output 2 9 2 2 13" xfId="42672"/>
    <cellStyle name="Output 2 9 2 2 13 2" xfId="42673"/>
    <cellStyle name="Output 2 9 2 2 13 3" xfId="42674"/>
    <cellStyle name="Output 2 9 2 2 13 4" xfId="42675"/>
    <cellStyle name="Output 2 9 2 2 13 5" xfId="42676"/>
    <cellStyle name="Output 2 9 2 2 14" xfId="42677"/>
    <cellStyle name="Output 2 9 2 2 14 2" xfId="42678"/>
    <cellStyle name="Output 2 9 2 2 14 3" xfId="42679"/>
    <cellStyle name="Output 2 9 2 2 14 4" xfId="42680"/>
    <cellStyle name="Output 2 9 2 2 14 5" xfId="42681"/>
    <cellStyle name="Output 2 9 2 2 15" xfId="42682"/>
    <cellStyle name="Output 2 9 2 2 15 2" xfId="42683"/>
    <cellStyle name="Output 2 9 2 2 15 3" xfId="42684"/>
    <cellStyle name="Output 2 9 2 2 15 4" xfId="42685"/>
    <cellStyle name="Output 2 9 2 2 15 5" xfId="42686"/>
    <cellStyle name="Output 2 9 2 2 16" xfId="42687"/>
    <cellStyle name="Output 2 9 2 2 16 2" xfId="42688"/>
    <cellStyle name="Output 2 9 2 2 16 3" xfId="42689"/>
    <cellStyle name="Output 2 9 2 2 16 4" xfId="42690"/>
    <cellStyle name="Output 2 9 2 2 16 5" xfId="42691"/>
    <cellStyle name="Output 2 9 2 2 17" xfId="42692"/>
    <cellStyle name="Output 2 9 2 2 17 2" xfId="42693"/>
    <cellStyle name="Output 2 9 2 2 17 3" xfId="42694"/>
    <cellStyle name="Output 2 9 2 2 17 4" xfId="42695"/>
    <cellStyle name="Output 2 9 2 2 17 5" xfId="42696"/>
    <cellStyle name="Output 2 9 2 2 18" xfId="42697"/>
    <cellStyle name="Output 2 9 2 2 18 2" xfId="42698"/>
    <cellStyle name="Output 2 9 2 2 18 3" xfId="42699"/>
    <cellStyle name="Output 2 9 2 2 18 4" xfId="42700"/>
    <cellStyle name="Output 2 9 2 2 18 5" xfId="42701"/>
    <cellStyle name="Output 2 9 2 2 19" xfId="42702"/>
    <cellStyle name="Output 2 9 2 2 2" xfId="42703"/>
    <cellStyle name="Output 2 9 2 2 2 2" xfId="42704"/>
    <cellStyle name="Output 2 9 2 2 2 2 2" xfId="42705"/>
    <cellStyle name="Output 2 9 2 2 2 2 3" xfId="42706"/>
    <cellStyle name="Output 2 9 2 2 2 2 4" xfId="42707"/>
    <cellStyle name="Output 2 9 2 2 2 2 5" xfId="42708"/>
    <cellStyle name="Output 2 9 2 2 2 2 6" xfId="42709"/>
    <cellStyle name="Output 2 9 2 2 2 2 7" xfId="42710"/>
    <cellStyle name="Output 2 9 2 2 2 3" xfId="42711"/>
    <cellStyle name="Output 2 9 2 2 2 4" xfId="42712"/>
    <cellStyle name="Output 2 9 2 2 2 5" xfId="42713"/>
    <cellStyle name="Output 2 9 2 2 3" xfId="42714"/>
    <cellStyle name="Output 2 9 2 2 3 2" xfId="42715"/>
    <cellStyle name="Output 2 9 2 2 3 2 2" xfId="42716"/>
    <cellStyle name="Output 2 9 2 2 3 2 3" xfId="42717"/>
    <cellStyle name="Output 2 9 2 2 3 2 4" xfId="42718"/>
    <cellStyle name="Output 2 9 2 2 3 2 5" xfId="42719"/>
    <cellStyle name="Output 2 9 2 2 3 2 6" xfId="42720"/>
    <cellStyle name="Output 2 9 2 2 3 2 7" xfId="42721"/>
    <cellStyle name="Output 2 9 2 2 3 3" xfId="42722"/>
    <cellStyle name="Output 2 9 2 2 3 4" xfId="42723"/>
    <cellStyle name="Output 2 9 2 2 3 5" xfId="42724"/>
    <cellStyle name="Output 2 9 2 2 4" xfId="42725"/>
    <cellStyle name="Output 2 9 2 2 4 2" xfId="42726"/>
    <cellStyle name="Output 2 9 2 2 4 2 2" xfId="42727"/>
    <cellStyle name="Output 2 9 2 2 4 2 3" xfId="42728"/>
    <cellStyle name="Output 2 9 2 2 4 2 4" xfId="42729"/>
    <cellStyle name="Output 2 9 2 2 4 2 5" xfId="42730"/>
    <cellStyle name="Output 2 9 2 2 4 2 6" xfId="42731"/>
    <cellStyle name="Output 2 9 2 2 4 2 7" xfId="42732"/>
    <cellStyle name="Output 2 9 2 2 4 3" xfId="42733"/>
    <cellStyle name="Output 2 9 2 2 4 4" xfId="42734"/>
    <cellStyle name="Output 2 9 2 2 4 5" xfId="42735"/>
    <cellStyle name="Output 2 9 2 2 5" xfId="42736"/>
    <cellStyle name="Output 2 9 2 2 5 2" xfId="42737"/>
    <cellStyle name="Output 2 9 2 2 5 3" xfId="42738"/>
    <cellStyle name="Output 2 9 2 2 5 4" xfId="42739"/>
    <cellStyle name="Output 2 9 2 2 5 5" xfId="42740"/>
    <cellStyle name="Output 2 9 2 2 5 6" xfId="42741"/>
    <cellStyle name="Output 2 9 2 2 5 7" xfId="42742"/>
    <cellStyle name="Output 2 9 2 2 5 8" xfId="42743"/>
    <cellStyle name="Output 2 9 2 2 6" xfId="42744"/>
    <cellStyle name="Output 2 9 2 2 6 2" xfId="42745"/>
    <cellStyle name="Output 2 9 2 2 6 3" xfId="42746"/>
    <cellStyle name="Output 2 9 2 2 6 4" xfId="42747"/>
    <cellStyle name="Output 2 9 2 2 6 5" xfId="42748"/>
    <cellStyle name="Output 2 9 2 2 6 6" xfId="42749"/>
    <cellStyle name="Output 2 9 2 2 6 7" xfId="42750"/>
    <cellStyle name="Output 2 9 2 2 7" xfId="42751"/>
    <cellStyle name="Output 2 9 2 2 7 2" xfId="42752"/>
    <cellStyle name="Output 2 9 2 2 7 3" xfId="42753"/>
    <cellStyle name="Output 2 9 2 2 7 4" xfId="42754"/>
    <cellStyle name="Output 2 9 2 2 7 5" xfId="42755"/>
    <cellStyle name="Output 2 9 2 2 8" xfId="42756"/>
    <cellStyle name="Output 2 9 2 2 8 2" xfId="42757"/>
    <cellStyle name="Output 2 9 2 2 8 3" xfId="42758"/>
    <cellStyle name="Output 2 9 2 2 8 4" xfId="42759"/>
    <cellStyle name="Output 2 9 2 2 8 5" xfId="42760"/>
    <cellStyle name="Output 2 9 2 2 9" xfId="42761"/>
    <cellStyle name="Output 2 9 2 2 9 2" xfId="42762"/>
    <cellStyle name="Output 2 9 2 2 9 3" xfId="42763"/>
    <cellStyle name="Output 2 9 2 2 9 4" xfId="42764"/>
    <cellStyle name="Output 2 9 2 2 9 5" xfId="42765"/>
    <cellStyle name="Output 2 9 2 3" xfId="42766"/>
    <cellStyle name="Output 2 9 2 3 10" xfId="42767"/>
    <cellStyle name="Output 2 9 2 3 2" xfId="42768"/>
    <cellStyle name="Output 2 9 2 3 2 2" xfId="42769"/>
    <cellStyle name="Output 2 9 2 3 2 2 2" xfId="42770"/>
    <cellStyle name="Output 2 9 2 3 2 2 3" xfId="42771"/>
    <cellStyle name="Output 2 9 2 3 2 2 4" xfId="42772"/>
    <cellStyle name="Output 2 9 2 3 2 2 5" xfId="42773"/>
    <cellStyle name="Output 2 9 2 3 2 2 6" xfId="42774"/>
    <cellStyle name="Output 2 9 2 3 2 2 7" xfId="42775"/>
    <cellStyle name="Output 2 9 2 3 2 3" xfId="42776"/>
    <cellStyle name="Output 2 9 2 3 2 4" xfId="42777"/>
    <cellStyle name="Output 2 9 2 3 3" xfId="42778"/>
    <cellStyle name="Output 2 9 2 3 3 2" xfId="42779"/>
    <cellStyle name="Output 2 9 2 3 3 2 2" xfId="42780"/>
    <cellStyle name="Output 2 9 2 3 3 2 3" xfId="42781"/>
    <cellStyle name="Output 2 9 2 3 3 2 4" xfId="42782"/>
    <cellStyle name="Output 2 9 2 3 3 2 5" xfId="42783"/>
    <cellStyle name="Output 2 9 2 3 3 2 6" xfId="42784"/>
    <cellStyle name="Output 2 9 2 3 3 2 7" xfId="42785"/>
    <cellStyle name="Output 2 9 2 3 3 3" xfId="42786"/>
    <cellStyle name="Output 2 9 2 3 3 4" xfId="42787"/>
    <cellStyle name="Output 2 9 2 3 4" xfId="42788"/>
    <cellStyle name="Output 2 9 2 3 4 2" xfId="42789"/>
    <cellStyle name="Output 2 9 2 3 4 2 2" xfId="42790"/>
    <cellStyle name="Output 2 9 2 3 4 2 3" xfId="42791"/>
    <cellStyle name="Output 2 9 2 3 4 2 4" xfId="42792"/>
    <cellStyle name="Output 2 9 2 3 4 2 5" xfId="42793"/>
    <cellStyle name="Output 2 9 2 3 4 2 6" xfId="42794"/>
    <cellStyle name="Output 2 9 2 3 4 2 7" xfId="42795"/>
    <cellStyle name="Output 2 9 2 3 4 3" xfId="42796"/>
    <cellStyle name="Output 2 9 2 3 4 4" xfId="42797"/>
    <cellStyle name="Output 2 9 2 3 5" xfId="42798"/>
    <cellStyle name="Output 2 9 2 3 5 2" xfId="42799"/>
    <cellStyle name="Output 2 9 2 3 5 3" xfId="42800"/>
    <cellStyle name="Output 2 9 2 3 5 4" xfId="42801"/>
    <cellStyle name="Output 2 9 2 3 5 5" xfId="42802"/>
    <cellStyle name="Output 2 9 2 3 5 6" xfId="42803"/>
    <cellStyle name="Output 2 9 2 3 5 7" xfId="42804"/>
    <cellStyle name="Output 2 9 2 3 5 8" xfId="42805"/>
    <cellStyle name="Output 2 9 2 3 6" xfId="42806"/>
    <cellStyle name="Output 2 9 2 3 6 2" xfId="42807"/>
    <cellStyle name="Output 2 9 2 3 6 3" xfId="42808"/>
    <cellStyle name="Output 2 9 2 3 6 4" xfId="42809"/>
    <cellStyle name="Output 2 9 2 3 6 5" xfId="42810"/>
    <cellStyle name="Output 2 9 2 3 6 6" xfId="42811"/>
    <cellStyle name="Output 2 9 2 3 6 7" xfId="42812"/>
    <cellStyle name="Output 2 9 2 3 7" xfId="42813"/>
    <cellStyle name="Output 2 9 2 3 8" xfId="42814"/>
    <cellStyle name="Output 2 9 2 3 9" xfId="42815"/>
    <cellStyle name="Output 2 9 2 4" xfId="42816"/>
    <cellStyle name="Output 2 9 2 4 2" xfId="42817"/>
    <cellStyle name="Output 2 9 2 4 2 2" xfId="42818"/>
    <cellStyle name="Output 2 9 2 4 2 3" xfId="42819"/>
    <cellStyle name="Output 2 9 2 4 2 4" xfId="42820"/>
    <cellStyle name="Output 2 9 2 4 2 5" xfId="42821"/>
    <cellStyle name="Output 2 9 2 4 2 6" xfId="42822"/>
    <cellStyle name="Output 2 9 2 4 2 7" xfId="42823"/>
    <cellStyle name="Output 2 9 2 4 3" xfId="42824"/>
    <cellStyle name="Output 2 9 2 4 4" xfId="42825"/>
    <cellStyle name="Output 2 9 2 4 5" xfId="42826"/>
    <cellStyle name="Output 2 9 2 5" xfId="42827"/>
    <cellStyle name="Output 2 9 2 5 2" xfId="42828"/>
    <cellStyle name="Output 2 9 2 5 2 2" xfId="42829"/>
    <cellStyle name="Output 2 9 2 5 2 3" xfId="42830"/>
    <cellStyle name="Output 2 9 2 5 2 4" xfId="42831"/>
    <cellStyle name="Output 2 9 2 5 2 5" xfId="42832"/>
    <cellStyle name="Output 2 9 2 5 2 6" xfId="42833"/>
    <cellStyle name="Output 2 9 2 5 2 7" xfId="42834"/>
    <cellStyle name="Output 2 9 2 5 3" xfId="42835"/>
    <cellStyle name="Output 2 9 2 5 4" xfId="42836"/>
    <cellStyle name="Output 2 9 2 5 5" xfId="42837"/>
    <cellStyle name="Output 2 9 2 6" xfId="42838"/>
    <cellStyle name="Output 2 9 2 6 2" xfId="42839"/>
    <cellStyle name="Output 2 9 2 6 2 2" xfId="42840"/>
    <cellStyle name="Output 2 9 2 6 2 3" xfId="42841"/>
    <cellStyle name="Output 2 9 2 6 2 4" xfId="42842"/>
    <cellStyle name="Output 2 9 2 6 2 5" xfId="42843"/>
    <cellStyle name="Output 2 9 2 6 2 6" xfId="42844"/>
    <cellStyle name="Output 2 9 2 6 2 7" xfId="42845"/>
    <cellStyle name="Output 2 9 2 6 3" xfId="42846"/>
    <cellStyle name="Output 2 9 2 6 4" xfId="42847"/>
    <cellStyle name="Output 2 9 2 6 5" xfId="42848"/>
    <cellStyle name="Output 2 9 2 7" xfId="42849"/>
    <cellStyle name="Output 2 9 2 7 2" xfId="42850"/>
    <cellStyle name="Output 2 9 2 7 2 2" xfId="42851"/>
    <cellStyle name="Output 2 9 2 7 2 3" xfId="42852"/>
    <cellStyle name="Output 2 9 2 7 2 4" xfId="42853"/>
    <cellStyle name="Output 2 9 2 7 2 5" xfId="42854"/>
    <cellStyle name="Output 2 9 2 7 2 6" xfId="42855"/>
    <cellStyle name="Output 2 9 2 7 2 7" xfId="42856"/>
    <cellStyle name="Output 2 9 2 7 3" xfId="42857"/>
    <cellStyle name="Output 2 9 2 7 4" xfId="42858"/>
    <cellStyle name="Output 2 9 2 7 5" xfId="42859"/>
    <cellStyle name="Output 2 9 2 8" xfId="42860"/>
    <cellStyle name="Output 2 9 2 8 2" xfId="42861"/>
    <cellStyle name="Output 2 9 2 8 3" xfId="42862"/>
    <cellStyle name="Output 2 9 2 8 4" xfId="42863"/>
    <cellStyle name="Output 2 9 2 8 5" xfId="42864"/>
    <cellStyle name="Output 2 9 2 8 6" xfId="42865"/>
    <cellStyle name="Output 2 9 2 8 7" xfId="42866"/>
    <cellStyle name="Output 2 9 2 8 8" xfId="42867"/>
    <cellStyle name="Output 2 9 2 9" xfId="42868"/>
    <cellStyle name="Output 2 9 2 9 2" xfId="42869"/>
    <cellStyle name="Output 2 9 2 9 3" xfId="42870"/>
    <cellStyle name="Output 2 9 2 9 4" xfId="42871"/>
    <cellStyle name="Output 2 9 2 9 5" xfId="42872"/>
    <cellStyle name="Output 2 9 2 9 6" xfId="42873"/>
    <cellStyle name="Output 2 9 2 9 7" xfId="42874"/>
    <cellStyle name="Output 2 9 3" xfId="42875"/>
    <cellStyle name="Output 2 9 3 10" xfId="42876"/>
    <cellStyle name="Output 2 9 3 10 2" xfId="42877"/>
    <cellStyle name="Output 2 9 3 10 3" xfId="42878"/>
    <cellStyle name="Output 2 9 3 10 4" xfId="42879"/>
    <cellStyle name="Output 2 9 3 10 5" xfId="42880"/>
    <cellStyle name="Output 2 9 3 11" xfId="42881"/>
    <cellStyle name="Output 2 9 3 11 2" xfId="42882"/>
    <cellStyle name="Output 2 9 3 11 3" xfId="42883"/>
    <cellStyle name="Output 2 9 3 11 4" xfId="42884"/>
    <cellStyle name="Output 2 9 3 11 5" xfId="42885"/>
    <cellStyle name="Output 2 9 3 12" xfId="42886"/>
    <cellStyle name="Output 2 9 3 12 2" xfId="42887"/>
    <cellStyle name="Output 2 9 3 12 3" xfId="42888"/>
    <cellStyle name="Output 2 9 3 12 4" xfId="42889"/>
    <cellStyle name="Output 2 9 3 12 5" xfId="42890"/>
    <cellStyle name="Output 2 9 3 13" xfId="42891"/>
    <cellStyle name="Output 2 9 3 13 2" xfId="42892"/>
    <cellStyle name="Output 2 9 3 13 3" xfId="42893"/>
    <cellStyle name="Output 2 9 3 13 4" xfId="42894"/>
    <cellStyle name="Output 2 9 3 13 5" xfId="42895"/>
    <cellStyle name="Output 2 9 3 14" xfId="42896"/>
    <cellStyle name="Output 2 9 3 14 2" xfId="42897"/>
    <cellStyle name="Output 2 9 3 14 3" xfId="42898"/>
    <cellStyle name="Output 2 9 3 14 4" xfId="42899"/>
    <cellStyle name="Output 2 9 3 14 5" xfId="42900"/>
    <cellStyle name="Output 2 9 3 15" xfId="42901"/>
    <cellStyle name="Output 2 9 3 15 2" xfId="42902"/>
    <cellStyle name="Output 2 9 3 15 3" xfId="42903"/>
    <cellStyle name="Output 2 9 3 15 4" xfId="42904"/>
    <cellStyle name="Output 2 9 3 15 5" xfId="42905"/>
    <cellStyle name="Output 2 9 3 16" xfId="42906"/>
    <cellStyle name="Output 2 9 3 16 2" xfId="42907"/>
    <cellStyle name="Output 2 9 3 16 3" xfId="42908"/>
    <cellStyle name="Output 2 9 3 16 4" xfId="42909"/>
    <cellStyle name="Output 2 9 3 16 5" xfId="42910"/>
    <cellStyle name="Output 2 9 3 17" xfId="42911"/>
    <cellStyle name="Output 2 9 3 17 2" xfId="42912"/>
    <cellStyle name="Output 2 9 3 17 3" xfId="42913"/>
    <cellStyle name="Output 2 9 3 17 4" xfId="42914"/>
    <cellStyle name="Output 2 9 3 17 5" xfId="42915"/>
    <cellStyle name="Output 2 9 3 18" xfId="42916"/>
    <cellStyle name="Output 2 9 3 18 2" xfId="42917"/>
    <cellStyle name="Output 2 9 3 18 3" xfId="42918"/>
    <cellStyle name="Output 2 9 3 18 4" xfId="42919"/>
    <cellStyle name="Output 2 9 3 18 5" xfId="42920"/>
    <cellStyle name="Output 2 9 3 19" xfId="42921"/>
    <cellStyle name="Output 2 9 3 2" xfId="42922"/>
    <cellStyle name="Output 2 9 3 2 10" xfId="42923"/>
    <cellStyle name="Output 2 9 3 2 10 2" xfId="42924"/>
    <cellStyle name="Output 2 9 3 2 10 3" xfId="42925"/>
    <cellStyle name="Output 2 9 3 2 10 4" xfId="42926"/>
    <cellStyle name="Output 2 9 3 2 10 5" xfId="42927"/>
    <cellStyle name="Output 2 9 3 2 11" xfId="42928"/>
    <cellStyle name="Output 2 9 3 2 11 2" xfId="42929"/>
    <cellStyle name="Output 2 9 3 2 11 3" xfId="42930"/>
    <cellStyle name="Output 2 9 3 2 11 4" xfId="42931"/>
    <cellStyle name="Output 2 9 3 2 11 5" xfId="42932"/>
    <cellStyle name="Output 2 9 3 2 12" xfId="42933"/>
    <cellStyle name="Output 2 9 3 2 12 2" xfId="42934"/>
    <cellStyle name="Output 2 9 3 2 12 3" xfId="42935"/>
    <cellStyle name="Output 2 9 3 2 12 4" xfId="42936"/>
    <cellStyle name="Output 2 9 3 2 12 5" xfId="42937"/>
    <cellStyle name="Output 2 9 3 2 13" xfId="42938"/>
    <cellStyle name="Output 2 9 3 2 13 2" xfId="42939"/>
    <cellStyle name="Output 2 9 3 2 13 3" xfId="42940"/>
    <cellStyle name="Output 2 9 3 2 13 4" xfId="42941"/>
    <cellStyle name="Output 2 9 3 2 13 5" xfId="42942"/>
    <cellStyle name="Output 2 9 3 2 14" xfId="42943"/>
    <cellStyle name="Output 2 9 3 2 14 2" xfId="42944"/>
    <cellStyle name="Output 2 9 3 2 14 3" xfId="42945"/>
    <cellStyle name="Output 2 9 3 2 14 4" xfId="42946"/>
    <cellStyle name="Output 2 9 3 2 14 5" xfId="42947"/>
    <cellStyle name="Output 2 9 3 2 15" xfId="42948"/>
    <cellStyle name="Output 2 9 3 2 15 2" xfId="42949"/>
    <cellStyle name="Output 2 9 3 2 15 3" xfId="42950"/>
    <cellStyle name="Output 2 9 3 2 15 4" xfId="42951"/>
    <cellStyle name="Output 2 9 3 2 15 5" xfId="42952"/>
    <cellStyle name="Output 2 9 3 2 16" xfId="42953"/>
    <cellStyle name="Output 2 9 3 2 16 2" xfId="42954"/>
    <cellStyle name="Output 2 9 3 2 16 3" xfId="42955"/>
    <cellStyle name="Output 2 9 3 2 16 4" xfId="42956"/>
    <cellStyle name="Output 2 9 3 2 16 5" xfId="42957"/>
    <cellStyle name="Output 2 9 3 2 17" xfId="42958"/>
    <cellStyle name="Output 2 9 3 2 17 2" xfId="42959"/>
    <cellStyle name="Output 2 9 3 2 17 3" xfId="42960"/>
    <cellStyle name="Output 2 9 3 2 17 4" xfId="42961"/>
    <cellStyle name="Output 2 9 3 2 17 5" xfId="42962"/>
    <cellStyle name="Output 2 9 3 2 18" xfId="42963"/>
    <cellStyle name="Output 2 9 3 2 18 2" xfId="42964"/>
    <cellStyle name="Output 2 9 3 2 18 3" xfId="42965"/>
    <cellStyle name="Output 2 9 3 2 18 4" xfId="42966"/>
    <cellStyle name="Output 2 9 3 2 18 5" xfId="42967"/>
    <cellStyle name="Output 2 9 3 2 19" xfId="42968"/>
    <cellStyle name="Output 2 9 3 2 2" xfId="42969"/>
    <cellStyle name="Output 2 9 3 2 2 2" xfId="42970"/>
    <cellStyle name="Output 2 9 3 2 2 2 2" xfId="42971"/>
    <cellStyle name="Output 2 9 3 2 2 2 3" xfId="42972"/>
    <cellStyle name="Output 2 9 3 2 2 2 4" xfId="42973"/>
    <cellStyle name="Output 2 9 3 2 2 2 5" xfId="42974"/>
    <cellStyle name="Output 2 9 3 2 2 2 6" xfId="42975"/>
    <cellStyle name="Output 2 9 3 2 2 2 7" xfId="42976"/>
    <cellStyle name="Output 2 9 3 2 2 3" xfId="42977"/>
    <cellStyle name="Output 2 9 3 2 2 4" xfId="42978"/>
    <cellStyle name="Output 2 9 3 2 2 5" xfId="42979"/>
    <cellStyle name="Output 2 9 3 2 3" xfId="42980"/>
    <cellStyle name="Output 2 9 3 2 3 2" xfId="42981"/>
    <cellStyle name="Output 2 9 3 2 3 2 2" xfId="42982"/>
    <cellStyle name="Output 2 9 3 2 3 2 3" xfId="42983"/>
    <cellStyle name="Output 2 9 3 2 3 2 4" xfId="42984"/>
    <cellStyle name="Output 2 9 3 2 3 2 5" xfId="42985"/>
    <cellStyle name="Output 2 9 3 2 3 2 6" xfId="42986"/>
    <cellStyle name="Output 2 9 3 2 3 2 7" xfId="42987"/>
    <cellStyle name="Output 2 9 3 2 3 3" xfId="42988"/>
    <cellStyle name="Output 2 9 3 2 3 4" xfId="42989"/>
    <cellStyle name="Output 2 9 3 2 3 5" xfId="42990"/>
    <cellStyle name="Output 2 9 3 2 4" xfId="42991"/>
    <cellStyle name="Output 2 9 3 2 4 2" xfId="42992"/>
    <cellStyle name="Output 2 9 3 2 4 2 2" xfId="42993"/>
    <cellStyle name="Output 2 9 3 2 4 2 3" xfId="42994"/>
    <cellStyle name="Output 2 9 3 2 4 2 4" xfId="42995"/>
    <cellStyle name="Output 2 9 3 2 4 2 5" xfId="42996"/>
    <cellStyle name="Output 2 9 3 2 4 2 6" xfId="42997"/>
    <cellStyle name="Output 2 9 3 2 4 2 7" xfId="42998"/>
    <cellStyle name="Output 2 9 3 2 4 3" xfId="42999"/>
    <cellStyle name="Output 2 9 3 2 4 4" xfId="43000"/>
    <cellStyle name="Output 2 9 3 2 4 5" xfId="43001"/>
    <cellStyle name="Output 2 9 3 2 5" xfId="43002"/>
    <cellStyle name="Output 2 9 3 2 5 2" xfId="43003"/>
    <cellStyle name="Output 2 9 3 2 5 3" xfId="43004"/>
    <cellStyle name="Output 2 9 3 2 5 4" xfId="43005"/>
    <cellStyle name="Output 2 9 3 2 5 5" xfId="43006"/>
    <cellStyle name="Output 2 9 3 2 5 6" xfId="43007"/>
    <cellStyle name="Output 2 9 3 2 5 7" xfId="43008"/>
    <cellStyle name="Output 2 9 3 2 5 8" xfId="43009"/>
    <cellStyle name="Output 2 9 3 2 6" xfId="43010"/>
    <cellStyle name="Output 2 9 3 2 6 2" xfId="43011"/>
    <cellStyle name="Output 2 9 3 2 6 3" xfId="43012"/>
    <cellStyle name="Output 2 9 3 2 6 4" xfId="43013"/>
    <cellStyle name="Output 2 9 3 2 6 5" xfId="43014"/>
    <cellStyle name="Output 2 9 3 2 6 6" xfId="43015"/>
    <cellStyle name="Output 2 9 3 2 6 7" xfId="43016"/>
    <cellStyle name="Output 2 9 3 2 7" xfId="43017"/>
    <cellStyle name="Output 2 9 3 2 7 2" xfId="43018"/>
    <cellStyle name="Output 2 9 3 2 7 3" xfId="43019"/>
    <cellStyle name="Output 2 9 3 2 7 4" xfId="43020"/>
    <cellStyle name="Output 2 9 3 2 7 5" xfId="43021"/>
    <cellStyle name="Output 2 9 3 2 8" xfId="43022"/>
    <cellStyle name="Output 2 9 3 2 8 2" xfId="43023"/>
    <cellStyle name="Output 2 9 3 2 8 3" xfId="43024"/>
    <cellStyle name="Output 2 9 3 2 8 4" xfId="43025"/>
    <cellStyle name="Output 2 9 3 2 8 5" xfId="43026"/>
    <cellStyle name="Output 2 9 3 2 9" xfId="43027"/>
    <cellStyle name="Output 2 9 3 2 9 2" xfId="43028"/>
    <cellStyle name="Output 2 9 3 2 9 3" xfId="43029"/>
    <cellStyle name="Output 2 9 3 2 9 4" xfId="43030"/>
    <cellStyle name="Output 2 9 3 2 9 5" xfId="43031"/>
    <cellStyle name="Output 2 9 3 3" xfId="43032"/>
    <cellStyle name="Output 2 9 3 3 10" xfId="43033"/>
    <cellStyle name="Output 2 9 3 3 2" xfId="43034"/>
    <cellStyle name="Output 2 9 3 3 2 2" xfId="43035"/>
    <cellStyle name="Output 2 9 3 3 2 2 2" xfId="43036"/>
    <cellStyle name="Output 2 9 3 3 2 2 3" xfId="43037"/>
    <cellStyle name="Output 2 9 3 3 2 2 4" xfId="43038"/>
    <cellStyle name="Output 2 9 3 3 2 2 5" xfId="43039"/>
    <cellStyle name="Output 2 9 3 3 2 2 6" xfId="43040"/>
    <cellStyle name="Output 2 9 3 3 2 2 7" xfId="43041"/>
    <cellStyle name="Output 2 9 3 3 2 3" xfId="43042"/>
    <cellStyle name="Output 2 9 3 3 2 4" xfId="43043"/>
    <cellStyle name="Output 2 9 3 3 3" xfId="43044"/>
    <cellStyle name="Output 2 9 3 3 3 2" xfId="43045"/>
    <cellStyle name="Output 2 9 3 3 3 2 2" xfId="43046"/>
    <cellStyle name="Output 2 9 3 3 3 2 3" xfId="43047"/>
    <cellStyle name="Output 2 9 3 3 3 2 4" xfId="43048"/>
    <cellStyle name="Output 2 9 3 3 3 2 5" xfId="43049"/>
    <cellStyle name="Output 2 9 3 3 3 2 6" xfId="43050"/>
    <cellStyle name="Output 2 9 3 3 3 2 7" xfId="43051"/>
    <cellStyle name="Output 2 9 3 3 3 3" xfId="43052"/>
    <cellStyle name="Output 2 9 3 3 3 4" xfId="43053"/>
    <cellStyle name="Output 2 9 3 3 4" xfId="43054"/>
    <cellStyle name="Output 2 9 3 3 4 2" xfId="43055"/>
    <cellStyle name="Output 2 9 3 3 4 2 2" xfId="43056"/>
    <cellStyle name="Output 2 9 3 3 4 2 3" xfId="43057"/>
    <cellStyle name="Output 2 9 3 3 4 2 4" xfId="43058"/>
    <cellStyle name="Output 2 9 3 3 4 2 5" xfId="43059"/>
    <cellStyle name="Output 2 9 3 3 4 2 6" xfId="43060"/>
    <cellStyle name="Output 2 9 3 3 4 2 7" xfId="43061"/>
    <cellStyle name="Output 2 9 3 3 4 3" xfId="43062"/>
    <cellStyle name="Output 2 9 3 3 4 4" xfId="43063"/>
    <cellStyle name="Output 2 9 3 3 5" xfId="43064"/>
    <cellStyle name="Output 2 9 3 3 5 2" xfId="43065"/>
    <cellStyle name="Output 2 9 3 3 5 3" xfId="43066"/>
    <cellStyle name="Output 2 9 3 3 5 4" xfId="43067"/>
    <cellStyle name="Output 2 9 3 3 5 5" xfId="43068"/>
    <cellStyle name="Output 2 9 3 3 5 6" xfId="43069"/>
    <cellStyle name="Output 2 9 3 3 5 7" xfId="43070"/>
    <cellStyle name="Output 2 9 3 3 5 8" xfId="43071"/>
    <cellStyle name="Output 2 9 3 3 6" xfId="43072"/>
    <cellStyle name="Output 2 9 3 3 6 2" xfId="43073"/>
    <cellStyle name="Output 2 9 3 3 6 3" xfId="43074"/>
    <cellStyle name="Output 2 9 3 3 6 4" xfId="43075"/>
    <cellStyle name="Output 2 9 3 3 6 5" xfId="43076"/>
    <cellStyle name="Output 2 9 3 3 6 6" xfId="43077"/>
    <cellStyle name="Output 2 9 3 3 6 7" xfId="43078"/>
    <cellStyle name="Output 2 9 3 3 7" xfId="43079"/>
    <cellStyle name="Output 2 9 3 3 8" xfId="43080"/>
    <cellStyle name="Output 2 9 3 3 9" xfId="43081"/>
    <cellStyle name="Output 2 9 3 4" xfId="43082"/>
    <cellStyle name="Output 2 9 3 4 2" xfId="43083"/>
    <cellStyle name="Output 2 9 3 4 2 2" xfId="43084"/>
    <cellStyle name="Output 2 9 3 4 2 3" xfId="43085"/>
    <cellStyle name="Output 2 9 3 4 2 4" xfId="43086"/>
    <cellStyle name="Output 2 9 3 4 2 5" xfId="43087"/>
    <cellStyle name="Output 2 9 3 4 2 6" xfId="43088"/>
    <cellStyle name="Output 2 9 3 4 2 7" xfId="43089"/>
    <cellStyle name="Output 2 9 3 4 3" xfId="43090"/>
    <cellStyle name="Output 2 9 3 4 4" xfId="43091"/>
    <cellStyle name="Output 2 9 3 4 5" xfId="43092"/>
    <cellStyle name="Output 2 9 3 5" xfId="43093"/>
    <cellStyle name="Output 2 9 3 5 2" xfId="43094"/>
    <cellStyle name="Output 2 9 3 5 2 2" xfId="43095"/>
    <cellStyle name="Output 2 9 3 5 2 3" xfId="43096"/>
    <cellStyle name="Output 2 9 3 5 2 4" xfId="43097"/>
    <cellStyle name="Output 2 9 3 5 2 5" xfId="43098"/>
    <cellStyle name="Output 2 9 3 5 2 6" xfId="43099"/>
    <cellStyle name="Output 2 9 3 5 2 7" xfId="43100"/>
    <cellStyle name="Output 2 9 3 5 3" xfId="43101"/>
    <cellStyle name="Output 2 9 3 5 4" xfId="43102"/>
    <cellStyle name="Output 2 9 3 5 5" xfId="43103"/>
    <cellStyle name="Output 2 9 3 6" xfId="43104"/>
    <cellStyle name="Output 2 9 3 6 2" xfId="43105"/>
    <cellStyle name="Output 2 9 3 6 2 2" xfId="43106"/>
    <cellStyle name="Output 2 9 3 6 2 3" xfId="43107"/>
    <cellStyle name="Output 2 9 3 6 2 4" xfId="43108"/>
    <cellStyle name="Output 2 9 3 6 2 5" xfId="43109"/>
    <cellStyle name="Output 2 9 3 6 2 6" xfId="43110"/>
    <cellStyle name="Output 2 9 3 6 2 7" xfId="43111"/>
    <cellStyle name="Output 2 9 3 6 3" xfId="43112"/>
    <cellStyle name="Output 2 9 3 6 4" xfId="43113"/>
    <cellStyle name="Output 2 9 3 6 5" xfId="43114"/>
    <cellStyle name="Output 2 9 3 7" xfId="43115"/>
    <cellStyle name="Output 2 9 3 7 2" xfId="43116"/>
    <cellStyle name="Output 2 9 3 7 2 2" xfId="43117"/>
    <cellStyle name="Output 2 9 3 7 2 3" xfId="43118"/>
    <cellStyle name="Output 2 9 3 7 2 4" xfId="43119"/>
    <cellStyle name="Output 2 9 3 7 2 5" xfId="43120"/>
    <cellStyle name="Output 2 9 3 7 2 6" xfId="43121"/>
    <cellStyle name="Output 2 9 3 7 2 7" xfId="43122"/>
    <cellStyle name="Output 2 9 3 7 3" xfId="43123"/>
    <cellStyle name="Output 2 9 3 7 4" xfId="43124"/>
    <cellStyle name="Output 2 9 3 7 5" xfId="43125"/>
    <cellStyle name="Output 2 9 3 8" xfId="43126"/>
    <cellStyle name="Output 2 9 3 8 2" xfId="43127"/>
    <cellStyle name="Output 2 9 3 8 3" xfId="43128"/>
    <cellStyle name="Output 2 9 3 8 4" xfId="43129"/>
    <cellStyle name="Output 2 9 3 8 5" xfId="43130"/>
    <cellStyle name="Output 2 9 3 8 6" xfId="43131"/>
    <cellStyle name="Output 2 9 3 8 7" xfId="43132"/>
    <cellStyle name="Output 2 9 3 8 8" xfId="43133"/>
    <cellStyle name="Output 2 9 3 9" xfId="43134"/>
    <cellStyle name="Output 2 9 3 9 2" xfId="43135"/>
    <cellStyle name="Output 2 9 3 9 3" xfId="43136"/>
    <cellStyle name="Output 2 9 3 9 4" xfId="43137"/>
    <cellStyle name="Output 2 9 3 9 5" xfId="43138"/>
    <cellStyle name="Output 2 9 3 9 6" xfId="43139"/>
    <cellStyle name="Output 2 9 3 9 7" xfId="43140"/>
    <cellStyle name="Output 2 9 4" xfId="43141"/>
    <cellStyle name="Output 2 9 4 10" xfId="43142"/>
    <cellStyle name="Output 2 9 4 10 2" xfId="43143"/>
    <cellStyle name="Output 2 9 4 10 3" xfId="43144"/>
    <cellStyle name="Output 2 9 4 10 4" xfId="43145"/>
    <cellStyle name="Output 2 9 4 10 5" xfId="43146"/>
    <cellStyle name="Output 2 9 4 11" xfId="43147"/>
    <cellStyle name="Output 2 9 4 11 2" xfId="43148"/>
    <cellStyle name="Output 2 9 4 11 3" xfId="43149"/>
    <cellStyle name="Output 2 9 4 11 4" xfId="43150"/>
    <cellStyle name="Output 2 9 4 11 5" xfId="43151"/>
    <cellStyle name="Output 2 9 4 12" xfId="43152"/>
    <cellStyle name="Output 2 9 4 12 2" xfId="43153"/>
    <cellStyle name="Output 2 9 4 12 3" xfId="43154"/>
    <cellStyle name="Output 2 9 4 12 4" xfId="43155"/>
    <cellStyle name="Output 2 9 4 12 5" xfId="43156"/>
    <cellStyle name="Output 2 9 4 13" xfId="43157"/>
    <cellStyle name="Output 2 9 4 13 2" xfId="43158"/>
    <cellStyle name="Output 2 9 4 13 3" xfId="43159"/>
    <cellStyle name="Output 2 9 4 13 4" xfId="43160"/>
    <cellStyle name="Output 2 9 4 13 5" xfId="43161"/>
    <cellStyle name="Output 2 9 4 14" xfId="43162"/>
    <cellStyle name="Output 2 9 4 14 2" xfId="43163"/>
    <cellStyle name="Output 2 9 4 14 3" xfId="43164"/>
    <cellStyle name="Output 2 9 4 14 4" xfId="43165"/>
    <cellStyle name="Output 2 9 4 14 5" xfId="43166"/>
    <cellStyle name="Output 2 9 4 15" xfId="43167"/>
    <cellStyle name="Output 2 9 4 15 2" xfId="43168"/>
    <cellStyle name="Output 2 9 4 15 3" xfId="43169"/>
    <cellStyle name="Output 2 9 4 15 4" xfId="43170"/>
    <cellStyle name="Output 2 9 4 15 5" xfId="43171"/>
    <cellStyle name="Output 2 9 4 16" xfId="43172"/>
    <cellStyle name="Output 2 9 4 16 2" xfId="43173"/>
    <cellStyle name="Output 2 9 4 16 3" xfId="43174"/>
    <cellStyle name="Output 2 9 4 16 4" xfId="43175"/>
    <cellStyle name="Output 2 9 4 16 5" xfId="43176"/>
    <cellStyle name="Output 2 9 4 17" xfId="43177"/>
    <cellStyle name="Output 2 9 4 17 2" xfId="43178"/>
    <cellStyle name="Output 2 9 4 17 3" xfId="43179"/>
    <cellStyle name="Output 2 9 4 17 4" xfId="43180"/>
    <cellStyle name="Output 2 9 4 17 5" xfId="43181"/>
    <cellStyle name="Output 2 9 4 18" xfId="43182"/>
    <cellStyle name="Output 2 9 4 18 2" xfId="43183"/>
    <cellStyle name="Output 2 9 4 18 3" xfId="43184"/>
    <cellStyle name="Output 2 9 4 18 4" xfId="43185"/>
    <cellStyle name="Output 2 9 4 18 5" xfId="43186"/>
    <cellStyle name="Output 2 9 4 19" xfId="43187"/>
    <cellStyle name="Output 2 9 4 2" xfId="43188"/>
    <cellStyle name="Output 2 9 4 2 2" xfId="43189"/>
    <cellStyle name="Output 2 9 4 2 2 2" xfId="43190"/>
    <cellStyle name="Output 2 9 4 2 2 3" xfId="43191"/>
    <cellStyle name="Output 2 9 4 2 2 4" xfId="43192"/>
    <cellStyle name="Output 2 9 4 2 2 5" xfId="43193"/>
    <cellStyle name="Output 2 9 4 2 2 6" xfId="43194"/>
    <cellStyle name="Output 2 9 4 2 2 7" xfId="43195"/>
    <cellStyle name="Output 2 9 4 2 3" xfId="43196"/>
    <cellStyle name="Output 2 9 4 2 4" xfId="43197"/>
    <cellStyle name="Output 2 9 4 2 5" xfId="43198"/>
    <cellStyle name="Output 2 9 4 3" xfId="43199"/>
    <cellStyle name="Output 2 9 4 3 2" xfId="43200"/>
    <cellStyle name="Output 2 9 4 3 2 2" xfId="43201"/>
    <cellStyle name="Output 2 9 4 3 2 3" xfId="43202"/>
    <cellStyle name="Output 2 9 4 3 2 4" xfId="43203"/>
    <cellStyle name="Output 2 9 4 3 2 5" xfId="43204"/>
    <cellStyle name="Output 2 9 4 3 2 6" xfId="43205"/>
    <cellStyle name="Output 2 9 4 3 2 7" xfId="43206"/>
    <cellStyle name="Output 2 9 4 3 3" xfId="43207"/>
    <cellStyle name="Output 2 9 4 3 4" xfId="43208"/>
    <cellStyle name="Output 2 9 4 3 5" xfId="43209"/>
    <cellStyle name="Output 2 9 4 4" xfId="43210"/>
    <cellStyle name="Output 2 9 4 4 2" xfId="43211"/>
    <cellStyle name="Output 2 9 4 4 2 2" xfId="43212"/>
    <cellStyle name="Output 2 9 4 4 2 3" xfId="43213"/>
    <cellStyle name="Output 2 9 4 4 2 4" xfId="43214"/>
    <cellStyle name="Output 2 9 4 4 2 5" xfId="43215"/>
    <cellStyle name="Output 2 9 4 4 2 6" xfId="43216"/>
    <cellStyle name="Output 2 9 4 4 2 7" xfId="43217"/>
    <cellStyle name="Output 2 9 4 4 3" xfId="43218"/>
    <cellStyle name="Output 2 9 4 4 4" xfId="43219"/>
    <cellStyle name="Output 2 9 4 4 5" xfId="43220"/>
    <cellStyle name="Output 2 9 4 5" xfId="43221"/>
    <cellStyle name="Output 2 9 4 5 2" xfId="43222"/>
    <cellStyle name="Output 2 9 4 5 3" xfId="43223"/>
    <cellStyle name="Output 2 9 4 5 4" xfId="43224"/>
    <cellStyle name="Output 2 9 4 5 5" xfId="43225"/>
    <cellStyle name="Output 2 9 4 5 6" xfId="43226"/>
    <cellStyle name="Output 2 9 4 5 7" xfId="43227"/>
    <cellStyle name="Output 2 9 4 5 8" xfId="43228"/>
    <cellStyle name="Output 2 9 4 6" xfId="43229"/>
    <cellStyle name="Output 2 9 4 6 2" xfId="43230"/>
    <cellStyle name="Output 2 9 4 6 3" xfId="43231"/>
    <cellStyle name="Output 2 9 4 6 4" xfId="43232"/>
    <cellStyle name="Output 2 9 4 6 5" xfId="43233"/>
    <cellStyle name="Output 2 9 4 6 6" xfId="43234"/>
    <cellStyle name="Output 2 9 4 6 7" xfId="43235"/>
    <cellStyle name="Output 2 9 4 7" xfId="43236"/>
    <cellStyle name="Output 2 9 4 7 2" xfId="43237"/>
    <cellStyle name="Output 2 9 4 7 3" xfId="43238"/>
    <cellStyle name="Output 2 9 4 7 4" xfId="43239"/>
    <cellStyle name="Output 2 9 4 7 5" xfId="43240"/>
    <cellStyle name="Output 2 9 4 8" xfId="43241"/>
    <cellStyle name="Output 2 9 4 8 2" xfId="43242"/>
    <cellStyle name="Output 2 9 4 8 3" xfId="43243"/>
    <cellStyle name="Output 2 9 4 8 4" xfId="43244"/>
    <cellStyle name="Output 2 9 4 8 5" xfId="43245"/>
    <cellStyle name="Output 2 9 4 9" xfId="43246"/>
    <cellStyle name="Output 2 9 4 9 2" xfId="43247"/>
    <cellStyle name="Output 2 9 4 9 3" xfId="43248"/>
    <cellStyle name="Output 2 9 4 9 4" xfId="43249"/>
    <cellStyle name="Output 2 9 4 9 5" xfId="43250"/>
    <cellStyle name="Output 2 9 5" xfId="43251"/>
    <cellStyle name="Output 2 9 5 10" xfId="43252"/>
    <cellStyle name="Output 2 9 5 2" xfId="43253"/>
    <cellStyle name="Output 2 9 5 2 2" xfId="43254"/>
    <cellStyle name="Output 2 9 5 2 2 2" xfId="43255"/>
    <cellStyle name="Output 2 9 5 2 2 3" xfId="43256"/>
    <cellStyle name="Output 2 9 5 2 2 4" xfId="43257"/>
    <cellStyle name="Output 2 9 5 2 2 5" xfId="43258"/>
    <cellStyle name="Output 2 9 5 2 2 6" xfId="43259"/>
    <cellStyle name="Output 2 9 5 2 2 7" xfId="43260"/>
    <cellStyle name="Output 2 9 5 2 3" xfId="43261"/>
    <cellStyle name="Output 2 9 5 2 4" xfId="43262"/>
    <cellStyle name="Output 2 9 5 3" xfId="43263"/>
    <cellStyle name="Output 2 9 5 3 2" xfId="43264"/>
    <cellStyle name="Output 2 9 5 3 2 2" xfId="43265"/>
    <cellStyle name="Output 2 9 5 3 2 3" xfId="43266"/>
    <cellStyle name="Output 2 9 5 3 2 4" xfId="43267"/>
    <cellStyle name="Output 2 9 5 3 2 5" xfId="43268"/>
    <cellStyle name="Output 2 9 5 3 2 6" xfId="43269"/>
    <cellStyle name="Output 2 9 5 3 2 7" xfId="43270"/>
    <cellStyle name="Output 2 9 5 3 3" xfId="43271"/>
    <cellStyle name="Output 2 9 5 3 4" xfId="43272"/>
    <cellStyle name="Output 2 9 5 4" xfId="43273"/>
    <cellStyle name="Output 2 9 5 4 2" xfId="43274"/>
    <cellStyle name="Output 2 9 5 4 2 2" xfId="43275"/>
    <cellStyle name="Output 2 9 5 4 2 3" xfId="43276"/>
    <cellStyle name="Output 2 9 5 4 2 4" xfId="43277"/>
    <cellStyle name="Output 2 9 5 4 2 5" xfId="43278"/>
    <cellStyle name="Output 2 9 5 4 2 6" xfId="43279"/>
    <cellStyle name="Output 2 9 5 4 2 7" xfId="43280"/>
    <cellStyle name="Output 2 9 5 4 3" xfId="43281"/>
    <cellStyle name="Output 2 9 5 4 4" xfId="43282"/>
    <cellStyle name="Output 2 9 5 5" xfId="43283"/>
    <cellStyle name="Output 2 9 5 5 2" xfId="43284"/>
    <cellStyle name="Output 2 9 5 5 3" xfId="43285"/>
    <cellStyle name="Output 2 9 5 5 4" xfId="43286"/>
    <cellStyle name="Output 2 9 5 5 5" xfId="43287"/>
    <cellStyle name="Output 2 9 5 5 6" xfId="43288"/>
    <cellStyle name="Output 2 9 5 5 7" xfId="43289"/>
    <cellStyle name="Output 2 9 5 5 8" xfId="43290"/>
    <cellStyle name="Output 2 9 5 6" xfId="43291"/>
    <cellStyle name="Output 2 9 5 6 2" xfId="43292"/>
    <cellStyle name="Output 2 9 5 6 3" xfId="43293"/>
    <cellStyle name="Output 2 9 5 6 4" xfId="43294"/>
    <cellStyle name="Output 2 9 5 6 5" xfId="43295"/>
    <cellStyle name="Output 2 9 5 6 6" xfId="43296"/>
    <cellStyle name="Output 2 9 5 6 7" xfId="43297"/>
    <cellStyle name="Output 2 9 5 7" xfId="43298"/>
    <cellStyle name="Output 2 9 5 8" xfId="43299"/>
    <cellStyle name="Output 2 9 5 9" xfId="43300"/>
    <cellStyle name="Output 2 9 6" xfId="43301"/>
    <cellStyle name="Output 2 9 6 2" xfId="43302"/>
    <cellStyle name="Output 2 9 6 2 2" xfId="43303"/>
    <cellStyle name="Output 2 9 6 2 3" xfId="43304"/>
    <cellStyle name="Output 2 9 6 2 4" xfId="43305"/>
    <cellStyle name="Output 2 9 6 2 5" xfId="43306"/>
    <cellStyle name="Output 2 9 6 2 6" xfId="43307"/>
    <cellStyle name="Output 2 9 6 2 7" xfId="43308"/>
    <cellStyle name="Output 2 9 6 3" xfId="43309"/>
    <cellStyle name="Output 2 9 6 4" xfId="43310"/>
    <cellStyle name="Output 2 9 6 5" xfId="43311"/>
    <cellStyle name="Output 2 9 7" xfId="43312"/>
    <cellStyle name="Output 2 9 7 2" xfId="43313"/>
    <cellStyle name="Output 2 9 7 2 2" xfId="43314"/>
    <cellStyle name="Output 2 9 7 2 3" xfId="43315"/>
    <cellStyle name="Output 2 9 7 2 4" xfId="43316"/>
    <cellStyle name="Output 2 9 7 2 5" xfId="43317"/>
    <cellStyle name="Output 2 9 7 2 6" xfId="43318"/>
    <cellStyle name="Output 2 9 7 2 7" xfId="43319"/>
    <cellStyle name="Output 2 9 7 3" xfId="43320"/>
    <cellStyle name="Output 2 9 7 4" xfId="43321"/>
    <cellStyle name="Output 2 9 7 5" xfId="43322"/>
    <cellStyle name="Output 2 9 8" xfId="43323"/>
    <cellStyle name="Output 2 9 8 2" xfId="43324"/>
    <cellStyle name="Output 2 9 8 2 2" xfId="43325"/>
    <cellStyle name="Output 2 9 8 2 3" xfId="43326"/>
    <cellStyle name="Output 2 9 8 2 4" xfId="43327"/>
    <cellStyle name="Output 2 9 8 2 5" xfId="43328"/>
    <cellStyle name="Output 2 9 8 2 6" xfId="43329"/>
    <cellStyle name="Output 2 9 8 2 7" xfId="43330"/>
    <cellStyle name="Output 2 9 8 3" xfId="43331"/>
    <cellStyle name="Output 2 9 8 4" xfId="43332"/>
    <cellStyle name="Output 2 9 8 5" xfId="43333"/>
    <cellStyle name="Output 2 9 9" xfId="43334"/>
    <cellStyle name="Output 2 9 9 2" xfId="43335"/>
    <cellStyle name="Output 2 9 9 2 2" xfId="43336"/>
    <cellStyle name="Output 2 9 9 2 3" xfId="43337"/>
    <cellStyle name="Output 2 9 9 2 4" xfId="43338"/>
    <cellStyle name="Output 2 9 9 2 5" xfId="43339"/>
    <cellStyle name="Output 2 9 9 2 6" xfId="43340"/>
    <cellStyle name="Output 2 9 9 2 7" xfId="43341"/>
    <cellStyle name="Output 2 9 9 3" xfId="43342"/>
    <cellStyle name="Output 2 9 9 4" xfId="43343"/>
    <cellStyle name="Output 2 9 9 5" xfId="43344"/>
    <cellStyle name="Output 3" xfId="43345"/>
    <cellStyle name="Output 4" xfId="43346"/>
    <cellStyle name="Output 5" xfId="43347"/>
    <cellStyle name="Output 6" xfId="43348"/>
    <cellStyle name="Output Amounts" xfId="43349"/>
    <cellStyle name="Output Column Headings" xfId="43350"/>
    <cellStyle name="Output Company Name" xfId="43351"/>
    <cellStyle name="Output Forecast Currency" xfId="43352"/>
    <cellStyle name="Output Forecast Date" xfId="43353"/>
    <cellStyle name="Output Forecast Multiple" xfId="43354"/>
    <cellStyle name="Output Forecast Number" xfId="43355"/>
    <cellStyle name="Output Forecast Percentage" xfId="43356"/>
    <cellStyle name="Output Forecast Period Title" xfId="43357"/>
    <cellStyle name="Output Forecast Year" xfId="43358"/>
    <cellStyle name="Output Heading 1" xfId="43359"/>
    <cellStyle name="Output Heading 2" xfId="43360"/>
    <cellStyle name="Output Heading 3" xfId="43361"/>
    <cellStyle name="Output Heading 4" xfId="43362"/>
    <cellStyle name="Output Line Items" xfId="43363"/>
    <cellStyle name="Output Middle Currency" xfId="43364"/>
    <cellStyle name="Output Middle Date" xfId="43365"/>
    <cellStyle name="Output Middle Multiple" xfId="43366"/>
    <cellStyle name="Output Middle Number" xfId="43367"/>
    <cellStyle name="Output Middle Percentage" xfId="43368"/>
    <cellStyle name="Output Middle Title / Name" xfId="43369"/>
    <cellStyle name="Output Middle Year" xfId="43370"/>
    <cellStyle name="Output Report Heading" xfId="43371"/>
    <cellStyle name="Output Report Title" xfId="43372"/>
    <cellStyle name="Output Sheet Title" xfId="43373"/>
    <cellStyle name="Page Number" xfId="43374"/>
    <cellStyle name="Percent" xfId="13" builtinId="5"/>
    <cellStyle name="Percent [2]" xfId="195"/>
    <cellStyle name="Percent [2] 2" xfId="196"/>
    <cellStyle name="Percent [2]_29(d) - Gas extensions -tariffs" xfId="197"/>
    <cellStyle name="Percent 12" xfId="311"/>
    <cellStyle name="Percent 2" xfId="12"/>
    <cellStyle name="Percent 2 2" xfId="198"/>
    <cellStyle name="Percent 2 2 2" xfId="292"/>
    <cellStyle name="Percent 2 2 3" xfId="293"/>
    <cellStyle name="Percent 2 3" xfId="294"/>
    <cellStyle name="Percent 2 4" xfId="295"/>
    <cellStyle name="Percent 3" xfId="199"/>
    <cellStyle name="Percent 3 2" xfId="200"/>
    <cellStyle name="Percent 3 4" xfId="331"/>
    <cellStyle name="Percent 4" xfId="201"/>
    <cellStyle name="Percent 4 2" xfId="43375"/>
    <cellStyle name="Percent 5" xfId="350"/>
    <cellStyle name="Percent 5 2" xfId="43376"/>
    <cellStyle name="Percent 6" xfId="43377"/>
    <cellStyle name="Percent 7" xfId="202"/>
    <cellStyle name="Percent 8" xfId="43378"/>
    <cellStyle name="Percentage" xfId="203"/>
    <cellStyle name="Period Title" xfId="204"/>
    <cellStyle name="Presentation Currency" xfId="43379"/>
    <cellStyle name="Presentation Date" xfId="43380"/>
    <cellStyle name="Presentation Heading 1" xfId="43381"/>
    <cellStyle name="Presentation Heading 2" xfId="43382"/>
    <cellStyle name="Presentation Heading 3" xfId="43383"/>
    <cellStyle name="Presentation Heading 4" xfId="43384"/>
    <cellStyle name="Presentation Hyperlink Arrow" xfId="43385"/>
    <cellStyle name="Presentation Hyperlink Check" xfId="43386"/>
    <cellStyle name="Presentation Hyperlink Text" xfId="43387"/>
    <cellStyle name="Presentation Model Name" xfId="43388"/>
    <cellStyle name="Presentation Multiple" xfId="43389"/>
    <cellStyle name="Presentation Normal" xfId="43390"/>
    <cellStyle name="Presentation Number" xfId="43391"/>
    <cellStyle name="Presentation Percentage" xfId="43392"/>
    <cellStyle name="Presentation Period Title" xfId="43393"/>
    <cellStyle name="Presentation Section Number" xfId="43394"/>
    <cellStyle name="Presentation Sheet Title" xfId="43395"/>
    <cellStyle name="Presentation Year" xfId="43396"/>
    <cellStyle name="PSChar" xfId="205"/>
    <cellStyle name="PSDate" xfId="206"/>
    <cellStyle name="PSDec" xfId="207"/>
    <cellStyle name="PSDetail" xfId="208"/>
    <cellStyle name="PSDetail 2" xfId="43397"/>
    <cellStyle name="PSDetail 2 2" xfId="43398"/>
    <cellStyle name="PSDetail 3" xfId="43399"/>
    <cellStyle name="PSHeading" xfId="209"/>
    <cellStyle name="PSHeading 2" xfId="43400"/>
    <cellStyle name="PSHeading 2 2" xfId="43401"/>
    <cellStyle name="PSHeading 2 2 2" xfId="43402"/>
    <cellStyle name="PSHeading 2 2 2 2" xfId="43403"/>
    <cellStyle name="PSHeading 2 2 2 3" xfId="43404"/>
    <cellStyle name="PSHeading 2 2 2 4" xfId="43405"/>
    <cellStyle name="PSHeading 2 2 2 5" xfId="43406"/>
    <cellStyle name="PSHeading 2 2 3" xfId="43407"/>
    <cellStyle name="PSHeading 2 2 3 2" xfId="43408"/>
    <cellStyle name="PSHeading 2 2 3 3" xfId="43409"/>
    <cellStyle name="PSHeading 2 2 4" xfId="43410"/>
    <cellStyle name="PSHeading 2 3" xfId="43411"/>
    <cellStyle name="PSHeading 2 3 2" xfId="43412"/>
    <cellStyle name="PSHeading 2 3 3" xfId="43413"/>
    <cellStyle name="PSHeading 2 3 4" xfId="43414"/>
    <cellStyle name="PSHeading 2 3 5" xfId="43415"/>
    <cellStyle name="PSHeading 2 4" xfId="43416"/>
    <cellStyle name="PSHeading 2 4 2" xfId="43417"/>
    <cellStyle name="PSHeading 2 4 3" xfId="43418"/>
    <cellStyle name="PSHeading 2 5" xfId="43419"/>
    <cellStyle name="PSHeading 3" xfId="43420"/>
    <cellStyle name="PSHeading 3 2" xfId="43421"/>
    <cellStyle name="PSHeading 3 2 2" xfId="43422"/>
    <cellStyle name="PSHeading 3 2 3" xfId="43423"/>
    <cellStyle name="PSHeading 3 2 4" xfId="43424"/>
    <cellStyle name="PSHeading 3 2 5" xfId="43425"/>
    <cellStyle name="PSHeading 3 3" xfId="43426"/>
    <cellStyle name="PSHeading 3 3 2" xfId="43427"/>
    <cellStyle name="PSHeading 3 3 3" xfId="43428"/>
    <cellStyle name="PSHeading 3 4" xfId="43429"/>
    <cellStyle name="PSHeading 4" xfId="43430"/>
    <cellStyle name="PSHeading 4 2" xfId="43431"/>
    <cellStyle name="PSHeading 4 3" xfId="43432"/>
    <cellStyle name="PSHeading 5" xfId="43433"/>
    <cellStyle name="PSInt" xfId="210"/>
    <cellStyle name="PSSpacer" xfId="211"/>
    <cellStyle name="Ratio" xfId="212"/>
    <cellStyle name="Ratio 2" xfId="213"/>
    <cellStyle name="Ratio_29(d) - Gas extensions -tariffs" xfId="214"/>
    <cellStyle name="Right Currency" xfId="43434"/>
    <cellStyle name="Right Date" xfId="215"/>
    <cellStyle name="Right Multiple" xfId="43435"/>
    <cellStyle name="Right Number" xfId="216"/>
    <cellStyle name="Right Percentage" xfId="43436"/>
    <cellStyle name="Right Year" xfId="217"/>
    <cellStyle name="RIN_TB2" xfId="265"/>
    <cellStyle name="SAPError" xfId="218"/>
    <cellStyle name="SAPError 2" xfId="219"/>
    <cellStyle name="SAPKey" xfId="220"/>
    <cellStyle name="SAPKey 2" xfId="221"/>
    <cellStyle name="SAPLocked" xfId="222"/>
    <cellStyle name="SAPLocked 2" xfId="223"/>
    <cellStyle name="SAPOutput" xfId="224"/>
    <cellStyle name="SAPOutput 2" xfId="225"/>
    <cellStyle name="SAPSpace" xfId="226"/>
    <cellStyle name="SAPSpace 2" xfId="227"/>
    <cellStyle name="SAPText" xfId="228"/>
    <cellStyle name="SAPText 2" xfId="229"/>
    <cellStyle name="SAPUnLocked" xfId="230"/>
    <cellStyle name="SAPUnLocked 2" xfId="231"/>
    <cellStyle name="Section Number" xfId="43437"/>
    <cellStyle name="Sheet Title" xfId="232"/>
    <cellStyle name="Style 1" xfId="233"/>
    <cellStyle name="Style 1 2" xfId="234"/>
    <cellStyle name="Style 1 2 2" xfId="312"/>
    <cellStyle name="Style 1 3" xfId="313"/>
    <cellStyle name="Style 1 3 2" xfId="314"/>
    <cellStyle name="Style 1 3 3" xfId="315"/>
    <cellStyle name="Style 1 4" xfId="316"/>
    <cellStyle name="Style 1_29(d) - Gas extensions -tariffs" xfId="235"/>
    <cellStyle name="Style2" xfId="236"/>
    <cellStyle name="Style3" xfId="237"/>
    <cellStyle name="Style4" xfId="238"/>
    <cellStyle name="Style4 2" xfId="239"/>
    <cellStyle name="Style4_29(d) - Gas extensions -tariffs" xfId="240"/>
    <cellStyle name="Style5" xfId="241"/>
    <cellStyle name="Style5 2" xfId="242"/>
    <cellStyle name="Style5_29(d) - Gas extensions -tariffs" xfId="243"/>
    <cellStyle name="Table Head" xfId="43438"/>
    <cellStyle name="Table Head Aligned" xfId="43439"/>
    <cellStyle name="Table Head Blue" xfId="43440"/>
    <cellStyle name="Table Head Green" xfId="244"/>
    <cellStyle name="Table Head Green 2" xfId="43441"/>
    <cellStyle name="Table Head Green 2 2" xfId="43442"/>
    <cellStyle name="Table Head Green 3" xfId="43443"/>
    <cellStyle name="Table Head_pldt" xfId="245"/>
    <cellStyle name="Table Source" xfId="246"/>
    <cellStyle name="Table Title" xfId="43444"/>
    <cellStyle name="Table Units" xfId="247"/>
    <cellStyle name="Table Units 2" xfId="43445"/>
    <cellStyle name="Table Units 2 2" xfId="43446"/>
    <cellStyle name="Table Units 3" xfId="43447"/>
    <cellStyle name="TableLvl2" xfId="269"/>
    <cellStyle name="TableLvl3" xfId="264"/>
    <cellStyle name="Text" xfId="248"/>
    <cellStyle name="Text 2" xfId="249"/>
    <cellStyle name="Text 3" xfId="250"/>
    <cellStyle name="Text Head 1" xfId="251"/>
    <cellStyle name="Text Head 2" xfId="252"/>
    <cellStyle name="Text Indent 2" xfId="253"/>
    <cellStyle name="Theirs" xfId="254"/>
    <cellStyle name="Times New Roman" xfId="346"/>
    <cellStyle name="Title 2" xfId="255"/>
    <cellStyle name="Title 2 2" xfId="43448"/>
    <cellStyle name="Title 3" xfId="43449"/>
    <cellStyle name="Title 4" xfId="43450"/>
    <cellStyle name="Title 5" xfId="43451"/>
    <cellStyle name="Title 6" xfId="43452"/>
    <cellStyle name="TOC 1" xfId="256"/>
    <cellStyle name="TOC 2" xfId="257"/>
    <cellStyle name="TOC 3" xfId="258"/>
    <cellStyle name="TOC 4" xfId="43453"/>
    <cellStyle name="Total 2" xfId="259"/>
    <cellStyle name="Total 2 10" xfId="43454"/>
    <cellStyle name="Total 2 10 10" xfId="43455"/>
    <cellStyle name="Total 2 10 10 2" xfId="43456"/>
    <cellStyle name="Total 2 10 10 3" xfId="43457"/>
    <cellStyle name="Total 2 10 10 4" xfId="43458"/>
    <cellStyle name="Total 2 10 10 5" xfId="43459"/>
    <cellStyle name="Total 2 10 11" xfId="43460"/>
    <cellStyle name="Total 2 10 11 2" xfId="43461"/>
    <cellStyle name="Total 2 10 11 3" xfId="43462"/>
    <cellStyle name="Total 2 10 11 4" xfId="43463"/>
    <cellStyle name="Total 2 10 11 5" xfId="43464"/>
    <cellStyle name="Total 2 10 12" xfId="43465"/>
    <cellStyle name="Total 2 10 12 2" xfId="43466"/>
    <cellStyle name="Total 2 10 12 3" xfId="43467"/>
    <cellStyle name="Total 2 10 12 4" xfId="43468"/>
    <cellStyle name="Total 2 10 12 5" xfId="43469"/>
    <cellStyle name="Total 2 10 13" xfId="43470"/>
    <cellStyle name="Total 2 10 13 2" xfId="43471"/>
    <cellStyle name="Total 2 10 13 3" xfId="43472"/>
    <cellStyle name="Total 2 10 13 4" xfId="43473"/>
    <cellStyle name="Total 2 10 13 5" xfId="43474"/>
    <cellStyle name="Total 2 10 14" xfId="43475"/>
    <cellStyle name="Total 2 10 14 2" xfId="43476"/>
    <cellStyle name="Total 2 10 14 3" xfId="43477"/>
    <cellStyle name="Total 2 10 14 4" xfId="43478"/>
    <cellStyle name="Total 2 10 14 5" xfId="43479"/>
    <cellStyle name="Total 2 10 15" xfId="43480"/>
    <cellStyle name="Total 2 10 15 2" xfId="43481"/>
    <cellStyle name="Total 2 10 15 3" xfId="43482"/>
    <cellStyle name="Total 2 10 15 4" xfId="43483"/>
    <cellStyle name="Total 2 10 15 5" xfId="43484"/>
    <cellStyle name="Total 2 10 16" xfId="43485"/>
    <cellStyle name="Total 2 10 16 2" xfId="43486"/>
    <cellStyle name="Total 2 10 16 3" xfId="43487"/>
    <cellStyle name="Total 2 10 16 4" xfId="43488"/>
    <cellStyle name="Total 2 10 16 5" xfId="43489"/>
    <cellStyle name="Total 2 10 17" xfId="43490"/>
    <cellStyle name="Total 2 10 17 2" xfId="43491"/>
    <cellStyle name="Total 2 10 17 3" xfId="43492"/>
    <cellStyle name="Total 2 10 17 4" xfId="43493"/>
    <cellStyle name="Total 2 10 17 5" xfId="43494"/>
    <cellStyle name="Total 2 10 18" xfId="43495"/>
    <cellStyle name="Total 2 10 18 2" xfId="43496"/>
    <cellStyle name="Total 2 10 18 3" xfId="43497"/>
    <cellStyle name="Total 2 10 18 4" xfId="43498"/>
    <cellStyle name="Total 2 10 18 5" xfId="43499"/>
    <cellStyle name="Total 2 10 19" xfId="43500"/>
    <cellStyle name="Total 2 10 2" xfId="43501"/>
    <cellStyle name="Total 2 10 2 10" xfId="43502"/>
    <cellStyle name="Total 2 10 2 10 2" xfId="43503"/>
    <cellStyle name="Total 2 10 2 10 3" xfId="43504"/>
    <cellStyle name="Total 2 10 2 10 4" xfId="43505"/>
    <cellStyle name="Total 2 10 2 10 5" xfId="43506"/>
    <cellStyle name="Total 2 10 2 11" xfId="43507"/>
    <cellStyle name="Total 2 10 2 11 2" xfId="43508"/>
    <cellStyle name="Total 2 10 2 11 3" xfId="43509"/>
    <cellStyle name="Total 2 10 2 11 4" xfId="43510"/>
    <cellStyle name="Total 2 10 2 11 5" xfId="43511"/>
    <cellStyle name="Total 2 10 2 12" xfId="43512"/>
    <cellStyle name="Total 2 10 2 12 2" xfId="43513"/>
    <cellStyle name="Total 2 10 2 12 3" xfId="43514"/>
    <cellStyle name="Total 2 10 2 12 4" xfId="43515"/>
    <cellStyle name="Total 2 10 2 12 5" xfId="43516"/>
    <cellStyle name="Total 2 10 2 13" xfId="43517"/>
    <cellStyle name="Total 2 10 2 13 2" xfId="43518"/>
    <cellStyle name="Total 2 10 2 13 3" xfId="43519"/>
    <cellStyle name="Total 2 10 2 13 4" xfId="43520"/>
    <cellStyle name="Total 2 10 2 13 5" xfId="43521"/>
    <cellStyle name="Total 2 10 2 14" xfId="43522"/>
    <cellStyle name="Total 2 10 2 14 2" xfId="43523"/>
    <cellStyle name="Total 2 10 2 14 3" xfId="43524"/>
    <cellStyle name="Total 2 10 2 14 4" xfId="43525"/>
    <cellStyle name="Total 2 10 2 14 5" xfId="43526"/>
    <cellStyle name="Total 2 10 2 15" xfId="43527"/>
    <cellStyle name="Total 2 10 2 15 2" xfId="43528"/>
    <cellStyle name="Total 2 10 2 15 3" xfId="43529"/>
    <cellStyle name="Total 2 10 2 15 4" xfId="43530"/>
    <cellStyle name="Total 2 10 2 15 5" xfId="43531"/>
    <cellStyle name="Total 2 10 2 16" xfId="43532"/>
    <cellStyle name="Total 2 10 2 16 2" xfId="43533"/>
    <cellStyle name="Total 2 10 2 16 3" xfId="43534"/>
    <cellStyle name="Total 2 10 2 16 4" xfId="43535"/>
    <cellStyle name="Total 2 10 2 16 5" xfId="43536"/>
    <cellStyle name="Total 2 10 2 17" xfId="43537"/>
    <cellStyle name="Total 2 10 2 17 2" xfId="43538"/>
    <cellStyle name="Total 2 10 2 17 3" xfId="43539"/>
    <cellStyle name="Total 2 10 2 17 4" xfId="43540"/>
    <cellStyle name="Total 2 10 2 17 5" xfId="43541"/>
    <cellStyle name="Total 2 10 2 18" xfId="43542"/>
    <cellStyle name="Total 2 10 2 18 2" xfId="43543"/>
    <cellStyle name="Total 2 10 2 18 3" xfId="43544"/>
    <cellStyle name="Total 2 10 2 18 4" xfId="43545"/>
    <cellStyle name="Total 2 10 2 18 5" xfId="43546"/>
    <cellStyle name="Total 2 10 2 19" xfId="43547"/>
    <cellStyle name="Total 2 10 2 2" xfId="43548"/>
    <cellStyle name="Total 2 10 2 2 2" xfId="43549"/>
    <cellStyle name="Total 2 10 2 2 2 2" xfId="43550"/>
    <cellStyle name="Total 2 10 2 2 2 3" xfId="43551"/>
    <cellStyle name="Total 2 10 2 2 2 4" xfId="43552"/>
    <cellStyle name="Total 2 10 2 2 2 5" xfId="43553"/>
    <cellStyle name="Total 2 10 2 2 2 6" xfId="43554"/>
    <cellStyle name="Total 2 10 2 2 2 7" xfId="43555"/>
    <cellStyle name="Total 2 10 2 2 3" xfId="43556"/>
    <cellStyle name="Total 2 10 2 2 4" xfId="43557"/>
    <cellStyle name="Total 2 10 2 2 5" xfId="43558"/>
    <cellStyle name="Total 2 10 2 3" xfId="43559"/>
    <cellStyle name="Total 2 10 2 3 2" xfId="43560"/>
    <cellStyle name="Total 2 10 2 3 2 2" xfId="43561"/>
    <cellStyle name="Total 2 10 2 3 2 3" xfId="43562"/>
    <cellStyle name="Total 2 10 2 3 2 4" xfId="43563"/>
    <cellStyle name="Total 2 10 2 3 2 5" xfId="43564"/>
    <cellStyle name="Total 2 10 2 3 2 6" xfId="43565"/>
    <cellStyle name="Total 2 10 2 3 2 7" xfId="43566"/>
    <cellStyle name="Total 2 10 2 3 3" xfId="43567"/>
    <cellStyle name="Total 2 10 2 3 4" xfId="43568"/>
    <cellStyle name="Total 2 10 2 3 5" xfId="43569"/>
    <cellStyle name="Total 2 10 2 4" xfId="43570"/>
    <cellStyle name="Total 2 10 2 4 2" xfId="43571"/>
    <cellStyle name="Total 2 10 2 4 2 2" xfId="43572"/>
    <cellStyle name="Total 2 10 2 4 2 3" xfId="43573"/>
    <cellStyle name="Total 2 10 2 4 2 4" xfId="43574"/>
    <cellStyle name="Total 2 10 2 4 2 5" xfId="43575"/>
    <cellStyle name="Total 2 10 2 4 2 6" xfId="43576"/>
    <cellStyle name="Total 2 10 2 4 2 7" xfId="43577"/>
    <cellStyle name="Total 2 10 2 4 3" xfId="43578"/>
    <cellStyle name="Total 2 10 2 4 4" xfId="43579"/>
    <cellStyle name="Total 2 10 2 4 5" xfId="43580"/>
    <cellStyle name="Total 2 10 2 5" xfId="43581"/>
    <cellStyle name="Total 2 10 2 5 2" xfId="43582"/>
    <cellStyle name="Total 2 10 2 5 3" xfId="43583"/>
    <cellStyle name="Total 2 10 2 5 4" xfId="43584"/>
    <cellStyle name="Total 2 10 2 5 5" xfId="43585"/>
    <cellStyle name="Total 2 10 2 5 6" xfId="43586"/>
    <cellStyle name="Total 2 10 2 5 7" xfId="43587"/>
    <cellStyle name="Total 2 10 2 5 8" xfId="43588"/>
    <cellStyle name="Total 2 10 2 6" xfId="43589"/>
    <cellStyle name="Total 2 10 2 6 2" xfId="43590"/>
    <cellStyle name="Total 2 10 2 6 3" xfId="43591"/>
    <cellStyle name="Total 2 10 2 6 4" xfId="43592"/>
    <cellStyle name="Total 2 10 2 6 5" xfId="43593"/>
    <cellStyle name="Total 2 10 2 6 6" xfId="43594"/>
    <cellStyle name="Total 2 10 2 6 7" xfId="43595"/>
    <cellStyle name="Total 2 10 2 7" xfId="43596"/>
    <cellStyle name="Total 2 10 2 7 2" xfId="43597"/>
    <cellStyle name="Total 2 10 2 7 3" xfId="43598"/>
    <cellStyle name="Total 2 10 2 7 4" xfId="43599"/>
    <cellStyle name="Total 2 10 2 7 5" xfId="43600"/>
    <cellStyle name="Total 2 10 2 8" xfId="43601"/>
    <cellStyle name="Total 2 10 2 8 2" xfId="43602"/>
    <cellStyle name="Total 2 10 2 8 3" xfId="43603"/>
    <cellStyle name="Total 2 10 2 8 4" xfId="43604"/>
    <cellStyle name="Total 2 10 2 8 5" xfId="43605"/>
    <cellStyle name="Total 2 10 2 9" xfId="43606"/>
    <cellStyle name="Total 2 10 2 9 2" xfId="43607"/>
    <cellStyle name="Total 2 10 2 9 3" xfId="43608"/>
    <cellStyle name="Total 2 10 2 9 4" xfId="43609"/>
    <cellStyle name="Total 2 10 2 9 5" xfId="43610"/>
    <cellStyle name="Total 2 10 3" xfId="43611"/>
    <cellStyle name="Total 2 10 3 10" xfId="43612"/>
    <cellStyle name="Total 2 10 3 2" xfId="43613"/>
    <cellStyle name="Total 2 10 3 2 2" xfId="43614"/>
    <cellStyle name="Total 2 10 3 2 2 2" xfId="43615"/>
    <cellStyle name="Total 2 10 3 2 2 3" xfId="43616"/>
    <cellStyle name="Total 2 10 3 2 2 4" xfId="43617"/>
    <cellStyle name="Total 2 10 3 2 2 5" xfId="43618"/>
    <cellStyle name="Total 2 10 3 2 2 6" xfId="43619"/>
    <cellStyle name="Total 2 10 3 2 2 7" xfId="43620"/>
    <cellStyle name="Total 2 10 3 2 3" xfId="43621"/>
    <cellStyle name="Total 2 10 3 2 4" xfId="43622"/>
    <cellStyle name="Total 2 10 3 3" xfId="43623"/>
    <cellStyle name="Total 2 10 3 3 2" xfId="43624"/>
    <cellStyle name="Total 2 10 3 3 2 2" xfId="43625"/>
    <cellStyle name="Total 2 10 3 3 2 3" xfId="43626"/>
    <cellStyle name="Total 2 10 3 3 2 4" xfId="43627"/>
    <cellStyle name="Total 2 10 3 3 2 5" xfId="43628"/>
    <cellStyle name="Total 2 10 3 3 2 6" xfId="43629"/>
    <cellStyle name="Total 2 10 3 3 2 7" xfId="43630"/>
    <cellStyle name="Total 2 10 3 3 3" xfId="43631"/>
    <cellStyle name="Total 2 10 3 3 4" xfId="43632"/>
    <cellStyle name="Total 2 10 3 4" xfId="43633"/>
    <cellStyle name="Total 2 10 3 4 2" xfId="43634"/>
    <cellStyle name="Total 2 10 3 4 2 2" xfId="43635"/>
    <cellStyle name="Total 2 10 3 4 2 3" xfId="43636"/>
    <cellStyle name="Total 2 10 3 4 2 4" xfId="43637"/>
    <cellStyle name="Total 2 10 3 4 2 5" xfId="43638"/>
    <cellStyle name="Total 2 10 3 4 2 6" xfId="43639"/>
    <cellStyle name="Total 2 10 3 4 2 7" xfId="43640"/>
    <cellStyle name="Total 2 10 3 4 3" xfId="43641"/>
    <cellStyle name="Total 2 10 3 4 4" xfId="43642"/>
    <cellStyle name="Total 2 10 3 5" xfId="43643"/>
    <cellStyle name="Total 2 10 3 5 2" xfId="43644"/>
    <cellStyle name="Total 2 10 3 5 3" xfId="43645"/>
    <cellStyle name="Total 2 10 3 5 4" xfId="43646"/>
    <cellStyle name="Total 2 10 3 5 5" xfId="43647"/>
    <cellStyle name="Total 2 10 3 5 6" xfId="43648"/>
    <cellStyle name="Total 2 10 3 5 7" xfId="43649"/>
    <cellStyle name="Total 2 10 3 5 8" xfId="43650"/>
    <cellStyle name="Total 2 10 3 6" xfId="43651"/>
    <cellStyle name="Total 2 10 3 6 2" xfId="43652"/>
    <cellStyle name="Total 2 10 3 6 3" xfId="43653"/>
    <cellStyle name="Total 2 10 3 6 4" xfId="43654"/>
    <cellStyle name="Total 2 10 3 6 5" xfId="43655"/>
    <cellStyle name="Total 2 10 3 6 6" xfId="43656"/>
    <cellStyle name="Total 2 10 3 6 7" xfId="43657"/>
    <cellStyle name="Total 2 10 3 7" xfId="43658"/>
    <cellStyle name="Total 2 10 3 8" xfId="43659"/>
    <cellStyle name="Total 2 10 3 9" xfId="43660"/>
    <cellStyle name="Total 2 10 4" xfId="43661"/>
    <cellStyle name="Total 2 10 4 2" xfId="43662"/>
    <cellStyle name="Total 2 10 4 2 2" xfId="43663"/>
    <cellStyle name="Total 2 10 4 2 3" xfId="43664"/>
    <cellStyle name="Total 2 10 4 2 4" xfId="43665"/>
    <cellStyle name="Total 2 10 4 2 5" xfId="43666"/>
    <cellStyle name="Total 2 10 4 2 6" xfId="43667"/>
    <cellStyle name="Total 2 10 4 2 7" xfId="43668"/>
    <cellStyle name="Total 2 10 4 3" xfId="43669"/>
    <cellStyle name="Total 2 10 4 4" xfId="43670"/>
    <cellStyle name="Total 2 10 4 5" xfId="43671"/>
    <cellStyle name="Total 2 10 5" xfId="43672"/>
    <cellStyle name="Total 2 10 5 2" xfId="43673"/>
    <cellStyle name="Total 2 10 5 2 2" xfId="43674"/>
    <cellStyle name="Total 2 10 5 2 3" xfId="43675"/>
    <cellStyle name="Total 2 10 5 2 4" xfId="43676"/>
    <cellStyle name="Total 2 10 5 2 5" xfId="43677"/>
    <cellStyle name="Total 2 10 5 2 6" xfId="43678"/>
    <cellStyle name="Total 2 10 5 2 7" xfId="43679"/>
    <cellStyle name="Total 2 10 5 3" xfId="43680"/>
    <cellStyle name="Total 2 10 5 4" xfId="43681"/>
    <cellStyle name="Total 2 10 5 5" xfId="43682"/>
    <cellStyle name="Total 2 10 6" xfId="43683"/>
    <cellStyle name="Total 2 10 6 2" xfId="43684"/>
    <cellStyle name="Total 2 10 6 2 2" xfId="43685"/>
    <cellStyle name="Total 2 10 6 2 3" xfId="43686"/>
    <cellStyle name="Total 2 10 6 2 4" xfId="43687"/>
    <cellStyle name="Total 2 10 6 2 5" xfId="43688"/>
    <cellStyle name="Total 2 10 6 2 6" xfId="43689"/>
    <cellStyle name="Total 2 10 6 2 7" xfId="43690"/>
    <cellStyle name="Total 2 10 6 3" xfId="43691"/>
    <cellStyle name="Total 2 10 6 4" xfId="43692"/>
    <cellStyle name="Total 2 10 6 5" xfId="43693"/>
    <cellStyle name="Total 2 10 7" xfId="43694"/>
    <cellStyle name="Total 2 10 7 2" xfId="43695"/>
    <cellStyle name="Total 2 10 7 2 2" xfId="43696"/>
    <cellStyle name="Total 2 10 7 2 3" xfId="43697"/>
    <cellStyle name="Total 2 10 7 2 4" xfId="43698"/>
    <cellStyle name="Total 2 10 7 2 5" xfId="43699"/>
    <cellStyle name="Total 2 10 7 2 6" xfId="43700"/>
    <cellStyle name="Total 2 10 7 2 7" xfId="43701"/>
    <cellStyle name="Total 2 10 7 3" xfId="43702"/>
    <cellStyle name="Total 2 10 7 4" xfId="43703"/>
    <cellStyle name="Total 2 10 7 5" xfId="43704"/>
    <cellStyle name="Total 2 10 8" xfId="43705"/>
    <cellStyle name="Total 2 10 8 2" xfId="43706"/>
    <cellStyle name="Total 2 10 8 3" xfId="43707"/>
    <cellStyle name="Total 2 10 8 4" xfId="43708"/>
    <cellStyle name="Total 2 10 8 5" xfId="43709"/>
    <cellStyle name="Total 2 10 8 6" xfId="43710"/>
    <cellStyle name="Total 2 10 8 7" xfId="43711"/>
    <cellStyle name="Total 2 10 8 8" xfId="43712"/>
    <cellStyle name="Total 2 10 9" xfId="43713"/>
    <cellStyle name="Total 2 10 9 2" xfId="43714"/>
    <cellStyle name="Total 2 10 9 3" xfId="43715"/>
    <cellStyle name="Total 2 10 9 4" xfId="43716"/>
    <cellStyle name="Total 2 10 9 5" xfId="43717"/>
    <cellStyle name="Total 2 10 9 6" xfId="43718"/>
    <cellStyle name="Total 2 10 9 7" xfId="43719"/>
    <cellStyle name="Total 2 11" xfId="43720"/>
    <cellStyle name="Total 2 11 10" xfId="43721"/>
    <cellStyle name="Total 2 11 10 2" xfId="43722"/>
    <cellStyle name="Total 2 11 10 3" xfId="43723"/>
    <cellStyle name="Total 2 11 10 4" xfId="43724"/>
    <cellStyle name="Total 2 11 10 5" xfId="43725"/>
    <cellStyle name="Total 2 11 11" xfId="43726"/>
    <cellStyle name="Total 2 11 11 2" xfId="43727"/>
    <cellStyle name="Total 2 11 11 3" xfId="43728"/>
    <cellStyle name="Total 2 11 11 4" xfId="43729"/>
    <cellStyle name="Total 2 11 11 5" xfId="43730"/>
    <cellStyle name="Total 2 11 12" xfId="43731"/>
    <cellStyle name="Total 2 11 12 2" xfId="43732"/>
    <cellStyle name="Total 2 11 12 3" xfId="43733"/>
    <cellStyle name="Total 2 11 12 4" xfId="43734"/>
    <cellStyle name="Total 2 11 12 5" xfId="43735"/>
    <cellStyle name="Total 2 11 13" xfId="43736"/>
    <cellStyle name="Total 2 11 13 2" xfId="43737"/>
    <cellStyle name="Total 2 11 13 3" xfId="43738"/>
    <cellStyle name="Total 2 11 13 4" xfId="43739"/>
    <cellStyle name="Total 2 11 13 5" xfId="43740"/>
    <cellStyle name="Total 2 11 14" xfId="43741"/>
    <cellStyle name="Total 2 11 14 2" xfId="43742"/>
    <cellStyle name="Total 2 11 14 3" xfId="43743"/>
    <cellStyle name="Total 2 11 14 4" xfId="43744"/>
    <cellStyle name="Total 2 11 14 5" xfId="43745"/>
    <cellStyle name="Total 2 11 15" xfId="43746"/>
    <cellStyle name="Total 2 11 15 2" xfId="43747"/>
    <cellStyle name="Total 2 11 15 3" xfId="43748"/>
    <cellStyle name="Total 2 11 15 4" xfId="43749"/>
    <cellStyle name="Total 2 11 15 5" xfId="43750"/>
    <cellStyle name="Total 2 11 16" xfId="43751"/>
    <cellStyle name="Total 2 11 16 2" xfId="43752"/>
    <cellStyle name="Total 2 11 16 3" xfId="43753"/>
    <cellStyle name="Total 2 11 16 4" xfId="43754"/>
    <cellStyle name="Total 2 11 16 5" xfId="43755"/>
    <cellStyle name="Total 2 11 17" xfId="43756"/>
    <cellStyle name="Total 2 11 17 2" xfId="43757"/>
    <cellStyle name="Total 2 11 17 3" xfId="43758"/>
    <cellStyle name="Total 2 11 17 4" xfId="43759"/>
    <cellStyle name="Total 2 11 17 5" xfId="43760"/>
    <cellStyle name="Total 2 11 18" xfId="43761"/>
    <cellStyle name="Total 2 11 18 2" xfId="43762"/>
    <cellStyle name="Total 2 11 18 3" xfId="43763"/>
    <cellStyle name="Total 2 11 18 4" xfId="43764"/>
    <cellStyle name="Total 2 11 18 5" xfId="43765"/>
    <cellStyle name="Total 2 11 19" xfId="43766"/>
    <cellStyle name="Total 2 11 2" xfId="43767"/>
    <cellStyle name="Total 2 11 2 10" xfId="43768"/>
    <cellStyle name="Total 2 11 2 10 2" xfId="43769"/>
    <cellStyle name="Total 2 11 2 10 3" xfId="43770"/>
    <cellStyle name="Total 2 11 2 10 4" xfId="43771"/>
    <cellStyle name="Total 2 11 2 10 5" xfId="43772"/>
    <cellStyle name="Total 2 11 2 11" xfId="43773"/>
    <cellStyle name="Total 2 11 2 11 2" xfId="43774"/>
    <cellStyle name="Total 2 11 2 11 3" xfId="43775"/>
    <cellStyle name="Total 2 11 2 11 4" xfId="43776"/>
    <cellStyle name="Total 2 11 2 11 5" xfId="43777"/>
    <cellStyle name="Total 2 11 2 12" xfId="43778"/>
    <cellStyle name="Total 2 11 2 12 2" xfId="43779"/>
    <cellStyle name="Total 2 11 2 12 3" xfId="43780"/>
    <cellStyle name="Total 2 11 2 12 4" xfId="43781"/>
    <cellStyle name="Total 2 11 2 12 5" xfId="43782"/>
    <cellStyle name="Total 2 11 2 13" xfId="43783"/>
    <cellStyle name="Total 2 11 2 13 2" xfId="43784"/>
    <cellStyle name="Total 2 11 2 13 3" xfId="43785"/>
    <cellStyle name="Total 2 11 2 13 4" xfId="43786"/>
    <cellStyle name="Total 2 11 2 13 5" xfId="43787"/>
    <cellStyle name="Total 2 11 2 14" xfId="43788"/>
    <cellStyle name="Total 2 11 2 14 2" xfId="43789"/>
    <cellStyle name="Total 2 11 2 14 3" xfId="43790"/>
    <cellStyle name="Total 2 11 2 14 4" xfId="43791"/>
    <cellStyle name="Total 2 11 2 14 5" xfId="43792"/>
    <cellStyle name="Total 2 11 2 15" xfId="43793"/>
    <cellStyle name="Total 2 11 2 15 2" xfId="43794"/>
    <cellStyle name="Total 2 11 2 15 3" xfId="43795"/>
    <cellStyle name="Total 2 11 2 15 4" xfId="43796"/>
    <cellStyle name="Total 2 11 2 15 5" xfId="43797"/>
    <cellStyle name="Total 2 11 2 16" xfId="43798"/>
    <cellStyle name="Total 2 11 2 16 2" xfId="43799"/>
    <cellStyle name="Total 2 11 2 16 3" xfId="43800"/>
    <cellStyle name="Total 2 11 2 16 4" xfId="43801"/>
    <cellStyle name="Total 2 11 2 16 5" xfId="43802"/>
    <cellStyle name="Total 2 11 2 17" xfId="43803"/>
    <cellStyle name="Total 2 11 2 17 2" xfId="43804"/>
    <cellStyle name="Total 2 11 2 17 3" xfId="43805"/>
    <cellStyle name="Total 2 11 2 17 4" xfId="43806"/>
    <cellStyle name="Total 2 11 2 17 5" xfId="43807"/>
    <cellStyle name="Total 2 11 2 18" xfId="43808"/>
    <cellStyle name="Total 2 11 2 18 2" xfId="43809"/>
    <cellStyle name="Total 2 11 2 18 3" xfId="43810"/>
    <cellStyle name="Total 2 11 2 18 4" xfId="43811"/>
    <cellStyle name="Total 2 11 2 18 5" xfId="43812"/>
    <cellStyle name="Total 2 11 2 19" xfId="43813"/>
    <cellStyle name="Total 2 11 2 2" xfId="43814"/>
    <cellStyle name="Total 2 11 2 2 2" xfId="43815"/>
    <cellStyle name="Total 2 11 2 2 2 2" xfId="43816"/>
    <cellStyle name="Total 2 11 2 2 2 3" xfId="43817"/>
    <cellStyle name="Total 2 11 2 2 2 4" xfId="43818"/>
    <cellStyle name="Total 2 11 2 2 2 5" xfId="43819"/>
    <cellStyle name="Total 2 11 2 2 2 6" xfId="43820"/>
    <cellStyle name="Total 2 11 2 2 2 7" xfId="43821"/>
    <cellStyle name="Total 2 11 2 2 3" xfId="43822"/>
    <cellStyle name="Total 2 11 2 2 4" xfId="43823"/>
    <cellStyle name="Total 2 11 2 2 5" xfId="43824"/>
    <cellStyle name="Total 2 11 2 3" xfId="43825"/>
    <cellStyle name="Total 2 11 2 3 2" xfId="43826"/>
    <cellStyle name="Total 2 11 2 3 2 2" xfId="43827"/>
    <cellStyle name="Total 2 11 2 3 2 3" xfId="43828"/>
    <cellStyle name="Total 2 11 2 3 2 4" xfId="43829"/>
    <cellStyle name="Total 2 11 2 3 2 5" xfId="43830"/>
    <cellStyle name="Total 2 11 2 3 2 6" xfId="43831"/>
    <cellStyle name="Total 2 11 2 3 2 7" xfId="43832"/>
    <cellStyle name="Total 2 11 2 3 3" xfId="43833"/>
    <cellStyle name="Total 2 11 2 3 4" xfId="43834"/>
    <cellStyle name="Total 2 11 2 3 5" xfId="43835"/>
    <cellStyle name="Total 2 11 2 4" xfId="43836"/>
    <cellStyle name="Total 2 11 2 4 2" xfId="43837"/>
    <cellStyle name="Total 2 11 2 4 2 2" xfId="43838"/>
    <cellStyle name="Total 2 11 2 4 2 3" xfId="43839"/>
    <cellStyle name="Total 2 11 2 4 2 4" xfId="43840"/>
    <cellStyle name="Total 2 11 2 4 2 5" xfId="43841"/>
    <cellStyle name="Total 2 11 2 4 2 6" xfId="43842"/>
    <cellStyle name="Total 2 11 2 4 2 7" xfId="43843"/>
    <cellStyle name="Total 2 11 2 4 3" xfId="43844"/>
    <cellStyle name="Total 2 11 2 4 4" xfId="43845"/>
    <cellStyle name="Total 2 11 2 4 5" xfId="43846"/>
    <cellStyle name="Total 2 11 2 5" xfId="43847"/>
    <cellStyle name="Total 2 11 2 5 2" xfId="43848"/>
    <cellStyle name="Total 2 11 2 5 3" xfId="43849"/>
    <cellStyle name="Total 2 11 2 5 4" xfId="43850"/>
    <cellStyle name="Total 2 11 2 5 5" xfId="43851"/>
    <cellStyle name="Total 2 11 2 5 6" xfId="43852"/>
    <cellStyle name="Total 2 11 2 5 7" xfId="43853"/>
    <cellStyle name="Total 2 11 2 5 8" xfId="43854"/>
    <cellStyle name="Total 2 11 2 6" xfId="43855"/>
    <cellStyle name="Total 2 11 2 6 2" xfId="43856"/>
    <cellStyle name="Total 2 11 2 6 3" xfId="43857"/>
    <cellStyle name="Total 2 11 2 6 4" xfId="43858"/>
    <cellStyle name="Total 2 11 2 6 5" xfId="43859"/>
    <cellStyle name="Total 2 11 2 6 6" xfId="43860"/>
    <cellStyle name="Total 2 11 2 6 7" xfId="43861"/>
    <cellStyle name="Total 2 11 2 7" xfId="43862"/>
    <cellStyle name="Total 2 11 2 7 2" xfId="43863"/>
    <cellStyle name="Total 2 11 2 7 3" xfId="43864"/>
    <cellStyle name="Total 2 11 2 7 4" xfId="43865"/>
    <cellStyle name="Total 2 11 2 7 5" xfId="43866"/>
    <cellStyle name="Total 2 11 2 8" xfId="43867"/>
    <cellStyle name="Total 2 11 2 8 2" xfId="43868"/>
    <cellStyle name="Total 2 11 2 8 3" xfId="43869"/>
    <cellStyle name="Total 2 11 2 8 4" xfId="43870"/>
    <cellStyle name="Total 2 11 2 8 5" xfId="43871"/>
    <cellStyle name="Total 2 11 2 9" xfId="43872"/>
    <cellStyle name="Total 2 11 2 9 2" xfId="43873"/>
    <cellStyle name="Total 2 11 2 9 3" xfId="43874"/>
    <cellStyle name="Total 2 11 2 9 4" xfId="43875"/>
    <cellStyle name="Total 2 11 2 9 5" xfId="43876"/>
    <cellStyle name="Total 2 11 3" xfId="43877"/>
    <cellStyle name="Total 2 11 3 10" xfId="43878"/>
    <cellStyle name="Total 2 11 3 2" xfId="43879"/>
    <cellStyle name="Total 2 11 3 2 2" xfId="43880"/>
    <cellStyle name="Total 2 11 3 2 2 2" xfId="43881"/>
    <cellStyle name="Total 2 11 3 2 2 3" xfId="43882"/>
    <cellStyle name="Total 2 11 3 2 2 4" xfId="43883"/>
    <cellStyle name="Total 2 11 3 2 2 5" xfId="43884"/>
    <cellStyle name="Total 2 11 3 2 2 6" xfId="43885"/>
    <cellStyle name="Total 2 11 3 2 2 7" xfId="43886"/>
    <cellStyle name="Total 2 11 3 2 3" xfId="43887"/>
    <cellStyle name="Total 2 11 3 2 4" xfId="43888"/>
    <cellStyle name="Total 2 11 3 3" xfId="43889"/>
    <cellStyle name="Total 2 11 3 3 2" xfId="43890"/>
    <cellStyle name="Total 2 11 3 3 2 2" xfId="43891"/>
    <cellStyle name="Total 2 11 3 3 2 3" xfId="43892"/>
    <cellStyle name="Total 2 11 3 3 2 4" xfId="43893"/>
    <cellStyle name="Total 2 11 3 3 2 5" xfId="43894"/>
    <cellStyle name="Total 2 11 3 3 2 6" xfId="43895"/>
    <cellStyle name="Total 2 11 3 3 2 7" xfId="43896"/>
    <cellStyle name="Total 2 11 3 3 3" xfId="43897"/>
    <cellStyle name="Total 2 11 3 3 4" xfId="43898"/>
    <cellStyle name="Total 2 11 3 4" xfId="43899"/>
    <cellStyle name="Total 2 11 3 4 2" xfId="43900"/>
    <cellStyle name="Total 2 11 3 4 2 2" xfId="43901"/>
    <cellStyle name="Total 2 11 3 4 2 3" xfId="43902"/>
    <cellStyle name="Total 2 11 3 4 2 4" xfId="43903"/>
    <cellStyle name="Total 2 11 3 4 2 5" xfId="43904"/>
    <cellStyle name="Total 2 11 3 4 2 6" xfId="43905"/>
    <cellStyle name="Total 2 11 3 4 2 7" xfId="43906"/>
    <cellStyle name="Total 2 11 3 4 3" xfId="43907"/>
    <cellStyle name="Total 2 11 3 4 4" xfId="43908"/>
    <cellStyle name="Total 2 11 3 5" xfId="43909"/>
    <cellStyle name="Total 2 11 3 5 2" xfId="43910"/>
    <cellStyle name="Total 2 11 3 5 3" xfId="43911"/>
    <cellStyle name="Total 2 11 3 5 4" xfId="43912"/>
    <cellStyle name="Total 2 11 3 5 5" xfId="43913"/>
    <cellStyle name="Total 2 11 3 5 6" xfId="43914"/>
    <cellStyle name="Total 2 11 3 5 7" xfId="43915"/>
    <cellStyle name="Total 2 11 3 5 8" xfId="43916"/>
    <cellStyle name="Total 2 11 3 6" xfId="43917"/>
    <cellStyle name="Total 2 11 3 6 2" xfId="43918"/>
    <cellStyle name="Total 2 11 3 6 3" xfId="43919"/>
    <cellStyle name="Total 2 11 3 6 4" xfId="43920"/>
    <cellStyle name="Total 2 11 3 6 5" xfId="43921"/>
    <cellStyle name="Total 2 11 3 6 6" xfId="43922"/>
    <cellStyle name="Total 2 11 3 6 7" xfId="43923"/>
    <cellStyle name="Total 2 11 3 7" xfId="43924"/>
    <cellStyle name="Total 2 11 3 8" xfId="43925"/>
    <cellStyle name="Total 2 11 3 9" xfId="43926"/>
    <cellStyle name="Total 2 11 4" xfId="43927"/>
    <cellStyle name="Total 2 11 4 2" xfId="43928"/>
    <cellStyle name="Total 2 11 4 2 2" xfId="43929"/>
    <cellStyle name="Total 2 11 4 2 3" xfId="43930"/>
    <cellStyle name="Total 2 11 4 2 4" xfId="43931"/>
    <cellStyle name="Total 2 11 4 2 5" xfId="43932"/>
    <cellStyle name="Total 2 11 4 2 6" xfId="43933"/>
    <cellStyle name="Total 2 11 4 2 7" xfId="43934"/>
    <cellStyle name="Total 2 11 4 3" xfId="43935"/>
    <cellStyle name="Total 2 11 4 4" xfId="43936"/>
    <cellStyle name="Total 2 11 4 5" xfId="43937"/>
    <cellStyle name="Total 2 11 5" xfId="43938"/>
    <cellStyle name="Total 2 11 5 2" xfId="43939"/>
    <cellStyle name="Total 2 11 5 2 2" xfId="43940"/>
    <cellStyle name="Total 2 11 5 2 3" xfId="43941"/>
    <cellStyle name="Total 2 11 5 2 4" xfId="43942"/>
    <cellStyle name="Total 2 11 5 2 5" xfId="43943"/>
    <cellStyle name="Total 2 11 5 2 6" xfId="43944"/>
    <cellStyle name="Total 2 11 5 2 7" xfId="43945"/>
    <cellStyle name="Total 2 11 5 3" xfId="43946"/>
    <cellStyle name="Total 2 11 5 4" xfId="43947"/>
    <cellStyle name="Total 2 11 5 5" xfId="43948"/>
    <cellStyle name="Total 2 11 6" xfId="43949"/>
    <cellStyle name="Total 2 11 6 2" xfId="43950"/>
    <cellStyle name="Total 2 11 6 2 2" xfId="43951"/>
    <cellStyle name="Total 2 11 6 2 3" xfId="43952"/>
    <cellStyle name="Total 2 11 6 2 4" xfId="43953"/>
    <cellStyle name="Total 2 11 6 2 5" xfId="43954"/>
    <cellStyle name="Total 2 11 6 2 6" xfId="43955"/>
    <cellStyle name="Total 2 11 6 2 7" xfId="43956"/>
    <cellStyle name="Total 2 11 6 3" xfId="43957"/>
    <cellStyle name="Total 2 11 6 4" xfId="43958"/>
    <cellStyle name="Total 2 11 6 5" xfId="43959"/>
    <cellStyle name="Total 2 11 7" xfId="43960"/>
    <cellStyle name="Total 2 11 7 2" xfId="43961"/>
    <cellStyle name="Total 2 11 7 2 2" xfId="43962"/>
    <cellStyle name="Total 2 11 7 2 3" xfId="43963"/>
    <cellStyle name="Total 2 11 7 2 4" xfId="43964"/>
    <cellStyle name="Total 2 11 7 2 5" xfId="43965"/>
    <cellStyle name="Total 2 11 7 2 6" xfId="43966"/>
    <cellStyle name="Total 2 11 7 2 7" xfId="43967"/>
    <cellStyle name="Total 2 11 7 3" xfId="43968"/>
    <cellStyle name="Total 2 11 7 4" xfId="43969"/>
    <cellStyle name="Total 2 11 7 5" xfId="43970"/>
    <cellStyle name="Total 2 11 8" xfId="43971"/>
    <cellStyle name="Total 2 11 8 2" xfId="43972"/>
    <cellStyle name="Total 2 11 8 3" xfId="43973"/>
    <cellStyle name="Total 2 11 8 4" xfId="43974"/>
    <cellStyle name="Total 2 11 8 5" xfId="43975"/>
    <cellStyle name="Total 2 11 8 6" xfId="43976"/>
    <cellStyle name="Total 2 11 8 7" xfId="43977"/>
    <cellStyle name="Total 2 11 8 8" xfId="43978"/>
    <cellStyle name="Total 2 11 9" xfId="43979"/>
    <cellStyle name="Total 2 11 9 2" xfId="43980"/>
    <cellStyle name="Total 2 11 9 3" xfId="43981"/>
    <cellStyle name="Total 2 11 9 4" xfId="43982"/>
    <cellStyle name="Total 2 11 9 5" xfId="43983"/>
    <cellStyle name="Total 2 11 9 6" xfId="43984"/>
    <cellStyle name="Total 2 11 9 7" xfId="43985"/>
    <cellStyle name="Total 2 12" xfId="43986"/>
    <cellStyle name="Total 2 12 10" xfId="43987"/>
    <cellStyle name="Total 2 12 10 2" xfId="43988"/>
    <cellStyle name="Total 2 12 10 3" xfId="43989"/>
    <cellStyle name="Total 2 12 10 4" xfId="43990"/>
    <cellStyle name="Total 2 12 10 5" xfId="43991"/>
    <cellStyle name="Total 2 12 11" xfId="43992"/>
    <cellStyle name="Total 2 12 11 2" xfId="43993"/>
    <cellStyle name="Total 2 12 11 3" xfId="43994"/>
    <cellStyle name="Total 2 12 11 4" xfId="43995"/>
    <cellStyle name="Total 2 12 11 5" xfId="43996"/>
    <cellStyle name="Total 2 12 12" xfId="43997"/>
    <cellStyle name="Total 2 12 12 2" xfId="43998"/>
    <cellStyle name="Total 2 12 12 3" xfId="43999"/>
    <cellStyle name="Total 2 12 12 4" xfId="44000"/>
    <cellStyle name="Total 2 12 12 5" xfId="44001"/>
    <cellStyle name="Total 2 12 13" xfId="44002"/>
    <cellStyle name="Total 2 12 13 2" xfId="44003"/>
    <cellStyle name="Total 2 12 13 3" xfId="44004"/>
    <cellStyle name="Total 2 12 13 4" xfId="44005"/>
    <cellStyle name="Total 2 12 13 5" xfId="44006"/>
    <cellStyle name="Total 2 12 14" xfId="44007"/>
    <cellStyle name="Total 2 12 14 2" xfId="44008"/>
    <cellStyle name="Total 2 12 14 3" xfId="44009"/>
    <cellStyle name="Total 2 12 14 4" xfId="44010"/>
    <cellStyle name="Total 2 12 14 5" xfId="44011"/>
    <cellStyle name="Total 2 12 15" xfId="44012"/>
    <cellStyle name="Total 2 12 15 2" xfId="44013"/>
    <cellStyle name="Total 2 12 15 3" xfId="44014"/>
    <cellStyle name="Total 2 12 15 4" xfId="44015"/>
    <cellStyle name="Total 2 12 15 5" xfId="44016"/>
    <cellStyle name="Total 2 12 16" xfId="44017"/>
    <cellStyle name="Total 2 12 16 2" xfId="44018"/>
    <cellStyle name="Total 2 12 16 3" xfId="44019"/>
    <cellStyle name="Total 2 12 16 4" xfId="44020"/>
    <cellStyle name="Total 2 12 16 5" xfId="44021"/>
    <cellStyle name="Total 2 12 17" xfId="44022"/>
    <cellStyle name="Total 2 12 17 2" xfId="44023"/>
    <cellStyle name="Total 2 12 17 3" xfId="44024"/>
    <cellStyle name="Total 2 12 17 4" xfId="44025"/>
    <cellStyle name="Total 2 12 17 5" xfId="44026"/>
    <cellStyle name="Total 2 12 18" xfId="44027"/>
    <cellStyle name="Total 2 12 18 2" xfId="44028"/>
    <cellStyle name="Total 2 12 18 3" xfId="44029"/>
    <cellStyle name="Total 2 12 18 4" xfId="44030"/>
    <cellStyle name="Total 2 12 18 5" xfId="44031"/>
    <cellStyle name="Total 2 12 19" xfId="44032"/>
    <cellStyle name="Total 2 12 2" xfId="44033"/>
    <cellStyle name="Total 2 12 2 2" xfId="44034"/>
    <cellStyle name="Total 2 12 2 2 2" xfId="44035"/>
    <cellStyle name="Total 2 12 2 2 3" xfId="44036"/>
    <cellStyle name="Total 2 12 2 2 4" xfId="44037"/>
    <cellStyle name="Total 2 12 2 2 5" xfId="44038"/>
    <cellStyle name="Total 2 12 2 2 6" xfId="44039"/>
    <cellStyle name="Total 2 12 2 2 7" xfId="44040"/>
    <cellStyle name="Total 2 12 2 3" xfId="44041"/>
    <cellStyle name="Total 2 12 2 4" xfId="44042"/>
    <cellStyle name="Total 2 12 2 5" xfId="44043"/>
    <cellStyle name="Total 2 12 3" xfId="44044"/>
    <cellStyle name="Total 2 12 3 2" xfId="44045"/>
    <cellStyle name="Total 2 12 3 2 2" xfId="44046"/>
    <cellStyle name="Total 2 12 3 2 3" xfId="44047"/>
    <cellStyle name="Total 2 12 3 2 4" xfId="44048"/>
    <cellStyle name="Total 2 12 3 2 5" xfId="44049"/>
    <cellStyle name="Total 2 12 3 2 6" xfId="44050"/>
    <cellStyle name="Total 2 12 3 2 7" xfId="44051"/>
    <cellStyle name="Total 2 12 3 3" xfId="44052"/>
    <cellStyle name="Total 2 12 3 4" xfId="44053"/>
    <cellStyle name="Total 2 12 3 5" xfId="44054"/>
    <cellStyle name="Total 2 12 4" xfId="44055"/>
    <cellStyle name="Total 2 12 4 2" xfId="44056"/>
    <cellStyle name="Total 2 12 4 2 2" xfId="44057"/>
    <cellStyle name="Total 2 12 4 2 3" xfId="44058"/>
    <cellStyle name="Total 2 12 4 2 4" xfId="44059"/>
    <cellStyle name="Total 2 12 4 2 5" xfId="44060"/>
    <cellStyle name="Total 2 12 4 2 6" xfId="44061"/>
    <cellStyle name="Total 2 12 4 2 7" xfId="44062"/>
    <cellStyle name="Total 2 12 4 3" xfId="44063"/>
    <cellStyle name="Total 2 12 4 4" xfId="44064"/>
    <cellStyle name="Total 2 12 4 5" xfId="44065"/>
    <cellStyle name="Total 2 12 5" xfId="44066"/>
    <cellStyle name="Total 2 12 5 2" xfId="44067"/>
    <cellStyle name="Total 2 12 5 3" xfId="44068"/>
    <cellStyle name="Total 2 12 5 4" xfId="44069"/>
    <cellStyle name="Total 2 12 5 5" xfId="44070"/>
    <cellStyle name="Total 2 12 5 6" xfId="44071"/>
    <cellStyle name="Total 2 12 5 7" xfId="44072"/>
    <cellStyle name="Total 2 12 5 8" xfId="44073"/>
    <cellStyle name="Total 2 12 6" xfId="44074"/>
    <cellStyle name="Total 2 12 6 2" xfId="44075"/>
    <cellStyle name="Total 2 12 6 3" xfId="44076"/>
    <cellStyle name="Total 2 12 6 4" xfId="44077"/>
    <cellStyle name="Total 2 12 6 5" xfId="44078"/>
    <cellStyle name="Total 2 12 6 6" xfId="44079"/>
    <cellStyle name="Total 2 12 6 7" xfId="44080"/>
    <cellStyle name="Total 2 12 7" xfId="44081"/>
    <cellStyle name="Total 2 12 7 2" xfId="44082"/>
    <cellStyle name="Total 2 12 7 3" xfId="44083"/>
    <cellStyle name="Total 2 12 7 4" xfId="44084"/>
    <cellStyle name="Total 2 12 7 5" xfId="44085"/>
    <cellStyle name="Total 2 12 8" xfId="44086"/>
    <cellStyle name="Total 2 12 8 2" xfId="44087"/>
    <cellStyle name="Total 2 12 8 3" xfId="44088"/>
    <cellStyle name="Total 2 12 8 4" xfId="44089"/>
    <cellStyle name="Total 2 12 8 5" xfId="44090"/>
    <cellStyle name="Total 2 12 9" xfId="44091"/>
    <cellStyle name="Total 2 12 9 2" xfId="44092"/>
    <cellStyle name="Total 2 12 9 3" xfId="44093"/>
    <cellStyle name="Total 2 12 9 4" xfId="44094"/>
    <cellStyle name="Total 2 12 9 5" xfId="44095"/>
    <cellStyle name="Total 2 13" xfId="44096"/>
    <cellStyle name="Total 2 13 10" xfId="44097"/>
    <cellStyle name="Total 2 13 2" xfId="44098"/>
    <cellStyle name="Total 2 13 2 2" xfId="44099"/>
    <cellStyle name="Total 2 13 2 2 2" xfId="44100"/>
    <cellStyle name="Total 2 13 2 2 3" xfId="44101"/>
    <cellStyle name="Total 2 13 2 2 4" xfId="44102"/>
    <cellStyle name="Total 2 13 2 2 5" xfId="44103"/>
    <cellStyle name="Total 2 13 2 2 6" xfId="44104"/>
    <cellStyle name="Total 2 13 2 2 7" xfId="44105"/>
    <cellStyle name="Total 2 13 2 3" xfId="44106"/>
    <cellStyle name="Total 2 13 2 4" xfId="44107"/>
    <cellStyle name="Total 2 13 3" xfId="44108"/>
    <cellStyle name="Total 2 13 3 2" xfId="44109"/>
    <cellStyle name="Total 2 13 3 2 2" xfId="44110"/>
    <cellStyle name="Total 2 13 3 2 3" xfId="44111"/>
    <cellStyle name="Total 2 13 3 2 4" xfId="44112"/>
    <cellStyle name="Total 2 13 3 2 5" xfId="44113"/>
    <cellStyle name="Total 2 13 3 2 6" xfId="44114"/>
    <cellStyle name="Total 2 13 3 2 7" xfId="44115"/>
    <cellStyle name="Total 2 13 3 3" xfId="44116"/>
    <cellStyle name="Total 2 13 3 4" xfId="44117"/>
    <cellStyle name="Total 2 13 4" xfId="44118"/>
    <cellStyle name="Total 2 13 4 2" xfId="44119"/>
    <cellStyle name="Total 2 13 4 2 2" xfId="44120"/>
    <cellStyle name="Total 2 13 4 2 3" xfId="44121"/>
    <cellStyle name="Total 2 13 4 2 4" xfId="44122"/>
    <cellStyle name="Total 2 13 4 2 5" xfId="44123"/>
    <cellStyle name="Total 2 13 4 2 6" xfId="44124"/>
    <cellStyle name="Total 2 13 4 2 7" xfId="44125"/>
    <cellStyle name="Total 2 13 4 3" xfId="44126"/>
    <cellStyle name="Total 2 13 4 4" xfId="44127"/>
    <cellStyle name="Total 2 13 5" xfId="44128"/>
    <cellStyle name="Total 2 13 5 2" xfId="44129"/>
    <cellStyle name="Total 2 13 5 3" xfId="44130"/>
    <cellStyle name="Total 2 13 5 4" xfId="44131"/>
    <cellStyle name="Total 2 13 5 5" xfId="44132"/>
    <cellStyle name="Total 2 13 5 6" xfId="44133"/>
    <cellStyle name="Total 2 13 5 7" xfId="44134"/>
    <cellStyle name="Total 2 13 5 8" xfId="44135"/>
    <cellStyle name="Total 2 13 6" xfId="44136"/>
    <cellStyle name="Total 2 13 6 2" xfId="44137"/>
    <cellStyle name="Total 2 13 6 3" xfId="44138"/>
    <cellStyle name="Total 2 13 6 4" xfId="44139"/>
    <cellStyle name="Total 2 13 6 5" xfId="44140"/>
    <cellStyle name="Total 2 13 6 6" xfId="44141"/>
    <cellStyle name="Total 2 13 6 7" xfId="44142"/>
    <cellStyle name="Total 2 13 7" xfId="44143"/>
    <cellStyle name="Total 2 13 8" xfId="44144"/>
    <cellStyle name="Total 2 13 9" xfId="44145"/>
    <cellStyle name="Total 2 14" xfId="44146"/>
    <cellStyle name="Total 2 14 2" xfId="44147"/>
    <cellStyle name="Total 2 14 2 2" xfId="44148"/>
    <cellStyle name="Total 2 14 2 3" xfId="44149"/>
    <cellStyle name="Total 2 14 2 4" xfId="44150"/>
    <cellStyle name="Total 2 14 2 5" xfId="44151"/>
    <cellStyle name="Total 2 14 2 6" xfId="44152"/>
    <cellStyle name="Total 2 14 2 7" xfId="44153"/>
    <cellStyle name="Total 2 14 3" xfId="44154"/>
    <cellStyle name="Total 2 14 4" xfId="44155"/>
    <cellStyle name="Total 2 14 5" xfId="44156"/>
    <cellStyle name="Total 2 15" xfId="44157"/>
    <cellStyle name="Total 2 15 2" xfId="44158"/>
    <cellStyle name="Total 2 15 2 2" xfId="44159"/>
    <cellStyle name="Total 2 15 2 3" xfId="44160"/>
    <cellStyle name="Total 2 15 2 4" xfId="44161"/>
    <cellStyle name="Total 2 15 2 5" xfId="44162"/>
    <cellStyle name="Total 2 15 2 6" xfId="44163"/>
    <cellStyle name="Total 2 15 2 7" xfId="44164"/>
    <cellStyle name="Total 2 15 3" xfId="44165"/>
    <cellStyle name="Total 2 15 4" xfId="44166"/>
    <cellStyle name="Total 2 15 5" xfId="44167"/>
    <cellStyle name="Total 2 16" xfId="44168"/>
    <cellStyle name="Total 2 16 2" xfId="44169"/>
    <cellStyle name="Total 2 16 2 2" xfId="44170"/>
    <cellStyle name="Total 2 16 2 3" xfId="44171"/>
    <cellStyle name="Total 2 16 2 4" xfId="44172"/>
    <cellStyle name="Total 2 16 2 5" xfId="44173"/>
    <cellStyle name="Total 2 16 2 6" xfId="44174"/>
    <cellStyle name="Total 2 16 2 7" xfId="44175"/>
    <cellStyle name="Total 2 16 3" xfId="44176"/>
    <cellStyle name="Total 2 16 4" xfId="44177"/>
    <cellStyle name="Total 2 16 5" xfId="44178"/>
    <cellStyle name="Total 2 17" xfId="44179"/>
    <cellStyle name="Total 2 17 2" xfId="44180"/>
    <cellStyle name="Total 2 17 2 2" xfId="44181"/>
    <cellStyle name="Total 2 17 2 3" xfId="44182"/>
    <cellStyle name="Total 2 17 2 4" xfId="44183"/>
    <cellStyle name="Total 2 17 2 5" xfId="44184"/>
    <cellStyle name="Total 2 17 2 6" xfId="44185"/>
    <cellStyle name="Total 2 17 2 7" xfId="44186"/>
    <cellStyle name="Total 2 17 3" xfId="44187"/>
    <cellStyle name="Total 2 17 4" xfId="44188"/>
    <cellStyle name="Total 2 17 5" xfId="44189"/>
    <cellStyle name="Total 2 18" xfId="44190"/>
    <cellStyle name="Total 2 18 2" xfId="44191"/>
    <cellStyle name="Total 2 18 3" xfId="44192"/>
    <cellStyle name="Total 2 18 4" xfId="44193"/>
    <cellStyle name="Total 2 18 5" xfId="44194"/>
    <cellStyle name="Total 2 18 6" xfId="44195"/>
    <cellStyle name="Total 2 18 7" xfId="44196"/>
    <cellStyle name="Total 2 18 8" xfId="44197"/>
    <cellStyle name="Total 2 19" xfId="44198"/>
    <cellStyle name="Total 2 19 2" xfId="44199"/>
    <cellStyle name="Total 2 19 3" xfId="44200"/>
    <cellStyle name="Total 2 19 4" xfId="44201"/>
    <cellStyle name="Total 2 19 5" xfId="44202"/>
    <cellStyle name="Total 2 19 6" xfId="44203"/>
    <cellStyle name="Total 2 19 7" xfId="44204"/>
    <cellStyle name="Total 2 2" xfId="44205"/>
    <cellStyle name="Total 2 2 10" xfId="44206"/>
    <cellStyle name="Total 2 2 10 2" xfId="44207"/>
    <cellStyle name="Total 2 2 10 2 2" xfId="44208"/>
    <cellStyle name="Total 2 2 10 2 3" xfId="44209"/>
    <cellStyle name="Total 2 2 10 2 4" xfId="44210"/>
    <cellStyle name="Total 2 2 10 2 5" xfId="44211"/>
    <cellStyle name="Total 2 2 10 2 6" xfId="44212"/>
    <cellStyle name="Total 2 2 10 2 7" xfId="44213"/>
    <cellStyle name="Total 2 2 10 3" xfId="44214"/>
    <cellStyle name="Total 2 2 10 4" xfId="44215"/>
    <cellStyle name="Total 2 2 10 5" xfId="44216"/>
    <cellStyle name="Total 2 2 11" xfId="44217"/>
    <cellStyle name="Total 2 2 11 2" xfId="44218"/>
    <cellStyle name="Total 2 2 11 2 2" xfId="44219"/>
    <cellStyle name="Total 2 2 11 2 3" xfId="44220"/>
    <cellStyle name="Total 2 2 11 2 4" xfId="44221"/>
    <cellStyle name="Total 2 2 11 2 5" xfId="44222"/>
    <cellStyle name="Total 2 2 11 2 6" xfId="44223"/>
    <cellStyle name="Total 2 2 11 2 7" xfId="44224"/>
    <cellStyle name="Total 2 2 11 3" xfId="44225"/>
    <cellStyle name="Total 2 2 11 4" xfId="44226"/>
    <cellStyle name="Total 2 2 11 5" xfId="44227"/>
    <cellStyle name="Total 2 2 12" xfId="44228"/>
    <cellStyle name="Total 2 2 12 2" xfId="44229"/>
    <cellStyle name="Total 2 2 12 3" xfId="44230"/>
    <cellStyle name="Total 2 2 12 4" xfId="44231"/>
    <cellStyle name="Total 2 2 12 5" xfId="44232"/>
    <cellStyle name="Total 2 2 12 6" xfId="44233"/>
    <cellStyle name="Total 2 2 12 7" xfId="44234"/>
    <cellStyle name="Total 2 2 12 8" xfId="44235"/>
    <cellStyle name="Total 2 2 13" xfId="44236"/>
    <cellStyle name="Total 2 2 13 2" xfId="44237"/>
    <cellStyle name="Total 2 2 13 3" xfId="44238"/>
    <cellStyle name="Total 2 2 13 4" xfId="44239"/>
    <cellStyle name="Total 2 2 13 5" xfId="44240"/>
    <cellStyle name="Total 2 2 13 6" xfId="44241"/>
    <cellStyle name="Total 2 2 13 7" xfId="44242"/>
    <cellStyle name="Total 2 2 14" xfId="44243"/>
    <cellStyle name="Total 2 2 14 2" xfId="44244"/>
    <cellStyle name="Total 2 2 14 3" xfId="44245"/>
    <cellStyle name="Total 2 2 14 4" xfId="44246"/>
    <cellStyle name="Total 2 2 14 5" xfId="44247"/>
    <cellStyle name="Total 2 2 15" xfId="44248"/>
    <cellStyle name="Total 2 2 15 2" xfId="44249"/>
    <cellStyle name="Total 2 2 15 3" xfId="44250"/>
    <cellStyle name="Total 2 2 15 4" xfId="44251"/>
    <cellStyle name="Total 2 2 15 5" xfId="44252"/>
    <cellStyle name="Total 2 2 16" xfId="44253"/>
    <cellStyle name="Total 2 2 16 2" xfId="44254"/>
    <cellStyle name="Total 2 2 16 3" xfId="44255"/>
    <cellStyle name="Total 2 2 16 4" xfId="44256"/>
    <cellStyle name="Total 2 2 16 5" xfId="44257"/>
    <cellStyle name="Total 2 2 17" xfId="44258"/>
    <cellStyle name="Total 2 2 17 2" xfId="44259"/>
    <cellStyle name="Total 2 2 17 3" xfId="44260"/>
    <cellStyle name="Total 2 2 17 4" xfId="44261"/>
    <cellStyle name="Total 2 2 17 5" xfId="44262"/>
    <cellStyle name="Total 2 2 18" xfId="44263"/>
    <cellStyle name="Total 2 2 18 2" xfId="44264"/>
    <cellStyle name="Total 2 2 18 3" xfId="44265"/>
    <cellStyle name="Total 2 2 18 4" xfId="44266"/>
    <cellStyle name="Total 2 2 18 5" xfId="44267"/>
    <cellStyle name="Total 2 2 19" xfId="44268"/>
    <cellStyle name="Total 2 2 19 2" xfId="44269"/>
    <cellStyle name="Total 2 2 19 3" xfId="44270"/>
    <cellStyle name="Total 2 2 19 4" xfId="44271"/>
    <cellStyle name="Total 2 2 19 5" xfId="44272"/>
    <cellStyle name="Total 2 2 2" xfId="44273"/>
    <cellStyle name="Total 2 2 2 10" xfId="44274"/>
    <cellStyle name="Total 2 2 2 10 2" xfId="44275"/>
    <cellStyle name="Total 2 2 2 10 3" xfId="44276"/>
    <cellStyle name="Total 2 2 2 10 4" xfId="44277"/>
    <cellStyle name="Total 2 2 2 10 5" xfId="44278"/>
    <cellStyle name="Total 2 2 2 10 6" xfId="44279"/>
    <cellStyle name="Total 2 2 2 10 7" xfId="44280"/>
    <cellStyle name="Total 2 2 2 10 8" xfId="44281"/>
    <cellStyle name="Total 2 2 2 11" xfId="44282"/>
    <cellStyle name="Total 2 2 2 11 2" xfId="44283"/>
    <cellStyle name="Total 2 2 2 11 3" xfId="44284"/>
    <cellStyle name="Total 2 2 2 11 4" xfId="44285"/>
    <cellStyle name="Total 2 2 2 11 5" xfId="44286"/>
    <cellStyle name="Total 2 2 2 11 6" xfId="44287"/>
    <cellStyle name="Total 2 2 2 11 7" xfId="44288"/>
    <cellStyle name="Total 2 2 2 12" xfId="44289"/>
    <cellStyle name="Total 2 2 2 12 2" xfId="44290"/>
    <cellStyle name="Total 2 2 2 12 3" xfId="44291"/>
    <cellStyle name="Total 2 2 2 12 4" xfId="44292"/>
    <cellStyle name="Total 2 2 2 12 5" xfId="44293"/>
    <cellStyle name="Total 2 2 2 13" xfId="44294"/>
    <cellStyle name="Total 2 2 2 13 2" xfId="44295"/>
    <cellStyle name="Total 2 2 2 13 3" xfId="44296"/>
    <cellStyle name="Total 2 2 2 13 4" xfId="44297"/>
    <cellStyle name="Total 2 2 2 13 5" xfId="44298"/>
    <cellStyle name="Total 2 2 2 14" xfId="44299"/>
    <cellStyle name="Total 2 2 2 14 2" xfId="44300"/>
    <cellStyle name="Total 2 2 2 14 3" xfId="44301"/>
    <cellStyle name="Total 2 2 2 14 4" xfId="44302"/>
    <cellStyle name="Total 2 2 2 14 5" xfId="44303"/>
    <cellStyle name="Total 2 2 2 15" xfId="44304"/>
    <cellStyle name="Total 2 2 2 15 2" xfId="44305"/>
    <cellStyle name="Total 2 2 2 15 3" xfId="44306"/>
    <cellStyle name="Total 2 2 2 15 4" xfId="44307"/>
    <cellStyle name="Total 2 2 2 15 5" xfId="44308"/>
    <cellStyle name="Total 2 2 2 16" xfId="44309"/>
    <cellStyle name="Total 2 2 2 16 2" xfId="44310"/>
    <cellStyle name="Total 2 2 2 16 3" xfId="44311"/>
    <cellStyle name="Total 2 2 2 16 4" xfId="44312"/>
    <cellStyle name="Total 2 2 2 16 5" xfId="44313"/>
    <cellStyle name="Total 2 2 2 17" xfId="44314"/>
    <cellStyle name="Total 2 2 2 17 2" xfId="44315"/>
    <cellStyle name="Total 2 2 2 17 3" xfId="44316"/>
    <cellStyle name="Total 2 2 2 17 4" xfId="44317"/>
    <cellStyle name="Total 2 2 2 17 5" xfId="44318"/>
    <cellStyle name="Total 2 2 2 18" xfId="44319"/>
    <cellStyle name="Total 2 2 2 2" xfId="44320"/>
    <cellStyle name="Total 2 2 2 2 10" xfId="44321"/>
    <cellStyle name="Total 2 2 2 2 10 2" xfId="44322"/>
    <cellStyle name="Total 2 2 2 2 10 3" xfId="44323"/>
    <cellStyle name="Total 2 2 2 2 10 4" xfId="44324"/>
    <cellStyle name="Total 2 2 2 2 10 5" xfId="44325"/>
    <cellStyle name="Total 2 2 2 2 11" xfId="44326"/>
    <cellStyle name="Total 2 2 2 2 11 2" xfId="44327"/>
    <cellStyle name="Total 2 2 2 2 11 3" xfId="44328"/>
    <cellStyle name="Total 2 2 2 2 11 4" xfId="44329"/>
    <cellStyle name="Total 2 2 2 2 11 5" xfId="44330"/>
    <cellStyle name="Total 2 2 2 2 12" xfId="44331"/>
    <cellStyle name="Total 2 2 2 2 12 2" xfId="44332"/>
    <cellStyle name="Total 2 2 2 2 12 3" xfId="44333"/>
    <cellStyle name="Total 2 2 2 2 12 4" xfId="44334"/>
    <cellStyle name="Total 2 2 2 2 12 5" xfId="44335"/>
    <cellStyle name="Total 2 2 2 2 13" xfId="44336"/>
    <cellStyle name="Total 2 2 2 2 13 2" xfId="44337"/>
    <cellStyle name="Total 2 2 2 2 13 3" xfId="44338"/>
    <cellStyle name="Total 2 2 2 2 13 4" xfId="44339"/>
    <cellStyle name="Total 2 2 2 2 13 5" xfId="44340"/>
    <cellStyle name="Total 2 2 2 2 14" xfId="44341"/>
    <cellStyle name="Total 2 2 2 2 14 2" xfId="44342"/>
    <cellStyle name="Total 2 2 2 2 14 3" xfId="44343"/>
    <cellStyle name="Total 2 2 2 2 14 4" xfId="44344"/>
    <cellStyle name="Total 2 2 2 2 14 5" xfId="44345"/>
    <cellStyle name="Total 2 2 2 2 15" xfId="44346"/>
    <cellStyle name="Total 2 2 2 2 15 2" xfId="44347"/>
    <cellStyle name="Total 2 2 2 2 15 3" xfId="44348"/>
    <cellStyle name="Total 2 2 2 2 15 4" xfId="44349"/>
    <cellStyle name="Total 2 2 2 2 15 5" xfId="44350"/>
    <cellStyle name="Total 2 2 2 2 16" xfId="44351"/>
    <cellStyle name="Total 2 2 2 2 16 2" xfId="44352"/>
    <cellStyle name="Total 2 2 2 2 16 3" xfId="44353"/>
    <cellStyle name="Total 2 2 2 2 16 4" xfId="44354"/>
    <cellStyle name="Total 2 2 2 2 16 5" xfId="44355"/>
    <cellStyle name="Total 2 2 2 2 17" xfId="44356"/>
    <cellStyle name="Total 2 2 2 2 17 2" xfId="44357"/>
    <cellStyle name="Total 2 2 2 2 17 3" xfId="44358"/>
    <cellStyle name="Total 2 2 2 2 17 4" xfId="44359"/>
    <cellStyle name="Total 2 2 2 2 17 5" xfId="44360"/>
    <cellStyle name="Total 2 2 2 2 18" xfId="44361"/>
    <cellStyle name="Total 2 2 2 2 18 2" xfId="44362"/>
    <cellStyle name="Total 2 2 2 2 18 3" xfId="44363"/>
    <cellStyle name="Total 2 2 2 2 18 4" xfId="44364"/>
    <cellStyle name="Total 2 2 2 2 18 5" xfId="44365"/>
    <cellStyle name="Total 2 2 2 2 19" xfId="44366"/>
    <cellStyle name="Total 2 2 2 2 2" xfId="44367"/>
    <cellStyle name="Total 2 2 2 2 2 10" xfId="44368"/>
    <cellStyle name="Total 2 2 2 2 2 10 2" xfId="44369"/>
    <cellStyle name="Total 2 2 2 2 2 10 3" xfId="44370"/>
    <cellStyle name="Total 2 2 2 2 2 10 4" xfId="44371"/>
    <cellStyle name="Total 2 2 2 2 2 10 5" xfId="44372"/>
    <cellStyle name="Total 2 2 2 2 2 11" xfId="44373"/>
    <cellStyle name="Total 2 2 2 2 2 11 2" xfId="44374"/>
    <cellStyle name="Total 2 2 2 2 2 11 3" xfId="44375"/>
    <cellStyle name="Total 2 2 2 2 2 11 4" xfId="44376"/>
    <cellStyle name="Total 2 2 2 2 2 11 5" xfId="44377"/>
    <cellStyle name="Total 2 2 2 2 2 12" xfId="44378"/>
    <cellStyle name="Total 2 2 2 2 2 12 2" xfId="44379"/>
    <cellStyle name="Total 2 2 2 2 2 12 3" xfId="44380"/>
    <cellStyle name="Total 2 2 2 2 2 12 4" xfId="44381"/>
    <cellStyle name="Total 2 2 2 2 2 12 5" xfId="44382"/>
    <cellStyle name="Total 2 2 2 2 2 13" xfId="44383"/>
    <cellStyle name="Total 2 2 2 2 2 13 2" xfId="44384"/>
    <cellStyle name="Total 2 2 2 2 2 13 3" xfId="44385"/>
    <cellStyle name="Total 2 2 2 2 2 13 4" xfId="44386"/>
    <cellStyle name="Total 2 2 2 2 2 13 5" xfId="44387"/>
    <cellStyle name="Total 2 2 2 2 2 14" xfId="44388"/>
    <cellStyle name="Total 2 2 2 2 2 14 2" xfId="44389"/>
    <cellStyle name="Total 2 2 2 2 2 14 3" xfId="44390"/>
    <cellStyle name="Total 2 2 2 2 2 14 4" xfId="44391"/>
    <cellStyle name="Total 2 2 2 2 2 14 5" xfId="44392"/>
    <cellStyle name="Total 2 2 2 2 2 15" xfId="44393"/>
    <cellStyle name="Total 2 2 2 2 2 15 2" xfId="44394"/>
    <cellStyle name="Total 2 2 2 2 2 15 3" xfId="44395"/>
    <cellStyle name="Total 2 2 2 2 2 15 4" xfId="44396"/>
    <cellStyle name="Total 2 2 2 2 2 15 5" xfId="44397"/>
    <cellStyle name="Total 2 2 2 2 2 16" xfId="44398"/>
    <cellStyle name="Total 2 2 2 2 2 16 2" xfId="44399"/>
    <cellStyle name="Total 2 2 2 2 2 16 3" xfId="44400"/>
    <cellStyle name="Total 2 2 2 2 2 16 4" xfId="44401"/>
    <cellStyle name="Total 2 2 2 2 2 16 5" xfId="44402"/>
    <cellStyle name="Total 2 2 2 2 2 17" xfId="44403"/>
    <cellStyle name="Total 2 2 2 2 2 17 2" xfId="44404"/>
    <cellStyle name="Total 2 2 2 2 2 17 3" xfId="44405"/>
    <cellStyle name="Total 2 2 2 2 2 17 4" xfId="44406"/>
    <cellStyle name="Total 2 2 2 2 2 17 5" xfId="44407"/>
    <cellStyle name="Total 2 2 2 2 2 18" xfId="44408"/>
    <cellStyle name="Total 2 2 2 2 2 18 2" xfId="44409"/>
    <cellStyle name="Total 2 2 2 2 2 18 3" xfId="44410"/>
    <cellStyle name="Total 2 2 2 2 2 18 4" xfId="44411"/>
    <cellStyle name="Total 2 2 2 2 2 18 5" xfId="44412"/>
    <cellStyle name="Total 2 2 2 2 2 19" xfId="44413"/>
    <cellStyle name="Total 2 2 2 2 2 2" xfId="44414"/>
    <cellStyle name="Total 2 2 2 2 2 2 2" xfId="44415"/>
    <cellStyle name="Total 2 2 2 2 2 2 2 2" xfId="44416"/>
    <cellStyle name="Total 2 2 2 2 2 2 2 3" xfId="44417"/>
    <cellStyle name="Total 2 2 2 2 2 2 2 4" xfId="44418"/>
    <cellStyle name="Total 2 2 2 2 2 2 2 5" xfId="44419"/>
    <cellStyle name="Total 2 2 2 2 2 2 2 6" xfId="44420"/>
    <cellStyle name="Total 2 2 2 2 2 2 2 7" xfId="44421"/>
    <cellStyle name="Total 2 2 2 2 2 2 3" xfId="44422"/>
    <cellStyle name="Total 2 2 2 2 2 2 4" xfId="44423"/>
    <cellStyle name="Total 2 2 2 2 2 2 5" xfId="44424"/>
    <cellStyle name="Total 2 2 2 2 2 3" xfId="44425"/>
    <cellStyle name="Total 2 2 2 2 2 3 2" xfId="44426"/>
    <cellStyle name="Total 2 2 2 2 2 3 2 2" xfId="44427"/>
    <cellStyle name="Total 2 2 2 2 2 3 2 3" xfId="44428"/>
    <cellStyle name="Total 2 2 2 2 2 3 2 4" xfId="44429"/>
    <cellStyle name="Total 2 2 2 2 2 3 2 5" xfId="44430"/>
    <cellStyle name="Total 2 2 2 2 2 3 2 6" xfId="44431"/>
    <cellStyle name="Total 2 2 2 2 2 3 2 7" xfId="44432"/>
    <cellStyle name="Total 2 2 2 2 2 3 3" xfId="44433"/>
    <cellStyle name="Total 2 2 2 2 2 3 4" xfId="44434"/>
    <cellStyle name="Total 2 2 2 2 2 3 5" xfId="44435"/>
    <cellStyle name="Total 2 2 2 2 2 4" xfId="44436"/>
    <cellStyle name="Total 2 2 2 2 2 4 2" xfId="44437"/>
    <cellStyle name="Total 2 2 2 2 2 4 2 2" xfId="44438"/>
    <cellStyle name="Total 2 2 2 2 2 4 2 3" xfId="44439"/>
    <cellStyle name="Total 2 2 2 2 2 4 2 4" xfId="44440"/>
    <cellStyle name="Total 2 2 2 2 2 4 2 5" xfId="44441"/>
    <cellStyle name="Total 2 2 2 2 2 4 2 6" xfId="44442"/>
    <cellStyle name="Total 2 2 2 2 2 4 2 7" xfId="44443"/>
    <cellStyle name="Total 2 2 2 2 2 4 3" xfId="44444"/>
    <cellStyle name="Total 2 2 2 2 2 4 4" xfId="44445"/>
    <cellStyle name="Total 2 2 2 2 2 4 5" xfId="44446"/>
    <cellStyle name="Total 2 2 2 2 2 5" xfId="44447"/>
    <cellStyle name="Total 2 2 2 2 2 5 2" xfId="44448"/>
    <cellStyle name="Total 2 2 2 2 2 5 3" xfId="44449"/>
    <cellStyle name="Total 2 2 2 2 2 5 4" xfId="44450"/>
    <cellStyle name="Total 2 2 2 2 2 5 5" xfId="44451"/>
    <cellStyle name="Total 2 2 2 2 2 5 6" xfId="44452"/>
    <cellStyle name="Total 2 2 2 2 2 5 7" xfId="44453"/>
    <cellStyle name="Total 2 2 2 2 2 5 8" xfId="44454"/>
    <cellStyle name="Total 2 2 2 2 2 6" xfId="44455"/>
    <cellStyle name="Total 2 2 2 2 2 6 2" xfId="44456"/>
    <cellStyle name="Total 2 2 2 2 2 6 3" xfId="44457"/>
    <cellStyle name="Total 2 2 2 2 2 6 4" xfId="44458"/>
    <cellStyle name="Total 2 2 2 2 2 6 5" xfId="44459"/>
    <cellStyle name="Total 2 2 2 2 2 6 6" xfId="44460"/>
    <cellStyle name="Total 2 2 2 2 2 6 7" xfId="44461"/>
    <cellStyle name="Total 2 2 2 2 2 7" xfId="44462"/>
    <cellStyle name="Total 2 2 2 2 2 7 2" xfId="44463"/>
    <cellStyle name="Total 2 2 2 2 2 7 3" xfId="44464"/>
    <cellStyle name="Total 2 2 2 2 2 7 4" xfId="44465"/>
    <cellStyle name="Total 2 2 2 2 2 7 5" xfId="44466"/>
    <cellStyle name="Total 2 2 2 2 2 8" xfId="44467"/>
    <cellStyle name="Total 2 2 2 2 2 8 2" xfId="44468"/>
    <cellStyle name="Total 2 2 2 2 2 8 3" xfId="44469"/>
    <cellStyle name="Total 2 2 2 2 2 8 4" xfId="44470"/>
    <cellStyle name="Total 2 2 2 2 2 8 5" xfId="44471"/>
    <cellStyle name="Total 2 2 2 2 2 9" xfId="44472"/>
    <cellStyle name="Total 2 2 2 2 2 9 2" xfId="44473"/>
    <cellStyle name="Total 2 2 2 2 2 9 3" xfId="44474"/>
    <cellStyle name="Total 2 2 2 2 2 9 4" xfId="44475"/>
    <cellStyle name="Total 2 2 2 2 2 9 5" xfId="44476"/>
    <cellStyle name="Total 2 2 2 2 3" xfId="44477"/>
    <cellStyle name="Total 2 2 2 2 3 10" xfId="44478"/>
    <cellStyle name="Total 2 2 2 2 3 2" xfId="44479"/>
    <cellStyle name="Total 2 2 2 2 3 2 2" xfId="44480"/>
    <cellStyle name="Total 2 2 2 2 3 2 2 2" xfId="44481"/>
    <cellStyle name="Total 2 2 2 2 3 2 2 3" xfId="44482"/>
    <cellStyle name="Total 2 2 2 2 3 2 2 4" xfId="44483"/>
    <cellStyle name="Total 2 2 2 2 3 2 2 5" xfId="44484"/>
    <cellStyle name="Total 2 2 2 2 3 2 2 6" xfId="44485"/>
    <cellStyle name="Total 2 2 2 2 3 2 2 7" xfId="44486"/>
    <cellStyle name="Total 2 2 2 2 3 2 3" xfId="44487"/>
    <cellStyle name="Total 2 2 2 2 3 2 4" xfId="44488"/>
    <cellStyle name="Total 2 2 2 2 3 3" xfId="44489"/>
    <cellStyle name="Total 2 2 2 2 3 3 2" xfId="44490"/>
    <cellStyle name="Total 2 2 2 2 3 3 2 2" xfId="44491"/>
    <cellStyle name="Total 2 2 2 2 3 3 2 3" xfId="44492"/>
    <cellStyle name="Total 2 2 2 2 3 3 2 4" xfId="44493"/>
    <cellStyle name="Total 2 2 2 2 3 3 2 5" xfId="44494"/>
    <cellStyle name="Total 2 2 2 2 3 3 2 6" xfId="44495"/>
    <cellStyle name="Total 2 2 2 2 3 3 2 7" xfId="44496"/>
    <cellStyle name="Total 2 2 2 2 3 3 3" xfId="44497"/>
    <cellStyle name="Total 2 2 2 2 3 3 4" xfId="44498"/>
    <cellStyle name="Total 2 2 2 2 3 4" xfId="44499"/>
    <cellStyle name="Total 2 2 2 2 3 4 2" xfId="44500"/>
    <cellStyle name="Total 2 2 2 2 3 4 2 2" xfId="44501"/>
    <cellStyle name="Total 2 2 2 2 3 4 2 3" xfId="44502"/>
    <cellStyle name="Total 2 2 2 2 3 4 2 4" xfId="44503"/>
    <cellStyle name="Total 2 2 2 2 3 4 2 5" xfId="44504"/>
    <cellStyle name="Total 2 2 2 2 3 4 2 6" xfId="44505"/>
    <cellStyle name="Total 2 2 2 2 3 4 2 7" xfId="44506"/>
    <cellStyle name="Total 2 2 2 2 3 4 3" xfId="44507"/>
    <cellStyle name="Total 2 2 2 2 3 4 4" xfId="44508"/>
    <cellStyle name="Total 2 2 2 2 3 5" xfId="44509"/>
    <cellStyle name="Total 2 2 2 2 3 5 2" xfId="44510"/>
    <cellStyle name="Total 2 2 2 2 3 5 3" xfId="44511"/>
    <cellStyle name="Total 2 2 2 2 3 5 4" xfId="44512"/>
    <cellStyle name="Total 2 2 2 2 3 5 5" xfId="44513"/>
    <cellStyle name="Total 2 2 2 2 3 5 6" xfId="44514"/>
    <cellStyle name="Total 2 2 2 2 3 5 7" xfId="44515"/>
    <cellStyle name="Total 2 2 2 2 3 5 8" xfId="44516"/>
    <cellStyle name="Total 2 2 2 2 3 6" xfId="44517"/>
    <cellStyle name="Total 2 2 2 2 3 6 2" xfId="44518"/>
    <cellStyle name="Total 2 2 2 2 3 6 3" xfId="44519"/>
    <cellStyle name="Total 2 2 2 2 3 6 4" xfId="44520"/>
    <cellStyle name="Total 2 2 2 2 3 6 5" xfId="44521"/>
    <cellStyle name="Total 2 2 2 2 3 6 6" xfId="44522"/>
    <cellStyle name="Total 2 2 2 2 3 6 7" xfId="44523"/>
    <cellStyle name="Total 2 2 2 2 3 7" xfId="44524"/>
    <cellStyle name="Total 2 2 2 2 3 8" xfId="44525"/>
    <cellStyle name="Total 2 2 2 2 3 9" xfId="44526"/>
    <cellStyle name="Total 2 2 2 2 4" xfId="44527"/>
    <cellStyle name="Total 2 2 2 2 4 2" xfId="44528"/>
    <cellStyle name="Total 2 2 2 2 4 2 2" xfId="44529"/>
    <cellStyle name="Total 2 2 2 2 4 2 3" xfId="44530"/>
    <cellStyle name="Total 2 2 2 2 4 2 4" xfId="44531"/>
    <cellStyle name="Total 2 2 2 2 4 2 5" xfId="44532"/>
    <cellStyle name="Total 2 2 2 2 4 2 6" xfId="44533"/>
    <cellStyle name="Total 2 2 2 2 4 2 7" xfId="44534"/>
    <cellStyle name="Total 2 2 2 2 4 3" xfId="44535"/>
    <cellStyle name="Total 2 2 2 2 4 4" xfId="44536"/>
    <cellStyle name="Total 2 2 2 2 4 5" xfId="44537"/>
    <cellStyle name="Total 2 2 2 2 5" xfId="44538"/>
    <cellStyle name="Total 2 2 2 2 5 2" xfId="44539"/>
    <cellStyle name="Total 2 2 2 2 5 2 2" xfId="44540"/>
    <cellStyle name="Total 2 2 2 2 5 2 3" xfId="44541"/>
    <cellStyle name="Total 2 2 2 2 5 2 4" xfId="44542"/>
    <cellStyle name="Total 2 2 2 2 5 2 5" xfId="44543"/>
    <cellStyle name="Total 2 2 2 2 5 2 6" xfId="44544"/>
    <cellStyle name="Total 2 2 2 2 5 2 7" xfId="44545"/>
    <cellStyle name="Total 2 2 2 2 5 3" xfId="44546"/>
    <cellStyle name="Total 2 2 2 2 5 4" xfId="44547"/>
    <cellStyle name="Total 2 2 2 2 5 5" xfId="44548"/>
    <cellStyle name="Total 2 2 2 2 6" xfId="44549"/>
    <cellStyle name="Total 2 2 2 2 6 2" xfId="44550"/>
    <cellStyle name="Total 2 2 2 2 6 2 2" xfId="44551"/>
    <cellStyle name="Total 2 2 2 2 6 2 3" xfId="44552"/>
    <cellStyle name="Total 2 2 2 2 6 2 4" xfId="44553"/>
    <cellStyle name="Total 2 2 2 2 6 2 5" xfId="44554"/>
    <cellStyle name="Total 2 2 2 2 6 2 6" xfId="44555"/>
    <cellStyle name="Total 2 2 2 2 6 2 7" xfId="44556"/>
    <cellStyle name="Total 2 2 2 2 6 3" xfId="44557"/>
    <cellStyle name="Total 2 2 2 2 6 4" xfId="44558"/>
    <cellStyle name="Total 2 2 2 2 6 5" xfId="44559"/>
    <cellStyle name="Total 2 2 2 2 7" xfId="44560"/>
    <cellStyle name="Total 2 2 2 2 7 2" xfId="44561"/>
    <cellStyle name="Total 2 2 2 2 7 2 2" xfId="44562"/>
    <cellStyle name="Total 2 2 2 2 7 2 3" xfId="44563"/>
    <cellStyle name="Total 2 2 2 2 7 2 4" xfId="44564"/>
    <cellStyle name="Total 2 2 2 2 7 2 5" xfId="44565"/>
    <cellStyle name="Total 2 2 2 2 7 2 6" xfId="44566"/>
    <cellStyle name="Total 2 2 2 2 7 2 7" xfId="44567"/>
    <cellStyle name="Total 2 2 2 2 7 3" xfId="44568"/>
    <cellStyle name="Total 2 2 2 2 7 4" xfId="44569"/>
    <cellStyle name="Total 2 2 2 2 7 5" xfId="44570"/>
    <cellStyle name="Total 2 2 2 2 8" xfId="44571"/>
    <cellStyle name="Total 2 2 2 2 8 2" xfId="44572"/>
    <cellStyle name="Total 2 2 2 2 8 3" xfId="44573"/>
    <cellStyle name="Total 2 2 2 2 8 4" xfId="44574"/>
    <cellStyle name="Total 2 2 2 2 8 5" xfId="44575"/>
    <cellStyle name="Total 2 2 2 2 8 6" xfId="44576"/>
    <cellStyle name="Total 2 2 2 2 8 7" xfId="44577"/>
    <cellStyle name="Total 2 2 2 2 8 8" xfId="44578"/>
    <cellStyle name="Total 2 2 2 2 9" xfId="44579"/>
    <cellStyle name="Total 2 2 2 2 9 2" xfId="44580"/>
    <cellStyle name="Total 2 2 2 2 9 3" xfId="44581"/>
    <cellStyle name="Total 2 2 2 2 9 4" xfId="44582"/>
    <cellStyle name="Total 2 2 2 2 9 5" xfId="44583"/>
    <cellStyle name="Total 2 2 2 2 9 6" xfId="44584"/>
    <cellStyle name="Total 2 2 2 2 9 7" xfId="44585"/>
    <cellStyle name="Total 2 2 2 3" xfId="44586"/>
    <cellStyle name="Total 2 2 2 3 10" xfId="44587"/>
    <cellStyle name="Total 2 2 2 3 10 2" xfId="44588"/>
    <cellStyle name="Total 2 2 2 3 10 3" xfId="44589"/>
    <cellStyle name="Total 2 2 2 3 10 4" xfId="44590"/>
    <cellStyle name="Total 2 2 2 3 10 5" xfId="44591"/>
    <cellStyle name="Total 2 2 2 3 11" xfId="44592"/>
    <cellStyle name="Total 2 2 2 3 11 2" xfId="44593"/>
    <cellStyle name="Total 2 2 2 3 11 3" xfId="44594"/>
    <cellStyle name="Total 2 2 2 3 11 4" xfId="44595"/>
    <cellStyle name="Total 2 2 2 3 11 5" xfId="44596"/>
    <cellStyle name="Total 2 2 2 3 12" xfId="44597"/>
    <cellStyle name="Total 2 2 2 3 12 2" xfId="44598"/>
    <cellStyle name="Total 2 2 2 3 12 3" xfId="44599"/>
    <cellStyle name="Total 2 2 2 3 12 4" xfId="44600"/>
    <cellStyle name="Total 2 2 2 3 12 5" xfId="44601"/>
    <cellStyle name="Total 2 2 2 3 13" xfId="44602"/>
    <cellStyle name="Total 2 2 2 3 13 2" xfId="44603"/>
    <cellStyle name="Total 2 2 2 3 13 3" xfId="44604"/>
    <cellStyle name="Total 2 2 2 3 13 4" xfId="44605"/>
    <cellStyle name="Total 2 2 2 3 13 5" xfId="44606"/>
    <cellStyle name="Total 2 2 2 3 14" xfId="44607"/>
    <cellStyle name="Total 2 2 2 3 14 2" xfId="44608"/>
    <cellStyle name="Total 2 2 2 3 14 3" xfId="44609"/>
    <cellStyle name="Total 2 2 2 3 14 4" xfId="44610"/>
    <cellStyle name="Total 2 2 2 3 14 5" xfId="44611"/>
    <cellStyle name="Total 2 2 2 3 15" xfId="44612"/>
    <cellStyle name="Total 2 2 2 3 15 2" xfId="44613"/>
    <cellStyle name="Total 2 2 2 3 15 3" xfId="44614"/>
    <cellStyle name="Total 2 2 2 3 15 4" xfId="44615"/>
    <cellStyle name="Total 2 2 2 3 15 5" xfId="44616"/>
    <cellStyle name="Total 2 2 2 3 16" xfId="44617"/>
    <cellStyle name="Total 2 2 2 3 16 2" xfId="44618"/>
    <cellStyle name="Total 2 2 2 3 16 3" xfId="44619"/>
    <cellStyle name="Total 2 2 2 3 16 4" xfId="44620"/>
    <cellStyle name="Total 2 2 2 3 16 5" xfId="44621"/>
    <cellStyle name="Total 2 2 2 3 17" xfId="44622"/>
    <cellStyle name="Total 2 2 2 3 17 2" xfId="44623"/>
    <cellStyle name="Total 2 2 2 3 17 3" xfId="44624"/>
    <cellStyle name="Total 2 2 2 3 17 4" xfId="44625"/>
    <cellStyle name="Total 2 2 2 3 17 5" xfId="44626"/>
    <cellStyle name="Total 2 2 2 3 18" xfId="44627"/>
    <cellStyle name="Total 2 2 2 3 18 2" xfId="44628"/>
    <cellStyle name="Total 2 2 2 3 18 3" xfId="44629"/>
    <cellStyle name="Total 2 2 2 3 18 4" xfId="44630"/>
    <cellStyle name="Total 2 2 2 3 18 5" xfId="44631"/>
    <cellStyle name="Total 2 2 2 3 19" xfId="44632"/>
    <cellStyle name="Total 2 2 2 3 2" xfId="44633"/>
    <cellStyle name="Total 2 2 2 3 2 10" xfId="44634"/>
    <cellStyle name="Total 2 2 2 3 2 10 2" xfId="44635"/>
    <cellStyle name="Total 2 2 2 3 2 10 3" xfId="44636"/>
    <cellStyle name="Total 2 2 2 3 2 10 4" xfId="44637"/>
    <cellStyle name="Total 2 2 2 3 2 10 5" xfId="44638"/>
    <cellStyle name="Total 2 2 2 3 2 11" xfId="44639"/>
    <cellStyle name="Total 2 2 2 3 2 11 2" xfId="44640"/>
    <cellStyle name="Total 2 2 2 3 2 11 3" xfId="44641"/>
    <cellStyle name="Total 2 2 2 3 2 11 4" xfId="44642"/>
    <cellStyle name="Total 2 2 2 3 2 11 5" xfId="44643"/>
    <cellStyle name="Total 2 2 2 3 2 12" xfId="44644"/>
    <cellStyle name="Total 2 2 2 3 2 12 2" xfId="44645"/>
    <cellStyle name="Total 2 2 2 3 2 12 3" xfId="44646"/>
    <cellStyle name="Total 2 2 2 3 2 12 4" xfId="44647"/>
    <cellStyle name="Total 2 2 2 3 2 12 5" xfId="44648"/>
    <cellStyle name="Total 2 2 2 3 2 13" xfId="44649"/>
    <cellStyle name="Total 2 2 2 3 2 13 2" xfId="44650"/>
    <cellStyle name="Total 2 2 2 3 2 13 3" xfId="44651"/>
    <cellStyle name="Total 2 2 2 3 2 13 4" xfId="44652"/>
    <cellStyle name="Total 2 2 2 3 2 13 5" xfId="44653"/>
    <cellStyle name="Total 2 2 2 3 2 14" xfId="44654"/>
    <cellStyle name="Total 2 2 2 3 2 14 2" xfId="44655"/>
    <cellStyle name="Total 2 2 2 3 2 14 3" xfId="44656"/>
    <cellStyle name="Total 2 2 2 3 2 14 4" xfId="44657"/>
    <cellStyle name="Total 2 2 2 3 2 14 5" xfId="44658"/>
    <cellStyle name="Total 2 2 2 3 2 15" xfId="44659"/>
    <cellStyle name="Total 2 2 2 3 2 15 2" xfId="44660"/>
    <cellStyle name="Total 2 2 2 3 2 15 3" xfId="44661"/>
    <cellStyle name="Total 2 2 2 3 2 15 4" xfId="44662"/>
    <cellStyle name="Total 2 2 2 3 2 15 5" xfId="44663"/>
    <cellStyle name="Total 2 2 2 3 2 16" xfId="44664"/>
    <cellStyle name="Total 2 2 2 3 2 16 2" xfId="44665"/>
    <cellStyle name="Total 2 2 2 3 2 16 3" xfId="44666"/>
    <cellStyle name="Total 2 2 2 3 2 16 4" xfId="44667"/>
    <cellStyle name="Total 2 2 2 3 2 16 5" xfId="44668"/>
    <cellStyle name="Total 2 2 2 3 2 17" xfId="44669"/>
    <cellStyle name="Total 2 2 2 3 2 17 2" xfId="44670"/>
    <cellStyle name="Total 2 2 2 3 2 17 3" xfId="44671"/>
    <cellStyle name="Total 2 2 2 3 2 17 4" xfId="44672"/>
    <cellStyle name="Total 2 2 2 3 2 17 5" xfId="44673"/>
    <cellStyle name="Total 2 2 2 3 2 18" xfId="44674"/>
    <cellStyle name="Total 2 2 2 3 2 18 2" xfId="44675"/>
    <cellStyle name="Total 2 2 2 3 2 18 3" xfId="44676"/>
    <cellStyle name="Total 2 2 2 3 2 18 4" xfId="44677"/>
    <cellStyle name="Total 2 2 2 3 2 18 5" xfId="44678"/>
    <cellStyle name="Total 2 2 2 3 2 19" xfId="44679"/>
    <cellStyle name="Total 2 2 2 3 2 2" xfId="44680"/>
    <cellStyle name="Total 2 2 2 3 2 2 2" xfId="44681"/>
    <cellStyle name="Total 2 2 2 3 2 2 2 2" xfId="44682"/>
    <cellStyle name="Total 2 2 2 3 2 2 2 3" xfId="44683"/>
    <cellStyle name="Total 2 2 2 3 2 2 2 4" xfId="44684"/>
    <cellStyle name="Total 2 2 2 3 2 2 2 5" xfId="44685"/>
    <cellStyle name="Total 2 2 2 3 2 2 2 6" xfId="44686"/>
    <cellStyle name="Total 2 2 2 3 2 2 2 7" xfId="44687"/>
    <cellStyle name="Total 2 2 2 3 2 2 3" xfId="44688"/>
    <cellStyle name="Total 2 2 2 3 2 2 4" xfId="44689"/>
    <cellStyle name="Total 2 2 2 3 2 2 5" xfId="44690"/>
    <cellStyle name="Total 2 2 2 3 2 3" xfId="44691"/>
    <cellStyle name="Total 2 2 2 3 2 3 2" xfId="44692"/>
    <cellStyle name="Total 2 2 2 3 2 3 2 2" xfId="44693"/>
    <cellStyle name="Total 2 2 2 3 2 3 2 3" xfId="44694"/>
    <cellStyle name="Total 2 2 2 3 2 3 2 4" xfId="44695"/>
    <cellStyle name="Total 2 2 2 3 2 3 2 5" xfId="44696"/>
    <cellStyle name="Total 2 2 2 3 2 3 2 6" xfId="44697"/>
    <cellStyle name="Total 2 2 2 3 2 3 2 7" xfId="44698"/>
    <cellStyle name="Total 2 2 2 3 2 3 3" xfId="44699"/>
    <cellStyle name="Total 2 2 2 3 2 3 4" xfId="44700"/>
    <cellStyle name="Total 2 2 2 3 2 3 5" xfId="44701"/>
    <cellStyle name="Total 2 2 2 3 2 4" xfId="44702"/>
    <cellStyle name="Total 2 2 2 3 2 4 2" xfId="44703"/>
    <cellStyle name="Total 2 2 2 3 2 4 2 2" xfId="44704"/>
    <cellStyle name="Total 2 2 2 3 2 4 2 3" xfId="44705"/>
    <cellStyle name="Total 2 2 2 3 2 4 2 4" xfId="44706"/>
    <cellStyle name="Total 2 2 2 3 2 4 2 5" xfId="44707"/>
    <cellStyle name="Total 2 2 2 3 2 4 2 6" xfId="44708"/>
    <cellStyle name="Total 2 2 2 3 2 4 2 7" xfId="44709"/>
    <cellStyle name="Total 2 2 2 3 2 4 3" xfId="44710"/>
    <cellStyle name="Total 2 2 2 3 2 4 4" xfId="44711"/>
    <cellStyle name="Total 2 2 2 3 2 4 5" xfId="44712"/>
    <cellStyle name="Total 2 2 2 3 2 5" xfId="44713"/>
    <cellStyle name="Total 2 2 2 3 2 5 2" xfId="44714"/>
    <cellStyle name="Total 2 2 2 3 2 5 3" xfId="44715"/>
    <cellStyle name="Total 2 2 2 3 2 5 4" xfId="44716"/>
    <cellStyle name="Total 2 2 2 3 2 5 5" xfId="44717"/>
    <cellStyle name="Total 2 2 2 3 2 5 6" xfId="44718"/>
    <cellStyle name="Total 2 2 2 3 2 5 7" xfId="44719"/>
    <cellStyle name="Total 2 2 2 3 2 5 8" xfId="44720"/>
    <cellStyle name="Total 2 2 2 3 2 6" xfId="44721"/>
    <cellStyle name="Total 2 2 2 3 2 6 2" xfId="44722"/>
    <cellStyle name="Total 2 2 2 3 2 6 3" xfId="44723"/>
    <cellStyle name="Total 2 2 2 3 2 6 4" xfId="44724"/>
    <cellStyle name="Total 2 2 2 3 2 6 5" xfId="44725"/>
    <cellStyle name="Total 2 2 2 3 2 6 6" xfId="44726"/>
    <cellStyle name="Total 2 2 2 3 2 6 7" xfId="44727"/>
    <cellStyle name="Total 2 2 2 3 2 7" xfId="44728"/>
    <cellStyle name="Total 2 2 2 3 2 7 2" xfId="44729"/>
    <cellStyle name="Total 2 2 2 3 2 7 3" xfId="44730"/>
    <cellStyle name="Total 2 2 2 3 2 7 4" xfId="44731"/>
    <cellStyle name="Total 2 2 2 3 2 7 5" xfId="44732"/>
    <cellStyle name="Total 2 2 2 3 2 8" xfId="44733"/>
    <cellStyle name="Total 2 2 2 3 2 8 2" xfId="44734"/>
    <cellStyle name="Total 2 2 2 3 2 8 3" xfId="44735"/>
    <cellStyle name="Total 2 2 2 3 2 8 4" xfId="44736"/>
    <cellStyle name="Total 2 2 2 3 2 8 5" xfId="44737"/>
    <cellStyle name="Total 2 2 2 3 2 9" xfId="44738"/>
    <cellStyle name="Total 2 2 2 3 2 9 2" xfId="44739"/>
    <cellStyle name="Total 2 2 2 3 2 9 3" xfId="44740"/>
    <cellStyle name="Total 2 2 2 3 2 9 4" xfId="44741"/>
    <cellStyle name="Total 2 2 2 3 2 9 5" xfId="44742"/>
    <cellStyle name="Total 2 2 2 3 3" xfId="44743"/>
    <cellStyle name="Total 2 2 2 3 3 10" xfId="44744"/>
    <cellStyle name="Total 2 2 2 3 3 2" xfId="44745"/>
    <cellStyle name="Total 2 2 2 3 3 2 2" xfId="44746"/>
    <cellStyle name="Total 2 2 2 3 3 2 2 2" xfId="44747"/>
    <cellStyle name="Total 2 2 2 3 3 2 2 3" xfId="44748"/>
    <cellStyle name="Total 2 2 2 3 3 2 2 4" xfId="44749"/>
    <cellStyle name="Total 2 2 2 3 3 2 2 5" xfId="44750"/>
    <cellStyle name="Total 2 2 2 3 3 2 2 6" xfId="44751"/>
    <cellStyle name="Total 2 2 2 3 3 2 2 7" xfId="44752"/>
    <cellStyle name="Total 2 2 2 3 3 2 3" xfId="44753"/>
    <cellStyle name="Total 2 2 2 3 3 2 4" xfId="44754"/>
    <cellStyle name="Total 2 2 2 3 3 3" xfId="44755"/>
    <cellStyle name="Total 2 2 2 3 3 3 2" xfId="44756"/>
    <cellStyle name="Total 2 2 2 3 3 3 2 2" xfId="44757"/>
    <cellStyle name="Total 2 2 2 3 3 3 2 3" xfId="44758"/>
    <cellStyle name="Total 2 2 2 3 3 3 2 4" xfId="44759"/>
    <cellStyle name="Total 2 2 2 3 3 3 2 5" xfId="44760"/>
    <cellStyle name="Total 2 2 2 3 3 3 2 6" xfId="44761"/>
    <cellStyle name="Total 2 2 2 3 3 3 2 7" xfId="44762"/>
    <cellStyle name="Total 2 2 2 3 3 3 3" xfId="44763"/>
    <cellStyle name="Total 2 2 2 3 3 3 4" xfId="44764"/>
    <cellStyle name="Total 2 2 2 3 3 4" xfId="44765"/>
    <cellStyle name="Total 2 2 2 3 3 4 2" xfId="44766"/>
    <cellStyle name="Total 2 2 2 3 3 4 2 2" xfId="44767"/>
    <cellStyle name="Total 2 2 2 3 3 4 2 3" xfId="44768"/>
    <cellStyle name="Total 2 2 2 3 3 4 2 4" xfId="44769"/>
    <cellStyle name="Total 2 2 2 3 3 4 2 5" xfId="44770"/>
    <cellStyle name="Total 2 2 2 3 3 4 2 6" xfId="44771"/>
    <cellStyle name="Total 2 2 2 3 3 4 2 7" xfId="44772"/>
    <cellStyle name="Total 2 2 2 3 3 4 3" xfId="44773"/>
    <cellStyle name="Total 2 2 2 3 3 4 4" xfId="44774"/>
    <cellStyle name="Total 2 2 2 3 3 5" xfId="44775"/>
    <cellStyle name="Total 2 2 2 3 3 5 2" xfId="44776"/>
    <cellStyle name="Total 2 2 2 3 3 5 3" xfId="44777"/>
    <cellStyle name="Total 2 2 2 3 3 5 4" xfId="44778"/>
    <cellStyle name="Total 2 2 2 3 3 5 5" xfId="44779"/>
    <cellStyle name="Total 2 2 2 3 3 5 6" xfId="44780"/>
    <cellStyle name="Total 2 2 2 3 3 5 7" xfId="44781"/>
    <cellStyle name="Total 2 2 2 3 3 5 8" xfId="44782"/>
    <cellStyle name="Total 2 2 2 3 3 6" xfId="44783"/>
    <cellStyle name="Total 2 2 2 3 3 6 2" xfId="44784"/>
    <cellStyle name="Total 2 2 2 3 3 6 3" xfId="44785"/>
    <cellStyle name="Total 2 2 2 3 3 6 4" xfId="44786"/>
    <cellStyle name="Total 2 2 2 3 3 6 5" xfId="44787"/>
    <cellStyle name="Total 2 2 2 3 3 6 6" xfId="44788"/>
    <cellStyle name="Total 2 2 2 3 3 6 7" xfId="44789"/>
    <cellStyle name="Total 2 2 2 3 3 7" xfId="44790"/>
    <cellStyle name="Total 2 2 2 3 3 8" xfId="44791"/>
    <cellStyle name="Total 2 2 2 3 3 9" xfId="44792"/>
    <cellStyle name="Total 2 2 2 3 4" xfId="44793"/>
    <cellStyle name="Total 2 2 2 3 4 2" xfId="44794"/>
    <cellStyle name="Total 2 2 2 3 4 2 2" xfId="44795"/>
    <cellStyle name="Total 2 2 2 3 4 2 3" xfId="44796"/>
    <cellStyle name="Total 2 2 2 3 4 2 4" xfId="44797"/>
    <cellStyle name="Total 2 2 2 3 4 2 5" xfId="44798"/>
    <cellStyle name="Total 2 2 2 3 4 2 6" xfId="44799"/>
    <cellStyle name="Total 2 2 2 3 4 2 7" xfId="44800"/>
    <cellStyle name="Total 2 2 2 3 4 3" xfId="44801"/>
    <cellStyle name="Total 2 2 2 3 4 4" xfId="44802"/>
    <cellStyle name="Total 2 2 2 3 4 5" xfId="44803"/>
    <cellStyle name="Total 2 2 2 3 5" xfId="44804"/>
    <cellStyle name="Total 2 2 2 3 5 2" xfId="44805"/>
    <cellStyle name="Total 2 2 2 3 5 2 2" xfId="44806"/>
    <cellStyle name="Total 2 2 2 3 5 2 3" xfId="44807"/>
    <cellStyle name="Total 2 2 2 3 5 2 4" xfId="44808"/>
    <cellStyle name="Total 2 2 2 3 5 2 5" xfId="44809"/>
    <cellStyle name="Total 2 2 2 3 5 2 6" xfId="44810"/>
    <cellStyle name="Total 2 2 2 3 5 2 7" xfId="44811"/>
    <cellStyle name="Total 2 2 2 3 5 3" xfId="44812"/>
    <cellStyle name="Total 2 2 2 3 5 4" xfId="44813"/>
    <cellStyle name="Total 2 2 2 3 5 5" xfId="44814"/>
    <cellStyle name="Total 2 2 2 3 6" xfId="44815"/>
    <cellStyle name="Total 2 2 2 3 6 2" xfId="44816"/>
    <cellStyle name="Total 2 2 2 3 6 2 2" xfId="44817"/>
    <cellStyle name="Total 2 2 2 3 6 2 3" xfId="44818"/>
    <cellStyle name="Total 2 2 2 3 6 2 4" xfId="44819"/>
    <cellStyle name="Total 2 2 2 3 6 2 5" xfId="44820"/>
    <cellStyle name="Total 2 2 2 3 6 2 6" xfId="44821"/>
    <cellStyle name="Total 2 2 2 3 6 2 7" xfId="44822"/>
    <cellStyle name="Total 2 2 2 3 6 3" xfId="44823"/>
    <cellStyle name="Total 2 2 2 3 6 4" xfId="44824"/>
    <cellStyle name="Total 2 2 2 3 6 5" xfId="44825"/>
    <cellStyle name="Total 2 2 2 3 7" xfId="44826"/>
    <cellStyle name="Total 2 2 2 3 7 2" xfId="44827"/>
    <cellStyle name="Total 2 2 2 3 7 2 2" xfId="44828"/>
    <cellStyle name="Total 2 2 2 3 7 2 3" xfId="44829"/>
    <cellStyle name="Total 2 2 2 3 7 2 4" xfId="44830"/>
    <cellStyle name="Total 2 2 2 3 7 2 5" xfId="44831"/>
    <cellStyle name="Total 2 2 2 3 7 2 6" xfId="44832"/>
    <cellStyle name="Total 2 2 2 3 7 2 7" xfId="44833"/>
    <cellStyle name="Total 2 2 2 3 7 3" xfId="44834"/>
    <cellStyle name="Total 2 2 2 3 7 4" xfId="44835"/>
    <cellStyle name="Total 2 2 2 3 7 5" xfId="44836"/>
    <cellStyle name="Total 2 2 2 3 8" xfId="44837"/>
    <cellStyle name="Total 2 2 2 3 8 2" xfId="44838"/>
    <cellStyle name="Total 2 2 2 3 8 3" xfId="44839"/>
    <cellStyle name="Total 2 2 2 3 8 4" xfId="44840"/>
    <cellStyle name="Total 2 2 2 3 8 5" xfId="44841"/>
    <cellStyle name="Total 2 2 2 3 8 6" xfId="44842"/>
    <cellStyle name="Total 2 2 2 3 8 7" xfId="44843"/>
    <cellStyle name="Total 2 2 2 3 8 8" xfId="44844"/>
    <cellStyle name="Total 2 2 2 3 9" xfId="44845"/>
    <cellStyle name="Total 2 2 2 3 9 2" xfId="44846"/>
    <cellStyle name="Total 2 2 2 3 9 3" xfId="44847"/>
    <cellStyle name="Total 2 2 2 3 9 4" xfId="44848"/>
    <cellStyle name="Total 2 2 2 3 9 5" xfId="44849"/>
    <cellStyle name="Total 2 2 2 3 9 6" xfId="44850"/>
    <cellStyle name="Total 2 2 2 3 9 7" xfId="44851"/>
    <cellStyle name="Total 2 2 2 4" xfId="44852"/>
    <cellStyle name="Total 2 2 2 4 10" xfId="44853"/>
    <cellStyle name="Total 2 2 2 4 10 2" xfId="44854"/>
    <cellStyle name="Total 2 2 2 4 10 3" xfId="44855"/>
    <cellStyle name="Total 2 2 2 4 10 4" xfId="44856"/>
    <cellStyle name="Total 2 2 2 4 10 5" xfId="44857"/>
    <cellStyle name="Total 2 2 2 4 11" xfId="44858"/>
    <cellStyle name="Total 2 2 2 4 11 2" xfId="44859"/>
    <cellStyle name="Total 2 2 2 4 11 3" xfId="44860"/>
    <cellStyle name="Total 2 2 2 4 11 4" xfId="44861"/>
    <cellStyle name="Total 2 2 2 4 11 5" xfId="44862"/>
    <cellStyle name="Total 2 2 2 4 12" xfId="44863"/>
    <cellStyle name="Total 2 2 2 4 12 2" xfId="44864"/>
    <cellStyle name="Total 2 2 2 4 12 3" xfId="44865"/>
    <cellStyle name="Total 2 2 2 4 12 4" xfId="44866"/>
    <cellStyle name="Total 2 2 2 4 12 5" xfId="44867"/>
    <cellStyle name="Total 2 2 2 4 13" xfId="44868"/>
    <cellStyle name="Total 2 2 2 4 13 2" xfId="44869"/>
    <cellStyle name="Total 2 2 2 4 13 3" xfId="44870"/>
    <cellStyle name="Total 2 2 2 4 13 4" xfId="44871"/>
    <cellStyle name="Total 2 2 2 4 13 5" xfId="44872"/>
    <cellStyle name="Total 2 2 2 4 14" xfId="44873"/>
    <cellStyle name="Total 2 2 2 4 14 2" xfId="44874"/>
    <cellStyle name="Total 2 2 2 4 14 3" xfId="44875"/>
    <cellStyle name="Total 2 2 2 4 14 4" xfId="44876"/>
    <cellStyle name="Total 2 2 2 4 14 5" xfId="44877"/>
    <cellStyle name="Total 2 2 2 4 15" xfId="44878"/>
    <cellStyle name="Total 2 2 2 4 15 2" xfId="44879"/>
    <cellStyle name="Total 2 2 2 4 15 3" xfId="44880"/>
    <cellStyle name="Total 2 2 2 4 15 4" xfId="44881"/>
    <cellStyle name="Total 2 2 2 4 15 5" xfId="44882"/>
    <cellStyle name="Total 2 2 2 4 16" xfId="44883"/>
    <cellStyle name="Total 2 2 2 4 16 2" xfId="44884"/>
    <cellStyle name="Total 2 2 2 4 16 3" xfId="44885"/>
    <cellStyle name="Total 2 2 2 4 16 4" xfId="44886"/>
    <cellStyle name="Total 2 2 2 4 16 5" xfId="44887"/>
    <cellStyle name="Total 2 2 2 4 17" xfId="44888"/>
    <cellStyle name="Total 2 2 2 4 17 2" xfId="44889"/>
    <cellStyle name="Total 2 2 2 4 17 3" xfId="44890"/>
    <cellStyle name="Total 2 2 2 4 17 4" xfId="44891"/>
    <cellStyle name="Total 2 2 2 4 17 5" xfId="44892"/>
    <cellStyle name="Total 2 2 2 4 18" xfId="44893"/>
    <cellStyle name="Total 2 2 2 4 18 2" xfId="44894"/>
    <cellStyle name="Total 2 2 2 4 18 3" xfId="44895"/>
    <cellStyle name="Total 2 2 2 4 18 4" xfId="44896"/>
    <cellStyle name="Total 2 2 2 4 18 5" xfId="44897"/>
    <cellStyle name="Total 2 2 2 4 19" xfId="44898"/>
    <cellStyle name="Total 2 2 2 4 2" xfId="44899"/>
    <cellStyle name="Total 2 2 2 4 2 2" xfId="44900"/>
    <cellStyle name="Total 2 2 2 4 2 2 2" xfId="44901"/>
    <cellStyle name="Total 2 2 2 4 2 2 3" xfId="44902"/>
    <cellStyle name="Total 2 2 2 4 2 2 4" xfId="44903"/>
    <cellStyle name="Total 2 2 2 4 2 2 5" xfId="44904"/>
    <cellStyle name="Total 2 2 2 4 2 2 6" xfId="44905"/>
    <cellStyle name="Total 2 2 2 4 2 2 7" xfId="44906"/>
    <cellStyle name="Total 2 2 2 4 2 3" xfId="44907"/>
    <cellStyle name="Total 2 2 2 4 2 4" xfId="44908"/>
    <cellStyle name="Total 2 2 2 4 2 5" xfId="44909"/>
    <cellStyle name="Total 2 2 2 4 3" xfId="44910"/>
    <cellStyle name="Total 2 2 2 4 3 2" xfId="44911"/>
    <cellStyle name="Total 2 2 2 4 3 2 2" xfId="44912"/>
    <cellStyle name="Total 2 2 2 4 3 2 3" xfId="44913"/>
    <cellStyle name="Total 2 2 2 4 3 2 4" xfId="44914"/>
    <cellStyle name="Total 2 2 2 4 3 2 5" xfId="44915"/>
    <cellStyle name="Total 2 2 2 4 3 2 6" xfId="44916"/>
    <cellStyle name="Total 2 2 2 4 3 2 7" xfId="44917"/>
    <cellStyle name="Total 2 2 2 4 3 3" xfId="44918"/>
    <cellStyle name="Total 2 2 2 4 3 4" xfId="44919"/>
    <cellStyle name="Total 2 2 2 4 3 5" xfId="44920"/>
    <cellStyle name="Total 2 2 2 4 4" xfId="44921"/>
    <cellStyle name="Total 2 2 2 4 4 2" xfId="44922"/>
    <cellStyle name="Total 2 2 2 4 4 2 2" xfId="44923"/>
    <cellStyle name="Total 2 2 2 4 4 2 3" xfId="44924"/>
    <cellStyle name="Total 2 2 2 4 4 2 4" xfId="44925"/>
    <cellStyle name="Total 2 2 2 4 4 2 5" xfId="44926"/>
    <cellStyle name="Total 2 2 2 4 4 2 6" xfId="44927"/>
    <cellStyle name="Total 2 2 2 4 4 2 7" xfId="44928"/>
    <cellStyle name="Total 2 2 2 4 4 3" xfId="44929"/>
    <cellStyle name="Total 2 2 2 4 4 4" xfId="44930"/>
    <cellStyle name="Total 2 2 2 4 4 5" xfId="44931"/>
    <cellStyle name="Total 2 2 2 4 5" xfId="44932"/>
    <cellStyle name="Total 2 2 2 4 5 2" xfId="44933"/>
    <cellStyle name="Total 2 2 2 4 5 3" xfId="44934"/>
    <cellStyle name="Total 2 2 2 4 5 4" xfId="44935"/>
    <cellStyle name="Total 2 2 2 4 5 5" xfId="44936"/>
    <cellStyle name="Total 2 2 2 4 5 6" xfId="44937"/>
    <cellStyle name="Total 2 2 2 4 5 7" xfId="44938"/>
    <cellStyle name="Total 2 2 2 4 5 8" xfId="44939"/>
    <cellStyle name="Total 2 2 2 4 6" xfId="44940"/>
    <cellStyle name="Total 2 2 2 4 6 2" xfId="44941"/>
    <cellStyle name="Total 2 2 2 4 6 3" xfId="44942"/>
    <cellStyle name="Total 2 2 2 4 6 4" xfId="44943"/>
    <cellStyle name="Total 2 2 2 4 6 5" xfId="44944"/>
    <cellStyle name="Total 2 2 2 4 6 6" xfId="44945"/>
    <cellStyle name="Total 2 2 2 4 6 7" xfId="44946"/>
    <cellStyle name="Total 2 2 2 4 7" xfId="44947"/>
    <cellStyle name="Total 2 2 2 4 7 2" xfId="44948"/>
    <cellStyle name="Total 2 2 2 4 7 3" xfId="44949"/>
    <cellStyle name="Total 2 2 2 4 7 4" xfId="44950"/>
    <cellStyle name="Total 2 2 2 4 7 5" xfId="44951"/>
    <cellStyle name="Total 2 2 2 4 8" xfId="44952"/>
    <cellStyle name="Total 2 2 2 4 8 2" xfId="44953"/>
    <cellStyle name="Total 2 2 2 4 8 3" xfId="44954"/>
    <cellStyle name="Total 2 2 2 4 8 4" xfId="44955"/>
    <cellStyle name="Total 2 2 2 4 8 5" xfId="44956"/>
    <cellStyle name="Total 2 2 2 4 9" xfId="44957"/>
    <cellStyle name="Total 2 2 2 4 9 2" xfId="44958"/>
    <cellStyle name="Total 2 2 2 4 9 3" xfId="44959"/>
    <cellStyle name="Total 2 2 2 4 9 4" xfId="44960"/>
    <cellStyle name="Total 2 2 2 4 9 5" xfId="44961"/>
    <cellStyle name="Total 2 2 2 5" xfId="44962"/>
    <cellStyle name="Total 2 2 2 5 10" xfId="44963"/>
    <cellStyle name="Total 2 2 2 5 2" xfId="44964"/>
    <cellStyle name="Total 2 2 2 5 2 2" xfId="44965"/>
    <cellStyle name="Total 2 2 2 5 2 2 2" xfId="44966"/>
    <cellStyle name="Total 2 2 2 5 2 2 3" xfId="44967"/>
    <cellStyle name="Total 2 2 2 5 2 2 4" xfId="44968"/>
    <cellStyle name="Total 2 2 2 5 2 2 5" xfId="44969"/>
    <cellStyle name="Total 2 2 2 5 2 2 6" xfId="44970"/>
    <cellStyle name="Total 2 2 2 5 2 2 7" xfId="44971"/>
    <cellStyle name="Total 2 2 2 5 2 3" xfId="44972"/>
    <cellStyle name="Total 2 2 2 5 2 4" xfId="44973"/>
    <cellStyle name="Total 2 2 2 5 3" xfId="44974"/>
    <cellStyle name="Total 2 2 2 5 3 2" xfId="44975"/>
    <cellStyle name="Total 2 2 2 5 3 2 2" xfId="44976"/>
    <cellStyle name="Total 2 2 2 5 3 2 3" xfId="44977"/>
    <cellStyle name="Total 2 2 2 5 3 2 4" xfId="44978"/>
    <cellStyle name="Total 2 2 2 5 3 2 5" xfId="44979"/>
    <cellStyle name="Total 2 2 2 5 3 2 6" xfId="44980"/>
    <cellStyle name="Total 2 2 2 5 3 2 7" xfId="44981"/>
    <cellStyle name="Total 2 2 2 5 3 3" xfId="44982"/>
    <cellStyle name="Total 2 2 2 5 3 4" xfId="44983"/>
    <cellStyle name="Total 2 2 2 5 4" xfId="44984"/>
    <cellStyle name="Total 2 2 2 5 4 2" xfId="44985"/>
    <cellStyle name="Total 2 2 2 5 4 2 2" xfId="44986"/>
    <cellStyle name="Total 2 2 2 5 4 2 3" xfId="44987"/>
    <cellStyle name="Total 2 2 2 5 4 2 4" xfId="44988"/>
    <cellStyle name="Total 2 2 2 5 4 2 5" xfId="44989"/>
    <cellStyle name="Total 2 2 2 5 4 2 6" xfId="44990"/>
    <cellStyle name="Total 2 2 2 5 4 2 7" xfId="44991"/>
    <cellStyle name="Total 2 2 2 5 4 3" xfId="44992"/>
    <cellStyle name="Total 2 2 2 5 4 4" xfId="44993"/>
    <cellStyle name="Total 2 2 2 5 5" xfId="44994"/>
    <cellStyle name="Total 2 2 2 5 5 2" xfId="44995"/>
    <cellStyle name="Total 2 2 2 5 5 3" xfId="44996"/>
    <cellStyle name="Total 2 2 2 5 5 4" xfId="44997"/>
    <cellStyle name="Total 2 2 2 5 5 5" xfId="44998"/>
    <cellStyle name="Total 2 2 2 5 5 6" xfId="44999"/>
    <cellStyle name="Total 2 2 2 5 5 7" xfId="45000"/>
    <cellStyle name="Total 2 2 2 5 5 8" xfId="45001"/>
    <cellStyle name="Total 2 2 2 5 6" xfId="45002"/>
    <cellStyle name="Total 2 2 2 5 6 2" xfId="45003"/>
    <cellStyle name="Total 2 2 2 5 6 3" xfId="45004"/>
    <cellStyle name="Total 2 2 2 5 6 4" xfId="45005"/>
    <cellStyle name="Total 2 2 2 5 6 5" xfId="45006"/>
    <cellStyle name="Total 2 2 2 5 6 6" xfId="45007"/>
    <cellStyle name="Total 2 2 2 5 6 7" xfId="45008"/>
    <cellStyle name="Total 2 2 2 5 7" xfId="45009"/>
    <cellStyle name="Total 2 2 2 5 8" xfId="45010"/>
    <cellStyle name="Total 2 2 2 5 9" xfId="45011"/>
    <cellStyle name="Total 2 2 2 6" xfId="45012"/>
    <cellStyle name="Total 2 2 2 6 2" xfId="45013"/>
    <cellStyle name="Total 2 2 2 6 2 2" xfId="45014"/>
    <cellStyle name="Total 2 2 2 6 2 3" xfId="45015"/>
    <cellStyle name="Total 2 2 2 6 2 4" xfId="45016"/>
    <cellStyle name="Total 2 2 2 6 2 5" xfId="45017"/>
    <cellStyle name="Total 2 2 2 6 2 6" xfId="45018"/>
    <cellStyle name="Total 2 2 2 6 2 7" xfId="45019"/>
    <cellStyle name="Total 2 2 2 6 3" xfId="45020"/>
    <cellStyle name="Total 2 2 2 6 4" xfId="45021"/>
    <cellStyle name="Total 2 2 2 6 5" xfId="45022"/>
    <cellStyle name="Total 2 2 2 7" xfId="45023"/>
    <cellStyle name="Total 2 2 2 7 2" xfId="45024"/>
    <cellStyle name="Total 2 2 2 7 2 2" xfId="45025"/>
    <cellStyle name="Total 2 2 2 7 2 3" xfId="45026"/>
    <cellStyle name="Total 2 2 2 7 2 4" xfId="45027"/>
    <cellStyle name="Total 2 2 2 7 2 5" xfId="45028"/>
    <cellStyle name="Total 2 2 2 7 2 6" xfId="45029"/>
    <cellStyle name="Total 2 2 2 7 2 7" xfId="45030"/>
    <cellStyle name="Total 2 2 2 7 3" xfId="45031"/>
    <cellStyle name="Total 2 2 2 7 4" xfId="45032"/>
    <cellStyle name="Total 2 2 2 7 5" xfId="45033"/>
    <cellStyle name="Total 2 2 2 8" xfId="45034"/>
    <cellStyle name="Total 2 2 2 8 2" xfId="45035"/>
    <cellStyle name="Total 2 2 2 8 2 2" xfId="45036"/>
    <cellStyle name="Total 2 2 2 8 2 3" xfId="45037"/>
    <cellStyle name="Total 2 2 2 8 2 4" xfId="45038"/>
    <cellStyle name="Total 2 2 2 8 2 5" xfId="45039"/>
    <cellStyle name="Total 2 2 2 8 2 6" xfId="45040"/>
    <cellStyle name="Total 2 2 2 8 2 7" xfId="45041"/>
    <cellStyle name="Total 2 2 2 8 3" xfId="45042"/>
    <cellStyle name="Total 2 2 2 8 4" xfId="45043"/>
    <cellStyle name="Total 2 2 2 8 5" xfId="45044"/>
    <cellStyle name="Total 2 2 2 9" xfId="45045"/>
    <cellStyle name="Total 2 2 2 9 2" xfId="45046"/>
    <cellStyle name="Total 2 2 2 9 2 2" xfId="45047"/>
    <cellStyle name="Total 2 2 2 9 2 3" xfId="45048"/>
    <cellStyle name="Total 2 2 2 9 2 4" xfId="45049"/>
    <cellStyle name="Total 2 2 2 9 2 5" xfId="45050"/>
    <cellStyle name="Total 2 2 2 9 2 6" xfId="45051"/>
    <cellStyle name="Total 2 2 2 9 2 7" xfId="45052"/>
    <cellStyle name="Total 2 2 2 9 3" xfId="45053"/>
    <cellStyle name="Total 2 2 2 9 4" xfId="45054"/>
    <cellStyle name="Total 2 2 2 9 5" xfId="45055"/>
    <cellStyle name="Total 2 2 20" xfId="45056"/>
    <cellStyle name="Total 2 2 3" xfId="45057"/>
    <cellStyle name="Total 2 2 3 10" xfId="45058"/>
    <cellStyle name="Total 2 2 3 10 2" xfId="45059"/>
    <cellStyle name="Total 2 2 3 10 3" xfId="45060"/>
    <cellStyle name="Total 2 2 3 10 4" xfId="45061"/>
    <cellStyle name="Total 2 2 3 10 5" xfId="45062"/>
    <cellStyle name="Total 2 2 3 10 6" xfId="45063"/>
    <cellStyle name="Total 2 2 3 10 7" xfId="45064"/>
    <cellStyle name="Total 2 2 3 10 8" xfId="45065"/>
    <cellStyle name="Total 2 2 3 11" xfId="45066"/>
    <cellStyle name="Total 2 2 3 11 2" xfId="45067"/>
    <cellStyle name="Total 2 2 3 11 3" xfId="45068"/>
    <cellStyle name="Total 2 2 3 11 4" xfId="45069"/>
    <cellStyle name="Total 2 2 3 11 5" xfId="45070"/>
    <cellStyle name="Total 2 2 3 11 6" xfId="45071"/>
    <cellStyle name="Total 2 2 3 11 7" xfId="45072"/>
    <cellStyle name="Total 2 2 3 12" xfId="45073"/>
    <cellStyle name="Total 2 2 3 12 2" xfId="45074"/>
    <cellStyle name="Total 2 2 3 12 3" xfId="45075"/>
    <cellStyle name="Total 2 2 3 12 4" xfId="45076"/>
    <cellStyle name="Total 2 2 3 12 5" xfId="45077"/>
    <cellStyle name="Total 2 2 3 13" xfId="45078"/>
    <cellStyle name="Total 2 2 3 13 2" xfId="45079"/>
    <cellStyle name="Total 2 2 3 13 3" xfId="45080"/>
    <cellStyle name="Total 2 2 3 13 4" xfId="45081"/>
    <cellStyle name="Total 2 2 3 13 5" xfId="45082"/>
    <cellStyle name="Total 2 2 3 14" xfId="45083"/>
    <cellStyle name="Total 2 2 3 14 2" xfId="45084"/>
    <cellStyle name="Total 2 2 3 14 3" xfId="45085"/>
    <cellStyle name="Total 2 2 3 14 4" xfId="45086"/>
    <cellStyle name="Total 2 2 3 14 5" xfId="45087"/>
    <cellStyle name="Total 2 2 3 15" xfId="45088"/>
    <cellStyle name="Total 2 2 3 15 2" xfId="45089"/>
    <cellStyle name="Total 2 2 3 15 3" xfId="45090"/>
    <cellStyle name="Total 2 2 3 15 4" xfId="45091"/>
    <cellStyle name="Total 2 2 3 15 5" xfId="45092"/>
    <cellStyle name="Total 2 2 3 16" xfId="45093"/>
    <cellStyle name="Total 2 2 3 16 2" xfId="45094"/>
    <cellStyle name="Total 2 2 3 16 3" xfId="45095"/>
    <cellStyle name="Total 2 2 3 16 4" xfId="45096"/>
    <cellStyle name="Total 2 2 3 16 5" xfId="45097"/>
    <cellStyle name="Total 2 2 3 17" xfId="45098"/>
    <cellStyle name="Total 2 2 3 17 2" xfId="45099"/>
    <cellStyle name="Total 2 2 3 17 3" xfId="45100"/>
    <cellStyle name="Total 2 2 3 17 4" xfId="45101"/>
    <cellStyle name="Total 2 2 3 17 5" xfId="45102"/>
    <cellStyle name="Total 2 2 3 18" xfId="45103"/>
    <cellStyle name="Total 2 2 3 2" xfId="45104"/>
    <cellStyle name="Total 2 2 3 2 10" xfId="45105"/>
    <cellStyle name="Total 2 2 3 2 10 2" xfId="45106"/>
    <cellStyle name="Total 2 2 3 2 10 3" xfId="45107"/>
    <cellStyle name="Total 2 2 3 2 10 4" xfId="45108"/>
    <cellStyle name="Total 2 2 3 2 10 5" xfId="45109"/>
    <cellStyle name="Total 2 2 3 2 11" xfId="45110"/>
    <cellStyle name="Total 2 2 3 2 11 2" xfId="45111"/>
    <cellStyle name="Total 2 2 3 2 11 3" xfId="45112"/>
    <cellStyle name="Total 2 2 3 2 11 4" xfId="45113"/>
    <cellStyle name="Total 2 2 3 2 11 5" xfId="45114"/>
    <cellStyle name="Total 2 2 3 2 12" xfId="45115"/>
    <cellStyle name="Total 2 2 3 2 12 2" xfId="45116"/>
    <cellStyle name="Total 2 2 3 2 12 3" xfId="45117"/>
    <cellStyle name="Total 2 2 3 2 12 4" xfId="45118"/>
    <cellStyle name="Total 2 2 3 2 12 5" xfId="45119"/>
    <cellStyle name="Total 2 2 3 2 13" xfId="45120"/>
    <cellStyle name="Total 2 2 3 2 13 2" xfId="45121"/>
    <cellStyle name="Total 2 2 3 2 13 3" xfId="45122"/>
    <cellStyle name="Total 2 2 3 2 13 4" xfId="45123"/>
    <cellStyle name="Total 2 2 3 2 13 5" xfId="45124"/>
    <cellStyle name="Total 2 2 3 2 14" xfId="45125"/>
    <cellStyle name="Total 2 2 3 2 14 2" xfId="45126"/>
    <cellStyle name="Total 2 2 3 2 14 3" xfId="45127"/>
    <cellStyle name="Total 2 2 3 2 14 4" xfId="45128"/>
    <cellStyle name="Total 2 2 3 2 14 5" xfId="45129"/>
    <cellStyle name="Total 2 2 3 2 15" xfId="45130"/>
    <cellStyle name="Total 2 2 3 2 15 2" xfId="45131"/>
    <cellStyle name="Total 2 2 3 2 15 3" xfId="45132"/>
    <cellStyle name="Total 2 2 3 2 15 4" xfId="45133"/>
    <cellStyle name="Total 2 2 3 2 15 5" xfId="45134"/>
    <cellStyle name="Total 2 2 3 2 16" xfId="45135"/>
    <cellStyle name="Total 2 2 3 2 16 2" xfId="45136"/>
    <cellStyle name="Total 2 2 3 2 16 3" xfId="45137"/>
    <cellStyle name="Total 2 2 3 2 16 4" xfId="45138"/>
    <cellStyle name="Total 2 2 3 2 16 5" xfId="45139"/>
    <cellStyle name="Total 2 2 3 2 17" xfId="45140"/>
    <cellStyle name="Total 2 2 3 2 17 2" xfId="45141"/>
    <cellStyle name="Total 2 2 3 2 17 3" xfId="45142"/>
    <cellStyle name="Total 2 2 3 2 17 4" xfId="45143"/>
    <cellStyle name="Total 2 2 3 2 17 5" xfId="45144"/>
    <cellStyle name="Total 2 2 3 2 18" xfId="45145"/>
    <cellStyle name="Total 2 2 3 2 18 2" xfId="45146"/>
    <cellStyle name="Total 2 2 3 2 18 3" xfId="45147"/>
    <cellStyle name="Total 2 2 3 2 18 4" xfId="45148"/>
    <cellStyle name="Total 2 2 3 2 18 5" xfId="45149"/>
    <cellStyle name="Total 2 2 3 2 19" xfId="45150"/>
    <cellStyle name="Total 2 2 3 2 2" xfId="45151"/>
    <cellStyle name="Total 2 2 3 2 2 10" xfId="45152"/>
    <cellStyle name="Total 2 2 3 2 2 10 2" xfId="45153"/>
    <cellStyle name="Total 2 2 3 2 2 10 3" xfId="45154"/>
    <cellStyle name="Total 2 2 3 2 2 10 4" xfId="45155"/>
    <cellStyle name="Total 2 2 3 2 2 10 5" xfId="45156"/>
    <cellStyle name="Total 2 2 3 2 2 11" xfId="45157"/>
    <cellStyle name="Total 2 2 3 2 2 11 2" xfId="45158"/>
    <cellStyle name="Total 2 2 3 2 2 11 3" xfId="45159"/>
    <cellStyle name="Total 2 2 3 2 2 11 4" xfId="45160"/>
    <cellStyle name="Total 2 2 3 2 2 11 5" xfId="45161"/>
    <cellStyle name="Total 2 2 3 2 2 12" xfId="45162"/>
    <cellStyle name="Total 2 2 3 2 2 12 2" xfId="45163"/>
    <cellStyle name="Total 2 2 3 2 2 12 3" xfId="45164"/>
    <cellStyle name="Total 2 2 3 2 2 12 4" xfId="45165"/>
    <cellStyle name="Total 2 2 3 2 2 12 5" xfId="45166"/>
    <cellStyle name="Total 2 2 3 2 2 13" xfId="45167"/>
    <cellStyle name="Total 2 2 3 2 2 13 2" xfId="45168"/>
    <cellStyle name="Total 2 2 3 2 2 13 3" xfId="45169"/>
    <cellStyle name="Total 2 2 3 2 2 13 4" xfId="45170"/>
    <cellStyle name="Total 2 2 3 2 2 13 5" xfId="45171"/>
    <cellStyle name="Total 2 2 3 2 2 14" xfId="45172"/>
    <cellStyle name="Total 2 2 3 2 2 14 2" xfId="45173"/>
    <cellStyle name="Total 2 2 3 2 2 14 3" xfId="45174"/>
    <cellStyle name="Total 2 2 3 2 2 14 4" xfId="45175"/>
    <cellStyle name="Total 2 2 3 2 2 14 5" xfId="45176"/>
    <cellStyle name="Total 2 2 3 2 2 15" xfId="45177"/>
    <cellStyle name="Total 2 2 3 2 2 15 2" xfId="45178"/>
    <cellStyle name="Total 2 2 3 2 2 15 3" xfId="45179"/>
    <cellStyle name="Total 2 2 3 2 2 15 4" xfId="45180"/>
    <cellStyle name="Total 2 2 3 2 2 15 5" xfId="45181"/>
    <cellStyle name="Total 2 2 3 2 2 16" xfId="45182"/>
    <cellStyle name="Total 2 2 3 2 2 16 2" xfId="45183"/>
    <cellStyle name="Total 2 2 3 2 2 16 3" xfId="45184"/>
    <cellStyle name="Total 2 2 3 2 2 16 4" xfId="45185"/>
    <cellStyle name="Total 2 2 3 2 2 16 5" xfId="45186"/>
    <cellStyle name="Total 2 2 3 2 2 17" xfId="45187"/>
    <cellStyle name="Total 2 2 3 2 2 17 2" xfId="45188"/>
    <cellStyle name="Total 2 2 3 2 2 17 3" xfId="45189"/>
    <cellStyle name="Total 2 2 3 2 2 17 4" xfId="45190"/>
    <cellStyle name="Total 2 2 3 2 2 17 5" xfId="45191"/>
    <cellStyle name="Total 2 2 3 2 2 18" xfId="45192"/>
    <cellStyle name="Total 2 2 3 2 2 18 2" xfId="45193"/>
    <cellStyle name="Total 2 2 3 2 2 18 3" xfId="45194"/>
    <cellStyle name="Total 2 2 3 2 2 18 4" xfId="45195"/>
    <cellStyle name="Total 2 2 3 2 2 18 5" xfId="45196"/>
    <cellStyle name="Total 2 2 3 2 2 19" xfId="45197"/>
    <cellStyle name="Total 2 2 3 2 2 2" xfId="45198"/>
    <cellStyle name="Total 2 2 3 2 2 2 2" xfId="45199"/>
    <cellStyle name="Total 2 2 3 2 2 2 2 2" xfId="45200"/>
    <cellStyle name="Total 2 2 3 2 2 2 2 3" xfId="45201"/>
    <cellStyle name="Total 2 2 3 2 2 2 2 4" xfId="45202"/>
    <cellStyle name="Total 2 2 3 2 2 2 2 5" xfId="45203"/>
    <cellStyle name="Total 2 2 3 2 2 2 2 6" xfId="45204"/>
    <cellStyle name="Total 2 2 3 2 2 2 2 7" xfId="45205"/>
    <cellStyle name="Total 2 2 3 2 2 2 3" xfId="45206"/>
    <cellStyle name="Total 2 2 3 2 2 2 4" xfId="45207"/>
    <cellStyle name="Total 2 2 3 2 2 2 5" xfId="45208"/>
    <cellStyle name="Total 2 2 3 2 2 3" xfId="45209"/>
    <cellStyle name="Total 2 2 3 2 2 3 2" xfId="45210"/>
    <cellStyle name="Total 2 2 3 2 2 3 2 2" xfId="45211"/>
    <cellStyle name="Total 2 2 3 2 2 3 2 3" xfId="45212"/>
    <cellStyle name="Total 2 2 3 2 2 3 2 4" xfId="45213"/>
    <cellStyle name="Total 2 2 3 2 2 3 2 5" xfId="45214"/>
    <cellStyle name="Total 2 2 3 2 2 3 2 6" xfId="45215"/>
    <cellStyle name="Total 2 2 3 2 2 3 2 7" xfId="45216"/>
    <cellStyle name="Total 2 2 3 2 2 3 3" xfId="45217"/>
    <cellStyle name="Total 2 2 3 2 2 3 4" xfId="45218"/>
    <cellStyle name="Total 2 2 3 2 2 3 5" xfId="45219"/>
    <cellStyle name="Total 2 2 3 2 2 4" xfId="45220"/>
    <cellStyle name="Total 2 2 3 2 2 4 2" xfId="45221"/>
    <cellStyle name="Total 2 2 3 2 2 4 2 2" xfId="45222"/>
    <cellStyle name="Total 2 2 3 2 2 4 2 3" xfId="45223"/>
    <cellStyle name="Total 2 2 3 2 2 4 2 4" xfId="45224"/>
    <cellStyle name="Total 2 2 3 2 2 4 2 5" xfId="45225"/>
    <cellStyle name="Total 2 2 3 2 2 4 2 6" xfId="45226"/>
    <cellStyle name="Total 2 2 3 2 2 4 2 7" xfId="45227"/>
    <cellStyle name="Total 2 2 3 2 2 4 3" xfId="45228"/>
    <cellStyle name="Total 2 2 3 2 2 4 4" xfId="45229"/>
    <cellStyle name="Total 2 2 3 2 2 4 5" xfId="45230"/>
    <cellStyle name="Total 2 2 3 2 2 5" xfId="45231"/>
    <cellStyle name="Total 2 2 3 2 2 5 2" xfId="45232"/>
    <cellStyle name="Total 2 2 3 2 2 5 3" xfId="45233"/>
    <cellStyle name="Total 2 2 3 2 2 5 4" xfId="45234"/>
    <cellStyle name="Total 2 2 3 2 2 5 5" xfId="45235"/>
    <cellStyle name="Total 2 2 3 2 2 5 6" xfId="45236"/>
    <cellStyle name="Total 2 2 3 2 2 5 7" xfId="45237"/>
    <cellStyle name="Total 2 2 3 2 2 5 8" xfId="45238"/>
    <cellStyle name="Total 2 2 3 2 2 6" xfId="45239"/>
    <cellStyle name="Total 2 2 3 2 2 6 2" xfId="45240"/>
    <cellStyle name="Total 2 2 3 2 2 6 3" xfId="45241"/>
    <cellStyle name="Total 2 2 3 2 2 6 4" xfId="45242"/>
    <cellStyle name="Total 2 2 3 2 2 6 5" xfId="45243"/>
    <cellStyle name="Total 2 2 3 2 2 6 6" xfId="45244"/>
    <cellStyle name="Total 2 2 3 2 2 6 7" xfId="45245"/>
    <cellStyle name="Total 2 2 3 2 2 7" xfId="45246"/>
    <cellStyle name="Total 2 2 3 2 2 7 2" xfId="45247"/>
    <cellStyle name="Total 2 2 3 2 2 7 3" xfId="45248"/>
    <cellStyle name="Total 2 2 3 2 2 7 4" xfId="45249"/>
    <cellStyle name="Total 2 2 3 2 2 7 5" xfId="45250"/>
    <cellStyle name="Total 2 2 3 2 2 8" xfId="45251"/>
    <cellStyle name="Total 2 2 3 2 2 8 2" xfId="45252"/>
    <cellStyle name="Total 2 2 3 2 2 8 3" xfId="45253"/>
    <cellStyle name="Total 2 2 3 2 2 8 4" xfId="45254"/>
    <cellStyle name="Total 2 2 3 2 2 8 5" xfId="45255"/>
    <cellStyle name="Total 2 2 3 2 2 9" xfId="45256"/>
    <cellStyle name="Total 2 2 3 2 2 9 2" xfId="45257"/>
    <cellStyle name="Total 2 2 3 2 2 9 3" xfId="45258"/>
    <cellStyle name="Total 2 2 3 2 2 9 4" xfId="45259"/>
    <cellStyle name="Total 2 2 3 2 2 9 5" xfId="45260"/>
    <cellStyle name="Total 2 2 3 2 3" xfId="45261"/>
    <cellStyle name="Total 2 2 3 2 3 10" xfId="45262"/>
    <cellStyle name="Total 2 2 3 2 3 2" xfId="45263"/>
    <cellStyle name="Total 2 2 3 2 3 2 2" xfId="45264"/>
    <cellStyle name="Total 2 2 3 2 3 2 2 2" xfId="45265"/>
    <cellStyle name="Total 2 2 3 2 3 2 2 3" xfId="45266"/>
    <cellStyle name="Total 2 2 3 2 3 2 2 4" xfId="45267"/>
    <cellStyle name="Total 2 2 3 2 3 2 2 5" xfId="45268"/>
    <cellStyle name="Total 2 2 3 2 3 2 2 6" xfId="45269"/>
    <cellStyle name="Total 2 2 3 2 3 2 2 7" xfId="45270"/>
    <cellStyle name="Total 2 2 3 2 3 2 3" xfId="45271"/>
    <cellStyle name="Total 2 2 3 2 3 2 4" xfId="45272"/>
    <cellStyle name="Total 2 2 3 2 3 3" xfId="45273"/>
    <cellStyle name="Total 2 2 3 2 3 3 2" xfId="45274"/>
    <cellStyle name="Total 2 2 3 2 3 3 2 2" xfId="45275"/>
    <cellStyle name="Total 2 2 3 2 3 3 2 3" xfId="45276"/>
    <cellStyle name="Total 2 2 3 2 3 3 2 4" xfId="45277"/>
    <cellStyle name="Total 2 2 3 2 3 3 2 5" xfId="45278"/>
    <cellStyle name="Total 2 2 3 2 3 3 2 6" xfId="45279"/>
    <cellStyle name="Total 2 2 3 2 3 3 2 7" xfId="45280"/>
    <cellStyle name="Total 2 2 3 2 3 3 3" xfId="45281"/>
    <cellStyle name="Total 2 2 3 2 3 3 4" xfId="45282"/>
    <cellStyle name="Total 2 2 3 2 3 4" xfId="45283"/>
    <cellStyle name="Total 2 2 3 2 3 4 2" xfId="45284"/>
    <cellStyle name="Total 2 2 3 2 3 4 2 2" xfId="45285"/>
    <cellStyle name="Total 2 2 3 2 3 4 2 3" xfId="45286"/>
    <cellStyle name="Total 2 2 3 2 3 4 2 4" xfId="45287"/>
    <cellStyle name="Total 2 2 3 2 3 4 2 5" xfId="45288"/>
    <cellStyle name="Total 2 2 3 2 3 4 2 6" xfId="45289"/>
    <cellStyle name="Total 2 2 3 2 3 4 2 7" xfId="45290"/>
    <cellStyle name="Total 2 2 3 2 3 4 3" xfId="45291"/>
    <cellStyle name="Total 2 2 3 2 3 4 4" xfId="45292"/>
    <cellStyle name="Total 2 2 3 2 3 5" xfId="45293"/>
    <cellStyle name="Total 2 2 3 2 3 5 2" xfId="45294"/>
    <cellStyle name="Total 2 2 3 2 3 5 3" xfId="45295"/>
    <cellStyle name="Total 2 2 3 2 3 5 4" xfId="45296"/>
    <cellStyle name="Total 2 2 3 2 3 5 5" xfId="45297"/>
    <cellStyle name="Total 2 2 3 2 3 5 6" xfId="45298"/>
    <cellStyle name="Total 2 2 3 2 3 5 7" xfId="45299"/>
    <cellStyle name="Total 2 2 3 2 3 5 8" xfId="45300"/>
    <cellStyle name="Total 2 2 3 2 3 6" xfId="45301"/>
    <cellStyle name="Total 2 2 3 2 3 6 2" xfId="45302"/>
    <cellStyle name="Total 2 2 3 2 3 6 3" xfId="45303"/>
    <cellStyle name="Total 2 2 3 2 3 6 4" xfId="45304"/>
    <cellStyle name="Total 2 2 3 2 3 6 5" xfId="45305"/>
    <cellStyle name="Total 2 2 3 2 3 6 6" xfId="45306"/>
    <cellStyle name="Total 2 2 3 2 3 6 7" xfId="45307"/>
    <cellStyle name="Total 2 2 3 2 3 7" xfId="45308"/>
    <cellStyle name="Total 2 2 3 2 3 8" xfId="45309"/>
    <cellStyle name="Total 2 2 3 2 3 9" xfId="45310"/>
    <cellStyle name="Total 2 2 3 2 4" xfId="45311"/>
    <cellStyle name="Total 2 2 3 2 4 2" xfId="45312"/>
    <cellStyle name="Total 2 2 3 2 4 2 2" xfId="45313"/>
    <cellStyle name="Total 2 2 3 2 4 2 3" xfId="45314"/>
    <cellStyle name="Total 2 2 3 2 4 2 4" xfId="45315"/>
    <cellStyle name="Total 2 2 3 2 4 2 5" xfId="45316"/>
    <cellStyle name="Total 2 2 3 2 4 2 6" xfId="45317"/>
    <cellStyle name="Total 2 2 3 2 4 2 7" xfId="45318"/>
    <cellStyle name="Total 2 2 3 2 4 3" xfId="45319"/>
    <cellStyle name="Total 2 2 3 2 4 4" xfId="45320"/>
    <cellStyle name="Total 2 2 3 2 4 5" xfId="45321"/>
    <cellStyle name="Total 2 2 3 2 5" xfId="45322"/>
    <cellStyle name="Total 2 2 3 2 5 2" xfId="45323"/>
    <cellStyle name="Total 2 2 3 2 5 2 2" xfId="45324"/>
    <cellStyle name="Total 2 2 3 2 5 2 3" xfId="45325"/>
    <cellStyle name="Total 2 2 3 2 5 2 4" xfId="45326"/>
    <cellStyle name="Total 2 2 3 2 5 2 5" xfId="45327"/>
    <cellStyle name="Total 2 2 3 2 5 2 6" xfId="45328"/>
    <cellStyle name="Total 2 2 3 2 5 2 7" xfId="45329"/>
    <cellStyle name="Total 2 2 3 2 5 3" xfId="45330"/>
    <cellStyle name="Total 2 2 3 2 5 4" xfId="45331"/>
    <cellStyle name="Total 2 2 3 2 5 5" xfId="45332"/>
    <cellStyle name="Total 2 2 3 2 6" xfId="45333"/>
    <cellStyle name="Total 2 2 3 2 6 2" xfId="45334"/>
    <cellStyle name="Total 2 2 3 2 6 2 2" xfId="45335"/>
    <cellStyle name="Total 2 2 3 2 6 2 3" xfId="45336"/>
    <cellStyle name="Total 2 2 3 2 6 2 4" xfId="45337"/>
    <cellStyle name="Total 2 2 3 2 6 2 5" xfId="45338"/>
    <cellStyle name="Total 2 2 3 2 6 2 6" xfId="45339"/>
    <cellStyle name="Total 2 2 3 2 6 2 7" xfId="45340"/>
    <cellStyle name="Total 2 2 3 2 6 3" xfId="45341"/>
    <cellStyle name="Total 2 2 3 2 6 4" xfId="45342"/>
    <cellStyle name="Total 2 2 3 2 6 5" xfId="45343"/>
    <cellStyle name="Total 2 2 3 2 7" xfId="45344"/>
    <cellStyle name="Total 2 2 3 2 7 2" xfId="45345"/>
    <cellStyle name="Total 2 2 3 2 7 2 2" xfId="45346"/>
    <cellStyle name="Total 2 2 3 2 7 2 3" xfId="45347"/>
    <cellStyle name="Total 2 2 3 2 7 2 4" xfId="45348"/>
    <cellStyle name="Total 2 2 3 2 7 2 5" xfId="45349"/>
    <cellStyle name="Total 2 2 3 2 7 2 6" xfId="45350"/>
    <cellStyle name="Total 2 2 3 2 7 2 7" xfId="45351"/>
    <cellStyle name="Total 2 2 3 2 7 3" xfId="45352"/>
    <cellStyle name="Total 2 2 3 2 7 4" xfId="45353"/>
    <cellStyle name="Total 2 2 3 2 7 5" xfId="45354"/>
    <cellStyle name="Total 2 2 3 2 8" xfId="45355"/>
    <cellStyle name="Total 2 2 3 2 8 2" xfId="45356"/>
    <cellStyle name="Total 2 2 3 2 8 3" xfId="45357"/>
    <cellStyle name="Total 2 2 3 2 8 4" xfId="45358"/>
    <cellStyle name="Total 2 2 3 2 8 5" xfId="45359"/>
    <cellStyle name="Total 2 2 3 2 8 6" xfId="45360"/>
    <cellStyle name="Total 2 2 3 2 8 7" xfId="45361"/>
    <cellStyle name="Total 2 2 3 2 8 8" xfId="45362"/>
    <cellStyle name="Total 2 2 3 2 9" xfId="45363"/>
    <cellStyle name="Total 2 2 3 2 9 2" xfId="45364"/>
    <cellStyle name="Total 2 2 3 2 9 3" xfId="45365"/>
    <cellStyle name="Total 2 2 3 2 9 4" xfId="45366"/>
    <cellStyle name="Total 2 2 3 2 9 5" xfId="45367"/>
    <cellStyle name="Total 2 2 3 2 9 6" xfId="45368"/>
    <cellStyle name="Total 2 2 3 2 9 7" xfId="45369"/>
    <cellStyle name="Total 2 2 3 3" xfId="45370"/>
    <cellStyle name="Total 2 2 3 3 10" xfId="45371"/>
    <cellStyle name="Total 2 2 3 3 10 2" xfId="45372"/>
    <cellStyle name="Total 2 2 3 3 10 3" xfId="45373"/>
    <cellStyle name="Total 2 2 3 3 10 4" xfId="45374"/>
    <cellStyle name="Total 2 2 3 3 10 5" xfId="45375"/>
    <cellStyle name="Total 2 2 3 3 11" xfId="45376"/>
    <cellStyle name="Total 2 2 3 3 11 2" xfId="45377"/>
    <cellStyle name="Total 2 2 3 3 11 3" xfId="45378"/>
    <cellStyle name="Total 2 2 3 3 11 4" xfId="45379"/>
    <cellStyle name="Total 2 2 3 3 11 5" xfId="45380"/>
    <cellStyle name="Total 2 2 3 3 12" xfId="45381"/>
    <cellStyle name="Total 2 2 3 3 12 2" xfId="45382"/>
    <cellStyle name="Total 2 2 3 3 12 3" xfId="45383"/>
    <cellStyle name="Total 2 2 3 3 12 4" xfId="45384"/>
    <cellStyle name="Total 2 2 3 3 12 5" xfId="45385"/>
    <cellStyle name="Total 2 2 3 3 13" xfId="45386"/>
    <cellStyle name="Total 2 2 3 3 13 2" xfId="45387"/>
    <cellStyle name="Total 2 2 3 3 13 3" xfId="45388"/>
    <cellStyle name="Total 2 2 3 3 13 4" xfId="45389"/>
    <cellStyle name="Total 2 2 3 3 13 5" xfId="45390"/>
    <cellStyle name="Total 2 2 3 3 14" xfId="45391"/>
    <cellStyle name="Total 2 2 3 3 14 2" xfId="45392"/>
    <cellStyle name="Total 2 2 3 3 14 3" xfId="45393"/>
    <cellStyle name="Total 2 2 3 3 14 4" xfId="45394"/>
    <cellStyle name="Total 2 2 3 3 14 5" xfId="45395"/>
    <cellStyle name="Total 2 2 3 3 15" xfId="45396"/>
    <cellStyle name="Total 2 2 3 3 15 2" xfId="45397"/>
    <cellStyle name="Total 2 2 3 3 15 3" xfId="45398"/>
    <cellStyle name="Total 2 2 3 3 15 4" xfId="45399"/>
    <cellStyle name="Total 2 2 3 3 15 5" xfId="45400"/>
    <cellStyle name="Total 2 2 3 3 16" xfId="45401"/>
    <cellStyle name="Total 2 2 3 3 16 2" xfId="45402"/>
    <cellStyle name="Total 2 2 3 3 16 3" xfId="45403"/>
    <cellStyle name="Total 2 2 3 3 16 4" xfId="45404"/>
    <cellStyle name="Total 2 2 3 3 16 5" xfId="45405"/>
    <cellStyle name="Total 2 2 3 3 17" xfId="45406"/>
    <cellStyle name="Total 2 2 3 3 17 2" xfId="45407"/>
    <cellStyle name="Total 2 2 3 3 17 3" xfId="45408"/>
    <cellStyle name="Total 2 2 3 3 17 4" xfId="45409"/>
    <cellStyle name="Total 2 2 3 3 17 5" xfId="45410"/>
    <cellStyle name="Total 2 2 3 3 18" xfId="45411"/>
    <cellStyle name="Total 2 2 3 3 18 2" xfId="45412"/>
    <cellStyle name="Total 2 2 3 3 18 3" xfId="45413"/>
    <cellStyle name="Total 2 2 3 3 18 4" xfId="45414"/>
    <cellStyle name="Total 2 2 3 3 18 5" xfId="45415"/>
    <cellStyle name="Total 2 2 3 3 19" xfId="45416"/>
    <cellStyle name="Total 2 2 3 3 2" xfId="45417"/>
    <cellStyle name="Total 2 2 3 3 2 10" xfId="45418"/>
    <cellStyle name="Total 2 2 3 3 2 10 2" xfId="45419"/>
    <cellStyle name="Total 2 2 3 3 2 10 3" xfId="45420"/>
    <cellStyle name="Total 2 2 3 3 2 10 4" xfId="45421"/>
    <cellStyle name="Total 2 2 3 3 2 10 5" xfId="45422"/>
    <cellStyle name="Total 2 2 3 3 2 11" xfId="45423"/>
    <cellStyle name="Total 2 2 3 3 2 11 2" xfId="45424"/>
    <cellStyle name="Total 2 2 3 3 2 11 3" xfId="45425"/>
    <cellStyle name="Total 2 2 3 3 2 11 4" xfId="45426"/>
    <cellStyle name="Total 2 2 3 3 2 11 5" xfId="45427"/>
    <cellStyle name="Total 2 2 3 3 2 12" xfId="45428"/>
    <cellStyle name="Total 2 2 3 3 2 12 2" xfId="45429"/>
    <cellStyle name="Total 2 2 3 3 2 12 3" xfId="45430"/>
    <cellStyle name="Total 2 2 3 3 2 12 4" xfId="45431"/>
    <cellStyle name="Total 2 2 3 3 2 12 5" xfId="45432"/>
    <cellStyle name="Total 2 2 3 3 2 13" xfId="45433"/>
    <cellStyle name="Total 2 2 3 3 2 13 2" xfId="45434"/>
    <cellStyle name="Total 2 2 3 3 2 13 3" xfId="45435"/>
    <cellStyle name="Total 2 2 3 3 2 13 4" xfId="45436"/>
    <cellStyle name="Total 2 2 3 3 2 13 5" xfId="45437"/>
    <cellStyle name="Total 2 2 3 3 2 14" xfId="45438"/>
    <cellStyle name="Total 2 2 3 3 2 14 2" xfId="45439"/>
    <cellStyle name="Total 2 2 3 3 2 14 3" xfId="45440"/>
    <cellStyle name="Total 2 2 3 3 2 14 4" xfId="45441"/>
    <cellStyle name="Total 2 2 3 3 2 14 5" xfId="45442"/>
    <cellStyle name="Total 2 2 3 3 2 15" xfId="45443"/>
    <cellStyle name="Total 2 2 3 3 2 15 2" xfId="45444"/>
    <cellStyle name="Total 2 2 3 3 2 15 3" xfId="45445"/>
    <cellStyle name="Total 2 2 3 3 2 15 4" xfId="45446"/>
    <cellStyle name="Total 2 2 3 3 2 15 5" xfId="45447"/>
    <cellStyle name="Total 2 2 3 3 2 16" xfId="45448"/>
    <cellStyle name="Total 2 2 3 3 2 16 2" xfId="45449"/>
    <cellStyle name="Total 2 2 3 3 2 16 3" xfId="45450"/>
    <cellStyle name="Total 2 2 3 3 2 16 4" xfId="45451"/>
    <cellStyle name="Total 2 2 3 3 2 16 5" xfId="45452"/>
    <cellStyle name="Total 2 2 3 3 2 17" xfId="45453"/>
    <cellStyle name="Total 2 2 3 3 2 17 2" xfId="45454"/>
    <cellStyle name="Total 2 2 3 3 2 17 3" xfId="45455"/>
    <cellStyle name="Total 2 2 3 3 2 17 4" xfId="45456"/>
    <cellStyle name="Total 2 2 3 3 2 17 5" xfId="45457"/>
    <cellStyle name="Total 2 2 3 3 2 18" xfId="45458"/>
    <cellStyle name="Total 2 2 3 3 2 18 2" xfId="45459"/>
    <cellStyle name="Total 2 2 3 3 2 18 3" xfId="45460"/>
    <cellStyle name="Total 2 2 3 3 2 18 4" xfId="45461"/>
    <cellStyle name="Total 2 2 3 3 2 18 5" xfId="45462"/>
    <cellStyle name="Total 2 2 3 3 2 19" xfId="45463"/>
    <cellStyle name="Total 2 2 3 3 2 2" xfId="45464"/>
    <cellStyle name="Total 2 2 3 3 2 2 2" xfId="45465"/>
    <cellStyle name="Total 2 2 3 3 2 2 2 2" xfId="45466"/>
    <cellStyle name="Total 2 2 3 3 2 2 2 3" xfId="45467"/>
    <cellStyle name="Total 2 2 3 3 2 2 2 4" xfId="45468"/>
    <cellStyle name="Total 2 2 3 3 2 2 2 5" xfId="45469"/>
    <cellStyle name="Total 2 2 3 3 2 2 2 6" xfId="45470"/>
    <cellStyle name="Total 2 2 3 3 2 2 2 7" xfId="45471"/>
    <cellStyle name="Total 2 2 3 3 2 2 3" xfId="45472"/>
    <cellStyle name="Total 2 2 3 3 2 2 4" xfId="45473"/>
    <cellStyle name="Total 2 2 3 3 2 2 5" xfId="45474"/>
    <cellStyle name="Total 2 2 3 3 2 3" xfId="45475"/>
    <cellStyle name="Total 2 2 3 3 2 3 2" xfId="45476"/>
    <cellStyle name="Total 2 2 3 3 2 3 2 2" xfId="45477"/>
    <cellStyle name="Total 2 2 3 3 2 3 2 3" xfId="45478"/>
    <cellStyle name="Total 2 2 3 3 2 3 2 4" xfId="45479"/>
    <cellStyle name="Total 2 2 3 3 2 3 2 5" xfId="45480"/>
    <cellStyle name="Total 2 2 3 3 2 3 2 6" xfId="45481"/>
    <cellStyle name="Total 2 2 3 3 2 3 2 7" xfId="45482"/>
    <cellStyle name="Total 2 2 3 3 2 3 3" xfId="45483"/>
    <cellStyle name="Total 2 2 3 3 2 3 4" xfId="45484"/>
    <cellStyle name="Total 2 2 3 3 2 3 5" xfId="45485"/>
    <cellStyle name="Total 2 2 3 3 2 4" xfId="45486"/>
    <cellStyle name="Total 2 2 3 3 2 4 2" xfId="45487"/>
    <cellStyle name="Total 2 2 3 3 2 4 2 2" xfId="45488"/>
    <cellStyle name="Total 2 2 3 3 2 4 2 3" xfId="45489"/>
    <cellStyle name="Total 2 2 3 3 2 4 2 4" xfId="45490"/>
    <cellStyle name="Total 2 2 3 3 2 4 2 5" xfId="45491"/>
    <cellStyle name="Total 2 2 3 3 2 4 2 6" xfId="45492"/>
    <cellStyle name="Total 2 2 3 3 2 4 2 7" xfId="45493"/>
    <cellStyle name="Total 2 2 3 3 2 4 3" xfId="45494"/>
    <cellStyle name="Total 2 2 3 3 2 4 4" xfId="45495"/>
    <cellStyle name="Total 2 2 3 3 2 4 5" xfId="45496"/>
    <cellStyle name="Total 2 2 3 3 2 5" xfId="45497"/>
    <cellStyle name="Total 2 2 3 3 2 5 2" xfId="45498"/>
    <cellStyle name="Total 2 2 3 3 2 5 3" xfId="45499"/>
    <cellStyle name="Total 2 2 3 3 2 5 4" xfId="45500"/>
    <cellStyle name="Total 2 2 3 3 2 5 5" xfId="45501"/>
    <cellStyle name="Total 2 2 3 3 2 5 6" xfId="45502"/>
    <cellStyle name="Total 2 2 3 3 2 5 7" xfId="45503"/>
    <cellStyle name="Total 2 2 3 3 2 5 8" xfId="45504"/>
    <cellStyle name="Total 2 2 3 3 2 6" xfId="45505"/>
    <cellStyle name="Total 2 2 3 3 2 6 2" xfId="45506"/>
    <cellStyle name="Total 2 2 3 3 2 6 3" xfId="45507"/>
    <cellStyle name="Total 2 2 3 3 2 6 4" xfId="45508"/>
    <cellStyle name="Total 2 2 3 3 2 6 5" xfId="45509"/>
    <cellStyle name="Total 2 2 3 3 2 6 6" xfId="45510"/>
    <cellStyle name="Total 2 2 3 3 2 6 7" xfId="45511"/>
    <cellStyle name="Total 2 2 3 3 2 7" xfId="45512"/>
    <cellStyle name="Total 2 2 3 3 2 7 2" xfId="45513"/>
    <cellStyle name="Total 2 2 3 3 2 7 3" xfId="45514"/>
    <cellStyle name="Total 2 2 3 3 2 7 4" xfId="45515"/>
    <cellStyle name="Total 2 2 3 3 2 7 5" xfId="45516"/>
    <cellStyle name="Total 2 2 3 3 2 8" xfId="45517"/>
    <cellStyle name="Total 2 2 3 3 2 8 2" xfId="45518"/>
    <cellStyle name="Total 2 2 3 3 2 8 3" xfId="45519"/>
    <cellStyle name="Total 2 2 3 3 2 8 4" xfId="45520"/>
    <cellStyle name="Total 2 2 3 3 2 8 5" xfId="45521"/>
    <cellStyle name="Total 2 2 3 3 2 9" xfId="45522"/>
    <cellStyle name="Total 2 2 3 3 2 9 2" xfId="45523"/>
    <cellStyle name="Total 2 2 3 3 2 9 3" xfId="45524"/>
    <cellStyle name="Total 2 2 3 3 2 9 4" xfId="45525"/>
    <cellStyle name="Total 2 2 3 3 2 9 5" xfId="45526"/>
    <cellStyle name="Total 2 2 3 3 3" xfId="45527"/>
    <cellStyle name="Total 2 2 3 3 3 10" xfId="45528"/>
    <cellStyle name="Total 2 2 3 3 3 2" xfId="45529"/>
    <cellStyle name="Total 2 2 3 3 3 2 2" xfId="45530"/>
    <cellStyle name="Total 2 2 3 3 3 2 2 2" xfId="45531"/>
    <cellStyle name="Total 2 2 3 3 3 2 2 3" xfId="45532"/>
    <cellStyle name="Total 2 2 3 3 3 2 2 4" xfId="45533"/>
    <cellStyle name="Total 2 2 3 3 3 2 2 5" xfId="45534"/>
    <cellStyle name="Total 2 2 3 3 3 2 2 6" xfId="45535"/>
    <cellStyle name="Total 2 2 3 3 3 2 2 7" xfId="45536"/>
    <cellStyle name="Total 2 2 3 3 3 2 3" xfId="45537"/>
    <cellStyle name="Total 2 2 3 3 3 2 4" xfId="45538"/>
    <cellStyle name="Total 2 2 3 3 3 3" xfId="45539"/>
    <cellStyle name="Total 2 2 3 3 3 3 2" xfId="45540"/>
    <cellStyle name="Total 2 2 3 3 3 3 2 2" xfId="45541"/>
    <cellStyle name="Total 2 2 3 3 3 3 2 3" xfId="45542"/>
    <cellStyle name="Total 2 2 3 3 3 3 2 4" xfId="45543"/>
    <cellStyle name="Total 2 2 3 3 3 3 2 5" xfId="45544"/>
    <cellStyle name="Total 2 2 3 3 3 3 2 6" xfId="45545"/>
    <cellStyle name="Total 2 2 3 3 3 3 2 7" xfId="45546"/>
    <cellStyle name="Total 2 2 3 3 3 3 3" xfId="45547"/>
    <cellStyle name="Total 2 2 3 3 3 3 4" xfId="45548"/>
    <cellStyle name="Total 2 2 3 3 3 4" xfId="45549"/>
    <cellStyle name="Total 2 2 3 3 3 4 2" xfId="45550"/>
    <cellStyle name="Total 2 2 3 3 3 4 2 2" xfId="45551"/>
    <cellStyle name="Total 2 2 3 3 3 4 2 3" xfId="45552"/>
    <cellStyle name="Total 2 2 3 3 3 4 2 4" xfId="45553"/>
    <cellStyle name="Total 2 2 3 3 3 4 2 5" xfId="45554"/>
    <cellStyle name="Total 2 2 3 3 3 4 2 6" xfId="45555"/>
    <cellStyle name="Total 2 2 3 3 3 4 2 7" xfId="45556"/>
    <cellStyle name="Total 2 2 3 3 3 4 3" xfId="45557"/>
    <cellStyle name="Total 2 2 3 3 3 4 4" xfId="45558"/>
    <cellStyle name="Total 2 2 3 3 3 5" xfId="45559"/>
    <cellStyle name="Total 2 2 3 3 3 5 2" xfId="45560"/>
    <cellStyle name="Total 2 2 3 3 3 5 3" xfId="45561"/>
    <cellStyle name="Total 2 2 3 3 3 5 4" xfId="45562"/>
    <cellStyle name="Total 2 2 3 3 3 5 5" xfId="45563"/>
    <cellStyle name="Total 2 2 3 3 3 5 6" xfId="45564"/>
    <cellStyle name="Total 2 2 3 3 3 5 7" xfId="45565"/>
    <cellStyle name="Total 2 2 3 3 3 5 8" xfId="45566"/>
    <cellStyle name="Total 2 2 3 3 3 6" xfId="45567"/>
    <cellStyle name="Total 2 2 3 3 3 6 2" xfId="45568"/>
    <cellStyle name="Total 2 2 3 3 3 6 3" xfId="45569"/>
    <cellStyle name="Total 2 2 3 3 3 6 4" xfId="45570"/>
    <cellStyle name="Total 2 2 3 3 3 6 5" xfId="45571"/>
    <cellStyle name="Total 2 2 3 3 3 6 6" xfId="45572"/>
    <cellStyle name="Total 2 2 3 3 3 6 7" xfId="45573"/>
    <cellStyle name="Total 2 2 3 3 3 7" xfId="45574"/>
    <cellStyle name="Total 2 2 3 3 3 8" xfId="45575"/>
    <cellStyle name="Total 2 2 3 3 3 9" xfId="45576"/>
    <cellStyle name="Total 2 2 3 3 4" xfId="45577"/>
    <cellStyle name="Total 2 2 3 3 4 2" xfId="45578"/>
    <cellStyle name="Total 2 2 3 3 4 2 2" xfId="45579"/>
    <cellStyle name="Total 2 2 3 3 4 2 3" xfId="45580"/>
    <cellStyle name="Total 2 2 3 3 4 2 4" xfId="45581"/>
    <cellStyle name="Total 2 2 3 3 4 2 5" xfId="45582"/>
    <cellStyle name="Total 2 2 3 3 4 2 6" xfId="45583"/>
    <cellStyle name="Total 2 2 3 3 4 2 7" xfId="45584"/>
    <cellStyle name="Total 2 2 3 3 4 3" xfId="45585"/>
    <cellStyle name="Total 2 2 3 3 4 4" xfId="45586"/>
    <cellStyle name="Total 2 2 3 3 4 5" xfId="45587"/>
    <cellStyle name="Total 2 2 3 3 5" xfId="45588"/>
    <cellStyle name="Total 2 2 3 3 5 2" xfId="45589"/>
    <cellStyle name="Total 2 2 3 3 5 2 2" xfId="45590"/>
    <cellStyle name="Total 2 2 3 3 5 2 3" xfId="45591"/>
    <cellStyle name="Total 2 2 3 3 5 2 4" xfId="45592"/>
    <cellStyle name="Total 2 2 3 3 5 2 5" xfId="45593"/>
    <cellStyle name="Total 2 2 3 3 5 2 6" xfId="45594"/>
    <cellStyle name="Total 2 2 3 3 5 2 7" xfId="45595"/>
    <cellStyle name="Total 2 2 3 3 5 3" xfId="45596"/>
    <cellStyle name="Total 2 2 3 3 5 4" xfId="45597"/>
    <cellStyle name="Total 2 2 3 3 5 5" xfId="45598"/>
    <cellStyle name="Total 2 2 3 3 6" xfId="45599"/>
    <cellStyle name="Total 2 2 3 3 6 2" xfId="45600"/>
    <cellStyle name="Total 2 2 3 3 6 2 2" xfId="45601"/>
    <cellStyle name="Total 2 2 3 3 6 2 3" xfId="45602"/>
    <cellStyle name="Total 2 2 3 3 6 2 4" xfId="45603"/>
    <cellStyle name="Total 2 2 3 3 6 2 5" xfId="45604"/>
    <cellStyle name="Total 2 2 3 3 6 2 6" xfId="45605"/>
    <cellStyle name="Total 2 2 3 3 6 2 7" xfId="45606"/>
    <cellStyle name="Total 2 2 3 3 6 3" xfId="45607"/>
    <cellStyle name="Total 2 2 3 3 6 4" xfId="45608"/>
    <cellStyle name="Total 2 2 3 3 6 5" xfId="45609"/>
    <cellStyle name="Total 2 2 3 3 7" xfId="45610"/>
    <cellStyle name="Total 2 2 3 3 7 2" xfId="45611"/>
    <cellStyle name="Total 2 2 3 3 7 2 2" xfId="45612"/>
    <cellStyle name="Total 2 2 3 3 7 2 3" xfId="45613"/>
    <cellStyle name="Total 2 2 3 3 7 2 4" xfId="45614"/>
    <cellStyle name="Total 2 2 3 3 7 2 5" xfId="45615"/>
    <cellStyle name="Total 2 2 3 3 7 2 6" xfId="45616"/>
    <cellStyle name="Total 2 2 3 3 7 2 7" xfId="45617"/>
    <cellStyle name="Total 2 2 3 3 7 3" xfId="45618"/>
    <cellStyle name="Total 2 2 3 3 7 4" xfId="45619"/>
    <cellStyle name="Total 2 2 3 3 7 5" xfId="45620"/>
    <cellStyle name="Total 2 2 3 3 8" xfId="45621"/>
    <cellStyle name="Total 2 2 3 3 8 2" xfId="45622"/>
    <cellStyle name="Total 2 2 3 3 8 3" xfId="45623"/>
    <cellStyle name="Total 2 2 3 3 8 4" xfId="45624"/>
    <cellStyle name="Total 2 2 3 3 8 5" xfId="45625"/>
    <cellStyle name="Total 2 2 3 3 8 6" xfId="45626"/>
    <cellStyle name="Total 2 2 3 3 8 7" xfId="45627"/>
    <cellStyle name="Total 2 2 3 3 8 8" xfId="45628"/>
    <cellStyle name="Total 2 2 3 3 9" xfId="45629"/>
    <cellStyle name="Total 2 2 3 3 9 2" xfId="45630"/>
    <cellStyle name="Total 2 2 3 3 9 3" xfId="45631"/>
    <cellStyle name="Total 2 2 3 3 9 4" xfId="45632"/>
    <cellStyle name="Total 2 2 3 3 9 5" xfId="45633"/>
    <cellStyle name="Total 2 2 3 3 9 6" xfId="45634"/>
    <cellStyle name="Total 2 2 3 3 9 7" xfId="45635"/>
    <cellStyle name="Total 2 2 3 4" xfId="45636"/>
    <cellStyle name="Total 2 2 3 4 10" xfId="45637"/>
    <cellStyle name="Total 2 2 3 4 10 2" xfId="45638"/>
    <cellStyle name="Total 2 2 3 4 10 3" xfId="45639"/>
    <cellStyle name="Total 2 2 3 4 10 4" xfId="45640"/>
    <cellStyle name="Total 2 2 3 4 10 5" xfId="45641"/>
    <cellStyle name="Total 2 2 3 4 11" xfId="45642"/>
    <cellStyle name="Total 2 2 3 4 11 2" xfId="45643"/>
    <cellStyle name="Total 2 2 3 4 11 3" xfId="45644"/>
    <cellStyle name="Total 2 2 3 4 11 4" xfId="45645"/>
    <cellStyle name="Total 2 2 3 4 11 5" xfId="45646"/>
    <cellStyle name="Total 2 2 3 4 12" xfId="45647"/>
    <cellStyle name="Total 2 2 3 4 12 2" xfId="45648"/>
    <cellStyle name="Total 2 2 3 4 12 3" xfId="45649"/>
    <cellStyle name="Total 2 2 3 4 12 4" xfId="45650"/>
    <cellStyle name="Total 2 2 3 4 12 5" xfId="45651"/>
    <cellStyle name="Total 2 2 3 4 13" xfId="45652"/>
    <cellStyle name="Total 2 2 3 4 13 2" xfId="45653"/>
    <cellStyle name="Total 2 2 3 4 13 3" xfId="45654"/>
    <cellStyle name="Total 2 2 3 4 13 4" xfId="45655"/>
    <cellStyle name="Total 2 2 3 4 13 5" xfId="45656"/>
    <cellStyle name="Total 2 2 3 4 14" xfId="45657"/>
    <cellStyle name="Total 2 2 3 4 14 2" xfId="45658"/>
    <cellStyle name="Total 2 2 3 4 14 3" xfId="45659"/>
    <cellStyle name="Total 2 2 3 4 14 4" xfId="45660"/>
    <cellStyle name="Total 2 2 3 4 14 5" xfId="45661"/>
    <cellStyle name="Total 2 2 3 4 15" xfId="45662"/>
    <cellStyle name="Total 2 2 3 4 15 2" xfId="45663"/>
    <cellStyle name="Total 2 2 3 4 15 3" xfId="45664"/>
    <cellStyle name="Total 2 2 3 4 15 4" xfId="45665"/>
    <cellStyle name="Total 2 2 3 4 15 5" xfId="45666"/>
    <cellStyle name="Total 2 2 3 4 16" xfId="45667"/>
    <cellStyle name="Total 2 2 3 4 16 2" xfId="45668"/>
    <cellStyle name="Total 2 2 3 4 16 3" xfId="45669"/>
    <cellStyle name="Total 2 2 3 4 16 4" xfId="45670"/>
    <cellStyle name="Total 2 2 3 4 16 5" xfId="45671"/>
    <cellStyle name="Total 2 2 3 4 17" xfId="45672"/>
    <cellStyle name="Total 2 2 3 4 17 2" xfId="45673"/>
    <cellStyle name="Total 2 2 3 4 17 3" xfId="45674"/>
    <cellStyle name="Total 2 2 3 4 17 4" xfId="45675"/>
    <cellStyle name="Total 2 2 3 4 17 5" xfId="45676"/>
    <cellStyle name="Total 2 2 3 4 18" xfId="45677"/>
    <cellStyle name="Total 2 2 3 4 18 2" xfId="45678"/>
    <cellStyle name="Total 2 2 3 4 18 3" xfId="45679"/>
    <cellStyle name="Total 2 2 3 4 18 4" xfId="45680"/>
    <cellStyle name="Total 2 2 3 4 18 5" xfId="45681"/>
    <cellStyle name="Total 2 2 3 4 19" xfId="45682"/>
    <cellStyle name="Total 2 2 3 4 2" xfId="45683"/>
    <cellStyle name="Total 2 2 3 4 2 2" xfId="45684"/>
    <cellStyle name="Total 2 2 3 4 2 2 2" xfId="45685"/>
    <cellStyle name="Total 2 2 3 4 2 2 3" xfId="45686"/>
    <cellStyle name="Total 2 2 3 4 2 2 4" xfId="45687"/>
    <cellStyle name="Total 2 2 3 4 2 2 5" xfId="45688"/>
    <cellStyle name="Total 2 2 3 4 2 2 6" xfId="45689"/>
    <cellStyle name="Total 2 2 3 4 2 2 7" xfId="45690"/>
    <cellStyle name="Total 2 2 3 4 2 3" xfId="45691"/>
    <cellStyle name="Total 2 2 3 4 2 4" xfId="45692"/>
    <cellStyle name="Total 2 2 3 4 2 5" xfId="45693"/>
    <cellStyle name="Total 2 2 3 4 3" xfId="45694"/>
    <cellStyle name="Total 2 2 3 4 3 2" xfId="45695"/>
    <cellStyle name="Total 2 2 3 4 3 2 2" xfId="45696"/>
    <cellStyle name="Total 2 2 3 4 3 2 3" xfId="45697"/>
    <cellStyle name="Total 2 2 3 4 3 2 4" xfId="45698"/>
    <cellStyle name="Total 2 2 3 4 3 2 5" xfId="45699"/>
    <cellStyle name="Total 2 2 3 4 3 2 6" xfId="45700"/>
    <cellStyle name="Total 2 2 3 4 3 2 7" xfId="45701"/>
    <cellStyle name="Total 2 2 3 4 3 3" xfId="45702"/>
    <cellStyle name="Total 2 2 3 4 3 4" xfId="45703"/>
    <cellStyle name="Total 2 2 3 4 3 5" xfId="45704"/>
    <cellStyle name="Total 2 2 3 4 4" xfId="45705"/>
    <cellStyle name="Total 2 2 3 4 4 2" xfId="45706"/>
    <cellStyle name="Total 2 2 3 4 4 2 2" xfId="45707"/>
    <cellStyle name="Total 2 2 3 4 4 2 3" xfId="45708"/>
    <cellStyle name="Total 2 2 3 4 4 2 4" xfId="45709"/>
    <cellStyle name="Total 2 2 3 4 4 2 5" xfId="45710"/>
    <cellStyle name="Total 2 2 3 4 4 2 6" xfId="45711"/>
    <cellStyle name="Total 2 2 3 4 4 2 7" xfId="45712"/>
    <cellStyle name="Total 2 2 3 4 4 3" xfId="45713"/>
    <cellStyle name="Total 2 2 3 4 4 4" xfId="45714"/>
    <cellStyle name="Total 2 2 3 4 4 5" xfId="45715"/>
    <cellStyle name="Total 2 2 3 4 5" xfId="45716"/>
    <cellStyle name="Total 2 2 3 4 5 2" xfId="45717"/>
    <cellStyle name="Total 2 2 3 4 5 3" xfId="45718"/>
    <cellStyle name="Total 2 2 3 4 5 4" xfId="45719"/>
    <cellStyle name="Total 2 2 3 4 5 5" xfId="45720"/>
    <cellStyle name="Total 2 2 3 4 5 6" xfId="45721"/>
    <cellStyle name="Total 2 2 3 4 5 7" xfId="45722"/>
    <cellStyle name="Total 2 2 3 4 5 8" xfId="45723"/>
    <cellStyle name="Total 2 2 3 4 6" xfId="45724"/>
    <cellStyle name="Total 2 2 3 4 6 2" xfId="45725"/>
    <cellStyle name="Total 2 2 3 4 6 3" xfId="45726"/>
    <cellStyle name="Total 2 2 3 4 6 4" xfId="45727"/>
    <cellStyle name="Total 2 2 3 4 6 5" xfId="45728"/>
    <cellStyle name="Total 2 2 3 4 6 6" xfId="45729"/>
    <cellStyle name="Total 2 2 3 4 6 7" xfId="45730"/>
    <cellStyle name="Total 2 2 3 4 7" xfId="45731"/>
    <cellStyle name="Total 2 2 3 4 7 2" xfId="45732"/>
    <cellStyle name="Total 2 2 3 4 7 3" xfId="45733"/>
    <cellStyle name="Total 2 2 3 4 7 4" xfId="45734"/>
    <cellStyle name="Total 2 2 3 4 7 5" xfId="45735"/>
    <cellStyle name="Total 2 2 3 4 8" xfId="45736"/>
    <cellStyle name="Total 2 2 3 4 8 2" xfId="45737"/>
    <cellStyle name="Total 2 2 3 4 8 3" xfId="45738"/>
    <cellStyle name="Total 2 2 3 4 8 4" xfId="45739"/>
    <cellStyle name="Total 2 2 3 4 8 5" xfId="45740"/>
    <cellStyle name="Total 2 2 3 4 9" xfId="45741"/>
    <cellStyle name="Total 2 2 3 4 9 2" xfId="45742"/>
    <cellStyle name="Total 2 2 3 4 9 3" xfId="45743"/>
    <cellStyle name="Total 2 2 3 4 9 4" xfId="45744"/>
    <cellStyle name="Total 2 2 3 4 9 5" xfId="45745"/>
    <cellStyle name="Total 2 2 3 5" xfId="45746"/>
    <cellStyle name="Total 2 2 3 5 10" xfId="45747"/>
    <cellStyle name="Total 2 2 3 5 2" xfId="45748"/>
    <cellStyle name="Total 2 2 3 5 2 2" xfId="45749"/>
    <cellStyle name="Total 2 2 3 5 2 2 2" xfId="45750"/>
    <cellStyle name="Total 2 2 3 5 2 2 3" xfId="45751"/>
    <cellStyle name="Total 2 2 3 5 2 2 4" xfId="45752"/>
    <cellStyle name="Total 2 2 3 5 2 2 5" xfId="45753"/>
    <cellStyle name="Total 2 2 3 5 2 2 6" xfId="45754"/>
    <cellStyle name="Total 2 2 3 5 2 2 7" xfId="45755"/>
    <cellStyle name="Total 2 2 3 5 2 3" xfId="45756"/>
    <cellStyle name="Total 2 2 3 5 2 4" xfId="45757"/>
    <cellStyle name="Total 2 2 3 5 3" xfId="45758"/>
    <cellStyle name="Total 2 2 3 5 3 2" xfId="45759"/>
    <cellStyle name="Total 2 2 3 5 3 2 2" xfId="45760"/>
    <cellStyle name="Total 2 2 3 5 3 2 3" xfId="45761"/>
    <cellStyle name="Total 2 2 3 5 3 2 4" xfId="45762"/>
    <cellStyle name="Total 2 2 3 5 3 2 5" xfId="45763"/>
    <cellStyle name="Total 2 2 3 5 3 2 6" xfId="45764"/>
    <cellStyle name="Total 2 2 3 5 3 2 7" xfId="45765"/>
    <cellStyle name="Total 2 2 3 5 3 3" xfId="45766"/>
    <cellStyle name="Total 2 2 3 5 3 4" xfId="45767"/>
    <cellStyle name="Total 2 2 3 5 4" xfId="45768"/>
    <cellStyle name="Total 2 2 3 5 4 2" xfId="45769"/>
    <cellStyle name="Total 2 2 3 5 4 2 2" xfId="45770"/>
    <cellStyle name="Total 2 2 3 5 4 2 3" xfId="45771"/>
    <cellStyle name="Total 2 2 3 5 4 2 4" xfId="45772"/>
    <cellStyle name="Total 2 2 3 5 4 2 5" xfId="45773"/>
    <cellStyle name="Total 2 2 3 5 4 2 6" xfId="45774"/>
    <cellStyle name="Total 2 2 3 5 4 2 7" xfId="45775"/>
    <cellStyle name="Total 2 2 3 5 4 3" xfId="45776"/>
    <cellStyle name="Total 2 2 3 5 4 4" xfId="45777"/>
    <cellStyle name="Total 2 2 3 5 5" xfId="45778"/>
    <cellStyle name="Total 2 2 3 5 5 2" xfId="45779"/>
    <cellStyle name="Total 2 2 3 5 5 3" xfId="45780"/>
    <cellStyle name="Total 2 2 3 5 5 4" xfId="45781"/>
    <cellStyle name="Total 2 2 3 5 5 5" xfId="45782"/>
    <cellStyle name="Total 2 2 3 5 5 6" xfId="45783"/>
    <cellStyle name="Total 2 2 3 5 5 7" xfId="45784"/>
    <cellStyle name="Total 2 2 3 5 5 8" xfId="45785"/>
    <cellStyle name="Total 2 2 3 5 6" xfId="45786"/>
    <cellStyle name="Total 2 2 3 5 6 2" xfId="45787"/>
    <cellStyle name="Total 2 2 3 5 6 3" xfId="45788"/>
    <cellStyle name="Total 2 2 3 5 6 4" xfId="45789"/>
    <cellStyle name="Total 2 2 3 5 6 5" xfId="45790"/>
    <cellStyle name="Total 2 2 3 5 6 6" xfId="45791"/>
    <cellStyle name="Total 2 2 3 5 6 7" xfId="45792"/>
    <cellStyle name="Total 2 2 3 5 7" xfId="45793"/>
    <cellStyle name="Total 2 2 3 5 8" xfId="45794"/>
    <cellStyle name="Total 2 2 3 5 9" xfId="45795"/>
    <cellStyle name="Total 2 2 3 6" xfId="45796"/>
    <cellStyle name="Total 2 2 3 6 2" xfId="45797"/>
    <cellStyle name="Total 2 2 3 6 2 2" xfId="45798"/>
    <cellStyle name="Total 2 2 3 6 2 3" xfId="45799"/>
    <cellStyle name="Total 2 2 3 6 2 4" xfId="45800"/>
    <cellStyle name="Total 2 2 3 6 2 5" xfId="45801"/>
    <cellStyle name="Total 2 2 3 6 2 6" xfId="45802"/>
    <cellStyle name="Total 2 2 3 6 2 7" xfId="45803"/>
    <cellStyle name="Total 2 2 3 6 3" xfId="45804"/>
    <cellStyle name="Total 2 2 3 6 4" xfId="45805"/>
    <cellStyle name="Total 2 2 3 6 5" xfId="45806"/>
    <cellStyle name="Total 2 2 3 7" xfId="45807"/>
    <cellStyle name="Total 2 2 3 7 2" xfId="45808"/>
    <cellStyle name="Total 2 2 3 7 2 2" xfId="45809"/>
    <cellStyle name="Total 2 2 3 7 2 3" xfId="45810"/>
    <cellStyle name="Total 2 2 3 7 2 4" xfId="45811"/>
    <cellStyle name="Total 2 2 3 7 2 5" xfId="45812"/>
    <cellStyle name="Total 2 2 3 7 2 6" xfId="45813"/>
    <cellStyle name="Total 2 2 3 7 2 7" xfId="45814"/>
    <cellStyle name="Total 2 2 3 7 3" xfId="45815"/>
    <cellStyle name="Total 2 2 3 7 4" xfId="45816"/>
    <cellStyle name="Total 2 2 3 7 5" xfId="45817"/>
    <cellStyle name="Total 2 2 3 8" xfId="45818"/>
    <cellStyle name="Total 2 2 3 8 2" xfId="45819"/>
    <cellStyle name="Total 2 2 3 8 2 2" xfId="45820"/>
    <cellStyle name="Total 2 2 3 8 2 3" xfId="45821"/>
    <cellStyle name="Total 2 2 3 8 2 4" xfId="45822"/>
    <cellStyle name="Total 2 2 3 8 2 5" xfId="45823"/>
    <cellStyle name="Total 2 2 3 8 2 6" xfId="45824"/>
    <cellStyle name="Total 2 2 3 8 2 7" xfId="45825"/>
    <cellStyle name="Total 2 2 3 8 3" xfId="45826"/>
    <cellStyle name="Total 2 2 3 8 4" xfId="45827"/>
    <cellStyle name="Total 2 2 3 8 5" xfId="45828"/>
    <cellStyle name="Total 2 2 3 9" xfId="45829"/>
    <cellStyle name="Total 2 2 3 9 2" xfId="45830"/>
    <cellStyle name="Total 2 2 3 9 2 2" xfId="45831"/>
    <cellStyle name="Total 2 2 3 9 2 3" xfId="45832"/>
    <cellStyle name="Total 2 2 3 9 2 4" xfId="45833"/>
    <cellStyle name="Total 2 2 3 9 2 5" xfId="45834"/>
    <cellStyle name="Total 2 2 3 9 2 6" xfId="45835"/>
    <cellStyle name="Total 2 2 3 9 2 7" xfId="45836"/>
    <cellStyle name="Total 2 2 3 9 3" xfId="45837"/>
    <cellStyle name="Total 2 2 3 9 4" xfId="45838"/>
    <cellStyle name="Total 2 2 3 9 5" xfId="45839"/>
    <cellStyle name="Total 2 2 4" xfId="45840"/>
    <cellStyle name="Total 2 2 4 10" xfId="45841"/>
    <cellStyle name="Total 2 2 4 10 2" xfId="45842"/>
    <cellStyle name="Total 2 2 4 10 3" xfId="45843"/>
    <cellStyle name="Total 2 2 4 10 4" xfId="45844"/>
    <cellStyle name="Total 2 2 4 10 5" xfId="45845"/>
    <cellStyle name="Total 2 2 4 11" xfId="45846"/>
    <cellStyle name="Total 2 2 4 11 2" xfId="45847"/>
    <cellStyle name="Total 2 2 4 11 3" xfId="45848"/>
    <cellStyle name="Total 2 2 4 11 4" xfId="45849"/>
    <cellStyle name="Total 2 2 4 11 5" xfId="45850"/>
    <cellStyle name="Total 2 2 4 12" xfId="45851"/>
    <cellStyle name="Total 2 2 4 12 2" xfId="45852"/>
    <cellStyle name="Total 2 2 4 12 3" xfId="45853"/>
    <cellStyle name="Total 2 2 4 12 4" xfId="45854"/>
    <cellStyle name="Total 2 2 4 12 5" xfId="45855"/>
    <cellStyle name="Total 2 2 4 13" xfId="45856"/>
    <cellStyle name="Total 2 2 4 13 2" xfId="45857"/>
    <cellStyle name="Total 2 2 4 13 3" xfId="45858"/>
    <cellStyle name="Total 2 2 4 13 4" xfId="45859"/>
    <cellStyle name="Total 2 2 4 13 5" xfId="45860"/>
    <cellStyle name="Total 2 2 4 14" xfId="45861"/>
    <cellStyle name="Total 2 2 4 14 2" xfId="45862"/>
    <cellStyle name="Total 2 2 4 14 3" xfId="45863"/>
    <cellStyle name="Total 2 2 4 14 4" xfId="45864"/>
    <cellStyle name="Total 2 2 4 14 5" xfId="45865"/>
    <cellStyle name="Total 2 2 4 15" xfId="45866"/>
    <cellStyle name="Total 2 2 4 15 2" xfId="45867"/>
    <cellStyle name="Total 2 2 4 15 3" xfId="45868"/>
    <cellStyle name="Total 2 2 4 15 4" xfId="45869"/>
    <cellStyle name="Total 2 2 4 15 5" xfId="45870"/>
    <cellStyle name="Total 2 2 4 16" xfId="45871"/>
    <cellStyle name="Total 2 2 4 16 2" xfId="45872"/>
    <cellStyle name="Total 2 2 4 16 3" xfId="45873"/>
    <cellStyle name="Total 2 2 4 16 4" xfId="45874"/>
    <cellStyle name="Total 2 2 4 16 5" xfId="45875"/>
    <cellStyle name="Total 2 2 4 17" xfId="45876"/>
    <cellStyle name="Total 2 2 4 17 2" xfId="45877"/>
    <cellStyle name="Total 2 2 4 17 3" xfId="45878"/>
    <cellStyle name="Total 2 2 4 17 4" xfId="45879"/>
    <cellStyle name="Total 2 2 4 17 5" xfId="45880"/>
    <cellStyle name="Total 2 2 4 18" xfId="45881"/>
    <cellStyle name="Total 2 2 4 18 2" xfId="45882"/>
    <cellStyle name="Total 2 2 4 18 3" xfId="45883"/>
    <cellStyle name="Total 2 2 4 18 4" xfId="45884"/>
    <cellStyle name="Total 2 2 4 18 5" xfId="45885"/>
    <cellStyle name="Total 2 2 4 19" xfId="45886"/>
    <cellStyle name="Total 2 2 4 2" xfId="45887"/>
    <cellStyle name="Total 2 2 4 2 10" xfId="45888"/>
    <cellStyle name="Total 2 2 4 2 10 2" xfId="45889"/>
    <cellStyle name="Total 2 2 4 2 10 3" xfId="45890"/>
    <cellStyle name="Total 2 2 4 2 10 4" xfId="45891"/>
    <cellStyle name="Total 2 2 4 2 10 5" xfId="45892"/>
    <cellStyle name="Total 2 2 4 2 11" xfId="45893"/>
    <cellStyle name="Total 2 2 4 2 11 2" xfId="45894"/>
    <cellStyle name="Total 2 2 4 2 11 3" xfId="45895"/>
    <cellStyle name="Total 2 2 4 2 11 4" xfId="45896"/>
    <cellStyle name="Total 2 2 4 2 11 5" xfId="45897"/>
    <cellStyle name="Total 2 2 4 2 12" xfId="45898"/>
    <cellStyle name="Total 2 2 4 2 12 2" xfId="45899"/>
    <cellStyle name="Total 2 2 4 2 12 3" xfId="45900"/>
    <cellStyle name="Total 2 2 4 2 12 4" xfId="45901"/>
    <cellStyle name="Total 2 2 4 2 12 5" xfId="45902"/>
    <cellStyle name="Total 2 2 4 2 13" xfId="45903"/>
    <cellStyle name="Total 2 2 4 2 13 2" xfId="45904"/>
    <cellStyle name="Total 2 2 4 2 13 3" xfId="45905"/>
    <cellStyle name="Total 2 2 4 2 13 4" xfId="45906"/>
    <cellStyle name="Total 2 2 4 2 13 5" xfId="45907"/>
    <cellStyle name="Total 2 2 4 2 14" xfId="45908"/>
    <cellStyle name="Total 2 2 4 2 14 2" xfId="45909"/>
    <cellStyle name="Total 2 2 4 2 14 3" xfId="45910"/>
    <cellStyle name="Total 2 2 4 2 14 4" xfId="45911"/>
    <cellStyle name="Total 2 2 4 2 14 5" xfId="45912"/>
    <cellStyle name="Total 2 2 4 2 15" xfId="45913"/>
    <cellStyle name="Total 2 2 4 2 15 2" xfId="45914"/>
    <cellStyle name="Total 2 2 4 2 15 3" xfId="45915"/>
    <cellStyle name="Total 2 2 4 2 15 4" xfId="45916"/>
    <cellStyle name="Total 2 2 4 2 15 5" xfId="45917"/>
    <cellStyle name="Total 2 2 4 2 16" xfId="45918"/>
    <cellStyle name="Total 2 2 4 2 16 2" xfId="45919"/>
    <cellStyle name="Total 2 2 4 2 16 3" xfId="45920"/>
    <cellStyle name="Total 2 2 4 2 16 4" xfId="45921"/>
    <cellStyle name="Total 2 2 4 2 16 5" xfId="45922"/>
    <cellStyle name="Total 2 2 4 2 17" xfId="45923"/>
    <cellStyle name="Total 2 2 4 2 17 2" xfId="45924"/>
    <cellStyle name="Total 2 2 4 2 17 3" xfId="45925"/>
    <cellStyle name="Total 2 2 4 2 17 4" xfId="45926"/>
    <cellStyle name="Total 2 2 4 2 17 5" xfId="45927"/>
    <cellStyle name="Total 2 2 4 2 18" xfId="45928"/>
    <cellStyle name="Total 2 2 4 2 18 2" xfId="45929"/>
    <cellStyle name="Total 2 2 4 2 18 3" xfId="45930"/>
    <cellStyle name="Total 2 2 4 2 18 4" xfId="45931"/>
    <cellStyle name="Total 2 2 4 2 18 5" xfId="45932"/>
    <cellStyle name="Total 2 2 4 2 19" xfId="45933"/>
    <cellStyle name="Total 2 2 4 2 2" xfId="45934"/>
    <cellStyle name="Total 2 2 4 2 2 2" xfId="45935"/>
    <cellStyle name="Total 2 2 4 2 2 2 2" xfId="45936"/>
    <cellStyle name="Total 2 2 4 2 2 2 3" xfId="45937"/>
    <cellStyle name="Total 2 2 4 2 2 2 4" xfId="45938"/>
    <cellStyle name="Total 2 2 4 2 2 2 5" xfId="45939"/>
    <cellStyle name="Total 2 2 4 2 2 2 6" xfId="45940"/>
    <cellStyle name="Total 2 2 4 2 2 2 7" xfId="45941"/>
    <cellStyle name="Total 2 2 4 2 2 3" xfId="45942"/>
    <cellStyle name="Total 2 2 4 2 2 4" xfId="45943"/>
    <cellStyle name="Total 2 2 4 2 2 5" xfId="45944"/>
    <cellStyle name="Total 2 2 4 2 3" xfId="45945"/>
    <cellStyle name="Total 2 2 4 2 3 2" xfId="45946"/>
    <cellStyle name="Total 2 2 4 2 3 2 2" xfId="45947"/>
    <cellStyle name="Total 2 2 4 2 3 2 3" xfId="45948"/>
    <cellStyle name="Total 2 2 4 2 3 2 4" xfId="45949"/>
    <cellStyle name="Total 2 2 4 2 3 2 5" xfId="45950"/>
    <cellStyle name="Total 2 2 4 2 3 2 6" xfId="45951"/>
    <cellStyle name="Total 2 2 4 2 3 2 7" xfId="45952"/>
    <cellStyle name="Total 2 2 4 2 3 3" xfId="45953"/>
    <cellStyle name="Total 2 2 4 2 3 4" xfId="45954"/>
    <cellStyle name="Total 2 2 4 2 3 5" xfId="45955"/>
    <cellStyle name="Total 2 2 4 2 4" xfId="45956"/>
    <cellStyle name="Total 2 2 4 2 4 2" xfId="45957"/>
    <cellStyle name="Total 2 2 4 2 4 2 2" xfId="45958"/>
    <cellStyle name="Total 2 2 4 2 4 2 3" xfId="45959"/>
    <cellStyle name="Total 2 2 4 2 4 2 4" xfId="45960"/>
    <cellStyle name="Total 2 2 4 2 4 2 5" xfId="45961"/>
    <cellStyle name="Total 2 2 4 2 4 2 6" xfId="45962"/>
    <cellStyle name="Total 2 2 4 2 4 2 7" xfId="45963"/>
    <cellStyle name="Total 2 2 4 2 4 3" xfId="45964"/>
    <cellStyle name="Total 2 2 4 2 4 4" xfId="45965"/>
    <cellStyle name="Total 2 2 4 2 4 5" xfId="45966"/>
    <cellStyle name="Total 2 2 4 2 5" xfId="45967"/>
    <cellStyle name="Total 2 2 4 2 5 2" xfId="45968"/>
    <cellStyle name="Total 2 2 4 2 5 3" xfId="45969"/>
    <cellStyle name="Total 2 2 4 2 5 4" xfId="45970"/>
    <cellStyle name="Total 2 2 4 2 5 5" xfId="45971"/>
    <cellStyle name="Total 2 2 4 2 5 6" xfId="45972"/>
    <cellStyle name="Total 2 2 4 2 5 7" xfId="45973"/>
    <cellStyle name="Total 2 2 4 2 5 8" xfId="45974"/>
    <cellStyle name="Total 2 2 4 2 6" xfId="45975"/>
    <cellStyle name="Total 2 2 4 2 6 2" xfId="45976"/>
    <cellStyle name="Total 2 2 4 2 6 3" xfId="45977"/>
    <cellStyle name="Total 2 2 4 2 6 4" xfId="45978"/>
    <cellStyle name="Total 2 2 4 2 6 5" xfId="45979"/>
    <cellStyle name="Total 2 2 4 2 6 6" xfId="45980"/>
    <cellStyle name="Total 2 2 4 2 6 7" xfId="45981"/>
    <cellStyle name="Total 2 2 4 2 7" xfId="45982"/>
    <cellStyle name="Total 2 2 4 2 7 2" xfId="45983"/>
    <cellStyle name="Total 2 2 4 2 7 3" xfId="45984"/>
    <cellStyle name="Total 2 2 4 2 7 4" xfId="45985"/>
    <cellStyle name="Total 2 2 4 2 7 5" xfId="45986"/>
    <cellStyle name="Total 2 2 4 2 8" xfId="45987"/>
    <cellStyle name="Total 2 2 4 2 8 2" xfId="45988"/>
    <cellStyle name="Total 2 2 4 2 8 3" xfId="45989"/>
    <cellStyle name="Total 2 2 4 2 8 4" xfId="45990"/>
    <cellStyle name="Total 2 2 4 2 8 5" xfId="45991"/>
    <cellStyle name="Total 2 2 4 2 9" xfId="45992"/>
    <cellStyle name="Total 2 2 4 2 9 2" xfId="45993"/>
    <cellStyle name="Total 2 2 4 2 9 3" xfId="45994"/>
    <cellStyle name="Total 2 2 4 2 9 4" xfId="45995"/>
    <cellStyle name="Total 2 2 4 2 9 5" xfId="45996"/>
    <cellStyle name="Total 2 2 4 3" xfId="45997"/>
    <cellStyle name="Total 2 2 4 3 10" xfId="45998"/>
    <cellStyle name="Total 2 2 4 3 2" xfId="45999"/>
    <cellStyle name="Total 2 2 4 3 2 2" xfId="46000"/>
    <cellStyle name="Total 2 2 4 3 2 2 2" xfId="46001"/>
    <cellStyle name="Total 2 2 4 3 2 2 3" xfId="46002"/>
    <cellStyle name="Total 2 2 4 3 2 2 4" xfId="46003"/>
    <cellStyle name="Total 2 2 4 3 2 2 5" xfId="46004"/>
    <cellStyle name="Total 2 2 4 3 2 2 6" xfId="46005"/>
    <cellStyle name="Total 2 2 4 3 2 2 7" xfId="46006"/>
    <cellStyle name="Total 2 2 4 3 2 3" xfId="46007"/>
    <cellStyle name="Total 2 2 4 3 2 4" xfId="46008"/>
    <cellStyle name="Total 2 2 4 3 3" xfId="46009"/>
    <cellStyle name="Total 2 2 4 3 3 2" xfId="46010"/>
    <cellStyle name="Total 2 2 4 3 3 2 2" xfId="46011"/>
    <cellStyle name="Total 2 2 4 3 3 2 3" xfId="46012"/>
    <cellStyle name="Total 2 2 4 3 3 2 4" xfId="46013"/>
    <cellStyle name="Total 2 2 4 3 3 2 5" xfId="46014"/>
    <cellStyle name="Total 2 2 4 3 3 2 6" xfId="46015"/>
    <cellStyle name="Total 2 2 4 3 3 2 7" xfId="46016"/>
    <cellStyle name="Total 2 2 4 3 3 3" xfId="46017"/>
    <cellStyle name="Total 2 2 4 3 3 4" xfId="46018"/>
    <cellStyle name="Total 2 2 4 3 4" xfId="46019"/>
    <cellStyle name="Total 2 2 4 3 4 2" xfId="46020"/>
    <cellStyle name="Total 2 2 4 3 4 2 2" xfId="46021"/>
    <cellStyle name="Total 2 2 4 3 4 2 3" xfId="46022"/>
    <cellStyle name="Total 2 2 4 3 4 2 4" xfId="46023"/>
    <cellStyle name="Total 2 2 4 3 4 2 5" xfId="46024"/>
    <cellStyle name="Total 2 2 4 3 4 2 6" xfId="46025"/>
    <cellStyle name="Total 2 2 4 3 4 2 7" xfId="46026"/>
    <cellStyle name="Total 2 2 4 3 4 3" xfId="46027"/>
    <cellStyle name="Total 2 2 4 3 4 4" xfId="46028"/>
    <cellStyle name="Total 2 2 4 3 5" xfId="46029"/>
    <cellStyle name="Total 2 2 4 3 5 2" xfId="46030"/>
    <cellStyle name="Total 2 2 4 3 5 3" xfId="46031"/>
    <cellStyle name="Total 2 2 4 3 5 4" xfId="46032"/>
    <cellStyle name="Total 2 2 4 3 5 5" xfId="46033"/>
    <cellStyle name="Total 2 2 4 3 5 6" xfId="46034"/>
    <cellStyle name="Total 2 2 4 3 5 7" xfId="46035"/>
    <cellStyle name="Total 2 2 4 3 5 8" xfId="46036"/>
    <cellStyle name="Total 2 2 4 3 6" xfId="46037"/>
    <cellStyle name="Total 2 2 4 3 6 2" xfId="46038"/>
    <cellStyle name="Total 2 2 4 3 6 3" xfId="46039"/>
    <cellStyle name="Total 2 2 4 3 6 4" xfId="46040"/>
    <cellStyle name="Total 2 2 4 3 6 5" xfId="46041"/>
    <cellStyle name="Total 2 2 4 3 6 6" xfId="46042"/>
    <cellStyle name="Total 2 2 4 3 6 7" xfId="46043"/>
    <cellStyle name="Total 2 2 4 3 7" xfId="46044"/>
    <cellStyle name="Total 2 2 4 3 8" xfId="46045"/>
    <cellStyle name="Total 2 2 4 3 9" xfId="46046"/>
    <cellStyle name="Total 2 2 4 4" xfId="46047"/>
    <cellStyle name="Total 2 2 4 4 2" xfId="46048"/>
    <cellStyle name="Total 2 2 4 4 2 2" xfId="46049"/>
    <cellStyle name="Total 2 2 4 4 2 3" xfId="46050"/>
    <cellStyle name="Total 2 2 4 4 2 4" xfId="46051"/>
    <cellStyle name="Total 2 2 4 4 2 5" xfId="46052"/>
    <cellStyle name="Total 2 2 4 4 2 6" xfId="46053"/>
    <cellStyle name="Total 2 2 4 4 2 7" xfId="46054"/>
    <cellStyle name="Total 2 2 4 4 3" xfId="46055"/>
    <cellStyle name="Total 2 2 4 4 4" xfId="46056"/>
    <cellStyle name="Total 2 2 4 4 5" xfId="46057"/>
    <cellStyle name="Total 2 2 4 5" xfId="46058"/>
    <cellStyle name="Total 2 2 4 5 2" xfId="46059"/>
    <cellStyle name="Total 2 2 4 5 2 2" xfId="46060"/>
    <cellStyle name="Total 2 2 4 5 2 3" xfId="46061"/>
    <cellStyle name="Total 2 2 4 5 2 4" xfId="46062"/>
    <cellStyle name="Total 2 2 4 5 2 5" xfId="46063"/>
    <cellStyle name="Total 2 2 4 5 2 6" xfId="46064"/>
    <cellStyle name="Total 2 2 4 5 2 7" xfId="46065"/>
    <cellStyle name="Total 2 2 4 5 3" xfId="46066"/>
    <cellStyle name="Total 2 2 4 5 4" xfId="46067"/>
    <cellStyle name="Total 2 2 4 5 5" xfId="46068"/>
    <cellStyle name="Total 2 2 4 6" xfId="46069"/>
    <cellStyle name="Total 2 2 4 6 2" xfId="46070"/>
    <cellStyle name="Total 2 2 4 6 2 2" xfId="46071"/>
    <cellStyle name="Total 2 2 4 6 2 3" xfId="46072"/>
    <cellStyle name="Total 2 2 4 6 2 4" xfId="46073"/>
    <cellStyle name="Total 2 2 4 6 2 5" xfId="46074"/>
    <cellStyle name="Total 2 2 4 6 2 6" xfId="46075"/>
    <cellStyle name="Total 2 2 4 6 2 7" xfId="46076"/>
    <cellStyle name="Total 2 2 4 6 3" xfId="46077"/>
    <cellStyle name="Total 2 2 4 6 4" xfId="46078"/>
    <cellStyle name="Total 2 2 4 6 5" xfId="46079"/>
    <cellStyle name="Total 2 2 4 7" xfId="46080"/>
    <cellStyle name="Total 2 2 4 7 2" xfId="46081"/>
    <cellStyle name="Total 2 2 4 7 2 2" xfId="46082"/>
    <cellStyle name="Total 2 2 4 7 2 3" xfId="46083"/>
    <cellStyle name="Total 2 2 4 7 2 4" xfId="46084"/>
    <cellStyle name="Total 2 2 4 7 2 5" xfId="46085"/>
    <cellStyle name="Total 2 2 4 7 2 6" xfId="46086"/>
    <cellStyle name="Total 2 2 4 7 2 7" xfId="46087"/>
    <cellStyle name="Total 2 2 4 7 3" xfId="46088"/>
    <cellStyle name="Total 2 2 4 7 4" xfId="46089"/>
    <cellStyle name="Total 2 2 4 7 5" xfId="46090"/>
    <cellStyle name="Total 2 2 4 8" xfId="46091"/>
    <cellStyle name="Total 2 2 4 8 2" xfId="46092"/>
    <cellStyle name="Total 2 2 4 8 3" xfId="46093"/>
    <cellStyle name="Total 2 2 4 8 4" xfId="46094"/>
    <cellStyle name="Total 2 2 4 8 5" xfId="46095"/>
    <cellStyle name="Total 2 2 4 8 6" xfId="46096"/>
    <cellStyle name="Total 2 2 4 8 7" xfId="46097"/>
    <cellStyle name="Total 2 2 4 8 8" xfId="46098"/>
    <cellStyle name="Total 2 2 4 9" xfId="46099"/>
    <cellStyle name="Total 2 2 4 9 2" xfId="46100"/>
    <cellStyle name="Total 2 2 4 9 3" xfId="46101"/>
    <cellStyle name="Total 2 2 4 9 4" xfId="46102"/>
    <cellStyle name="Total 2 2 4 9 5" xfId="46103"/>
    <cellStyle name="Total 2 2 4 9 6" xfId="46104"/>
    <cellStyle name="Total 2 2 4 9 7" xfId="46105"/>
    <cellStyle name="Total 2 2 5" xfId="46106"/>
    <cellStyle name="Total 2 2 5 10" xfId="46107"/>
    <cellStyle name="Total 2 2 5 10 2" xfId="46108"/>
    <cellStyle name="Total 2 2 5 10 3" xfId="46109"/>
    <cellStyle name="Total 2 2 5 10 4" xfId="46110"/>
    <cellStyle name="Total 2 2 5 10 5" xfId="46111"/>
    <cellStyle name="Total 2 2 5 11" xfId="46112"/>
    <cellStyle name="Total 2 2 5 11 2" xfId="46113"/>
    <cellStyle name="Total 2 2 5 11 3" xfId="46114"/>
    <cellStyle name="Total 2 2 5 11 4" xfId="46115"/>
    <cellStyle name="Total 2 2 5 11 5" xfId="46116"/>
    <cellStyle name="Total 2 2 5 12" xfId="46117"/>
    <cellStyle name="Total 2 2 5 12 2" xfId="46118"/>
    <cellStyle name="Total 2 2 5 12 3" xfId="46119"/>
    <cellStyle name="Total 2 2 5 12 4" xfId="46120"/>
    <cellStyle name="Total 2 2 5 12 5" xfId="46121"/>
    <cellStyle name="Total 2 2 5 13" xfId="46122"/>
    <cellStyle name="Total 2 2 5 13 2" xfId="46123"/>
    <cellStyle name="Total 2 2 5 13 3" xfId="46124"/>
    <cellStyle name="Total 2 2 5 13 4" xfId="46125"/>
    <cellStyle name="Total 2 2 5 13 5" xfId="46126"/>
    <cellStyle name="Total 2 2 5 14" xfId="46127"/>
    <cellStyle name="Total 2 2 5 14 2" xfId="46128"/>
    <cellStyle name="Total 2 2 5 14 3" xfId="46129"/>
    <cellStyle name="Total 2 2 5 14 4" xfId="46130"/>
    <cellStyle name="Total 2 2 5 14 5" xfId="46131"/>
    <cellStyle name="Total 2 2 5 15" xfId="46132"/>
    <cellStyle name="Total 2 2 5 15 2" xfId="46133"/>
    <cellStyle name="Total 2 2 5 15 3" xfId="46134"/>
    <cellStyle name="Total 2 2 5 15 4" xfId="46135"/>
    <cellStyle name="Total 2 2 5 15 5" xfId="46136"/>
    <cellStyle name="Total 2 2 5 16" xfId="46137"/>
    <cellStyle name="Total 2 2 5 16 2" xfId="46138"/>
    <cellStyle name="Total 2 2 5 16 3" xfId="46139"/>
    <cellStyle name="Total 2 2 5 16 4" xfId="46140"/>
    <cellStyle name="Total 2 2 5 16 5" xfId="46141"/>
    <cellStyle name="Total 2 2 5 17" xfId="46142"/>
    <cellStyle name="Total 2 2 5 17 2" xfId="46143"/>
    <cellStyle name="Total 2 2 5 17 3" xfId="46144"/>
    <cellStyle name="Total 2 2 5 17 4" xfId="46145"/>
    <cellStyle name="Total 2 2 5 17 5" xfId="46146"/>
    <cellStyle name="Total 2 2 5 18" xfId="46147"/>
    <cellStyle name="Total 2 2 5 18 2" xfId="46148"/>
    <cellStyle name="Total 2 2 5 18 3" xfId="46149"/>
    <cellStyle name="Total 2 2 5 18 4" xfId="46150"/>
    <cellStyle name="Total 2 2 5 18 5" xfId="46151"/>
    <cellStyle name="Total 2 2 5 19" xfId="46152"/>
    <cellStyle name="Total 2 2 5 2" xfId="46153"/>
    <cellStyle name="Total 2 2 5 2 10" xfId="46154"/>
    <cellStyle name="Total 2 2 5 2 10 2" xfId="46155"/>
    <cellStyle name="Total 2 2 5 2 10 3" xfId="46156"/>
    <cellStyle name="Total 2 2 5 2 10 4" xfId="46157"/>
    <cellStyle name="Total 2 2 5 2 10 5" xfId="46158"/>
    <cellStyle name="Total 2 2 5 2 11" xfId="46159"/>
    <cellStyle name="Total 2 2 5 2 11 2" xfId="46160"/>
    <cellStyle name="Total 2 2 5 2 11 3" xfId="46161"/>
    <cellStyle name="Total 2 2 5 2 11 4" xfId="46162"/>
    <cellStyle name="Total 2 2 5 2 11 5" xfId="46163"/>
    <cellStyle name="Total 2 2 5 2 12" xfId="46164"/>
    <cellStyle name="Total 2 2 5 2 12 2" xfId="46165"/>
    <cellStyle name="Total 2 2 5 2 12 3" xfId="46166"/>
    <cellStyle name="Total 2 2 5 2 12 4" xfId="46167"/>
    <cellStyle name="Total 2 2 5 2 12 5" xfId="46168"/>
    <cellStyle name="Total 2 2 5 2 13" xfId="46169"/>
    <cellStyle name="Total 2 2 5 2 13 2" xfId="46170"/>
    <cellStyle name="Total 2 2 5 2 13 3" xfId="46171"/>
    <cellStyle name="Total 2 2 5 2 13 4" xfId="46172"/>
    <cellStyle name="Total 2 2 5 2 13 5" xfId="46173"/>
    <cellStyle name="Total 2 2 5 2 14" xfId="46174"/>
    <cellStyle name="Total 2 2 5 2 14 2" xfId="46175"/>
    <cellStyle name="Total 2 2 5 2 14 3" xfId="46176"/>
    <cellStyle name="Total 2 2 5 2 14 4" xfId="46177"/>
    <cellStyle name="Total 2 2 5 2 14 5" xfId="46178"/>
    <cellStyle name="Total 2 2 5 2 15" xfId="46179"/>
    <cellStyle name="Total 2 2 5 2 15 2" xfId="46180"/>
    <cellStyle name="Total 2 2 5 2 15 3" xfId="46181"/>
    <cellStyle name="Total 2 2 5 2 15 4" xfId="46182"/>
    <cellStyle name="Total 2 2 5 2 15 5" xfId="46183"/>
    <cellStyle name="Total 2 2 5 2 16" xfId="46184"/>
    <cellStyle name="Total 2 2 5 2 16 2" xfId="46185"/>
    <cellStyle name="Total 2 2 5 2 16 3" xfId="46186"/>
    <cellStyle name="Total 2 2 5 2 16 4" xfId="46187"/>
    <cellStyle name="Total 2 2 5 2 16 5" xfId="46188"/>
    <cellStyle name="Total 2 2 5 2 17" xfId="46189"/>
    <cellStyle name="Total 2 2 5 2 17 2" xfId="46190"/>
    <cellStyle name="Total 2 2 5 2 17 3" xfId="46191"/>
    <cellStyle name="Total 2 2 5 2 17 4" xfId="46192"/>
    <cellStyle name="Total 2 2 5 2 17 5" xfId="46193"/>
    <cellStyle name="Total 2 2 5 2 18" xfId="46194"/>
    <cellStyle name="Total 2 2 5 2 18 2" xfId="46195"/>
    <cellStyle name="Total 2 2 5 2 18 3" xfId="46196"/>
    <cellStyle name="Total 2 2 5 2 18 4" xfId="46197"/>
    <cellStyle name="Total 2 2 5 2 18 5" xfId="46198"/>
    <cellStyle name="Total 2 2 5 2 19" xfId="46199"/>
    <cellStyle name="Total 2 2 5 2 2" xfId="46200"/>
    <cellStyle name="Total 2 2 5 2 2 2" xfId="46201"/>
    <cellStyle name="Total 2 2 5 2 2 2 2" xfId="46202"/>
    <cellStyle name="Total 2 2 5 2 2 2 3" xfId="46203"/>
    <cellStyle name="Total 2 2 5 2 2 2 4" xfId="46204"/>
    <cellStyle name="Total 2 2 5 2 2 2 5" xfId="46205"/>
    <cellStyle name="Total 2 2 5 2 2 2 6" xfId="46206"/>
    <cellStyle name="Total 2 2 5 2 2 2 7" xfId="46207"/>
    <cellStyle name="Total 2 2 5 2 2 3" xfId="46208"/>
    <cellStyle name="Total 2 2 5 2 2 4" xfId="46209"/>
    <cellStyle name="Total 2 2 5 2 2 5" xfId="46210"/>
    <cellStyle name="Total 2 2 5 2 3" xfId="46211"/>
    <cellStyle name="Total 2 2 5 2 3 2" xfId="46212"/>
    <cellStyle name="Total 2 2 5 2 3 2 2" xfId="46213"/>
    <cellStyle name="Total 2 2 5 2 3 2 3" xfId="46214"/>
    <cellStyle name="Total 2 2 5 2 3 2 4" xfId="46215"/>
    <cellStyle name="Total 2 2 5 2 3 2 5" xfId="46216"/>
    <cellStyle name="Total 2 2 5 2 3 2 6" xfId="46217"/>
    <cellStyle name="Total 2 2 5 2 3 2 7" xfId="46218"/>
    <cellStyle name="Total 2 2 5 2 3 3" xfId="46219"/>
    <cellStyle name="Total 2 2 5 2 3 4" xfId="46220"/>
    <cellStyle name="Total 2 2 5 2 3 5" xfId="46221"/>
    <cellStyle name="Total 2 2 5 2 4" xfId="46222"/>
    <cellStyle name="Total 2 2 5 2 4 2" xfId="46223"/>
    <cellStyle name="Total 2 2 5 2 4 2 2" xfId="46224"/>
    <cellStyle name="Total 2 2 5 2 4 2 3" xfId="46225"/>
    <cellStyle name="Total 2 2 5 2 4 2 4" xfId="46226"/>
    <cellStyle name="Total 2 2 5 2 4 2 5" xfId="46227"/>
    <cellStyle name="Total 2 2 5 2 4 2 6" xfId="46228"/>
    <cellStyle name="Total 2 2 5 2 4 2 7" xfId="46229"/>
    <cellStyle name="Total 2 2 5 2 4 3" xfId="46230"/>
    <cellStyle name="Total 2 2 5 2 4 4" xfId="46231"/>
    <cellStyle name="Total 2 2 5 2 4 5" xfId="46232"/>
    <cellStyle name="Total 2 2 5 2 5" xfId="46233"/>
    <cellStyle name="Total 2 2 5 2 5 2" xfId="46234"/>
    <cellStyle name="Total 2 2 5 2 5 3" xfId="46235"/>
    <cellStyle name="Total 2 2 5 2 5 4" xfId="46236"/>
    <cellStyle name="Total 2 2 5 2 5 5" xfId="46237"/>
    <cellStyle name="Total 2 2 5 2 5 6" xfId="46238"/>
    <cellStyle name="Total 2 2 5 2 5 7" xfId="46239"/>
    <cellStyle name="Total 2 2 5 2 5 8" xfId="46240"/>
    <cellStyle name="Total 2 2 5 2 6" xfId="46241"/>
    <cellStyle name="Total 2 2 5 2 6 2" xfId="46242"/>
    <cellStyle name="Total 2 2 5 2 6 3" xfId="46243"/>
    <cellStyle name="Total 2 2 5 2 6 4" xfId="46244"/>
    <cellStyle name="Total 2 2 5 2 6 5" xfId="46245"/>
    <cellStyle name="Total 2 2 5 2 6 6" xfId="46246"/>
    <cellStyle name="Total 2 2 5 2 6 7" xfId="46247"/>
    <cellStyle name="Total 2 2 5 2 7" xfId="46248"/>
    <cellStyle name="Total 2 2 5 2 7 2" xfId="46249"/>
    <cellStyle name="Total 2 2 5 2 7 3" xfId="46250"/>
    <cellStyle name="Total 2 2 5 2 7 4" xfId="46251"/>
    <cellStyle name="Total 2 2 5 2 7 5" xfId="46252"/>
    <cellStyle name="Total 2 2 5 2 8" xfId="46253"/>
    <cellStyle name="Total 2 2 5 2 8 2" xfId="46254"/>
    <cellStyle name="Total 2 2 5 2 8 3" xfId="46255"/>
    <cellStyle name="Total 2 2 5 2 8 4" xfId="46256"/>
    <cellStyle name="Total 2 2 5 2 8 5" xfId="46257"/>
    <cellStyle name="Total 2 2 5 2 9" xfId="46258"/>
    <cellStyle name="Total 2 2 5 2 9 2" xfId="46259"/>
    <cellStyle name="Total 2 2 5 2 9 3" xfId="46260"/>
    <cellStyle name="Total 2 2 5 2 9 4" xfId="46261"/>
    <cellStyle name="Total 2 2 5 2 9 5" xfId="46262"/>
    <cellStyle name="Total 2 2 5 3" xfId="46263"/>
    <cellStyle name="Total 2 2 5 3 10" xfId="46264"/>
    <cellStyle name="Total 2 2 5 3 2" xfId="46265"/>
    <cellStyle name="Total 2 2 5 3 2 2" xfId="46266"/>
    <cellStyle name="Total 2 2 5 3 2 2 2" xfId="46267"/>
    <cellStyle name="Total 2 2 5 3 2 2 3" xfId="46268"/>
    <cellStyle name="Total 2 2 5 3 2 2 4" xfId="46269"/>
    <cellStyle name="Total 2 2 5 3 2 2 5" xfId="46270"/>
    <cellStyle name="Total 2 2 5 3 2 2 6" xfId="46271"/>
    <cellStyle name="Total 2 2 5 3 2 2 7" xfId="46272"/>
    <cellStyle name="Total 2 2 5 3 2 3" xfId="46273"/>
    <cellStyle name="Total 2 2 5 3 2 4" xfId="46274"/>
    <cellStyle name="Total 2 2 5 3 3" xfId="46275"/>
    <cellStyle name="Total 2 2 5 3 3 2" xfId="46276"/>
    <cellStyle name="Total 2 2 5 3 3 2 2" xfId="46277"/>
    <cellStyle name="Total 2 2 5 3 3 2 3" xfId="46278"/>
    <cellStyle name="Total 2 2 5 3 3 2 4" xfId="46279"/>
    <cellStyle name="Total 2 2 5 3 3 2 5" xfId="46280"/>
    <cellStyle name="Total 2 2 5 3 3 2 6" xfId="46281"/>
    <cellStyle name="Total 2 2 5 3 3 2 7" xfId="46282"/>
    <cellStyle name="Total 2 2 5 3 3 3" xfId="46283"/>
    <cellStyle name="Total 2 2 5 3 3 4" xfId="46284"/>
    <cellStyle name="Total 2 2 5 3 4" xfId="46285"/>
    <cellStyle name="Total 2 2 5 3 4 2" xfId="46286"/>
    <cellStyle name="Total 2 2 5 3 4 2 2" xfId="46287"/>
    <cellStyle name="Total 2 2 5 3 4 2 3" xfId="46288"/>
    <cellStyle name="Total 2 2 5 3 4 2 4" xfId="46289"/>
    <cellStyle name="Total 2 2 5 3 4 2 5" xfId="46290"/>
    <cellStyle name="Total 2 2 5 3 4 2 6" xfId="46291"/>
    <cellStyle name="Total 2 2 5 3 4 2 7" xfId="46292"/>
    <cellStyle name="Total 2 2 5 3 4 3" xfId="46293"/>
    <cellStyle name="Total 2 2 5 3 4 4" xfId="46294"/>
    <cellStyle name="Total 2 2 5 3 5" xfId="46295"/>
    <cellStyle name="Total 2 2 5 3 5 2" xfId="46296"/>
    <cellStyle name="Total 2 2 5 3 5 3" xfId="46297"/>
    <cellStyle name="Total 2 2 5 3 5 4" xfId="46298"/>
    <cellStyle name="Total 2 2 5 3 5 5" xfId="46299"/>
    <cellStyle name="Total 2 2 5 3 5 6" xfId="46300"/>
    <cellStyle name="Total 2 2 5 3 5 7" xfId="46301"/>
    <cellStyle name="Total 2 2 5 3 5 8" xfId="46302"/>
    <cellStyle name="Total 2 2 5 3 6" xfId="46303"/>
    <cellStyle name="Total 2 2 5 3 6 2" xfId="46304"/>
    <cellStyle name="Total 2 2 5 3 6 3" xfId="46305"/>
    <cellStyle name="Total 2 2 5 3 6 4" xfId="46306"/>
    <cellStyle name="Total 2 2 5 3 6 5" xfId="46307"/>
    <cellStyle name="Total 2 2 5 3 6 6" xfId="46308"/>
    <cellStyle name="Total 2 2 5 3 6 7" xfId="46309"/>
    <cellStyle name="Total 2 2 5 3 7" xfId="46310"/>
    <cellStyle name="Total 2 2 5 3 8" xfId="46311"/>
    <cellStyle name="Total 2 2 5 3 9" xfId="46312"/>
    <cellStyle name="Total 2 2 5 4" xfId="46313"/>
    <cellStyle name="Total 2 2 5 4 2" xfId="46314"/>
    <cellStyle name="Total 2 2 5 4 2 2" xfId="46315"/>
    <cellStyle name="Total 2 2 5 4 2 3" xfId="46316"/>
    <cellStyle name="Total 2 2 5 4 2 4" xfId="46317"/>
    <cellStyle name="Total 2 2 5 4 2 5" xfId="46318"/>
    <cellStyle name="Total 2 2 5 4 2 6" xfId="46319"/>
    <cellStyle name="Total 2 2 5 4 2 7" xfId="46320"/>
    <cellStyle name="Total 2 2 5 4 3" xfId="46321"/>
    <cellStyle name="Total 2 2 5 4 4" xfId="46322"/>
    <cellStyle name="Total 2 2 5 4 5" xfId="46323"/>
    <cellStyle name="Total 2 2 5 5" xfId="46324"/>
    <cellStyle name="Total 2 2 5 5 2" xfId="46325"/>
    <cellStyle name="Total 2 2 5 5 2 2" xfId="46326"/>
    <cellStyle name="Total 2 2 5 5 2 3" xfId="46327"/>
    <cellStyle name="Total 2 2 5 5 2 4" xfId="46328"/>
    <cellStyle name="Total 2 2 5 5 2 5" xfId="46329"/>
    <cellStyle name="Total 2 2 5 5 2 6" xfId="46330"/>
    <cellStyle name="Total 2 2 5 5 2 7" xfId="46331"/>
    <cellStyle name="Total 2 2 5 5 3" xfId="46332"/>
    <cellStyle name="Total 2 2 5 5 4" xfId="46333"/>
    <cellStyle name="Total 2 2 5 5 5" xfId="46334"/>
    <cellStyle name="Total 2 2 5 6" xfId="46335"/>
    <cellStyle name="Total 2 2 5 6 2" xfId="46336"/>
    <cellStyle name="Total 2 2 5 6 2 2" xfId="46337"/>
    <cellStyle name="Total 2 2 5 6 2 3" xfId="46338"/>
    <cellStyle name="Total 2 2 5 6 2 4" xfId="46339"/>
    <cellStyle name="Total 2 2 5 6 2 5" xfId="46340"/>
    <cellStyle name="Total 2 2 5 6 2 6" xfId="46341"/>
    <cellStyle name="Total 2 2 5 6 2 7" xfId="46342"/>
    <cellStyle name="Total 2 2 5 6 3" xfId="46343"/>
    <cellStyle name="Total 2 2 5 6 4" xfId="46344"/>
    <cellStyle name="Total 2 2 5 6 5" xfId="46345"/>
    <cellStyle name="Total 2 2 5 7" xfId="46346"/>
    <cellStyle name="Total 2 2 5 7 2" xfId="46347"/>
    <cellStyle name="Total 2 2 5 7 2 2" xfId="46348"/>
    <cellStyle name="Total 2 2 5 7 2 3" xfId="46349"/>
    <cellStyle name="Total 2 2 5 7 2 4" xfId="46350"/>
    <cellStyle name="Total 2 2 5 7 2 5" xfId="46351"/>
    <cellStyle name="Total 2 2 5 7 2 6" xfId="46352"/>
    <cellStyle name="Total 2 2 5 7 2 7" xfId="46353"/>
    <cellStyle name="Total 2 2 5 7 3" xfId="46354"/>
    <cellStyle name="Total 2 2 5 7 4" xfId="46355"/>
    <cellStyle name="Total 2 2 5 7 5" xfId="46356"/>
    <cellStyle name="Total 2 2 5 8" xfId="46357"/>
    <cellStyle name="Total 2 2 5 8 2" xfId="46358"/>
    <cellStyle name="Total 2 2 5 8 3" xfId="46359"/>
    <cellStyle name="Total 2 2 5 8 4" xfId="46360"/>
    <cellStyle name="Total 2 2 5 8 5" xfId="46361"/>
    <cellStyle name="Total 2 2 5 8 6" xfId="46362"/>
    <cellStyle name="Total 2 2 5 8 7" xfId="46363"/>
    <cellStyle name="Total 2 2 5 8 8" xfId="46364"/>
    <cellStyle name="Total 2 2 5 9" xfId="46365"/>
    <cellStyle name="Total 2 2 5 9 2" xfId="46366"/>
    <cellStyle name="Total 2 2 5 9 3" xfId="46367"/>
    <cellStyle name="Total 2 2 5 9 4" xfId="46368"/>
    <cellStyle name="Total 2 2 5 9 5" xfId="46369"/>
    <cellStyle name="Total 2 2 5 9 6" xfId="46370"/>
    <cellStyle name="Total 2 2 5 9 7" xfId="46371"/>
    <cellStyle name="Total 2 2 6" xfId="46372"/>
    <cellStyle name="Total 2 2 6 10" xfId="46373"/>
    <cellStyle name="Total 2 2 6 10 2" xfId="46374"/>
    <cellStyle name="Total 2 2 6 10 3" xfId="46375"/>
    <cellStyle name="Total 2 2 6 10 4" xfId="46376"/>
    <cellStyle name="Total 2 2 6 10 5" xfId="46377"/>
    <cellStyle name="Total 2 2 6 11" xfId="46378"/>
    <cellStyle name="Total 2 2 6 11 2" xfId="46379"/>
    <cellStyle name="Total 2 2 6 11 3" xfId="46380"/>
    <cellStyle name="Total 2 2 6 11 4" xfId="46381"/>
    <cellStyle name="Total 2 2 6 11 5" xfId="46382"/>
    <cellStyle name="Total 2 2 6 12" xfId="46383"/>
    <cellStyle name="Total 2 2 6 12 2" xfId="46384"/>
    <cellStyle name="Total 2 2 6 12 3" xfId="46385"/>
    <cellStyle name="Total 2 2 6 12 4" xfId="46386"/>
    <cellStyle name="Total 2 2 6 12 5" xfId="46387"/>
    <cellStyle name="Total 2 2 6 13" xfId="46388"/>
    <cellStyle name="Total 2 2 6 13 2" xfId="46389"/>
    <cellStyle name="Total 2 2 6 13 3" xfId="46390"/>
    <cellStyle name="Total 2 2 6 13 4" xfId="46391"/>
    <cellStyle name="Total 2 2 6 13 5" xfId="46392"/>
    <cellStyle name="Total 2 2 6 14" xfId="46393"/>
    <cellStyle name="Total 2 2 6 14 2" xfId="46394"/>
    <cellStyle name="Total 2 2 6 14 3" xfId="46395"/>
    <cellStyle name="Total 2 2 6 14 4" xfId="46396"/>
    <cellStyle name="Total 2 2 6 14 5" xfId="46397"/>
    <cellStyle name="Total 2 2 6 15" xfId="46398"/>
    <cellStyle name="Total 2 2 6 15 2" xfId="46399"/>
    <cellStyle name="Total 2 2 6 15 3" xfId="46400"/>
    <cellStyle name="Total 2 2 6 15 4" xfId="46401"/>
    <cellStyle name="Total 2 2 6 15 5" xfId="46402"/>
    <cellStyle name="Total 2 2 6 16" xfId="46403"/>
    <cellStyle name="Total 2 2 6 16 2" xfId="46404"/>
    <cellStyle name="Total 2 2 6 16 3" xfId="46405"/>
    <cellStyle name="Total 2 2 6 16 4" xfId="46406"/>
    <cellStyle name="Total 2 2 6 16 5" xfId="46407"/>
    <cellStyle name="Total 2 2 6 17" xfId="46408"/>
    <cellStyle name="Total 2 2 6 17 2" xfId="46409"/>
    <cellStyle name="Total 2 2 6 17 3" xfId="46410"/>
    <cellStyle name="Total 2 2 6 17 4" xfId="46411"/>
    <cellStyle name="Total 2 2 6 17 5" xfId="46412"/>
    <cellStyle name="Total 2 2 6 18" xfId="46413"/>
    <cellStyle name="Total 2 2 6 18 2" xfId="46414"/>
    <cellStyle name="Total 2 2 6 18 3" xfId="46415"/>
    <cellStyle name="Total 2 2 6 18 4" xfId="46416"/>
    <cellStyle name="Total 2 2 6 18 5" xfId="46417"/>
    <cellStyle name="Total 2 2 6 19" xfId="46418"/>
    <cellStyle name="Total 2 2 6 2" xfId="46419"/>
    <cellStyle name="Total 2 2 6 2 2" xfId="46420"/>
    <cellStyle name="Total 2 2 6 2 2 2" xfId="46421"/>
    <cellStyle name="Total 2 2 6 2 2 3" xfId="46422"/>
    <cellStyle name="Total 2 2 6 2 2 4" xfId="46423"/>
    <cellStyle name="Total 2 2 6 2 2 5" xfId="46424"/>
    <cellStyle name="Total 2 2 6 2 2 6" xfId="46425"/>
    <cellStyle name="Total 2 2 6 2 2 7" xfId="46426"/>
    <cellStyle name="Total 2 2 6 2 3" xfId="46427"/>
    <cellStyle name="Total 2 2 6 2 4" xfId="46428"/>
    <cellStyle name="Total 2 2 6 2 5" xfId="46429"/>
    <cellStyle name="Total 2 2 6 3" xfId="46430"/>
    <cellStyle name="Total 2 2 6 3 2" xfId="46431"/>
    <cellStyle name="Total 2 2 6 3 2 2" xfId="46432"/>
    <cellStyle name="Total 2 2 6 3 2 3" xfId="46433"/>
    <cellStyle name="Total 2 2 6 3 2 4" xfId="46434"/>
    <cellStyle name="Total 2 2 6 3 2 5" xfId="46435"/>
    <cellStyle name="Total 2 2 6 3 2 6" xfId="46436"/>
    <cellStyle name="Total 2 2 6 3 2 7" xfId="46437"/>
    <cellStyle name="Total 2 2 6 3 3" xfId="46438"/>
    <cellStyle name="Total 2 2 6 3 4" xfId="46439"/>
    <cellStyle name="Total 2 2 6 3 5" xfId="46440"/>
    <cellStyle name="Total 2 2 6 4" xfId="46441"/>
    <cellStyle name="Total 2 2 6 4 2" xfId="46442"/>
    <cellStyle name="Total 2 2 6 4 2 2" xfId="46443"/>
    <cellStyle name="Total 2 2 6 4 2 3" xfId="46444"/>
    <cellStyle name="Total 2 2 6 4 2 4" xfId="46445"/>
    <cellStyle name="Total 2 2 6 4 2 5" xfId="46446"/>
    <cellStyle name="Total 2 2 6 4 2 6" xfId="46447"/>
    <cellStyle name="Total 2 2 6 4 2 7" xfId="46448"/>
    <cellStyle name="Total 2 2 6 4 3" xfId="46449"/>
    <cellStyle name="Total 2 2 6 4 4" xfId="46450"/>
    <cellStyle name="Total 2 2 6 4 5" xfId="46451"/>
    <cellStyle name="Total 2 2 6 5" xfId="46452"/>
    <cellStyle name="Total 2 2 6 5 2" xfId="46453"/>
    <cellStyle name="Total 2 2 6 5 3" xfId="46454"/>
    <cellStyle name="Total 2 2 6 5 4" xfId="46455"/>
    <cellStyle name="Total 2 2 6 5 5" xfId="46456"/>
    <cellStyle name="Total 2 2 6 5 6" xfId="46457"/>
    <cellStyle name="Total 2 2 6 5 7" xfId="46458"/>
    <cellStyle name="Total 2 2 6 5 8" xfId="46459"/>
    <cellStyle name="Total 2 2 6 6" xfId="46460"/>
    <cellStyle name="Total 2 2 6 6 2" xfId="46461"/>
    <cellStyle name="Total 2 2 6 6 3" xfId="46462"/>
    <cellStyle name="Total 2 2 6 6 4" xfId="46463"/>
    <cellStyle name="Total 2 2 6 6 5" xfId="46464"/>
    <cellStyle name="Total 2 2 6 6 6" xfId="46465"/>
    <cellStyle name="Total 2 2 6 6 7" xfId="46466"/>
    <cellStyle name="Total 2 2 6 7" xfId="46467"/>
    <cellStyle name="Total 2 2 6 7 2" xfId="46468"/>
    <cellStyle name="Total 2 2 6 7 3" xfId="46469"/>
    <cellStyle name="Total 2 2 6 7 4" xfId="46470"/>
    <cellStyle name="Total 2 2 6 7 5" xfId="46471"/>
    <cellStyle name="Total 2 2 6 8" xfId="46472"/>
    <cellStyle name="Total 2 2 6 8 2" xfId="46473"/>
    <cellStyle name="Total 2 2 6 8 3" xfId="46474"/>
    <cellStyle name="Total 2 2 6 8 4" xfId="46475"/>
    <cellStyle name="Total 2 2 6 8 5" xfId="46476"/>
    <cellStyle name="Total 2 2 6 9" xfId="46477"/>
    <cellStyle name="Total 2 2 6 9 2" xfId="46478"/>
    <cellStyle name="Total 2 2 6 9 3" xfId="46479"/>
    <cellStyle name="Total 2 2 6 9 4" xfId="46480"/>
    <cellStyle name="Total 2 2 6 9 5" xfId="46481"/>
    <cellStyle name="Total 2 2 7" xfId="46482"/>
    <cellStyle name="Total 2 2 7 10" xfId="46483"/>
    <cellStyle name="Total 2 2 7 2" xfId="46484"/>
    <cellStyle name="Total 2 2 7 2 2" xfId="46485"/>
    <cellStyle name="Total 2 2 7 2 2 2" xfId="46486"/>
    <cellStyle name="Total 2 2 7 2 2 3" xfId="46487"/>
    <cellStyle name="Total 2 2 7 2 2 4" xfId="46488"/>
    <cellStyle name="Total 2 2 7 2 2 5" xfId="46489"/>
    <cellStyle name="Total 2 2 7 2 2 6" xfId="46490"/>
    <cellStyle name="Total 2 2 7 2 2 7" xfId="46491"/>
    <cellStyle name="Total 2 2 7 2 3" xfId="46492"/>
    <cellStyle name="Total 2 2 7 2 4" xfId="46493"/>
    <cellStyle name="Total 2 2 7 3" xfId="46494"/>
    <cellStyle name="Total 2 2 7 3 2" xfId="46495"/>
    <cellStyle name="Total 2 2 7 3 2 2" xfId="46496"/>
    <cellStyle name="Total 2 2 7 3 2 3" xfId="46497"/>
    <cellStyle name="Total 2 2 7 3 2 4" xfId="46498"/>
    <cellStyle name="Total 2 2 7 3 2 5" xfId="46499"/>
    <cellStyle name="Total 2 2 7 3 2 6" xfId="46500"/>
    <cellStyle name="Total 2 2 7 3 2 7" xfId="46501"/>
    <cellStyle name="Total 2 2 7 3 3" xfId="46502"/>
    <cellStyle name="Total 2 2 7 3 4" xfId="46503"/>
    <cellStyle name="Total 2 2 7 4" xfId="46504"/>
    <cellStyle name="Total 2 2 7 4 2" xfId="46505"/>
    <cellStyle name="Total 2 2 7 4 2 2" xfId="46506"/>
    <cellStyle name="Total 2 2 7 4 2 3" xfId="46507"/>
    <cellStyle name="Total 2 2 7 4 2 4" xfId="46508"/>
    <cellStyle name="Total 2 2 7 4 2 5" xfId="46509"/>
    <cellStyle name="Total 2 2 7 4 2 6" xfId="46510"/>
    <cellStyle name="Total 2 2 7 4 2 7" xfId="46511"/>
    <cellStyle name="Total 2 2 7 4 3" xfId="46512"/>
    <cellStyle name="Total 2 2 7 4 4" xfId="46513"/>
    <cellStyle name="Total 2 2 7 5" xfId="46514"/>
    <cellStyle name="Total 2 2 7 5 2" xfId="46515"/>
    <cellStyle name="Total 2 2 7 5 3" xfId="46516"/>
    <cellStyle name="Total 2 2 7 5 4" xfId="46517"/>
    <cellStyle name="Total 2 2 7 5 5" xfId="46518"/>
    <cellStyle name="Total 2 2 7 5 6" xfId="46519"/>
    <cellStyle name="Total 2 2 7 5 7" xfId="46520"/>
    <cellStyle name="Total 2 2 7 5 8" xfId="46521"/>
    <cellStyle name="Total 2 2 7 6" xfId="46522"/>
    <cellStyle name="Total 2 2 7 6 2" xfId="46523"/>
    <cellStyle name="Total 2 2 7 6 3" xfId="46524"/>
    <cellStyle name="Total 2 2 7 6 4" xfId="46525"/>
    <cellStyle name="Total 2 2 7 6 5" xfId="46526"/>
    <cellStyle name="Total 2 2 7 6 6" xfId="46527"/>
    <cellStyle name="Total 2 2 7 6 7" xfId="46528"/>
    <cellStyle name="Total 2 2 7 7" xfId="46529"/>
    <cellStyle name="Total 2 2 7 8" xfId="46530"/>
    <cellStyle name="Total 2 2 7 9" xfId="46531"/>
    <cellStyle name="Total 2 2 8" xfId="46532"/>
    <cellStyle name="Total 2 2 8 2" xfId="46533"/>
    <cellStyle name="Total 2 2 8 2 2" xfId="46534"/>
    <cellStyle name="Total 2 2 8 2 3" xfId="46535"/>
    <cellStyle name="Total 2 2 8 2 4" xfId="46536"/>
    <cellStyle name="Total 2 2 8 2 5" xfId="46537"/>
    <cellStyle name="Total 2 2 8 2 6" xfId="46538"/>
    <cellStyle name="Total 2 2 8 2 7" xfId="46539"/>
    <cellStyle name="Total 2 2 8 3" xfId="46540"/>
    <cellStyle name="Total 2 2 8 4" xfId="46541"/>
    <cellStyle name="Total 2 2 8 5" xfId="46542"/>
    <cellStyle name="Total 2 2 9" xfId="46543"/>
    <cellStyle name="Total 2 2 9 2" xfId="46544"/>
    <cellStyle name="Total 2 2 9 2 2" xfId="46545"/>
    <cellStyle name="Total 2 2 9 2 3" xfId="46546"/>
    <cellStyle name="Total 2 2 9 2 4" xfId="46547"/>
    <cellStyle name="Total 2 2 9 2 5" xfId="46548"/>
    <cellStyle name="Total 2 2 9 2 6" xfId="46549"/>
    <cellStyle name="Total 2 2 9 2 7" xfId="46550"/>
    <cellStyle name="Total 2 2 9 3" xfId="46551"/>
    <cellStyle name="Total 2 2 9 4" xfId="46552"/>
    <cellStyle name="Total 2 2 9 5" xfId="46553"/>
    <cellStyle name="Total 2 20" xfId="46554"/>
    <cellStyle name="Total 2 20 2" xfId="46555"/>
    <cellStyle name="Total 2 20 3" xfId="46556"/>
    <cellStyle name="Total 2 20 4" xfId="46557"/>
    <cellStyle name="Total 2 20 5" xfId="46558"/>
    <cellStyle name="Total 2 21" xfId="46559"/>
    <cellStyle name="Total 2 21 2" xfId="46560"/>
    <cellStyle name="Total 2 21 3" xfId="46561"/>
    <cellStyle name="Total 2 21 4" xfId="46562"/>
    <cellStyle name="Total 2 21 5" xfId="46563"/>
    <cellStyle name="Total 2 22" xfId="46564"/>
    <cellStyle name="Total 2 22 2" xfId="46565"/>
    <cellStyle name="Total 2 22 3" xfId="46566"/>
    <cellStyle name="Total 2 22 4" xfId="46567"/>
    <cellStyle name="Total 2 22 5" xfId="46568"/>
    <cellStyle name="Total 2 23" xfId="46569"/>
    <cellStyle name="Total 2 23 2" xfId="46570"/>
    <cellStyle name="Total 2 23 3" xfId="46571"/>
    <cellStyle name="Total 2 23 4" xfId="46572"/>
    <cellStyle name="Total 2 23 5" xfId="46573"/>
    <cellStyle name="Total 2 24" xfId="46574"/>
    <cellStyle name="Total 2 24 2" xfId="46575"/>
    <cellStyle name="Total 2 24 3" xfId="46576"/>
    <cellStyle name="Total 2 24 4" xfId="46577"/>
    <cellStyle name="Total 2 24 5" xfId="46578"/>
    <cellStyle name="Total 2 25" xfId="46579"/>
    <cellStyle name="Total 2 25 2" xfId="46580"/>
    <cellStyle name="Total 2 25 3" xfId="46581"/>
    <cellStyle name="Total 2 25 4" xfId="46582"/>
    <cellStyle name="Total 2 25 5" xfId="46583"/>
    <cellStyle name="Total 2 26" xfId="46584"/>
    <cellStyle name="Total 2 3" xfId="46585"/>
    <cellStyle name="Total 2 3 10" xfId="46586"/>
    <cellStyle name="Total 2 3 10 2" xfId="46587"/>
    <cellStyle name="Total 2 3 10 2 2" xfId="46588"/>
    <cellStyle name="Total 2 3 10 2 3" xfId="46589"/>
    <cellStyle name="Total 2 3 10 2 4" xfId="46590"/>
    <cellStyle name="Total 2 3 10 2 5" xfId="46591"/>
    <cellStyle name="Total 2 3 10 2 6" xfId="46592"/>
    <cellStyle name="Total 2 3 10 2 7" xfId="46593"/>
    <cellStyle name="Total 2 3 10 3" xfId="46594"/>
    <cellStyle name="Total 2 3 10 4" xfId="46595"/>
    <cellStyle name="Total 2 3 10 5" xfId="46596"/>
    <cellStyle name="Total 2 3 11" xfId="46597"/>
    <cellStyle name="Total 2 3 11 2" xfId="46598"/>
    <cellStyle name="Total 2 3 11 2 2" xfId="46599"/>
    <cellStyle name="Total 2 3 11 2 3" xfId="46600"/>
    <cellStyle name="Total 2 3 11 2 4" xfId="46601"/>
    <cellStyle name="Total 2 3 11 2 5" xfId="46602"/>
    <cellStyle name="Total 2 3 11 2 6" xfId="46603"/>
    <cellStyle name="Total 2 3 11 2 7" xfId="46604"/>
    <cellStyle name="Total 2 3 11 3" xfId="46605"/>
    <cellStyle name="Total 2 3 11 4" xfId="46606"/>
    <cellStyle name="Total 2 3 11 5" xfId="46607"/>
    <cellStyle name="Total 2 3 12" xfId="46608"/>
    <cellStyle name="Total 2 3 12 2" xfId="46609"/>
    <cellStyle name="Total 2 3 12 3" xfId="46610"/>
    <cellStyle name="Total 2 3 12 4" xfId="46611"/>
    <cellStyle name="Total 2 3 12 5" xfId="46612"/>
    <cellStyle name="Total 2 3 12 6" xfId="46613"/>
    <cellStyle name="Total 2 3 12 7" xfId="46614"/>
    <cellStyle name="Total 2 3 12 8" xfId="46615"/>
    <cellStyle name="Total 2 3 13" xfId="46616"/>
    <cellStyle name="Total 2 3 13 2" xfId="46617"/>
    <cellStyle name="Total 2 3 13 3" xfId="46618"/>
    <cellStyle name="Total 2 3 13 4" xfId="46619"/>
    <cellStyle name="Total 2 3 13 5" xfId="46620"/>
    <cellStyle name="Total 2 3 13 6" xfId="46621"/>
    <cellStyle name="Total 2 3 13 7" xfId="46622"/>
    <cellStyle name="Total 2 3 14" xfId="46623"/>
    <cellStyle name="Total 2 3 14 2" xfId="46624"/>
    <cellStyle name="Total 2 3 14 3" xfId="46625"/>
    <cellStyle name="Total 2 3 14 4" xfId="46626"/>
    <cellStyle name="Total 2 3 14 5" xfId="46627"/>
    <cellStyle name="Total 2 3 15" xfId="46628"/>
    <cellStyle name="Total 2 3 15 2" xfId="46629"/>
    <cellStyle name="Total 2 3 15 3" xfId="46630"/>
    <cellStyle name="Total 2 3 15 4" xfId="46631"/>
    <cellStyle name="Total 2 3 15 5" xfId="46632"/>
    <cellStyle name="Total 2 3 16" xfId="46633"/>
    <cellStyle name="Total 2 3 16 2" xfId="46634"/>
    <cellStyle name="Total 2 3 16 3" xfId="46635"/>
    <cellStyle name="Total 2 3 16 4" xfId="46636"/>
    <cellStyle name="Total 2 3 16 5" xfId="46637"/>
    <cellStyle name="Total 2 3 17" xfId="46638"/>
    <cellStyle name="Total 2 3 17 2" xfId="46639"/>
    <cellStyle name="Total 2 3 17 3" xfId="46640"/>
    <cellStyle name="Total 2 3 17 4" xfId="46641"/>
    <cellStyle name="Total 2 3 17 5" xfId="46642"/>
    <cellStyle name="Total 2 3 18" xfId="46643"/>
    <cellStyle name="Total 2 3 18 2" xfId="46644"/>
    <cellStyle name="Total 2 3 18 3" xfId="46645"/>
    <cellStyle name="Total 2 3 18 4" xfId="46646"/>
    <cellStyle name="Total 2 3 18 5" xfId="46647"/>
    <cellStyle name="Total 2 3 19" xfId="46648"/>
    <cellStyle name="Total 2 3 19 2" xfId="46649"/>
    <cellStyle name="Total 2 3 19 3" xfId="46650"/>
    <cellStyle name="Total 2 3 19 4" xfId="46651"/>
    <cellStyle name="Total 2 3 19 5" xfId="46652"/>
    <cellStyle name="Total 2 3 2" xfId="46653"/>
    <cellStyle name="Total 2 3 2 10" xfId="46654"/>
    <cellStyle name="Total 2 3 2 10 2" xfId="46655"/>
    <cellStyle name="Total 2 3 2 10 3" xfId="46656"/>
    <cellStyle name="Total 2 3 2 10 4" xfId="46657"/>
    <cellStyle name="Total 2 3 2 10 5" xfId="46658"/>
    <cellStyle name="Total 2 3 2 10 6" xfId="46659"/>
    <cellStyle name="Total 2 3 2 10 7" xfId="46660"/>
    <cellStyle name="Total 2 3 2 10 8" xfId="46661"/>
    <cellStyle name="Total 2 3 2 11" xfId="46662"/>
    <cellStyle name="Total 2 3 2 11 2" xfId="46663"/>
    <cellStyle name="Total 2 3 2 11 3" xfId="46664"/>
    <cellStyle name="Total 2 3 2 11 4" xfId="46665"/>
    <cellStyle name="Total 2 3 2 11 5" xfId="46666"/>
    <cellStyle name="Total 2 3 2 11 6" xfId="46667"/>
    <cellStyle name="Total 2 3 2 11 7" xfId="46668"/>
    <cellStyle name="Total 2 3 2 12" xfId="46669"/>
    <cellStyle name="Total 2 3 2 12 2" xfId="46670"/>
    <cellStyle name="Total 2 3 2 12 3" xfId="46671"/>
    <cellStyle name="Total 2 3 2 12 4" xfId="46672"/>
    <cellStyle name="Total 2 3 2 12 5" xfId="46673"/>
    <cellStyle name="Total 2 3 2 13" xfId="46674"/>
    <cellStyle name="Total 2 3 2 13 2" xfId="46675"/>
    <cellStyle name="Total 2 3 2 13 3" xfId="46676"/>
    <cellStyle name="Total 2 3 2 13 4" xfId="46677"/>
    <cellStyle name="Total 2 3 2 13 5" xfId="46678"/>
    <cellStyle name="Total 2 3 2 14" xfId="46679"/>
    <cellStyle name="Total 2 3 2 14 2" xfId="46680"/>
    <cellStyle name="Total 2 3 2 14 3" xfId="46681"/>
    <cellStyle name="Total 2 3 2 14 4" xfId="46682"/>
    <cellStyle name="Total 2 3 2 14 5" xfId="46683"/>
    <cellStyle name="Total 2 3 2 15" xfId="46684"/>
    <cellStyle name="Total 2 3 2 15 2" xfId="46685"/>
    <cellStyle name="Total 2 3 2 15 3" xfId="46686"/>
    <cellStyle name="Total 2 3 2 15 4" xfId="46687"/>
    <cellStyle name="Total 2 3 2 15 5" xfId="46688"/>
    <cellStyle name="Total 2 3 2 16" xfId="46689"/>
    <cellStyle name="Total 2 3 2 16 2" xfId="46690"/>
    <cellStyle name="Total 2 3 2 16 3" xfId="46691"/>
    <cellStyle name="Total 2 3 2 16 4" xfId="46692"/>
    <cellStyle name="Total 2 3 2 16 5" xfId="46693"/>
    <cellStyle name="Total 2 3 2 17" xfId="46694"/>
    <cellStyle name="Total 2 3 2 17 2" xfId="46695"/>
    <cellStyle name="Total 2 3 2 17 3" xfId="46696"/>
    <cellStyle name="Total 2 3 2 17 4" xfId="46697"/>
    <cellStyle name="Total 2 3 2 17 5" xfId="46698"/>
    <cellStyle name="Total 2 3 2 18" xfId="46699"/>
    <cellStyle name="Total 2 3 2 2" xfId="46700"/>
    <cellStyle name="Total 2 3 2 2 10" xfId="46701"/>
    <cellStyle name="Total 2 3 2 2 10 2" xfId="46702"/>
    <cellStyle name="Total 2 3 2 2 10 3" xfId="46703"/>
    <cellStyle name="Total 2 3 2 2 10 4" xfId="46704"/>
    <cellStyle name="Total 2 3 2 2 10 5" xfId="46705"/>
    <cellStyle name="Total 2 3 2 2 11" xfId="46706"/>
    <cellStyle name="Total 2 3 2 2 11 2" xfId="46707"/>
    <cellStyle name="Total 2 3 2 2 11 3" xfId="46708"/>
    <cellStyle name="Total 2 3 2 2 11 4" xfId="46709"/>
    <cellStyle name="Total 2 3 2 2 11 5" xfId="46710"/>
    <cellStyle name="Total 2 3 2 2 12" xfId="46711"/>
    <cellStyle name="Total 2 3 2 2 12 2" xfId="46712"/>
    <cellStyle name="Total 2 3 2 2 12 3" xfId="46713"/>
    <cellStyle name="Total 2 3 2 2 12 4" xfId="46714"/>
    <cellStyle name="Total 2 3 2 2 12 5" xfId="46715"/>
    <cellStyle name="Total 2 3 2 2 13" xfId="46716"/>
    <cellStyle name="Total 2 3 2 2 13 2" xfId="46717"/>
    <cellStyle name="Total 2 3 2 2 13 3" xfId="46718"/>
    <cellStyle name="Total 2 3 2 2 13 4" xfId="46719"/>
    <cellStyle name="Total 2 3 2 2 13 5" xfId="46720"/>
    <cellStyle name="Total 2 3 2 2 14" xfId="46721"/>
    <cellStyle name="Total 2 3 2 2 14 2" xfId="46722"/>
    <cellStyle name="Total 2 3 2 2 14 3" xfId="46723"/>
    <cellStyle name="Total 2 3 2 2 14 4" xfId="46724"/>
    <cellStyle name="Total 2 3 2 2 14 5" xfId="46725"/>
    <cellStyle name="Total 2 3 2 2 15" xfId="46726"/>
    <cellStyle name="Total 2 3 2 2 15 2" xfId="46727"/>
    <cellStyle name="Total 2 3 2 2 15 3" xfId="46728"/>
    <cellStyle name="Total 2 3 2 2 15 4" xfId="46729"/>
    <cellStyle name="Total 2 3 2 2 15 5" xfId="46730"/>
    <cellStyle name="Total 2 3 2 2 16" xfId="46731"/>
    <cellStyle name="Total 2 3 2 2 16 2" xfId="46732"/>
    <cellStyle name="Total 2 3 2 2 16 3" xfId="46733"/>
    <cellStyle name="Total 2 3 2 2 16 4" xfId="46734"/>
    <cellStyle name="Total 2 3 2 2 16 5" xfId="46735"/>
    <cellStyle name="Total 2 3 2 2 17" xfId="46736"/>
    <cellStyle name="Total 2 3 2 2 17 2" xfId="46737"/>
    <cellStyle name="Total 2 3 2 2 17 3" xfId="46738"/>
    <cellStyle name="Total 2 3 2 2 17 4" xfId="46739"/>
    <cellStyle name="Total 2 3 2 2 17 5" xfId="46740"/>
    <cellStyle name="Total 2 3 2 2 18" xfId="46741"/>
    <cellStyle name="Total 2 3 2 2 18 2" xfId="46742"/>
    <cellStyle name="Total 2 3 2 2 18 3" xfId="46743"/>
    <cellStyle name="Total 2 3 2 2 18 4" xfId="46744"/>
    <cellStyle name="Total 2 3 2 2 18 5" xfId="46745"/>
    <cellStyle name="Total 2 3 2 2 19" xfId="46746"/>
    <cellStyle name="Total 2 3 2 2 2" xfId="46747"/>
    <cellStyle name="Total 2 3 2 2 2 10" xfId="46748"/>
    <cellStyle name="Total 2 3 2 2 2 10 2" xfId="46749"/>
    <cellStyle name="Total 2 3 2 2 2 10 3" xfId="46750"/>
    <cellStyle name="Total 2 3 2 2 2 10 4" xfId="46751"/>
    <cellStyle name="Total 2 3 2 2 2 10 5" xfId="46752"/>
    <cellStyle name="Total 2 3 2 2 2 11" xfId="46753"/>
    <cellStyle name="Total 2 3 2 2 2 11 2" xfId="46754"/>
    <cellStyle name="Total 2 3 2 2 2 11 3" xfId="46755"/>
    <cellStyle name="Total 2 3 2 2 2 11 4" xfId="46756"/>
    <cellStyle name="Total 2 3 2 2 2 11 5" xfId="46757"/>
    <cellStyle name="Total 2 3 2 2 2 12" xfId="46758"/>
    <cellStyle name="Total 2 3 2 2 2 12 2" xfId="46759"/>
    <cellStyle name="Total 2 3 2 2 2 12 3" xfId="46760"/>
    <cellStyle name="Total 2 3 2 2 2 12 4" xfId="46761"/>
    <cellStyle name="Total 2 3 2 2 2 12 5" xfId="46762"/>
    <cellStyle name="Total 2 3 2 2 2 13" xfId="46763"/>
    <cellStyle name="Total 2 3 2 2 2 13 2" xfId="46764"/>
    <cellStyle name="Total 2 3 2 2 2 13 3" xfId="46765"/>
    <cellStyle name="Total 2 3 2 2 2 13 4" xfId="46766"/>
    <cellStyle name="Total 2 3 2 2 2 13 5" xfId="46767"/>
    <cellStyle name="Total 2 3 2 2 2 14" xfId="46768"/>
    <cellStyle name="Total 2 3 2 2 2 14 2" xfId="46769"/>
    <cellStyle name="Total 2 3 2 2 2 14 3" xfId="46770"/>
    <cellStyle name="Total 2 3 2 2 2 14 4" xfId="46771"/>
    <cellStyle name="Total 2 3 2 2 2 14 5" xfId="46772"/>
    <cellStyle name="Total 2 3 2 2 2 15" xfId="46773"/>
    <cellStyle name="Total 2 3 2 2 2 15 2" xfId="46774"/>
    <cellStyle name="Total 2 3 2 2 2 15 3" xfId="46775"/>
    <cellStyle name="Total 2 3 2 2 2 15 4" xfId="46776"/>
    <cellStyle name="Total 2 3 2 2 2 15 5" xfId="46777"/>
    <cellStyle name="Total 2 3 2 2 2 16" xfId="46778"/>
    <cellStyle name="Total 2 3 2 2 2 16 2" xfId="46779"/>
    <cellStyle name="Total 2 3 2 2 2 16 3" xfId="46780"/>
    <cellStyle name="Total 2 3 2 2 2 16 4" xfId="46781"/>
    <cellStyle name="Total 2 3 2 2 2 16 5" xfId="46782"/>
    <cellStyle name="Total 2 3 2 2 2 17" xfId="46783"/>
    <cellStyle name="Total 2 3 2 2 2 17 2" xfId="46784"/>
    <cellStyle name="Total 2 3 2 2 2 17 3" xfId="46785"/>
    <cellStyle name="Total 2 3 2 2 2 17 4" xfId="46786"/>
    <cellStyle name="Total 2 3 2 2 2 17 5" xfId="46787"/>
    <cellStyle name="Total 2 3 2 2 2 18" xfId="46788"/>
    <cellStyle name="Total 2 3 2 2 2 18 2" xfId="46789"/>
    <cellStyle name="Total 2 3 2 2 2 18 3" xfId="46790"/>
    <cellStyle name="Total 2 3 2 2 2 18 4" xfId="46791"/>
    <cellStyle name="Total 2 3 2 2 2 18 5" xfId="46792"/>
    <cellStyle name="Total 2 3 2 2 2 19" xfId="46793"/>
    <cellStyle name="Total 2 3 2 2 2 2" xfId="46794"/>
    <cellStyle name="Total 2 3 2 2 2 2 2" xfId="46795"/>
    <cellStyle name="Total 2 3 2 2 2 2 2 2" xfId="46796"/>
    <cellStyle name="Total 2 3 2 2 2 2 2 3" xfId="46797"/>
    <cellStyle name="Total 2 3 2 2 2 2 2 4" xfId="46798"/>
    <cellStyle name="Total 2 3 2 2 2 2 2 5" xfId="46799"/>
    <cellStyle name="Total 2 3 2 2 2 2 2 6" xfId="46800"/>
    <cellStyle name="Total 2 3 2 2 2 2 2 7" xfId="46801"/>
    <cellStyle name="Total 2 3 2 2 2 2 3" xfId="46802"/>
    <cellStyle name="Total 2 3 2 2 2 2 4" xfId="46803"/>
    <cellStyle name="Total 2 3 2 2 2 2 5" xfId="46804"/>
    <cellStyle name="Total 2 3 2 2 2 3" xfId="46805"/>
    <cellStyle name="Total 2 3 2 2 2 3 2" xfId="46806"/>
    <cellStyle name="Total 2 3 2 2 2 3 2 2" xfId="46807"/>
    <cellStyle name="Total 2 3 2 2 2 3 2 3" xfId="46808"/>
    <cellStyle name="Total 2 3 2 2 2 3 2 4" xfId="46809"/>
    <cellStyle name="Total 2 3 2 2 2 3 2 5" xfId="46810"/>
    <cellStyle name="Total 2 3 2 2 2 3 2 6" xfId="46811"/>
    <cellStyle name="Total 2 3 2 2 2 3 2 7" xfId="46812"/>
    <cellStyle name="Total 2 3 2 2 2 3 3" xfId="46813"/>
    <cellStyle name="Total 2 3 2 2 2 3 4" xfId="46814"/>
    <cellStyle name="Total 2 3 2 2 2 3 5" xfId="46815"/>
    <cellStyle name="Total 2 3 2 2 2 4" xfId="46816"/>
    <cellStyle name="Total 2 3 2 2 2 4 2" xfId="46817"/>
    <cellStyle name="Total 2 3 2 2 2 4 2 2" xfId="46818"/>
    <cellStyle name="Total 2 3 2 2 2 4 2 3" xfId="46819"/>
    <cellStyle name="Total 2 3 2 2 2 4 2 4" xfId="46820"/>
    <cellStyle name="Total 2 3 2 2 2 4 2 5" xfId="46821"/>
    <cellStyle name="Total 2 3 2 2 2 4 2 6" xfId="46822"/>
    <cellStyle name="Total 2 3 2 2 2 4 2 7" xfId="46823"/>
    <cellStyle name="Total 2 3 2 2 2 4 3" xfId="46824"/>
    <cellStyle name="Total 2 3 2 2 2 4 4" xfId="46825"/>
    <cellStyle name="Total 2 3 2 2 2 4 5" xfId="46826"/>
    <cellStyle name="Total 2 3 2 2 2 5" xfId="46827"/>
    <cellStyle name="Total 2 3 2 2 2 5 2" xfId="46828"/>
    <cellStyle name="Total 2 3 2 2 2 5 3" xfId="46829"/>
    <cellStyle name="Total 2 3 2 2 2 5 4" xfId="46830"/>
    <cellStyle name="Total 2 3 2 2 2 5 5" xfId="46831"/>
    <cellStyle name="Total 2 3 2 2 2 5 6" xfId="46832"/>
    <cellStyle name="Total 2 3 2 2 2 5 7" xfId="46833"/>
    <cellStyle name="Total 2 3 2 2 2 5 8" xfId="46834"/>
    <cellStyle name="Total 2 3 2 2 2 6" xfId="46835"/>
    <cellStyle name="Total 2 3 2 2 2 6 2" xfId="46836"/>
    <cellStyle name="Total 2 3 2 2 2 6 3" xfId="46837"/>
    <cellStyle name="Total 2 3 2 2 2 6 4" xfId="46838"/>
    <cellStyle name="Total 2 3 2 2 2 6 5" xfId="46839"/>
    <cellStyle name="Total 2 3 2 2 2 6 6" xfId="46840"/>
    <cellStyle name="Total 2 3 2 2 2 6 7" xfId="46841"/>
    <cellStyle name="Total 2 3 2 2 2 7" xfId="46842"/>
    <cellStyle name="Total 2 3 2 2 2 7 2" xfId="46843"/>
    <cellStyle name="Total 2 3 2 2 2 7 3" xfId="46844"/>
    <cellStyle name="Total 2 3 2 2 2 7 4" xfId="46845"/>
    <cellStyle name="Total 2 3 2 2 2 7 5" xfId="46846"/>
    <cellStyle name="Total 2 3 2 2 2 8" xfId="46847"/>
    <cellStyle name="Total 2 3 2 2 2 8 2" xfId="46848"/>
    <cellStyle name="Total 2 3 2 2 2 8 3" xfId="46849"/>
    <cellStyle name="Total 2 3 2 2 2 8 4" xfId="46850"/>
    <cellStyle name="Total 2 3 2 2 2 8 5" xfId="46851"/>
    <cellStyle name="Total 2 3 2 2 2 9" xfId="46852"/>
    <cellStyle name="Total 2 3 2 2 2 9 2" xfId="46853"/>
    <cellStyle name="Total 2 3 2 2 2 9 3" xfId="46854"/>
    <cellStyle name="Total 2 3 2 2 2 9 4" xfId="46855"/>
    <cellStyle name="Total 2 3 2 2 2 9 5" xfId="46856"/>
    <cellStyle name="Total 2 3 2 2 3" xfId="46857"/>
    <cellStyle name="Total 2 3 2 2 3 10" xfId="46858"/>
    <cellStyle name="Total 2 3 2 2 3 2" xfId="46859"/>
    <cellStyle name="Total 2 3 2 2 3 2 2" xfId="46860"/>
    <cellStyle name="Total 2 3 2 2 3 2 2 2" xfId="46861"/>
    <cellStyle name="Total 2 3 2 2 3 2 2 3" xfId="46862"/>
    <cellStyle name="Total 2 3 2 2 3 2 2 4" xfId="46863"/>
    <cellStyle name="Total 2 3 2 2 3 2 2 5" xfId="46864"/>
    <cellStyle name="Total 2 3 2 2 3 2 2 6" xfId="46865"/>
    <cellStyle name="Total 2 3 2 2 3 2 2 7" xfId="46866"/>
    <cellStyle name="Total 2 3 2 2 3 2 3" xfId="46867"/>
    <cellStyle name="Total 2 3 2 2 3 2 4" xfId="46868"/>
    <cellStyle name="Total 2 3 2 2 3 3" xfId="46869"/>
    <cellStyle name="Total 2 3 2 2 3 3 2" xfId="46870"/>
    <cellStyle name="Total 2 3 2 2 3 3 2 2" xfId="46871"/>
    <cellStyle name="Total 2 3 2 2 3 3 2 3" xfId="46872"/>
    <cellStyle name="Total 2 3 2 2 3 3 2 4" xfId="46873"/>
    <cellStyle name="Total 2 3 2 2 3 3 2 5" xfId="46874"/>
    <cellStyle name="Total 2 3 2 2 3 3 2 6" xfId="46875"/>
    <cellStyle name="Total 2 3 2 2 3 3 2 7" xfId="46876"/>
    <cellStyle name="Total 2 3 2 2 3 3 3" xfId="46877"/>
    <cellStyle name="Total 2 3 2 2 3 3 4" xfId="46878"/>
    <cellStyle name="Total 2 3 2 2 3 4" xfId="46879"/>
    <cellStyle name="Total 2 3 2 2 3 4 2" xfId="46880"/>
    <cellStyle name="Total 2 3 2 2 3 4 2 2" xfId="46881"/>
    <cellStyle name="Total 2 3 2 2 3 4 2 3" xfId="46882"/>
    <cellStyle name="Total 2 3 2 2 3 4 2 4" xfId="46883"/>
    <cellStyle name="Total 2 3 2 2 3 4 2 5" xfId="46884"/>
    <cellStyle name="Total 2 3 2 2 3 4 2 6" xfId="46885"/>
    <cellStyle name="Total 2 3 2 2 3 4 2 7" xfId="46886"/>
    <cellStyle name="Total 2 3 2 2 3 4 3" xfId="46887"/>
    <cellStyle name="Total 2 3 2 2 3 4 4" xfId="46888"/>
    <cellStyle name="Total 2 3 2 2 3 5" xfId="46889"/>
    <cellStyle name="Total 2 3 2 2 3 5 2" xfId="46890"/>
    <cellStyle name="Total 2 3 2 2 3 5 3" xfId="46891"/>
    <cellStyle name="Total 2 3 2 2 3 5 4" xfId="46892"/>
    <cellStyle name="Total 2 3 2 2 3 5 5" xfId="46893"/>
    <cellStyle name="Total 2 3 2 2 3 5 6" xfId="46894"/>
    <cellStyle name="Total 2 3 2 2 3 5 7" xfId="46895"/>
    <cellStyle name="Total 2 3 2 2 3 5 8" xfId="46896"/>
    <cellStyle name="Total 2 3 2 2 3 6" xfId="46897"/>
    <cellStyle name="Total 2 3 2 2 3 6 2" xfId="46898"/>
    <cellStyle name="Total 2 3 2 2 3 6 3" xfId="46899"/>
    <cellStyle name="Total 2 3 2 2 3 6 4" xfId="46900"/>
    <cellStyle name="Total 2 3 2 2 3 6 5" xfId="46901"/>
    <cellStyle name="Total 2 3 2 2 3 6 6" xfId="46902"/>
    <cellStyle name="Total 2 3 2 2 3 6 7" xfId="46903"/>
    <cellStyle name="Total 2 3 2 2 3 7" xfId="46904"/>
    <cellStyle name="Total 2 3 2 2 3 8" xfId="46905"/>
    <cellStyle name="Total 2 3 2 2 3 9" xfId="46906"/>
    <cellStyle name="Total 2 3 2 2 4" xfId="46907"/>
    <cellStyle name="Total 2 3 2 2 4 2" xfId="46908"/>
    <cellStyle name="Total 2 3 2 2 4 2 2" xfId="46909"/>
    <cellStyle name="Total 2 3 2 2 4 2 3" xfId="46910"/>
    <cellStyle name="Total 2 3 2 2 4 2 4" xfId="46911"/>
    <cellStyle name="Total 2 3 2 2 4 2 5" xfId="46912"/>
    <cellStyle name="Total 2 3 2 2 4 2 6" xfId="46913"/>
    <cellStyle name="Total 2 3 2 2 4 2 7" xfId="46914"/>
    <cellStyle name="Total 2 3 2 2 4 3" xfId="46915"/>
    <cellStyle name="Total 2 3 2 2 4 4" xfId="46916"/>
    <cellStyle name="Total 2 3 2 2 4 5" xfId="46917"/>
    <cellStyle name="Total 2 3 2 2 5" xfId="46918"/>
    <cellStyle name="Total 2 3 2 2 5 2" xfId="46919"/>
    <cellStyle name="Total 2 3 2 2 5 2 2" xfId="46920"/>
    <cellStyle name="Total 2 3 2 2 5 2 3" xfId="46921"/>
    <cellStyle name="Total 2 3 2 2 5 2 4" xfId="46922"/>
    <cellStyle name="Total 2 3 2 2 5 2 5" xfId="46923"/>
    <cellStyle name="Total 2 3 2 2 5 2 6" xfId="46924"/>
    <cellStyle name="Total 2 3 2 2 5 2 7" xfId="46925"/>
    <cellStyle name="Total 2 3 2 2 5 3" xfId="46926"/>
    <cellStyle name="Total 2 3 2 2 5 4" xfId="46927"/>
    <cellStyle name="Total 2 3 2 2 5 5" xfId="46928"/>
    <cellStyle name="Total 2 3 2 2 6" xfId="46929"/>
    <cellStyle name="Total 2 3 2 2 6 2" xfId="46930"/>
    <cellStyle name="Total 2 3 2 2 6 2 2" xfId="46931"/>
    <cellStyle name="Total 2 3 2 2 6 2 3" xfId="46932"/>
    <cellStyle name="Total 2 3 2 2 6 2 4" xfId="46933"/>
    <cellStyle name="Total 2 3 2 2 6 2 5" xfId="46934"/>
    <cellStyle name="Total 2 3 2 2 6 2 6" xfId="46935"/>
    <cellStyle name="Total 2 3 2 2 6 2 7" xfId="46936"/>
    <cellStyle name="Total 2 3 2 2 6 3" xfId="46937"/>
    <cellStyle name="Total 2 3 2 2 6 4" xfId="46938"/>
    <cellStyle name="Total 2 3 2 2 6 5" xfId="46939"/>
    <cellStyle name="Total 2 3 2 2 7" xfId="46940"/>
    <cellStyle name="Total 2 3 2 2 7 2" xfId="46941"/>
    <cellStyle name="Total 2 3 2 2 7 2 2" xfId="46942"/>
    <cellStyle name="Total 2 3 2 2 7 2 3" xfId="46943"/>
    <cellStyle name="Total 2 3 2 2 7 2 4" xfId="46944"/>
    <cellStyle name="Total 2 3 2 2 7 2 5" xfId="46945"/>
    <cellStyle name="Total 2 3 2 2 7 2 6" xfId="46946"/>
    <cellStyle name="Total 2 3 2 2 7 2 7" xfId="46947"/>
    <cellStyle name="Total 2 3 2 2 7 3" xfId="46948"/>
    <cellStyle name="Total 2 3 2 2 7 4" xfId="46949"/>
    <cellStyle name="Total 2 3 2 2 7 5" xfId="46950"/>
    <cellStyle name="Total 2 3 2 2 8" xfId="46951"/>
    <cellStyle name="Total 2 3 2 2 8 2" xfId="46952"/>
    <cellStyle name="Total 2 3 2 2 8 3" xfId="46953"/>
    <cellStyle name="Total 2 3 2 2 8 4" xfId="46954"/>
    <cellStyle name="Total 2 3 2 2 8 5" xfId="46955"/>
    <cellStyle name="Total 2 3 2 2 8 6" xfId="46956"/>
    <cellStyle name="Total 2 3 2 2 8 7" xfId="46957"/>
    <cellStyle name="Total 2 3 2 2 8 8" xfId="46958"/>
    <cellStyle name="Total 2 3 2 2 9" xfId="46959"/>
    <cellStyle name="Total 2 3 2 2 9 2" xfId="46960"/>
    <cellStyle name="Total 2 3 2 2 9 3" xfId="46961"/>
    <cellStyle name="Total 2 3 2 2 9 4" xfId="46962"/>
    <cellStyle name="Total 2 3 2 2 9 5" xfId="46963"/>
    <cellStyle name="Total 2 3 2 2 9 6" xfId="46964"/>
    <cellStyle name="Total 2 3 2 2 9 7" xfId="46965"/>
    <cellStyle name="Total 2 3 2 3" xfId="46966"/>
    <cellStyle name="Total 2 3 2 3 10" xfId="46967"/>
    <cellStyle name="Total 2 3 2 3 10 2" xfId="46968"/>
    <cellStyle name="Total 2 3 2 3 10 3" xfId="46969"/>
    <cellStyle name="Total 2 3 2 3 10 4" xfId="46970"/>
    <cellStyle name="Total 2 3 2 3 10 5" xfId="46971"/>
    <cellStyle name="Total 2 3 2 3 11" xfId="46972"/>
    <cellStyle name="Total 2 3 2 3 11 2" xfId="46973"/>
    <cellStyle name="Total 2 3 2 3 11 3" xfId="46974"/>
    <cellStyle name="Total 2 3 2 3 11 4" xfId="46975"/>
    <cellStyle name="Total 2 3 2 3 11 5" xfId="46976"/>
    <cellStyle name="Total 2 3 2 3 12" xfId="46977"/>
    <cellStyle name="Total 2 3 2 3 12 2" xfId="46978"/>
    <cellStyle name="Total 2 3 2 3 12 3" xfId="46979"/>
    <cellStyle name="Total 2 3 2 3 12 4" xfId="46980"/>
    <cellStyle name="Total 2 3 2 3 12 5" xfId="46981"/>
    <cellStyle name="Total 2 3 2 3 13" xfId="46982"/>
    <cellStyle name="Total 2 3 2 3 13 2" xfId="46983"/>
    <cellStyle name="Total 2 3 2 3 13 3" xfId="46984"/>
    <cellStyle name="Total 2 3 2 3 13 4" xfId="46985"/>
    <cellStyle name="Total 2 3 2 3 13 5" xfId="46986"/>
    <cellStyle name="Total 2 3 2 3 14" xfId="46987"/>
    <cellStyle name="Total 2 3 2 3 14 2" xfId="46988"/>
    <cellStyle name="Total 2 3 2 3 14 3" xfId="46989"/>
    <cellStyle name="Total 2 3 2 3 14 4" xfId="46990"/>
    <cellStyle name="Total 2 3 2 3 14 5" xfId="46991"/>
    <cellStyle name="Total 2 3 2 3 15" xfId="46992"/>
    <cellStyle name="Total 2 3 2 3 15 2" xfId="46993"/>
    <cellStyle name="Total 2 3 2 3 15 3" xfId="46994"/>
    <cellStyle name="Total 2 3 2 3 15 4" xfId="46995"/>
    <cellStyle name="Total 2 3 2 3 15 5" xfId="46996"/>
    <cellStyle name="Total 2 3 2 3 16" xfId="46997"/>
    <cellStyle name="Total 2 3 2 3 16 2" xfId="46998"/>
    <cellStyle name="Total 2 3 2 3 16 3" xfId="46999"/>
    <cellStyle name="Total 2 3 2 3 16 4" xfId="47000"/>
    <cellStyle name="Total 2 3 2 3 16 5" xfId="47001"/>
    <cellStyle name="Total 2 3 2 3 17" xfId="47002"/>
    <cellStyle name="Total 2 3 2 3 17 2" xfId="47003"/>
    <cellStyle name="Total 2 3 2 3 17 3" xfId="47004"/>
    <cellStyle name="Total 2 3 2 3 17 4" xfId="47005"/>
    <cellStyle name="Total 2 3 2 3 17 5" xfId="47006"/>
    <cellStyle name="Total 2 3 2 3 18" xfId="47007"/>
    <cellStyle name="Total 2 3 2 3 18 2" xfId="47008"/>
    <cellStyle name="Total 2 3 2 3 18 3" xfId="47009"/>
    <cellStyle name="Total 2 3 2 3 18 4" xfId="47010"/>
    <cellStyle name="Total 2 3 2 3 18 5" xfId="47011"/>
    <cellStyle name="Total 2 3 2 3 19" xfId="47012"/>
    <cellStyle name="Total 2 3 2 3 2" xfId="47013"/>
    <cellStyle name="Total 2 3 2 3 2 10" xfId="47014"/>
    <cellStyle name="Total 2 3 2 3 2 10 2" xfId="47015"/>
    <cellStyle name="Total 2 3 2 3 2 10 3" xfId="47016"/>
    <cellStyle name="Total 2 3 2 3 2 10 4" xfId="47017"/>
    <cellStyle name="Total 2 3 2 3 2 10 5" xfId="47018"/>
    <cellStyle name="Total 2 3 2 3 2 11" xfId="47019"/>
    <cellStyle name="Total 2 3 2 3 2 11 2" xfId="47020"/>
    <cellStyle name="Total 2 3 2 3 2 11 3" xfId="47021"/>
    <cellStyle name="Total 2 3 2 3 2 11 4" xfId="47022"/>
    <cellStyle name="Total 2 3 2 3 2 11 5" xfId="47023"/>
    <cellStyle name="Total 2 3 2 3 2 12" xfId="47024"/>
    <cellStyle name="Total 2 3 2 3 2 12 2" xfId="47025"/>
    <cellStyle name="Total 2 3 2 3 2 12 3" xfId="47026"/>
    <cellStyle name="Total 2 3 2 3 2 12 4" xfId="47027"/>
    <cellStyle name="Total 2 3 2 3 2 12 5" xfId="47028"/>
    <cellStyle name="Total 2 3 2 3 2 13" xfId="47029"/>
    <cellStyle name="Total 2 3 2 3 2 13 2" xfId="47030"/>
    <cellStyle name="Total 2 3 2 3 2 13 3" xfId="47031"/>
    <cellStyle name="Total 2 3 2 3 2 13 4" xfId="47032"/>
    <cellStyle name="Total 2 3 2 3 2 13 5" xfId="47033"/>
    <cellStyle name="Total 2 3 2 3 2 14" xfId="47034"/>
    <cellStyle name="Total 2 3 2 3 2 14 2" xfId="47035"/>
    <cellStyle name="Total 2 3 2 3 2 14 3" xfId="47036"/>
    <cellStyle name="Total 2 3 2 3 2 14 4" xfId="47037"/>
    <cellStyle name="Total 2 3 2 3 2 14 5" xfId="47038"/>
    <cellStyle name="Total 2 3 2 3 2 15" xfId="47039"/>
    <cellStyle name="Total 2 3 2 3 2 15 2" xfId="47040"/>
    <cellStyle name="Total 2 3 2 3 2 15 3" xfId="47041"/>
    <cellStyle name="Total 2 3 2 3 2 15 4" xfId="47042"/>
    <cellStyle name="Total 2 3 2 3 2 15 5" xfId="47043"/>
    <cellStyle name="Total 2 3 2 3 2 16" xfId="47044"/>
    <cellStyle name="Total 2 3 2 3 2 16 2" xfId="47045"/>
    <cellStyle name="Total 2 3 2 3 2 16 3" xfId="47046"/>
    <cellStyle name="Total 2 3 2 3 2 16 4" xfId="47047"/>
    <cellStyle name="Total 2 3 2 3 2 16 5" xfId="47048"/>
    <cellStyle name="Total 2 3 2 3 2 17" xfId="47049"/>
    <cellStyle name="Total 2 3 2 3 2 17 2" xfId="47050"/>
    <cellStyle name="Total 2 3 2 3 2 17 3" xfId="47051"/>
    <cellStyle name="Total 2 3 2 3 2 17 4" xfId="47052"/>
    <cellStyle name="Total 2 3 2 3 2 17 5" xfId="47053"/>
    <cellStyle name="Total 2 3 2 3 2 18" xfId="47054"/>
    <cellStyle name="Total 2 3 2 3 2 18 2" xfId="47055"/>
    <cellStyle name="Total 2 3 2 3 2 18 3" xfId="47056"/>
    <cellStyle name="Total 2 3 2 3 2 18 4" xfId="47057"/>
    <cellStyle name="Total 2 3 2 3 2 18 5" xfId="47058"/>
    <cellStyle name="Total 2 3 2 3 2 19" xfId="47059"/>
    <cellStyle name="Total 2 3 2 3 2 2" xfId="47060"/>
    <cellStyle name="Total 2 3 2 3 2 2 2" xfId="47061"/>
    <cellStyle name="Total 2 3 2 3 2 2 2 2" xfId="47062"/>
    <cellStyle name="Total 2 3 2 3 2 2 2 3" xfId="47063"/>
    <cellStyle name="Total 2 3 2 3 2 2 2 4" xfId="47064"/>
    <cellStyle name="Total 2 3 2 3 2 2 2 5" xfId="47065"/>
    <cellStyle name="Total 2 3 2 3 2 2 2 6" xfId="47066"/>
    <cellStyle name="Total 2 3 2 3 2 2 2 7" xfId="47067"/>
    <cellStyle name="Total 2 3 2 3 2 2 3" xfId="47068"/>
    <cellStyle name="Total 2 3 2 3 2 2 4" xfId="47069"/>
    <cellStyle name="Total 2 3 2 3 2 2 5" xfId="47070"/>
    <cellStyle name="Total 2 3 2 3 2 3" xfId="47071"/>
    <cellStyle name="Total 2 3 2 3 2 3 2" xfId="47072"/>
    <cellStyle name="Total 2 3 2 3 2 3 2 2" xfId="47073"/>
    <cellStyle name="Total 2 3 2 3 2 3 2 3" xfId="47074"/>
    <cellStyle name="Total 2 3 2 3 2 3 2 4" xfId="47075"/>
    <cellStyle name="Total 2 3 2 3 2 3 2 5" xfId="47076"/>
    <cellStyle name="Total 2 3 2 3 2 3 2 6" xfId="47077"/>
    <cellStyle name="Total 2 3 2 3 2 3 2 7" xfId="47078"/>
    <cellStyle name="Total 2 3 2 3 2 3 3" xfId="47079"/>
    <cellStyle name="Total 2 3 2 3 2 3 4" xfId="47080"/>
    <cellStyle name="Total 2 3 2 3 2 3 5" xfId="47081"/>
    <cellStyle name="Total 2 3 2 3 2 4" xfId="47082"/>
    <cellStyle name="Total 2 3 2 3 2 4 2" xfId="47083"/>
    <cellStyle name="Total 2 3 2 3 2 4 2 2" xfId="47084"/>
    <cellStyle name="Total 2 3 2 3 2 4 2 3" xfId="47085"/>
    <cellStyle name="Total 2 3 2 3 2 4 2 4" xfId="47086"/>
    <cellStyle name="Total 2 3 2 3 2 4 2 5" xfId="47087"/>
    <cellStyle name="Total 2 3 2 3 2 4 2 6" xfId="47088"/>
    <cellStyle name="Total 2 3 2 3 2 4 2 7" xfId="47089"/>
    <cellStyle name="Total 2 3 2 3 2 4 3" xfId="47090"/>
    <cellStyle name="Total 2 3 2 3 2 4 4" xfId="47091"/>
    <cellStyle name="Total 2 3 2 3 2 4 5" xfId="47092"/>
    <cellStyle name="Total 2 3 2 3 2 5" xfId="47093"/>
    <cellStyle name="Total 2 3 2 3 2 5 2" xfId="47094"/>
    <cellStyle name="Total 2 3 2 3 2 5 3" xfId="47095"/>
    <cellStyle name="Total 2 3 2 3 2 5 4" xfId="47096"/>
    <cellStyle name="Total 2 3 2 3 2 5 5" xfId="47097"/>
    <cellStyle name="Total 2 3 2 3 2 5 6" xfId="47098"/>
    <cellStyle name="Total 2 3 2 3 2 5 7" xfId="47099"/>
    <cellStyle name="Total 2 3 2 3 2 5 8" xfId="47100"/>
    <cellStyle name="Total 2 3 2 3 2 6" xfId="47101"/>
    <cellStyle name="Total 2 3 2 3 2 6 2" xfId="47102"/>
    <cellStyle name="Total 2 3 2 3 2 6 3" xfId="47103"/>
    <cellStyle name="Total 2 3 2 3 2 6 4" xfId="47104"/>
    <cellStyle name="Total 2 3 2 3 2 6 5" xfId="47105"/>
    <cellStyle name="Total 2 3 2 3 2 6 6" xfId="47106"/>
    <cellStyle name="Total 2 3 2 3 2 6 7" xfId="47107"/>
    <cellStyle name="Total 2 3 2 3 2 7" xfId="47108"/>
    <cellStyle name="Total 2 3 2 3 2 7 2" xfId="47109"/>
    <cellStyle name="Total 2 3 2 3 2 7 3" xfId="47110"/>
    <cellStyle name="Total 2 3 2 3 2 7 4" xfId="47111"/>
    <cellStyle name="Total 2 3 2 3 2 7 5" xfId="47112"/>
    <cellStyle name="Total 2 3 2 3 2 8" xfId="47113"/>
    <cellStyle name="Total 2 3 2 3 2 8 2" xfId="47114"/>
    <cellStyle name="Total 2 3 2 3 2 8 3" xfId="47115"/>
    <cellStyle name="Total 2 3 2 3 2 8 4" xfId="47116"/>
    <cellStyle name="Total 2 3 2 3 2 8 5" xfId="47117"/>
    <cellStyle name="Total 2 3 2 3 2 9" xfId="47118"/>
    <cellStyle name="Total 2 3 2 3 2 9 2" xfId="47119"/>
    <cellStyle name="Total 2 3 2 3 2 9 3" xfId="47120"/>
    <cellStyle name="Total 2 3 2 3 2 9 4" xfId="47121"/>
    <cellStyle name="Total 2 3 2 3 2 9 5" xfId="47122"/>
    <cellStyle name="Total 2 3 2 3 3" xfId="47123"/>
    <cellStyle name="Total 2 3 2 3 3 10" xfId="47124"/>
    <cellStyle name="Total 2 3 2 3 3 2" xfId="47125"/>
    <cellStyle name="Total 2 3 2 3 3 2 2" xfId="47126"/>
    <cellStyle name="Total 2 3 2 3 3 2 2 2" xfId="47127"/>
    <cellStyle name="Total 2 3 2 3 3 2 2 3" xfId="47128"/>
    <cellStyle name="Total 2 3 2 3 3 2 2 4" xfId="47129"/>
    <cellStyle name="Total 2 3 2 3 3 2 2 5" xfId="47130"/>
    <cellStyle name="Total 2 3 2 3 3 2 2 6" xfId="47131"/>
    <cellStyle name="Total 2 3 2 3 3 2 2 7" xfId="47132"/>
    <cellStyle name="Total 2 3 2 3 3 2 3" xfId="47133"/>
    <cellStyle name="Total 2 3 2 3 3 2 4" xfId="47134"/>
    <cellStyle name="Total 2 3 2 3 3 3" xfId="47135"/>
    <cellStyle name="Total 2 3 2 3 3 3 2" xfId="47136"/>
    <cellStyle name="Total 2 3 2 3 3 3 2 2" xfId="47137"/>
    <cellStyle name="Total 2 3 2 3 3 3 2 3" xfId="47138"/>
    <cellStyle name="Total 2 3 2 3 3 3 2 4" xfId="47139"/>
    <cellStyle name="Total 2 3 2 3 3 3 2 5" xfId="47140"/>
    <cellStyle name="Total 2 3 2 3 3 3 2 6" xfId="47141"/>
    <cellStyle name="Total 2 3 2 3 3 3 2 7" xfId="47142"/>
    <cellStyle name="Total 2 3 2 3 3 3 3" xfId="47143"/>
    <cellStyle name="Total 2 3 2 3 3 3 4" xfId="47144"/>
    <cellStyle name="Total 2 3 2 3 3 4" xfId="47145"/>
    <cellStyle name="Total 2 3 2 3 3 4 2" xfId="47146"/>
    <cellStyle name="Total 2 3 2 3 3 4 2 2" xfId="47147"/>
    <cellStyle name="Total 2 3 2 3 3 4 2 3" xfId="47148"/>
    <cellStyle name="Total 2 3 2 3 3 4 2 4" xfId="47149"/>
    <cellStyle name="Total 2 3 2 3 3 4 2 5" xfId="47150"/>
    <cellStyle name="Total 2 3 2 3 3 4 2 6" xfId="47151"/>
    <cellStyle name="Total 2 3 2 3 3 4 2 7" xfId="47152"/>
    <cellStyle name="Total 2 3 2 3 3 4 3" xfId="47153"/>
    <cellStyle name="Total 2 3 2 3 3 4 4" xfId="47154"/>
    <cellStyle name="Total 2 3 2 3 3 5" xfId="47155"/>
    <cellStyle name="Total 2 3 2 3 3 5 2" xfId="47156"/>
    <cellStyle name="Total 2 3 2 3 3 5 3" xfId="47157"/>
    <cellStyle name="Total 2 3 2 3 3 5 4" xfId="47158"/>
    <cellStyle name="Total 2 3 2 3 3 5 5" xfId="47159"/>
    <cellStyle name="Total 2 3 2 3 3 5 6" xfId="47160"/>
    <cellStyle name="Total 2 3 2 3 3 5 7" xfId="47161"/>
    <cellStyle name="Total 2 3 2 3 3 5 8" xfId="47162"/>
    <cellStyle name="Total 2 3 2 3 3 6" xfId="47163"/>
    <cellStyle name="Total 2 3 2 3 3 6 2" xfId="47164"/>
    <cellStyle name="Total 2 3 2 3 3 6 3" xfId="47165"/>
    <cellStyle name="Total 2 3 2 3 3 6 4" xfId="47166"/>
    <cellStyle name="Total 2 3 2 3 3 6 5" xfId="47167"/>
    <cellStyle name="Total 2 3 2 3 3 6 6" xfId="47168"/>
    <cellStyle name="Total 2 3 2 3 3 6 7" xfId="47169"/>
    <cellStyle name="Total 2 3 2 3 3 7" xfId="47170"/>
    <cellStyle name="Total 2 3 2 3 3 8" xfId="47171"/>
    <cellStyle name="Total 2 3 2 3 3 9" xfId="47172"/>
    <cellStyle name="Total 2 3 2 3 4" xfId="47173"/>
    <cellStyle name="Total 2 3 2 3 4 2" xfId="47174"/>
    <cellStyle name="Total 2 3 2 3 4 2 2" xfId="47175"/>
    <cellStyle name="Total 2 3 2 3 4 2 3" xfId="47176"/>
    <cellStyle name="Total 2 3 2 3 4 2 4" xfId="47177"/>
    <cellStyle name="Total 2 3 2 3 4 2 5" xfId="47178"/>
    <cellStyle name="Total 2 3 2 3 4 2 6" xfId="47179"/>
    <cellStyle name="Total 2 3 2 3 4 2 7" xfId="47180"/>
    <cellStyle name="Total 2 3 2 3 4 3" xfId="47181"/>
    <cellStyle name="Total 2 3 2 3 4 4" xfId="47182"/>
    <cellStyle name="Total 2 3 2 3 4 5" xfId="47183"/>
    <cellStyle name="Total 2 3 2 3 5" xfId="47184"/>
    <cellStyle name="Total 2 3 2 3 5 2" xfId="47185"/>
    <cellStyle name="Total 2 3 2 3 5 2 2" xfId="47186"/>
    <cellStyle name="Total 2 3 2 3 5 2 3" xfId="47187"/>
    <cellStyle name="Total 2 3 2 3 5 2 4" xfId="47188"/>
    <cellStyle name="Total 2 3 2 3 5 2 5" xfId="47189"/>
    <cellStyle name="Total 2 3 2 3 5 2 6" xfId="47190"/>
    <cellStyle name="Total 2 3 2 3 5 2 7" xfId="47191"/>
    <cellStyle name="Total 2 3 2 3 5 3" xfId="47192"/>
    <cellStyle name="Total 2 3 2 3 5 4" xfId="47193"/>
    <cellStyle name="Total 2 3 2 3 5 5" xfId="47194"/>
    <cellStyle name="Total 2 3 2 3 6" xfId="47195"/>
    <cellStyle name="Total 2 3 2 3 6 2" xfId="47196"/>
    <cellStyle name="Total 2 3 2 3 6 2 2" xfId="47197"/>
    <cellStyle name="Total 2 3 2 3 6 2 3" xfId="47198"/>
    <cellStyle name="Total 2 3 2 3 6 2 4" xfId="47199"/>
    <cellStyle name="Total 2 3 2 3 6 2 5" xfId="47200"/>
    <cellStyle name="Total 2 3 2 3 6 2 6" xfId="47201"/>
    <cellStyle name="Total 2 3 2 3 6 2 7" xfId="47202"/>
    <cellStyle name="Total 2 3 2 3 6 3" xfId="47203"/>
    <cellStyle name="Total 2 3 2 3 6 4" xfId="47204"/>
    <cellStyle name="Total 2 3 2 3 6 5" xfId="47205"/>
    <cellStyle name="Total 2 3 2 3 7" xfId="47206"/>
    <cellStyle name="Total 2 3 2 3 7 2" xfId="47207"/>
    <cellStyle name="Total 2 3 2 3 7 2 2" xfId="47208"/>
    <cellStyle name="Total 2 3 2 3 7 2 3" xfId="47209"/>
    <cellStyle name="Total 2 3 2 3 7 2 4" xfId="47210"/>
    <cellStyle name="Total 2 3 2 3 7 2 5" xfId="47211"/>
    <cellStyle name="Total 2 3 2 3 7 2 6" xfId="47212"/>
    <cellStyle name="Total 2 3 2 3 7 2 7" xfId="47213"/>
    <cellStyle name="Total 2 3 2 3 7 3" xfId="47214"/>
    <cellStyle name="Total 2 3 2 3 7 4" xfId="47215"/>
    <cellStyle name="Total 2 3 2 3 7 5" xfId="47216"/>
    <cellStyle name="Total 2 3 2 3 8" xfId="47217"/>
    <cellStyle name="Total 2 3 2 3 8 2" xfId="47218"/>
    <cellStyle name="Total 2 3 2 3 8 3" xfId="47219"/>
    <cellStyle name="Total 2 3 2 3 8 4" xfId="47220"/>
    <cellStyle name="Total 2 3 2 3 8 5" xfId="47221"/>
    <cellStyle name="Total 2 3 2 3 8 6" xfId="47222"/>
    <cellStyle name="Total 2 3 2 3 8 7" xfId="47223"/>
    <cellStyle name="Total 2 3 2 3 8 8" xfId="47224"/>
    <cellStyle name="Total 2 3 2 3 9" xfId="47225"/>
    <cellStyle name="Total 2 3 2 3 9 2" xfId="47226"/>
    <cellStyle name="Total 2 3 2 3 9 3" xfId="47227"/>
    <cellStyle name="Total 2 3 2 3 9 4" xfId="47228"/>
    <cellStyle name="Total 2 3 2 3 9 5" xfId="47229"/>
    <cellStyle name="Total 2 3 2 3 9 6" xfId="47230"/>
    <cellStyle name="Total 2 3 2 3 9 7" xfId="47231"/>
    <cellStyle name="Total 2 3 2 4" xfId="47232"/>
    <cellStyle name="Total 2 3 2 4 10" xfId="47233"/>
    <cellStyle name="Total 2 3 2 4 10 2" xfId="47234"/>
    <cellStyle name="Total 2 3 2 4 10 3" xfId="47235"/>
    <cellStyle name="Total 2 3 2 4 10 4" xfId="47236"/>
    <cellStyle name="Total 2 3 2 4 10 5" xfId="47237"/>
    <cellStyle name="Total 2 3 2 4 11" xfId="47238"/>
    <cellStyle name="Total 2 3 2 4 11 2" xfId="47239"/>
    <cellStyle name="Total 2 3 2 4 11 3" xfId="47240"/>
    <cellStyle name="Total 2 3 2 4 11 4" xfId="47241"/>
    <cellStyle name="Total 2 3 2 4 11 5" xfId="47242"/>
    <cellStyle name="Total 2 3 2 4 12" xfId="47243"/>
    <cellStyle name="Total 2 3 2 4 12 2" xfId="47244"/>
    <cellStyle name="Total 2 3 2 4 12 3" xfId="47245"/>
    <cellStyle name="Total 2 3 2 4 12 4" xfId="47246"/>
    <cellStyle name="Total 2 3 2 4 12 5" xfId="47247"/>
    <cellStyle name="Total 2 3 2 4 13" xfId="47248"/>
    <cellStyle name="Total 2 3 2 4 13 2" xfId="47249"/>
    <cellStyle name="Total 2 3 2 4 13 3" xfId="47250"/>
    <cellStyle name="Total 2 3 2 4 13 4" xfId="47251"/>
    <cellStyle name="Total 2 3 2 4 13 5" xfId="47252"/>
    <cellStyle name="Total 2 3 2 4 14" xfId="47253"/>
    <cellStyle name="Total 2 3 2 4 14 2" xfId="47254"/>
    <cellStyle name="Total 2 3 2 4 14 3" xfId="47255"/>
    <cellStyle name="Total 2 3 2 4 14 4" xfId="47256"/>
    <cellStyle name="Total 2 3 2 4 14 5" xfId="47257"/>
    <cellStyle name="Total 2 3 2 4 15" xfId="47258"/>
    <cellStyle name="Total 2 3 2 4 15 2" xfId="47259"/>
    <cellStyle name="Total 2 3 2 4 15 3" xfId="47260"/>
    <cellStyle name="Total 2 3 2 4 15 4" xfId="47261"/>
    <cellStyle name="Total 2 3 2 4 15 5" xfId="47262"/>
    <cellStyle name="Total 2 3 2 4 16" xfId="47263"/>
    <cellStyle name="Total 2 3 2 4 16 2" xfId="47264"/>
    <cellStyle name="Total 2 3 2 4 16 3" xfId="47265"/>
    <cellStyle name="Total 2 3 2 4 16 4" xfId="47266"/>
    <cellStyle name="Total 2 3 2 4 16 5" xfId="47267"/>
    <cellStyle name="Total 2 3 2 4 17" xfId="47268"/>
    <cellStyle name="Total 2 3 2 4 17 2" xfId="47269"/>
    <cellStyle name="Total 2 3 2 4 17 3" xfId="47270"/>
    <cellStyle name="Total 2 3 2 4 17 4" xfId="47271"/>
    <cellStyle name="Total 2 3 2 4 17 5" xfId="47272"/>
    <cellStyle name="Total 2 3 2 4 18" xfId="47273"/>
    <cellStyle name="Total 2 3 2 4 18 2" xfId="47274"/>
    <cellStyle name="Total 2 3 2 4 18 3" xfId="47275"/>
    <cellStyle name="Total 2 3 2 4 18 4" xfId="47276"/>
    <cellStyle name="Total 2 3 2 4 18 5" xfId="47277"/>
    <cellStyle name="Total 2 3 2 4 19" xfId="47278"/>
    <cellStyle name="Total 2 3 2 4 2" xfId="47279"/>
    <cellStyle name="Total 2 3 2 4 2 2" xfId="47280"/>
    <cellStyle name="Total 2 3 2 4 2 2 2" xfId="47281"/>
    <cellStyle name="Total 2 3 2 4 2 2 3" xfId="47282"/>
    <cellStyle name="Total 2 3 2 4 2 2 4" xfId="47283"/>
    <cellStyle name="Total 2 3 2 4 2 2 5" xfId="47284"/>
    <cellStyle name="Total 2 3 2 4 2 2 6" xfId="47285"/>
    <cellStyle name="Total 2 3 2 4 2 2 7" xfId="47286"/>
    <cellStyle name="Total 2 3 2 4 2 3" xfId="47287"/>
    <cellStyle name="Total 2 3 2 4 2 4" xfId="47288"/>
    <cellStyle name="Total 2 3 2 4 2 5" xfId="47289"/>
    <cellStyle name="Total 2 3 2 4 3" xfId="47290"/>
    <cellStyle name="Total 2 3 2 4 3 2" xfId="47291"/>
    <cellStyle name="Total 2 3 2 4 3 2 2" xfId="47292"/>
    <cellStyle name="Total 2 3 2 4 3 2 3" xfId="47293"/>
    <cellStyle name="Total 2 3 2 4 3 2 4" xfId="47294"/>
    <cellStyle name="Total 2 3 2 4 3 2 5" xfId="47295"/>
    <cellStyle name="Total 2 3 2 4 3 2 6" xfId="47296"/>
    <cellStyle name="Total 2 3 2 4 3 2 7" xfId="47297"/>
    <cellStyle name="Total 2 3 2 4 3 3" xfId="47298"/>
    <cellStyle name="Total 2 3 2 4 3 4" xfId="47299"/>
    <cellStyle name="Total 2 3 2 4 3 5" xfId="47300"/>
    <cellStyle name="Total 2 3 2 4 4" xfId="47301"/>
    <cellStyle name="Total 2 3 2 4 4 2" xfId="47302"/>
    <cellStyle name="Total 2 3 2 4 4 2 2" xfId="47303"/>
    <cellStyle name="Total 2 3 2 4 4 2 3" xfId="47304"/>
    <cellStyle name="Total 2 3 2 4 4 2 4" xfId="47305"/>
    <cellStyle name="Total 2 3 2 4 4 2 5" xfId="47306"/>
    <cellStyle name="Total 2 3 2 4 4 2 6" xfId="47307"/>
    <cellStyle name="Total 2 3 2 4 4 2 7" xfId="47308"/>
    <cellStyle name="Total 2 3 2 4 4 3" xfId="47309"/>
    <cellStyle name="Total 2 3 2 4 4 4" xfId="47310"/>
    <cellStyle name="Total 2 3 2 4 4 5" xfId="47311"/>
    <cellStyle name="Total 2 3 2 4 5" xfId="47312"/>
    <cellStyle name="Total 2 3 2 4 5 2" xfId="47313"/>
    <cellStyle name="Total 2 3 2 4 5 3" xfId="47314"/>
    <cellStyle name="Total 2 3 2 4 5 4" xfId="47315"/>
    <cellStyle name="Total 2 3 2 4 5 5" xfId="47316"/>
    <cellStyle name="Total 2 3 2 4 5 6" xfId="47317"/>
    <cellStyle name="Total 2 3 2 4 5 7" xfId="47318"/>
    <cellStyle name="Total 2 3 2 4 5 8" xfId="47319"/>
    <cellStyle name="Total 2 3 2 4 6" xfId="47320"/>
    <cellStyle name="Total 2 3 2 4 6 2" xfId="47321"/>
    <cellStyle name="Total 2 3 2 4 6 3" xfId="47322"/>
    <cellStyle name="Total 2 3 2 4 6 4" xfId="47323"/>
    <cellStyle name="Total 2 3 2 4 6 5" xfId="47324"/>
    <cellStyle name="Total 2 3 2 4 6 6" xfId="47325"/>
    <cellStyle name="Total 2 3 2 4 6 7" xfId="47326"/>
    <cellStyle name="Total 2 3 2 4 7" xfId="47327"/>
    <cellStyle name="Total 2 3 2 4 7 2" xfId="47328"/>
    <cellStyle name="Total 2 3 2 4 7 3" xfId="47329"/>
    <cellStyle name="Total 2 3 2 4 7 4" xfId="47330"/>
    <cellStyle name="Total 2 3 2 4 7 5" xfId="47331"/>
    <cellStyle name="Total 2 3 2 4 8" xfId="47332"/>
    <cellStyle name="Total 2 3 2 4 8 2" xfId="47333"/>
    <cellStyle name="Total 2 3 2 4 8 3" xfId="47334"/>
    <cellStyle name="Total 2 3 2 4 8 4" xfId="47335"/>
    <cellStyle name="Total 2 3 2 4 8 5" xfId="47336"/>
    <cellStyle name="Total 2 3 2 4 9" xfId="47337"/>
    <cellStyle name="Total 2 3 2 4 9 2" xfId="47338"/>
    <cellStyle name="Total 2 3 2 4 9 3" xfId="47339"/>
    <cellStyle name="Total 2 3 2 4 9 4" xfId="47340"/>
    <cellStyle name="Total 2 3 2 4 9 5" xfId="47341"/>
    <cellStyle name="Total 2 3 2 5" xfId="47342"/>
    <cellStyle name="Total 2 3 2 5 10" xfId="47343"/>
    <cellStyle name="Total 2 3 2 5 2" xfId="47344"/>
    <cellStyle name="Total 2 3 2 5 2 2" xfId="47345"/>
    <cellStyle name="Total 2 3 2 5 2 2 2" xfId="47346"/>
    <cellStyle name="Total 2 3 2 5 2 2 3" xfId="47347"/>
    <cellStyle name="Total 2 3 2 5 2 2 4" xfId="47348"/>
    <cellStyle name="Total 2 3 2 5 2 2 5" xfId="47349"/>
    <cellStyle name="Total 2 3 2 5 2 2 6" xfId="47350"/>
    <cellStyle name="Total 2 3 2 5 2 2 7" xfId="47351"/>
    <cellStyle name="Total 2 3 2 5 2 3" xfId="47352"/>
    <cellStyle name="Total 2 3 2 5 2 4" xfId="47353"/>
    <cellStyle name="Total 2 3 2 5 3" xfId="47354"/>
    <cellStyle name="Total 2 3 2 5 3 2" xfId="47355"/>
    <cellStyle name="Total 2 3 2 5 3 2 2" xfId="47356"/>
    <cellStyle name="Total 2 3 2 5 3 2 3" xfId="47357"/>
    <cellStyle name="Total 2 3 2 5 3 2 4" xfId="47358"/>
    <cellStyle name="Total 2 3 2 5 3 2 5" xfId="47359"/>
    <cellStyle name="Total 2 3 2 5 3 2 6" xfId="47360"/>
    <cellStyle name="Total 2 3 2 5 3 2 7" xfId="47361"/>
    <cellStyle name="Total 2 3 2 5 3 3" xfId="47362"/>
    <cellStyle name="Total 2 3 2 5 3 4" xfId="47363"/>
    <cellStyle name="Total 2 3 2 5 4" xfId="47364"/>
    <cellStyle name="Total 2 3 2 5 4 2" xfId="47365"/>
    <cellStyle name="Total 2 3 2 5 4 2 2" xfId="47366"/>
    <cellStyle name="Total 2 3 2 5 4 2 3" xfId="47367"/>
    <cellStyle name="Total 2 3 2 5 4 2 4" xfId="47368"/>
    <cellStyle name="Total 2 3 2 5 4 2 5" xfId="47369"/>
    <cellStyle name="Total 2 3 2 5 4 2 6" xfId="47370"/>
    <cellStyle name="Total 2 3 2 5 4 2 7" xfId="47371"/>
    <cellStyle name="Total 2 3 2 5 4 3" xfId="47372"/>
    <cellStyle name="Total 2 3 2 5 4 4" xfId="47373"/>
    <cellStyle name="Total 2 3 2 5 5" xfId="47374"/>
    <cellStyle name="Total 2 3 2 5 5 2" xfId="47375"/>
    <cellStyle name="Total 2 3 2 5 5 3" xfId="47376"/>
    <cellStyle name="Total 2 3 2 5 5 4" xfId="47377"/>
    <cellStyle name="Total 2 3 2 5 5 5" xfId="47378"/>
    <cellStyle name="Total 2 3 2 5 5 6" xfId="47379"/>
    <cellStyle name="Total 2 3 2 5 5 7" xfId="47380"/>
    <cellStyle name="Total 2 3 2 5 5 8" xfId="47381"/>
    <cellStyle name="Total 2 3 2 5 6" xfId="47382"/>
    <cellStyle name="Total 2 3 2 5 6 2" xfId="47383"/>
    <cellStyle name="Total 2 3 2 5 6 3" xfId="47384"/>
    <cellStyle name="Total 2 3 2 5 6 4" xfId="47385"/>
    <cellStyle name="Total 2 3 2 5 6 5" xfId="47386"/>
    <cellStyle name="Total 2 3 2 5 6 6" xfId="47387"/>
    <cellStyle name="Total 2 3 2 5 6 7" xfId="47388"/>
    <cellStyle name="Total 2 3 2 5 7" xfId="47389"/>
    <cellStyle name="Total 2 3 2 5 8" xfId="47390"/>
    <cellStyle name="Total 2 3 2 5 9" xfId="47391"/>
    <cellStyle name="Total 2 3 2 6" xfId="47392"/>
    <cellStyle name="Total 2 3 2 6 2" xfId="47393"/>
    <cellStyle name="Total 2 3 2 6 2 2" xfId="47394"/>
    <cellStyle name="Total 2 3 2 6 2 3" xfId="47395"/>
    <cellStyle name="Total 2 3 2 6 2 4" xfId="47396"/>
    <cellStyle name="Total 2 3 2 6 2 5" xfId="47397"/>
    <cellStyle name="Total 2 3 2 6 2 6" xfId="47398"/>
    <cellStyle name="Total 2 3 2 6 2 7" xfId="47399"/>
    <cellStyle name="Total 2 3 2 6 3" xfId="47400"/>
    <cellStyle name="Total 2 3 2 6 4" xfId="47401"/>
    <cellStyle name="Total 2 3 2 6 5" xfId="47402"/>
    <cellStyle name="Total 2 3 2 7" xfId="47403"/>
    <cellStyle name="Total 2 3 2 7 2" xfId="47404"/>
    <cellStyle name="Total 2 3 2 7 2 2" xfId="47405"/>
    <cellStyle name="Total 2 3 2 7 2 3" xfId="47406"/>
    <cellStyle name="Total 2 3 2 7 2 4" xfId="47407"/>
    <cellStyle name="Total 2 3 2 7 2 5" xfId="47408"/>
    <cellStyle name="Total 2 3 2 7 2 6" xfId="47409"/>
    <cellStyle name="Total 2 3 2 7 2 7" xfId="47410"/>
    <cellStyle name="Total 2 3 2 7 3" xfId="47411"/>
    <cellStyle name="Total 2 3 2 7 4" xfId="47412"/>
    <cellStyle name="Total 2 3 2 7 5" xfId="47413"/>
    <cellStyle name="Total 2 3 2 8" xfId="47414"/>
    <cellStyle name="Total 2 3 2 8 2" xfId="47415"/>
    <cellStyle name="Total 2 3 2 8 2 2" xfId="47416"/>
    <cellStyle name="Total 2 3 2 8 2 3" xfId="47417"/>
    <cellStyle name="Total 2 3 2 8 2 4" xfId="47418"/>
    <cellStyle name="Total 2 3 2 8 2 5" xfId="47419"/>
    <cellStyle name="Total 2 3 2 8 2 6" xfId="47420"/>
    <cellStyle name="Total 2 3 2 8 2 7" xfId="47421"/>
    <cellStyle name="Total 2 3 2 8 3" xfId="47422"/>
    <cellStyle name="Total 2 3 2 8 4" xfId="47423"/>
    <cellStyle name="Total 2 3 2 8 5" xfId="47424"/>
    <cellStyle name="Total 2 3 2 9" xfId="47425"/>
    <cellStyle name="Total 2 3 2 9 2" xfId="47426"/>
    <cellStyle name="Total 2 3 2 9 2 2" xfId="47427"/>
    <cellStyle name="Total 2 3 2 9 2 3" xfId="47428"/>
    <cellStyle name="Total 2 3 2 9 2 4" xfId="47429"/>
    <cellStyle name="Total 2 3 2 9 2 5" xfId="47430"/>
    <cellStyle name="Total 2 3 2 9 2 6" xfId="47431"/>
    <cellStyle name="Total 2 3 2 9 2 7" xfId="47432"/>
    <cellStyle name="Total 2 3 2 9 3" xfId="47433"/>
    <cellStyle name="Total 2 3 2 9 4" xfId="47434"/>
    <cellStyle name="Total 2 3 2 9 5" xfId="47435"/>
    <cellStyle name="Total 2 3 20" xfId="47436"/>
    <cellStyle name="Total 2 3 3" xfId="47437"/>
    <cellStyle name="Total 2 3 3 10" xfId="47438"/>
    <cellStyle name="Total 2 3 3 10 2" xfId="47439"/>
    <cellStyle name="Total 2 3 3 10 3" xfId="47440"/>
    <cellStyle name="Total 2 3 3 10 4" xfId="47441"/>
    <cellStyle name="Total 2 3 3 10 5" xfId="47442"/>
    <cellStyle name="Total 2 3 3 10 6" xfId="47443"/>
    <cellStyle name="Total 2 3 3 10 7" xfId="47444"/>
    <cellStyle name="Total 2 3 3 10 8" xfId="47445"/>
    <cellStyle name="Total 2 3 3 11" xfId="47446"/>
    <cellStyle name="Total 2 3 3 11 2" xfId="47447"/>
    <cellStyle name="Total 2 3 3 11 3" xfId="47448"/>
    <cellStyle name="Total 2 3 3 11 4" xfId="47449"/>
    <cellStyle name="Total 2 3 3 11 5" xfId="47450"/>
    <cellStyle name="Total 2 3 3 11 6" xfId="47451"/>
    <cellStyle name="Total 2 3 3 11 7" xfId="47452"/>
    <cellStyle name="Total 2 3 3 12" xfId="47453"/>
    <cellStyle name="Total 2 3 3 12 2" xfId="47454"/>
    <cellStyle name="Total 2 3 3 12 3" xfId="47455"/>
    <cellStyle name="Total 2 3 3 12 4" xfId="47456"/>
    <cellStyle name="Total 2 3 3 12 5" xfId="47457"/>
    <cellStyle name="Total 2 3 3 13" xfId="47458"/>
    <cellStyle name="Total 2 3 3 13 2" xfId="47459"/>
    <cellStyle name="Total 2 3 3 13 3" xfId="47460"/>
    <cellStyle name="Total 2 3 3 13 4" xfId="47461"/>
    <cellStyle name="Total 2 3 3 13 5" xfId="47462"/>
    <cellStyle name="Total 2 3 3 14" xfId="47463"/>
    <cellStyle name="Total 2 3 3 14 2" xfId="47464"/>
    <cellStyle name="Total 2 3 3 14 3" xfId="47465"/>
    <cellStyle name="Total 2 3 3 14 4" xfId="47466"/>
    <cellStyle name="Total 2 3 3 14 5" xfId="47467"/>
    <cellStyle name="Total 2 3 3 15" xfId="47468"/>
    <cellStyle name="Total 2 3 3 15 2" xfId="47469"/>
    <cellStyle name="Total 2 3 3 15 3" xfId="47470"/>
    <cellStyle name="Total 2 3 3 15 4" xfId="47471"/>
    <cellStyle name="Total 2 3 3 15 5" xfId="47472"/>
    <cellStyle name="Total 2 3 3 16" xfId="47473"/>
    <cellStyle name="Total 2 3 3 16 2" xfId="47474"/>
    <cellStyle name="Total 2 3 3 16 3" xfId="47475"/>
    <cellStyle name="Total 2 3 3 16 4" xfId="47476"/>
    <cellStyle name="Total 2 3 3 16 5" xfId="47477"/>
    <cellStyle name="Total 2 3 3 17" xfId="47478"/>
    <cellStyle name="Total 2 3 3 17 2" xfId="47479"/>
    <cellStyle name="Total 2 3 3 17 3" xfId="47480"/>
    <cellStyle name="Total 2 3 3 17 4" xfId="47481"/>
    <cellStyle name="Total 2 3 3 17 5" xfId="47482"/>
    <cellStyle name="Total 2 3 3 18" xfId="47483"/>
    <cellStyle name="Total 2 3 3 2" xfId="47484"/>
    <cellStyle name="Total 2 3 3 2 10" xfId="47485"/>
    <cellStyle name="Total 2 3 3 2 10 2" xfId="47486"/>
    <cellStyle name="Total 2 3 3 2 10 3" xfId="47487"/>
    <cellStyle name="Total 2 3 3 2 10 4" xfId="47488"/>
    <cellStyle name="Total 2 3 3 2 10 5" xfId="47489"/>
    <cellStyle name="Total 2 3 3 2 11" xfId="47490"/>
    <cellStyle name="Total 2 3 3 2 11 2" xfId="47491"/>
    <cellStyle name="Total 2 3 3 2 11 3" xfId="47492"/>
    <cellStyle name="Total 2 3 3 2 11 4" xfId="47493"/>
    <cellStyle name="Total 2 3 3 2 11 5" xfId="47494"/>
    <cellStyle name="Total 2 3 3 2 12" xfId="47495"/>
    <cellStyle name="Total 2 3 3 2 12 2" xfId="47496"/>
    <cellStyle name="Total 2 3 3 2 12 3" xfId="47497"/>
    <cellStyle name="Total 2 3 3 2 12 4" xfId="47498"/>
    <cellStyle name="Total 2 3 3 2 12 5" xfId="47499"/>
    <cellStyle name="Total 2 3 3 2 13" xfId="47500"/>
    <cellStyle name="Total 2 3 3 2 13 2" xfId="47501"/>
    <cellStyle name="Total 2 3 3 2 13 3" xfId="47502"/>
    <cellStyle name="Total 2 3 3 2 13 4" xfId="47503"/>
    <cellStyle name="Total 2 3 3 2 13 5" xfId="47504"/>
    <cellStyle name="Total 2 3 3 2 14" xfId="47505"/>
    <cellStyle name="Total 2 3 3 2 14 2" xfId="47506"/>
    <cellStyle name="Total 2 3 3 2 14 3" xfId="47507"/>
    <cellStyle name="Total 2 3 3 2 14 4" xfId="47508"/>
    <cellStyle name="Total 2 3 3 2 14 5" xfId="47509"/>
    <cellStyle name="Total 2 3 3 2 15" xfId="47510"/>
    <cellStyle name="Total 2 3 3 2 15 2" xfId="47511"/>
    <cellStyle name="Total 2 3 3 2 15 3" xfId="47512"/>
    <cellStyle name="Total 2 3 3 2 15 4" xfId="47513"/>
    <cellStyle name="Total 2 3 3 2 15 5" xfId="47514"/>
    <cellStyle name="Total 2 3 3 2 16" xfId="47515"/>
    <cellStyle name="Total 2 3 3 2 16 2" xfId="47516"/>
    <cellStyle name="Total 2 3 3 2 16 3" xfId="47517"/>
    <cellStyle name="Total 2 3 3 2 16 4" xfId="47518"/>
    <cellStyle name="Total 2 3 3 2 16 5" xfId="47519"/>
    <cellStyle name="Total 2 3 3 2 17" xfId="47520"/>
    <cellStyle name="Total 2 3 3 2 17 2" xfId="47521"/>
    <cellStyle name="Total 2 3 3 2 17 3" xfId="47522"/>
    <cellStyle name="Total 2 3 3 2 17 4" xfId="47523"/>
    <cellStyle name="Total 2 3 3 2 17 5" xfId="47524"/>
    <cellStyle name="Total 2 3 3 2 18" xfId="47525"/>
    <cellStyle name="Total 2 3 3 2 18 2" xfId="47526"/>
    <cellStyle name="Total 2 3 3 2 18 3" xfId="47527"/>
    <cellStyle name="Total 2 3 3 2 18 4" xfId="47528"/>
    <cellStyle name="Total 2 3 3 2 18 5" xfId="47529"/>
    <cellStyle name="Total 2 3 3 2 19" xfId="47530"/>
    <cellStyle name="Total 2 3 3 2 2" xfId="47531"/>
    <cellStyle name="Total 2 3 3 2 2 10" xfId="47532"/>
    <cellStyle name="Total 2 3 3 2 2 10 2" xfId="47533"/>
    <cellStyle name="Total 2 3 3 2 2 10 3" xfId="47534"/>
    <cellStyle name="Total 2 3 3 2 2 10 4" xfId="47535"/>
    <cellStyle name="Total 2 3 3 2 2 10 5" xfId="47536"/>
    <cellStyle name="Total 2 3 3 2 2 11" xfId="47537"/>
    <cellStyle name="Total 2 3 3 2 2 11 2" xfId="47538"/>
    <cellStyle name="Total 2 3 3 2 2 11 3" xfId="47539"/>
    <cellStyle name="Total 2 3 3 2 2 11 4" xfId="47540"/>
    <cellStyle name="Total 2 3 3 2 2 11 5" xfId="47541"/>
    <cellStyle name="Total 2 3 3 2 2 12" xfId="47542"/>
    <cellStyle name="Total 2 3 3 2 2 12 2" xfId="47543"/>
    <cellStyle name="Total 2 3 3 2 2 12 3" xfId="47544"/>
    <cellStyle name="Total 2 3 3 2 2 12 4" xfId="47545"/>
    <cellStyle name="Total 2 3 3 2 2 12 5" xfId="47546"/>
    <cellStyle name="Total 2 3 3 2 2 13" xfId="47547"/>
    <cellStyle name="Total 2 3 3 2 2 13 2" xfId="47548"/>
    <cellStyle name="Total 2 3 3 2 2 13 3" xfId="47549"/>
    <cellStyle name="Total 2 3 3 2 2 13 4" xfId="47550"/>
    <cellStyle name="Total 2 3 3 2 2 13 5" xfId="47551"/>
    <cellStyle name="Total 2 3 3 2 2 14" xfId="47552"/>
    <cellStyle name="Total 2 3 3 2 2 14 2" xfId="47553"/>
    <cellStyle name="Total 2 3 3 2 2 14 3" xfId="47554"/>
    <cellStyle name="Total 2 3 3 2 2 14 4" xfId="47555"/>
    <cellStyle name="Total 2 3 3 2 2 14 5" xfId="47556"/>
    <cellStyle name="Total 2 3 3 2 2 15" xfId="47557"/>
    <cellStyle name="Total 2 3 3 2 2 15 2" xfId="47558"/>
    <cellStyle name="Total 2 3 3 2 2 15 3" xfId="47559"/>
    <cellStyle name="Total 2 3 3 2 2 15 4" xfId="47560"/>
    <cellStyle name="Total 2 3 3 2 2 15 5" xfId="47561"/>
    <cellStyle name="Total 2 3 3 2 2 16" xfId="47562"/>
    <cellStyle name="Total 2 3 3 2 2 16 2" xfId="47563"/>
    <cellStyle name="Total 2 3 3 2 2 16 3" xfId="47564"/>
    <cellStyle name="Total 2 3 3 2 2 16 4" xfId="47565"/>
    <cellStyle name="Total 2 3 3 2 2 16 5" xfId="47566"/>
    <cellStyle name="Total 2 3 3 2 2 17" xfId="47567"/>
    <cellStyle name="Total 2 3 3 2 2 17 2" xfId="47568"/>
    <cellStyle name="Total 2 3 3 2 2 17 3" xfId="47569"/>
    <cellStyle name="Total 2 3 3 2 2 17 4" xfId="47570"/>
    <cellStyle name="Total 2 3 3 2 2 17 5" xfId="47571"/>
    <cellStyle name="Total 2 3 3 2 2 18" xfId="47572"/>
    <cellStyle name="Total 2 3 3 2 2 18 2" xfId="47573"/>
    <cellStyle name="Total 2 3 3 2 2 18 3" xfId="47574"/>
    <cellStyle name="Total 2 3 3 2 2 18 4" xfId="47575"/>
    <cellStyle name="Total 2 3 3 2 2 18 5" xfId="47576"/>
    <cellStyle name="Total 2 3 3 2 2 19" xfId="47577"/>
    <cellStyle name="Total 2 3 3 2 2 2" xfId="47578"/>
    <cellStyle name="Total 2 3 3 2 2 2 2" xfId="47579"/>
    <cellStyle name="Total 2 3 3 2 2 2 2 2" xfId="47580"/>
    <cellStyle name="Total 2 3 3 2 2 2 2 3" xfId="47581"/>
    <cellStyle name="Total 2 3 3 2 2 2 2 4" xfId="47582"/>
    <cellStyle name="Total 2 3 3 2 2 2 2 5" xfId="47583"/>
    <cellStyle name="Total 2 3 3 2 2 2 2 6" xfId="47584"/>
    <cellStyle name="Total 2 3 3 2 2 2 2 7" xfId="47585"/>
    <cellStyle name="Total 2 3 3 2 2 2 3" xfId="47586"/>
    <cellStyle name="Total 2 3 3 2 2 2 4" xfId="47587"/>
    <cellStyle name="Total 2 3 3 2 2 2 5" xfId="47588"/>
    <cellStyle name="Total 2 3 3 2 2 3" xfId="47589"/>
    <cellStyle name="Total 2 3 3 2 2 3 2" xfId="47590"/>
    <cellStyle name="Total 2 3 3 2 2 3 2 2" xfId="47591"/>
    <cellStyle name="Total 2 3 3 2 2 3 2 3" xfId="47592"/>
    <cellStyle name="Total 2 3 3 2 2 3 2 4" xfId="47593"/>
    <cellStyle name="Total 2 3 3 2 2 3 2 5" xfId="47594"/>
    <cellStyle name="Total 2 3 3 2 2 3 2 6" xfId="47595"/>
    <cellStyle name="Total 2 3 3 2 2 3 2 7" xfId="47596"/>
    <cellStyle name="Total 2 3 3 2 2 3 3" xfId="47597"/>
    <cellStyle name="Total 2 3 3 2 2 3 4" xfId="47598"/>
    <cellStyle name="Total 2 3 3 2 2 3 5" xfId="47599"/>
    <cellStyle name="Total 2 3 3 2 2 4" xfId="47600"/>
    <cellStyle name="Total 2 3 3 2 2 4 2" xfId="47601"/>
    <cellStyle name="Total 2 3 3 2 2 4 2 2" xfId="47602"/>
    <cellStyle name="Total 2 3 3 2 2 4 2 3" xfId="47603"/>
    <cellStyle name="Total 2 3 3 2 2 4 2 4" xfId="47604"/>
    <cellStyle name="Total 2 3 3 2 2 4 2 5" xfId="47605"/>
    <cellStyle name="Total 2 3 3 2 2 4 2 6" xfId="47606"/>
    <cellStyle name="Total 2 3 3 2 2 4 2 7" xfId="47607"/>
    <cellStyle name="Total 2 3 3 2 2 4 3" xfId="47608"/>
    <cellStyle name="Total 2 3 3 2 2 4 4" xfId="47609"/>
    <cellStyle name="Total 2 3 3 2 2 4 5" xfId="47610"/>
    <cellStyle name="Total 2 3 3 2 2 5" xfId="47611"/>
    <cellStyle name="Total 2 3 3 2 2 5 2" xfId="47612"/>
    <cellStyle name="Total 2 3 3 2 2 5 3" xfId="47613"/>
    <cellStyle name="Total 2 3 3 2 2 5 4" xfId="47614"/>
    <cellStyle name="Total 2 3 3 2 2 5 5" xfId="47615"/>
    <cellStyle name="Total 2 3 3 2 2 5 6" xfId="47616"/>
    <cellStyle name="Total 2 3 3 2 2 5 7" xfId="47617"/>
    <cellStyle name="Total 2 3 3 2 2 5 8" xfId="47618"/>
    <cellStyle name="Total 2 3 3 2 2 6" xfId="47619"/>
    <cellStyle name="Total 2 3 3 2 2 6 2" xfId="47620"/>
    <cellStyle name="Total 2 3 3 2 2 6 3" xfId="47621"/>
    <cellStyle name="Total 2 3 3 2 2 6 4" xfId="47622"/>
    <cellStyle name="Total 2 3 3 2 2 6 5" xfId="47623"/>
    <cellStyle name="Total 2 3 3 2 2 6 6" xfId="47624"/>
    <cellStyle name="Total 2 3 3 2 2 6 7" xfId="47625"/>
    <cellStyle name="Total 2 3 3 2 2 7" xfId="47626"/>
    <cellStyle name="Total 2 3 3 2 2 7 2" xfId="47627"/>
    <cellStyle name="Total 2 3 3 2 2 7 3" xfId="47628"/>
    <cellStyle name="Total 2 3 3 2 2 7 4" xfId="47629"/>
    <cellStyle name="Total 2 3 3 2 2 7 5" xfId="47630"/>
    <cellStyle name="Total 2 3 3 2 2 8" xfId="47631"/>
    <cellStyle name="Total 2 3 3 2 2 8 2" xfId="47632"/>
    <cellStyle name="Total 2 3 3 2 2 8 3" xfId="47633"/>
    <cellStyle name="Total 2 3 3 2 2 8 4" xfId="47634"/>
    <cellStyle name="Total 2 3 3 2 2 8 5" xfId="47635"/>
    <cellStyle name="Total 2 3 3 2 2 9" xfId="47636"/>
    <cellStyle name="Total 2 3 3 2 2 9 2" xfId="47637"/>
    <cellStyle name="Total 2 3 3 2 2 9 3" xfId="47638"/>
    <cellStyle name="Total 2 3 3 2 2 9 4" xfId="47639"/>
    <cellStyle name="Total 2 3 3 2 2 9 5" xfId="47640"/>
    <cellStyle name="Total 2 3 3 2 3" xfId="47641"/>
    <cellStyle name="Total 2 3 3 2 3 10" xfId="47642"/>
    <cellStyle name="Total 2 3 3 2 3 2" xfId="47643"/>
    <cellStyle name="Total 2 3 3 2 3 2 2" xfId="47644"/>
    <cellStyle name="Total 2 3 3 2 3 2 2 2" xfId="47645"/>
    <cellStyle name="Total 2 3 3 2 3 2 2 3" xfId="47646"/>
    <cellStyle name="Total 2 3 3 2 3 2 2 4" xfId="47647"/>
    <cellStyle name="Total 2 3 3 2 3 2 2 5" xfId="47648"/>
    <cellStyle name="Total 2 3 3 2 3 2 2 6" xfId="47649"/>
    <cellStyle name="Total 2 3 3 2 3 2 2 7" xfId="47650"/>
    <cellStyle name="Total 2 3 3 2 3 2 3" xfId="47651"/>
    <cellStyle name="Total 2 3 3 2 3 2 4" xfId="47652"/>
    <cellStyle name="Total 2 3 3 2 3 3" xfId="47653"/>
    <cellStyle name="Total 2 3 3 2 3 3 2" xfId="47654"/>
    <cellStyle name="Total 2 3 3 2 3 3 2 2" xfId="47655"/>
    <cellStyle name="Total 2 3 3 2 3 3 2 3" xfId="47656"/>
    <cellStyle name="Total 2 3 3 2 3 3 2 4" xfId="47657"/>
    <cellStyle name="Total 2 3 3 2 3 3 2 5" xfId="47658"/>
    <cellStyle name="Total 2 3 3 2 3 3 2 6" xfId="47659"/>
    <cellStyle name="Total 2 3 3 2 3 3 2 7" xfId="47660"/>
    <cellStyle name="Total 2 3 3 2 3 3 3" xfId="47661"/>
    <cellStyle name="Total 2 3 3 2 3 3 4" xfId="47662"/>
    <cellStyle name="Total 2 3 3 2 3 4" xfId="47663"/>
    <cellStyle name="Total 2 3 3 2 3 4 2" xfId="47664"/>
    <cellStyle name="Total 2 3 3 2 3 4 2 2" xfId="47665"/>
    <cellStyle name="Total 2 3 3 2 3 4 2 3" xfId="47666"/>
    <cellStyle name="Total 2 3 3 2 3 4 2 4" xfId="47667"/>
    <cellStyle name="Total 2 3 3 2 3 4 2 5" xfId="47668"/>
    <cellStyle name="Total 2 3 3 2 3 4 2 6" xfId="47669"/>
    <cellStyle name="Total 2 3 3 2 3 4 2 7" xfId="47670"/>
    <cellStyle name="Total 2 3 3 2 3 4 3" xfId="47671"/>
    <cellStyle name="Total 2 3 3 2 3 4 4" xfId="47672"/>
    <cellStyle name="Total 2 3 3 2 3 5" xfId="47673"/>
    <cellStyle name="Total 2 3 3 2 3 5 2" xfId="47674"/>
    <cellStyle name="Total 2 3 3 2 3 5 3" xfId="47675"/>
    <cellStyle name="Total 2 3 3 2 3 5 4" xfId="47676"/>
    <cellStyle name="Total 2 3 3 2 3 5 5" xfId="47677"/>
    <cellStyle name="Total 2 3 3 2 3 5 6" xfId="47678"/>
    <cellStyle name="Total 2 3 3 2 3 5 7" xfId="47679"/>
    <cellStyle name="Total 2 3 3 2 3 5 8" xfId="47680"/>
    <cellStyle name="Total 2 3 3 2 3 6" xfId="47681"/>
    <cellStyle name="Total 2 3 3 2 3 6 2" xfId="47682"/>
    <cellStyle name="Total 2 3 3 2 3 6 3" xfId="47683"/>
    <cellStyle name="Total 2 3 3 2 3 6 4" xfId="47684"/>
    <cellStyle name="Total 2 3 3 2 3 6 5" xfId="47685"/>
    <cellStyle name="Total 2 3 3 2 3 6 6" xfId="47686"/>
    <cellStyle name="Total 2 3 3 2 3 6 7" xfId="47687"/>
    <cellStyle name="Total 2 3 3 2 3 7" xfId="47688"/>
    <cellStyle name="Total 2 3 3 2 3 8" xfId="47689"/>
    <cellStyle name="Total 2 3 3 2 3 9" xfId="47690"/>
    <cellStyle name="Total 2 3 3 2 4" xfId="47691"/>
    <cellStyle name="Total 2 3 3 2 4 2" xfId="47692"/>
    <cellStyle name="Total 2 3 3 2 4 2 2" xfId="47693"/>
    <cellStyle name="Total 2 3 3 2 4 2 3" xfId="47694"/>
    <cellStyle name="Total 2 3 3 2 4 2 4" xfId="47695"/>
    <cellStyle name="Total 2 3 3 2 4 2 5" xfId="47696"/>
    <cellStyle name="Total 2 3 3 2 4 2 6" xfId="47697"/>
    <cellStyle name="Total 2 3 3 2 4 2 7" xfId="47698"/>
    <cellStyle name="Total 2 3 3 2 4 3" xfId="47699"/>
    <cellStyle name="Total 2 3 3 2 4 4" xfId="47700"/>
    <cellStyle name="Total 2 3 3 2 4 5" xfId="47701"/>
    <cellStyle name="Total 2 3 3 2 5" xfId="47702"/>
    <cellStyle name="Total 2 3 3 2 5 2" xfId="47703"/>
    <cellStyle name="Total 2 3 3 2 5 2 2" xfId="47704"/>
    <cellStyle name="Total 2 3 3 2 5 2 3" xfId="47705"/>
    <cellStyle name="Total 2 3 3 2 5 2 4" xfId="47706"/>
    <cellStyle name="Total 2 3 3 2 5 2 5" xfId="47707"/>
    <cellStyle name="Total 2 3 3 2 5 2 6" xfId="47708"/>
    <cellStyle name="Total 2 3 3 2 5 2 7" xfId="47709"/>
    <cellStyle name="Total 2 3 3 2 5 3" xfId="47710"/>
    <cellStyle name="Total 2 3 3 2 5 4" xfId="47711"/>
    <cellStyle name="Total 2 3 3 2 5 5" xfId="47712"/>
    <cellStyle name="Total 2 3 3 2 6" xfId="47713"/>
    <cellStyle name="Total 2 3 3 2 6 2" xfId="47714"/>
    <cellStyle name="Total 2 3 3 2 6 2 2" xfId="47715"/>
    <cellStyle name="Total 2 3 3 2 6 2 3" xfId="47716"/>
    <cellStyle name="Total 2 3 3 2 6 2 4" xfId="47717"/>
    <cellStyle name="Total 2 3 3 2 6 2 5" xfId="47718"/>
    <cellStyle name="Total 2 3 3 2 6 2 6" xfId="47719"/>
    <cellStyle name="Total 2 3 3 2 6 2 7" xfId="47720"/>
    <cellStyle name="Total 2 3 3 2 6 3" xfId="47721"/>
    <cellStyle name="Total 2 3 3 2 6 4" xfId="47722"/>
    <cellStyle name="Total 2 3 3 2 6 5" xfId="47723"/>
    <cellStyle name="Total 2 3 3 2 7" xfId="47724"/>
    <cellStyle name="Total 2 3 3 2 7 2" xfId="47725"/>
    <cellStyle name="Total 2 3 3 2 7 2 2" xfId="47726"/>
    <cellStyle name="Total 2 3 3 2 7 2 3" xfId="47727"/>
    <cellStyle name="Total 2 3 3 2 7 2 4" xfId="47728"/>
    <cellStyle name="Total 2 3 3 2 7 2 5" xfId="47729"/>
    <cellStyle name="Total 2 3 3 2 7 2 6" xfId="47730"/>
    <cellStyle name="Total 2 3 3 2 7 2 7" xfId="47731"/>
    <cellStyle name="Total 2 3 3 2 7 3" xfId="47732"/>
    <cellStyle name="Total 2 3 3 2 7 4" xfId="47733"/>
    <cellStyle name="Total 2 3 3 2 7 5" xfId="47734"/>
    <cellStyle name="Total 2 3 3 2 8" xfId="47735"/>
    <cellStyle name="Total 2 3 3 2 8 2" xfId="47736"/>
    <cellStyle name="Total 2 3 3 2 8 3" xfId="47737"/>
    <cellStyle name="Total 2 3 3 2 8 4" xfId="47738"/>
    <cellStyle name="Total 2 3 3 2 8 5" xfId="47739"/>
    <cellStyle name="Total 2 3 3 2 8 6" xfId="47740"/>
    <cellStyle name="Total 2 3 3 2 8 7" xfId="47741"/>
    <cellStyle name="Total 2 3 3 2 8 8" xfId="47742"/>
    <cellStyle name="Total 2 3 3 2 9" xfId="47743"/>
    <cellStyle name="Total 2 3 3 2 9 2" xfId="47744"/>
    <cellStyle name="Total 2 3 3 2 9 3" xfId="47745"/>
    <cellStyle name="Total 2 3 3 2 9 4" xfId="47746"/>
    <cellStyle name="Total 2 3 3 2 9 5" xfId="47747"/>
    <cellStyle name="Total 2 3 3 2 9 6" xfId="47748"/>
    <cellStyle name="Total 2 3 3 2 9 7" xfId="47749"/>
    <cellStyle name="Total 2 3 3 3" xfId="47750"/>
    <cellStyle name="Total 2 3 3 3 10" xfId="47751"/>
    <cellStyle name="Total 2 3 3 3 10 2" xfId="47752"/>
    <cellStyle name="Total 2 3 3 3 10 3" xfId="47753"/>
    <cellStyle name="Total 2 3 3 3 10 4" xfId="47754"/>
    <cellStyle name="Total 2 3 3 3 10 5" xfId="47755"/>
    <cellStyle name="Total 2 3 3 3 11" xfId="47756"/>
    <cellStyle name="Total 2 3 3 3 11 2" xfId="47757"/>
    <cellStyle name="Total 2 3 3 3 11 3" xfId="47758"/>
    <cellStyle name="Total 2 3 3 3 11 4" xfId="47759"/>
    <cellStyle name="Total 2 3 3 3 11 5" xfId="47760"/>
    <cellStyle name="Total 2 3 3 3 12" xfId="47761"/>
    <cellStyle name="Total 2 3 3 3 12 2" xfId="47762"/>
    <cellStyle name="Total 2 3 3 3 12 3" xfId="47763"/>
    <cellStyle name="Total 2 3 3 3 12 4" xfId="47764"/>
    <cellStyle name="Total 2 3 3 3 12 5" xfId="47765"/>
    <cellStyle name="Total 2 3 3 3 13" xfId="47766"/>
    <cellStyle name="Total 2 3 3 3 13 2" xfId="47767"/>
    <cellStyle name="Total 2 3 3 3 13 3" xfId="47768"/>
    <cellStyle name="Total 2 3 3 3 13 4" xfId="47769"/>
    <cellStyle name="Total 2 3 3 3 13 5" xfId="47770"/>
    <cellStyle name="Total 2 3 3 3 14" xfId="47771"/>
    <cellStyle name="Total 2 3 3 3 14 2" xfId="47772"/>
    <cellStyle name="Total 2 3 3 3 14 3" xfId="47773"/>
    <cellStyle name="Total 2 3 3 3 14 4" xfId="47774"/>
    <cellStyle name="Total 2 3 3 3 14 5" xfId="47775"/>
    <cellStyle name="Total 2 3 3 3 15" xfId="47776"/>
    <cellStyle name="Total 2 3 3 3 15 2" xfId="47777"/>
    <cellStyle name="Total 2 3 3 3 15 3" xfId="47778"/>
    <cellStyle name="Total 2 3 3 3 15 4" xfId="47779"/>
    <cellStyle name="Total 2 3 3 3 15 5" xfId="47780"/>
    <cellStyle name="Total 2 3 3 3 16" xfId="47781"/>
    <cellStyle name="Total 2 3 3 3 16 2" xfId="47782"/>
    <cellStyle name="Total 2 3 3 3 16 3" xfId="47783"/>
    <cellStyle name="Total 2 3 3 3 16 4" xfId="47784"/>
    <cellStyle name="Total 2 3 3 3 16 5" xfId="47785"/>
    <cellStyle name="Total 2 3 3 3 17" xfId="47786"/>
    <cellStyle name="Total 2 3 3 3 17 2" xfId="47787"/>
    <cellStyle name="Total 2 3 3 3 17 3" xfId="47788"/>
    <cellStyle name="Total 2 3 3 3 17 4" xfId="47789"/>
    <cellStyle name="Total 2 3 3 3 17 5" xfId="47790"/>
    <cellStyle name="Total 2 3 3 3 18" xfId="47791"/>
    <cellStyle name="Total 2 3 3 3 18 2" xfId="47792"/>
    <cellStyle name="Total 2 3 3 3 18 3" xfId="47793"/>
    <cellStyle name="Total 2 3 3 3 18 4" xfId="47794"/>
    <cellStyle name="Total 2 3 3 3 18 5" xfId="47795"/>
    <cellStyle name="Total 2 3 3 3 19" xfId="47796"/>
    <cellStyle name="Total 2 3 3 3 2" xfId="47797"/>
    <cellStyle name="Total 2 3 3 3 2 10" xfId="47798"/>
    <cellStyle name="Total 2 3 3 3 2 10 2" xfId="47799"/>
    <cellStyle name="Total 2 3 3 3 2 10 3" xfId="47800"/>
    <cellStyle name="Total 2 3 3 3 2 10 4" xfId="47801"/>
    <cellStyle name="Total 2 3 3 3 2 10 5" xfId="47802"/>
    <cellStyle name="Total 2 3 3 3 2 11" xfId="47803"/>
    <cellStyle name="Total 2 3 3 3 2 11 2" xfId="47804"/>
    <cellStyle name="Total 2 3 3 3 2 11 3" xfId="47805"/>
    <cellStyle name="Total 2 3 3 3 2 11 4" xfId="47806"/>
    <cellStyle name="Total 2 3 3 3 2 11 5" xfId="47807"/>
    <cellStyle name="Total 2 3 3 3 2 12" xfId="47808"/>
    <cellStyle name="Total 2 3 3 3 2 12 2" xfId="47809"/>
    <cellStyle name="Total 2 3 3 3 2 12 3" xfId="47810"/>
    <cellStyle name="Total 2 3 3 3 2 12 4" xfId="47811"/>
    <cellStyle name="Total 2 3 3 3 2 12 5" xfId="47812"/>
    <cellStyle name="Total 2 3 3 3 2 13" xfId="47813"/>
    <cellStyle name="Total 2 3 3 3 2 13 2" xfId="47814"/>
    <cellStyle name="Total 2 3 3 3 2 13 3" xfId="47815"/>
    <cellStyle name="Total 2 3 3 3 2 13 4" xfId="47816"/>
    <cellStyle name="Total 2 3 3 3 2 13 5" xfId="47817"/>
    <cellStyle name="Total 2 3 3 3 2 14" xfId="47818"/>
    <cellStyle name="Total 2 3 3 3 2 14 2" xfId="47819"/>
    <cellStyle name="Total 2 3 3 3 2 14 3" xfId="47820"/>
    <cellStyle name="Total 2 3 3 3 2 14 4" xfId="47821"/>
    <cellStyle name="Total 2 3 3 3 2 14 5" xfId="47822"/>
    <cellStyle name="Total 2 3 3 3 2 15" xfId="47823"/>
    <cellStyle name="Total 2 3 3 3 2 15 2" xfId="47824"/>
    <cellStyle name="Total 2 3 3 3 2 15 3" xfId="47825"/>
    <cellStyle name="Total 2 3 3 3 2 15 4" xfId="47826"/>
    <cellStyle name="Total 2 3 3 3 2 15 5" xfId="47827"/>
    <cellStyle name="Total 2 3 3 3 2 16" xfId="47828"/>
    <cellStyle name="Total 2 3 3 3 2 16 2" xfId="47829"/>
    <cellStyle name="Total 2 3 3 3 2 16 3" xfId="47830"/>
    <cellStyle name="Total 2 3 3 3 2 16 4" xfId="47831"/>
    <cellStyle name="Total 2 3 3 3 2 16 5" xfId="47832"/>
    <cellStyle name="Total 2 3 3 3 2 17" xfId="47833"/>
    <cellStyle name="Total 2 3 3 3 2 17 2" xfId="47834"/>
    <cellStyle name="Total 2 3 3 3 2 17 3" xfId="47835"/>
    <cellStyle name="Total 2 3 3 3 2 17 4" xfId="47836"/>
    <cellStyle name="Total 2 3 3 3 2 17 5" xfId="47837"/>
    <cellStyle name="Total 2 3 3 3 2 18" xfId="47838"/>
    <cellStyle name="Total 2 3 3 3 2 18 2" xfId="47839"/>
    <cellStyle name="Total 2 3 3 3 2 18 3" xfId="47840"/>
    <cellStyle name="Total 2 3 3 3 2 18 4" xfId="47841"/>
    <cellStyle name="Total 2 3 3 3 2 18 5" xfId="47842"/>
    <cellStyle name="Total 2 3 3 3 2 19" xfId="47843"/>
    <cellStyle name="Total 2 3 3 3 2 2" xfId="47844"/>
    <cellStyle name="Total 2 3 3 3 2 2 2" xfId="47845"/>
    <cellStyle name="Total 2 3 3 3 2 2 2 2" xfId="47846"/>
    <cellStyle name="Total 2 3 3 3 2 2 2 3" xfId="47847"/>
    <cellStyle name="Total 2 3 3 3 2 2 2 4" xfId="47848"/>
    <cellStyle name="Total 2 3 3 3 2 2 2 5" xfId="47849"/>
    <cellStyle name="Total 2 3 3 3 2 2 2 6" xfId="47850"/>
    <cellStyle name="Total 2 3 3 3 2 2 2 7" xfId="47851"/>
    <cellStyle name="Total 2 3 3 3 2 2 3" xfId="47852"/>
    <cellStyle name="Total 2 3 3 3 2 2 4" xfId="47853"/>
    <cellStyle name="Total 2 3 3 3 2 2 5" xfId="47854"/>
    <cellStyle name="Total 2 3 3 3 2 3" xfId="47855"/>
    <cellStyle name="Total 2 3 3 3 2 3 2" xfId="47856"/>
    <cellStyle name="Total 2 3 3 3 2 3 2 2" xfId="47857"/>
    <cellStyle name="Total 2 3 3 3 2 3 2 3" xfId="47858"/>
    <cellStyle name="Total 2 3 3 3 2 3 2 4" xfId="47859"/>
    <cellStyle name="Total 2 3 3 3 2 3 2 5" xfId="47860"/>
    <cellStyle name="Total 2 3 3 3 2 3 2 6" xfId="47861"/>
    <cellStyle name="Total 2 3 3 3 2 3 2 7" xfId="47862"/>
    <cellStyle name="Total 2 3 3 3 2 3 3" xfId="47863"/>
    <cellStyle name="Total 2 3 3 3 2 3 4" xfId="47864"/>
    <cellStyle name="Total 2 3 3 3 2 3 5" xfId="47865"/>
    <cellStyle name="Total 2 3 3 3 2 4" xfId="47866"/>
    <cellStyle name="Total 2 3 3 3 2 4 2" xfId="47867"/>
    <cellStyle name="Total 2 3 3 3 2 4 2 2" xfId="47868"/>
    <cellStyle name="Total 2 3 3 3 2 4 2 3" xfId="47869"/>
    <cellStyle name="Total 2 3 3 3 2 4 2 4" xfId="47870"/>
    <cellStyle name="Total 2 3 3 3 2 4 2 5" xfId="47871"/>
    <cellStyle name="Total 2 3 3 3 2 4 2 6" xfId="47872"/>
    <cellStyle name="Total 2 3 3 3 2 4 2 7" xfId="47873"/>
    <cellStyle name="Total 2 3 3 3 2 4 3" xfId="47874"/>
    <cellStyle name="Total 2 3 3 3 2 4 4" xfId="47875"/>
    <cellStyle name="Total 2 3 3 3 2 4 5" xfId="47876"/>
    <cellStyle name="Total 2 3 3 3 2 5" xfId="47877"/>
    <cellStyle name="Total 2 3 3 3 2 5 2" xfId="47878"/>
    <cellStyle name="Total 2 3 3 3 2 5 3" xfId="47879"/>
    <cellStyle name="Total 2 3 3 3 2 5 4" xfId="47880"/>
    <cellStyle name="Total 2 3 3 3 2 5 5" xfId="47881"/>
    <cellStyle name="Total 2 3 3 3 2 5 6" xfId="47882"/>
    <cellStyle name="Total 2 3 3 3 2 5 7" xfId="47883"/>
    <cellStyle name="Total 2 3 3 3 2 5 8" xfId="47884"/>
    <cellStyle name="Total 2 3 3 3 2 6" xfId="47885"/>
    <cellStyle name="Total 2 3 3 3 2 6 2" xfId="47886"/>
    <cellStyle name="Total 2 3 3 3 2 6 3" xfId="47887"/>
    <cellStyle name="Total 2 3 3 3 2 6 4" xfId="47888"/>
    <cellStyle name="Total 2 3 3 3 2 6 5" xfId="47889"/>
    <cellStyle name="Total 2 3 3 3 2 6 6" xfId="47890"/>
    <cellStyle name="Total 2 3 3 3 2 6 7" xfId="47891"/>
    <cellStyle name="Total 2 3 3 3 2 7" xfId="47892"/>
    <cellStyle name="Total 2 3 3 3 2 7 2" xfId="47893"/>
    <cellStyle name="Total 2 3 3 3 2 7 3" xfId="47894"/>
    <cellStyle name="Total 2 3 3 3 2 7 4" xfId="47895"/>
    <cellStyle name="Total 2 3 3 3 2 7 5" xfId="47896"/>
    <cellStyle name="Total 2 3 3 3 2 8" xfId="47897"/>
    <cellStyle name="Total 2 3 3 3 2 8 2" xfId="47898"/>
    <cellStyle name="Total 2 3 3 3 2 8 3" xfId="47899"/>
    <cellStyle name="Total 2 3 3 3 2 8 4" xfId="47900"/>
    <cellStyle name="Total 2 3 3 3 2 8 5" xfId="47901"/>
    <cellStyle name="Total 2 3 3 3 2 9" xfId="47902"/>
    <cellStyle name="Total 2 3 3 3 2 9 2" xfId="47903"/>
    <cellStyle name="Total 2 3 3 3 2 9 3" xfId="47904"/>
    <cellStyle name="Total 2 3 3 3 2 9 4" xfId="47905"/>
    <cellStyle name="Total 2 3 3 3 2 9 5" xfId="47906"/>
    <cellStyle name="Total 2 3 3 3 3" xfId="47907"/>
    <cellStyle name="Total 2 3 3 3 3 10" xfId="47908"/>
    <cellStyle name="Total 2 3 3 3 3 2" xfId="47909"/>
    <cellStyle name="Total 2 3 3 3 3 2 2" xfId="47910"/>
    <cellStyle name="Total 2 3 3 3 3 2 2 2" xfId="47911"/>
    <cellStyle name="Total 2 3 3 3 3 2 2 3" xfId="47912"/>
    <cellStyle name="Total 2 3 3 3 3 2 2 4" xfId="47913"/>
    <cellStyle name="Total 2 3 3 3 3 2 2 5" xfId="47914"/>
    <cellStyle name="Total 2 3 3 3 3 2 2 6" xfId="47915"/>
    <cellStyle name="Total 2 3 3 3 3 2 2 7" xfId="47916"/>
    <cellStyle name="Total 2 3 3 3 3 2 3" xfId="47917"/>
    <cellStyle name="Total 2 3 3 3 3 2 4" xfId="47918"/>
    <cellStyle name="Total 2 3 3 3 3 3" xfId="47919"/>
    <cellStyle name="Total 2 3 3 3 3 3 2" xfId="47920"/>
    <cellStyle name="Total 2 3 3 3 3 3 2 2" xfId="47921"/>
    <cellStyle name="Total 2 3 3 3 3 3 2 3" xfId="47922"/>
    <cellStyle name="Total 2 3 3 3 3 3 2 4" xfId="47923"/>
    <cellStyle name="Total 2 3 3 3 3 3 2 5" xfId="47924"/>
    <cellStyle name="Total 2 3 3 3 3 3 2 6" xfId="47925"/>
    <cellStyle name="Total 2 3 3 3 3 3 2 7" xfId="47926"/>
    <cellStyle name="Total 2 3 3 3 3 3 3" xfId="47927"/>
    <cellStyle name="Total 2 3 3 3 3 3 4" xfId="47928"/>
    <cellStyle name="Total 2 3 3 3 3 4" xfId="47929"/>
    <cellStyle name="Total 2 3 3 3 3 4 2" xfId="47930"/>
    <cellStyle name="Total 2 3 3 3 3 4 2 2" xfId="47931"/>
    <cellStyle name="Total 2 3 3 3 3 4 2 3" xfId="47932"/>
    <cellStyle name="Total 2 3 3 3 3 4 2 4" xfId="47933"/>
    <cellStyle name="Total 2 3 3 3 3 4 2 5" xfId="47934"/>
    <cellStyle name="Total 2 3 3 3 3 4 2 6" xfId="47935"/>
    <cellStyle name="Total 2 3 3 3 3 4 2 7" xfId="47936"/>
    <cellStyle name="Total 2 3 3 3 3 4 3" xfId="47937"/>
    <cellStyle name="Total 2 3 3 3 3 4 4" xfId="47938"/>
    <cellStyle name="Total 2 3 3 3 3 5" xfId="47939"/>
    <cellStyle name="Total 2 3 3 3 3 5 2" xfId="47940"/>
    <cellStyle name="Total 2 3 3 3 3 5 3" xfId="47941"/>
    <cellStyle name="Total 2 3 3 3 3 5 4" xfId="47942"/>
    <cellStyle name="Total 2 3 3 3 3 5 5" xfId="47943"/>
    <cellStyle name="Total 2 3 3 3 3 5 6" xfId="47944"/>
    <cellStyle name="Total 2 3 3 3 3 5 7" xfId="47945"/>
    <cellStyle name="Total 2 3 3 3 3 5 8" xfId="47946"/>
    <cellStyle name="Total 2 3 3 3 3 6" xfId="47947"/>
    <cellStyle name="Total 2 3 3 3 3 6 2" xfId="47948"/>
    <cellStyle name="Total 2 3 3 3 3 6 3" xfId="47949"/>
    <cellStyle name="Total 2 3 3 3 3 6 4" xfId="47950"/>
    <cellStyle name="Total 2 3 3 3 3 6 5" xfId="47951"/>
    <cellStyle name="Total 2 3 3 3 3 6 6" xfId="47952"/>
    <cellStyle name="Total 2 3 3 3 3 6 7" xfId="47953"/>
    <cellStyle name="Total 2 3 3 3 3 7" xfId="47954"/>
    <cellStyle name="Total 2 3 3 3 3 8" xfId="47955"/>
    <cellStyle name="Total 2 3 3 3 3 9" xfId="47956"/>
    <cellStyle name="Total 2 3 3 3 4" xfId="47957"/>
    <cellStyle name="Total 2 3 3 3 4 2" xfId="47958"/>
    <cellStyle name="Total 2 3 3 3 4 2 2" xfId="47959"/>
    <cellStyle name="Total 2 3 3 3 4 2 3" xfId="47960"/>
    <cellStyle name="Total 2 3 3 3 4 2 4" xfId="47961"/>
    <cellStyle name="Total 2 3 3 3 4 2 5" xfId="47962"/>
    <cellStyle name="Total 2 3 3 3 4 2 6" xfId="47963"/>
    <cellStyle name="Total 2 3 3 3 4 2 7" xfId="47964"/>
    <cellStyle name="Total 2 3 3 3 4 3" xfId="47965"/>
    <cellStyle name="Total 2 3 3 3 4 4" xfId="47966"/>
    <cellStyle name="Total 2 3 3 3 4 5" xfId="47967"/>
    <cellStyle name="Total 2 3 3 3 5" xfId="47968"/>
    <cellStyle name="Total 2 3 3 3 5 2" xfId="47969"/>
    <cellStyle name="Total 2 3 3 3 5 2 2" xfId="47970"/>
    <cellStyle name="Total 2 3 3 3 5 2 3" xfId="47971"/>
    <cellStyle name="Total 2 3 3 3 5 2 4" xfId="47972"/>
    <cellStyle name="Total 2 3 3 3 5 2 5" xfId="47973"/>
    <cellStyle name="Total 2 3 3 3 5 2 6" xfId="47974"/>
    <cellStyle name="Total 2 3 3 3 5 2 7" xfId="47975"/>
    <cellStyle name="Total 2 3 3 3 5 3" xfId="47976"/>
    <cellStyle name="Total 2 3 3 3 5 4" xfId="47977"/>
    <cellStyle name="Total 2 3 3 3 5 5" xfId="47978"/>
    <cellStyle name="Total 2 3 3 3 6" xfId="47979"/>
    <cellStyle name="Total 2 3 3 3 6 2" xfId="47980"/>
    <cellStyle name="Total 2 3 3 3 6 2 2" xfId="47981"/>
    <cellStyle name="Total 2 3 3 3 6 2 3" xfId="47982"/>
    <cellStyle name="Total 2 3 3 3 6 2 4" xfId="47983"/>
    <cellStyle name="Total 2 3 3 3 6 2 5" xfId="47984"/>
    <cellStyle name="Total 2 3 3 3 6 2 6" xfId="47985"/>
    <cellStyle name="Total 2 3 3 3 6 2 7" xfId="47986"/>
    <cellStyle name="Total 2 3 3 3 6 3" xfId="47987"/>
    <cellStyle name="Total 2 3 3 3 6 4" xfId="47988"/>
    <cellStyle name="Total 2 3 3 3 6 5" xfId="47989"/>
    <cellStyle name="Total 2 3 3 3 7" xfId="47990"/>
    <cellStyle name="Total 2 3 3 3 7 2" xfId="47991"/>
    <cellStyle name="Total 2 3 3 3 7 2 2" xfId="47992"/>
    <cellStyle name="Total 2 3 3 3 7 2 3" xfId="47993"/>
    <cellStyle name="Total 2 3 3 3 7 2 4" xfId="47994"/>
    <cellStyle name="Total 2 3 3 3 7 2 5" xfId="47995"/>
    <cellStyle name="Total 2 3 3 3 7 2 6" xfId="47996"/>
    <cellStyle name="Total 2 3 3 3 7 2 7" xfId="47997"/>
    <cellStyle name="Total 2 3 3 3 7 3" xfId="47998"/>
    <cellStyle name="Total 2 3 3 3 7 4" xfId="47999"/>
    <cellStyle name="Total 2 3 3 3 7 5" xfId="48000"/>
    <cellStyle name="Total 2 3 3 3 8" xfId="48001"/>
    <cellStyle name="Total 2 3 3 3 8 2" xfId="48002"/>
    <cellStyle name="Total 2 3 3 3 8 3" xfId="48003"/>
    <cellStyle name="Total 2 3 3 3 8 4" xfId="48004"/>
    <cellStyle name="Total 2 3 3 3 8 5" xfId="48005"/>
    <cellStyle name="Total 2 3 3 3 8 6" xfId="48006"/>
    <cellStyle name="Total 2 3 3 3 8 7" xfId="48007"/>
    <cellStyle name="Total 2 3 3 3 8 8" xfId="48008"/>
    <cellStyle name="Total 2 3 3 3 9" xfId="48009"/>
    <cellStyle name="Total 2 3 3 3 9 2" xfId="48010"/>
    <cellStyle name="Total 2 3 3 3 9 3" xfId="48011"/>
    <cellStyle name="Total 2 3 3 3 9 4" xfId="48012"/>
    <cellStyle name="Total 2 3 3 3 9 5" xfId="48013"/>
    <cellStyle name="Total 2 3 3 3 9 6" xfId="48014"/>
    <cellStyle name="Total 2 3 3 3 9 7" xfId="48015"/>
    <cellStyle name="Total 2 3 3 4" xfId="48016"/>
    <cellStyle name="Total 2 3 3 4 10" xfId="48017"/>
    <cellStyle name="Total 2 3 3 4 10 2" xfId="48018"/>
    <cellStyle name="Total 2 3 3 4 10 3" xfId="48019"/>
    <cellStyle name="Total 2 3 3 4 10 4" xfId="48020"/>
    <cellStyle name="Total 2 3 3 4 10 5" xfId="48021"/>
    <cellStyle name="Total 2 3 3 4 11" xfId="48022"/>
    <cellStyle name="Total 2 3 3 4 11 2" xfId="48023"/>
    <cellStyle name="Total 2 3 3 4 11 3" xfId="48024"/>
    <cellStyle name="Total 2 3 3 4 11 4" xfId="48025"/>
    <cellStyle name="Total 2 3 3 4 11 5" xfId="48026"/>
    <cellStyle name="Total 2 3 3 4 12" xfId="48027"/>
    <cellStyle name="Total 2 3 3 4 12 2" xfId="48028"/>
    <cellStyle name="Total 2 3 3 4 12 3" xfId="48029"/>
    <cellStyle name="Total 2 3 3 4 12 4" xfId="48030"/>
    <cellStyle name="Total 2 3 3 4 12 5" xfId="48031"/>
    <cellStyle name="Total 2 3 3 4 13" xfId="48032"/>
    <cellStyle name="Total 2 3 3 4 13 2" xfId="48033"/>
    <cellStyle name="Total 2 3 3 4 13 3" xfId="48034"/>
    <cellStyle name="Total 2 3 3 4 13 4" xfId="48035"/>
    <cellStyle name="Total 2 3 3 4 13 5" xfId="48036"/>
    <cellStyle name="Total 2 3 3 4 14" xfId="48037"/>
    <cellStyle name="Total 2 3 3 4 14 2" xfId="48038"/>
    <cellStyle name="Total 2 3 3 4 14 3" xfId="48039"/>
    <cellStyle name="Total 2 3 3 4 14 4" xfId="48040"/>
    <cellStyle name="Total 2 3 3 4 14 5" xfId="48041"/>
    <cellStyle name="Total 2 3 3 4 15" xfId="48042"/>
    <cellStyle name="Total 2 3 3 4 15 2" xfId="48043"/>
    <cellStyle name="Total 2 3 3 4 15 3" xfId="48044"/>
    <cellStyle name="Total 2 3 3 4 15 4" xfId="48045"/>
    <cellStyle name="Total 2 3 3 4 15 5" xfId="48046"/>
    <cellStyle name="Total 2 3 3 4 16" xfId="48047"/>
    <cellStyle name="Total 2 3 3 4 16 2" xfId="48048"/>
    <cellStyle name="Total 2 3 3 4 16 3" xfId="48049"/>
    <cellStyle name="Total 2 3 3 4 16 4" xfId="48050"/>
    <cellStyle name="Total 2 3 3 4 16 5" xfId="48051"/>
    <cellStyle name="Total 2 3 3 4 17" xfId="48052"/>
    <cellStyle name="Total 2 3 3 4 17 2" xfId="48053"/>
    <cellStyle name="Total 2 3 3 4 17 3" xfId="48054"/>
    <cellStyle name="Total 2 3 3 4 17 4" xfId="48055"/>
    <cellStyle name="Total 2 3 3 4 17 5" xfId="48056"/>
    <cellStyle name="Total 2 3 3 4 18" xfId="48057"/>
    <cellStyle name="Total 2 3 3 4 18 2" xfId="48058"/>
    <cellStyle name="Total 2 3 3 4 18 3" xfId="48059"/>
    <cellStyle name="Total 2 3 3 4 18 4" xfId="48060"/>
    <cellStyle name="Total 2 3 3 4 18 5" xfId="48061"/>
    <cellStyle name="Total 2 3 3 4 19" xfId="48062"/>
    <cellStyle name="Total 2 3 3 4 2" xfId="48063"/>
    <cellStyle name="Total 2 3 3 4 2 2" xfId="48064"/>
    <cellStyle name="Total 2 3 3 4 2 2 2" xfId="48065"/>
    <cellStyle name="Total 2 3 3 4 2 2 3" xfId="48066"/>
    <cellStyle name="Total 2 3 3 4 2 2 4" xfId="48067"/>
    <cellStyle name="Total 2 3 3 4 2 2 5" xfId="48068"/>
    <cellStyle name="Total 2 3 3 4 2 2 6" xfId="48069"/>
    <cellStyle name="Total 2 3 3 4 2 2 7" xfId="48070"/>
    <cellStyle name="Total 2 3 3 4 2 3" xfId="48071"/>
    <cellStyle name="Total 2 3 3 4 2 4" xfId="48072"/>
    <cellStyle name="Total 2 3 3 4 2 5" xfId="48073"/>
    <cellStyle name="Total 2 3 3 4 3" xfId="48074"/>
    <cellStyle name="Total 2 3 3 4 3 2" xfId="48075"/>
    <cellStyle name="Total 2 3 3 4 3 2 2" xfId="48076"/>
    <cellStyle name="Total 2 3 3 4 3 2 3" xfId="48077"/>
    <cellStyle name="Total 2 3 3 4 3 2 4" xfId="48078"/>
    <cellStyle name="Total 2 3 3 4 3 2 5" xfId="48079"/>
    <cellStyle name="Total 2 3 3 4 3 2 6" xfId="48080"/>
    <cellStyle name="Total 2 3 3 4 3 2 7" xfId="48081"/>
    <cellStyle name="Total 2 3 3 4 3 3" xfId="48082"/>
    <cellStyle name="Total 2 3 3 4 3 4" xfId="48083"/>
    <cellStyle name="Total 2 3 3 4 3 5" xfId="48084"/>
    <cellStyle name="Total 2 3 3 4 4" xfId="48085"/>
    <cellStyle name="Total 2 3 3 4 4 2" xfId="48086"/>
    <cellStyle name="Total 2 3 3 4 4 2 2" xfId="48087"/>
    <cellStyle name="Total 2 3 3 4 4 2 3" xfId="48088"/>
    <cellStyle name="Total 2 3 3 4 4 2 4" xfId="48089"/>
    <cellStyle name="Total 2 3 3 4 4 2 5" xfId="48090"/>
    <cellStyle name="Total 2 3 3 4 4 2 6" xfId="48091"/>
    <cellStyle name="Total 2 3 3 4 4 2 7" xfId="48092"/>
    <cellStyle name="Total 2 3 3 4 4 3" xfId="48093"/>
    <cellStyle name="Total 2 3 3 4 4 4" xfId="48094"/>
    <cellStyle name="Total 2 3 3 4 4 5" xfId="48095"/>
    <cellStyle name="Total 2 3 3 4 5" xfId="48096"/>
    <cellStyle name="Total 2 3 3 4 5 2" xfId="48097"/>
    <cellStyle name="Total 2 3 3 4 5 3" xfId="48098"/>
    <cellStyle name="Total 2 3 3 4 5 4" xfId="48099"/>
    <cellStyle name="Total 2 3 3 4 5 5" xfId="48100"/>
    <cellStyle name="Total 2 3 3 4 5 6" xfId="48101"/>
    <cellStyle name="Total 2 3 3 4 5 7" xfId="48102"/>
    <cellStyle name="Total 2 3 3 4 5 8" xfId="48103"/>
    <cellStyle name="Total 2 3 3 4 6" xfId="48104"/>
    <cellStyle name="Total 2 3 3 4 6 2" xfId="48105"/>
    <cellStyle name="Total 2 3 3 4 6 3" xfId="48106"/>
    <cellStyle name="Total 2 3 3 4 6 4" xfId="48107"/>
    <cellStyle name="Total 2 3 3 4 6 5" xfId="48108"/>
    <cellStyle name="Total 2 3 3 4 6 6" xfId="48109"/>
    <cellStyle name="Total 2 3 3 4 6 7" xfId="48110"/>
    <cellStyle name="Total 2 3 3 4 7" xfId="48111"/>
    <cellStyle name="Total 2 3 3 4 7 2" xfId="48112"/>
    <cellStyle name="Total 2 3 3 4 7 3" xfId="48113"/>
    <cellStyle name="Total 2 3 3 4 7 4" xfId="48114"/>
    <cellStyle name="Total 2 3 3 4 7 5" xfId="48115"/>
    <cellStyle name="Total 2 3 3 4 8" xfId="48116"/>
    <cellStyle name="Total 2 3 3 4 8 2" xfId="48117"/>
    <cellStyle name="Total 2 3 3 4 8 3" xfId="48118"/>
    <cellStyle name="Total 2 3 3 4 8 4" xfId="48119"/>
    <cellStyle name="Total 2 3 3 4 8 5" xfId="48120"/>
    <cellStyle name="Total 2 3 3 4 9" xfId="48121"/>
    <cellStyle name="Total 2 3 3 4 9 2" xfId="48122"/>
    <cellStyle name="Total 2 3 3 4 9 3" xfId="48123"/>
    <cellStyle name="Total 2 3 3 4 9 4" xfId="48124"/>
    <cellStyle name="Total 2 3 3 4 9 5" xfId="48125"/>
    <cellStyle name="Total 2 3 3 5" xfId="48126"/>
    <cellStyle name="Total 2 3 3 5 10" xfId="48127"/>
    <cellStyle name="Total 2 3 3 5 2" xfId="48128"/>
    <cellStyle name="Total 2 3 3 5 2 2" xfId="48129"/>
    <cellStyle name="Total 2 3 3 5 2 2 2" xfId="48130"/>
    <cellStyle name="Total 2 3 3 5 2 2 3" xfId="48131"/>
    <cellStyle name="Total 2 3 3 5 2 2 4" xfId="48132"/>
    <cellStyle name="Total 2 3 3 5 2 2 5" xfId="48133"/>
    <cellStyle name="Total 2 3 3 5 2 2 6" xfId="48134"/>
    <cellStyle name="Total 2 3 3 5 2 2 7" xfId="48135"/>
    <cellStyle name="Total 2 3 3 5 2 3" xfId="48136"/>
    <cellStyle name="Total 2 3 3 5 2 4" xfId="48137"/>
    <cellStyle name="Total 2 3 3 5 3" xfId="48138"/>
    <cellStyle name="Total 2 3 3 5 3 2" xfId="48139"/>
    <cellStyle name="Total 2 3 3 5 3 2 2" xfId="48140"/>
    <cellStyle name="Total 2 3 3 5 3 2 3" xfId="48141"/>
    <cellStyle name="Total 2 3 3 5 3 2 4" xfId="48142"/>
    <cellStyle name="Total 2 3 3 5 3 2 5" xfId="48143"/>
    <cellStyle name="Total 2 3 3 5 3 2 6" xfId="48144"/>
    <cellStyle name="Total 2 3 3 5 3 2 7" xfId="48145"/>
    <cellStyle name="Total 2 3 3 5 3 3" xfId="48146"/>
    <cellStyle name="Total 2 3 3 5 3 4" xfId="48147"/>
    <cellStyle name="Total 2 3 3 5 4" xfId="48148"/>
    <cellStyle name="Total 2 3 3 5 4 2" xfId="48149"/>
    <cellStyle name="Total 2 3 3 5 4 2 2" xfId="48150"/>
    <cellStyle name="Total 2 3 3 5 4 2 3" xfId="48151"/>
    <cellStyle name="Total 2 3 3 5 4 2 4" xfId="48152"/>
    <cellStyle name="Total 2 3 3 5 4 2 5" xfId="48153"/>
    <cellStyle name="Total 2 3 3 5 4 2 6" xfId="48154"/>
    <cellStyle name="Total 2 3 3 5 4 2 7" xfId="48155"/>
    <cellStyle name="Total 2 3 3 5 4 3" xfId="48156"/>
    <cellStyle name="Total 2 3 3 5 4 4" xfId="48157"/>
    <cellStyle name="Total 2 3 3 5 5" xfId="48158"/>
    <cellStyle name="Total 2 3 3 5 5 2" xfId="48159"/>
    <cellStyle name="Total 2 3 3 5 5 3" xfId="48160"/>
    <cellStyle name="Total 2 3 3 5 5 4" xfId="48161"/>
    <cellStyle name="Total 2 3 3 5 5 5" xfId="48162"/>
    <cellStyle name="Total 2 3 3 5 5 6" xfId="48163"/>
    <cellStyle name="Total 2 3 3 5 5 7" xfId="48164"/>
    <cellStyle name="Total 2 3 3 5 5 8" xfId="48165"/>
    <cellStyle name="Total 2 3 3 5 6" xfId="48166"/>
    <cellStyle name="Total 2 3 3 5 6 2" xfId="48167"/>
    <cellStyle name="Total 2 3 3 5 6 3" xfId="48168"/>
    <cellStyle name="Total 2 3 3 5 6 4" xfId="48169"/>
    <cellStyle name="Total 2 3 3 5 6 5" xfId="48170"/>
    <cellStyle name="Total 2 3 3 5 6 6" xfId="48171"/>
    <cellStyle name="Total 2 3 3 5 6 7" xfId="48172"/>
    <cellStyle name="Total 2 3 3 5 7" xfId="48173"/>
    <cellStyle name="Total 2 3 3 5 8" xfId="48174"/>
    <cellStyle name="Total 2 3 3 5 9" xfId="48175"/>
    <cellStyle name="Total 2 3 3 6" xfId="48176"/>
    <cellStyle name="Total 2 3 3 6 2" xfId="48177"/>
    <cellStyle name="Total 2 3 3 6 2 2" xfId="48178"/>
    <cellStyle name="Total 2 3 3 6 2 3" xfId="48179"/>
    <cellStyle name="Total 2 3 3 6 2 4" xfId="48180"/>
    <cellStyle name="Total 2 3 3 6 2 5" xfId="48181"/>
    <cellStyle name="Total 2 3 3 6 2 6" xfId="48182"/>
    <cellStyle name="Total 2 3 3 6 2 7" xfId="48183"/>
    <cellStyle name="Total 2 3 3 6 3" xfId="48184"/>
    <cellStyle name="Total 2 3 3 6 4" xfId="48185"/>
    <cellStyle name="Total 2 3 3 6 5" xfId="48186"/>
    <cellStyle name="Total 2 3 3 7" xfId="48187"/>
    <cellStyle name="Total 2 3 3 7 2" xfId="48188"/>
    <cellStyle name="Total 2 3 3 7 2 2" xfId="48189"/>
    <cellStyle name="Total 2 3 3 7 2 3" xfId="48190"/>
    <cellStyle name="Total 2 3 3 7 2 4" xfId="48191"/>
    <cellStyle name="Total 2 3 3 7 2 5" xfId="48192"/>
    <cellStyle name="Total 2 3 3 7 2 6" xfId="48193"/>
    <cellStyle name="Total 2 3 3 7 2 7" xfId="48194"/>
    <cellStyle name="Total 2 3 3 7 3" xfId="48195"/>
    <cellStyle name="Total 2 3 3 7 4" xfId="48196"/>
    <cellStyle name="Total 2 3 3 7 5" xfId="48197"/>
    <cellStyle name="Total 2 3 3 8" xfId="48198"/>
    <cellStyle name="Total 2 3 3 8 2" xfId="48199"/>
    <cellStyle name="Total 2 3 3 8 2 2" xfId="48200"/>
    <cellStyle name="Total 2 3 3 8 2 3" xfId="48201"/>
    <cellStyle name="Total 2 3 3 8 2 4" xfId="48202"/>
    <cellStyle name="Total 2 3 3 8 2 5" xfId="48203"/>
    <cellStyle name="Total 2 3 3 8 2 6" xfId="48204"/>
    <cellStyle name="Total 2 3 3 8 2 7" xfId="48205"/>
    <cellStyle name="Total 2 3 3 8 3" xfId="48206"/>
    <cellStyle name="Total 2 3 3 8 4" xfId="48207"/>
    <cellStyle name="Total 2 3 3 8 5" xfId="48208"/>
    <cellStyle name="Total 2 3 3 9" xfId="48209"/>
    <cellStyle name="Total 2 3 3 9 2" xfId="48210"/>
    <cellStyle name="Total 2 3 3 9 2 2" xfId="48211"/>
    <cellStyle name="Total 2 3 3 9 2 3" xfId="48212"/>
    <cellStyle name="Total 2 3 3 9 2 4" xfId="48213"/>
    <cellStyle name="Total 2 3 3 9 2 5" xfId="48214"/>
    <cellStyle name="Total 2 3 3 9 2 6" xfId="48215"/>
    <cellStyle name="Total 2 3 3 9 2 7" xfId="48216"/>
    <cellStyle name="Total 2 3 3 9 3" xfId="48217"/>
    <cellStyle name="Total 2 3 3 9 4" xfId="48218"/>
    <cellStyle name="Total 2 3 3 9 5" xfId="48219"/>
    <cellStyle name="Total 2 3 4" xfId="48220"/>
    <cellStyle name="Total 2 3 4 10" xfId="48221"/>
    <cellStyle name="Total 2 3 4 10 2" xfId="48222"/>
    <cellStyle name="Total 2 3 4 10 3" xfId="48223"/>
    <cellStyle name="Total 2 3 4 10 4" xfId="48224"/>
    <cellStyle name="Total 2 3 4 10 5" xfId="48225"/>
    <cellStyle name="Total 2 3 4 11" xfId="48226"/>
    <cellStyle name="Total 2 3 4 11 2" xfId="48227"/>
    <cellStyle name="Total 2 3 4 11 3" xfId="48228"/>
    <cellStyle name="Total 2 3 4 11 4" xfId="48229"/>
    <cellStyle name="Total 2 3 4 11 5" xfId="48230"/>
    <cellStyle name="Total 2 3 4 12" xfId="48231"/>
    <cellStyle name="Total 2 3 4 12 2" xfId="48232"/>
    <cellStyle name="Total 2 3 4 12 3" xfId="48233"/>
    <cellStyle name="Total 2 3 4 12 4" xfId="48234"/>
    <cellStyle name="Total 2 3 4 12 5" xfId="48235"/>
    <cellStyle name="Total 2 3 4 13" xfId="48236"/>
    <cellStyle name="Total 2 3 4 13 2" xfId="48237"/>
    <cellStyle name="Total 2 3 4 13 3" xfId="48238"/>
    <cellStyle name="Total 2 3 4 13 4" xfId="48239"/>
    <cellStyle name="Total 2 3 4 13 5" xfId="48240"/>
    <cellStyle name="Total 2 3 4 14" xfId="48241"/>
    <cellStyle name="Total 2 3 4 14 2" xfId="48242"/>
    <cellStyle name="Total 2 3 4 14 3" xfId="48243"/>
    <cellStyle name="Total 2 3 4 14 4" xfId="48244"/>
    <cellStyle name="Total 2 3 4 14 5" xfId="48245"/>
    <cellStyle name="Total 2 3 4 15" xfId="48246"/>
    <cellStyle name="Total 2 3 4 15 2" xfId="48247"/>
    <cellStyle name="Total 2 3 4 15 3" xfId="48248"/>
    <cellStyle name="Total 2 3 4 15 4" xfId="48249"/>
    <cellStyle name="Total 2 3 4 15 5" xfId="48250"/>
    <cellStyle name="Total 2 3 4 16" xfId="48251"/>
    <cellStyle name="Total 2 3 4 16 2" xfId="48252"/>
    <cellStyle name="Total 2 3 4 16 3" xfId="48253"/>
    <cellStyle name="Total 2 3 4 16 4" xfId="48254"/>
    <cellStyle name="Total 2 3 4 16 5" xfId="48255"/>
    <cellStyle name="Total 2 3 4 17" xfId="48256"/>
    <cellStyle name="Total 2 3 4 17 2" xfId="48257"/>
    <cellStyle name="Total 2 3 4 17 3" xfId="48258"/>
    <cellStyle name="Total 2 3 4 17 4" xfId="48259"/>
    <cellStyle name="Total 2 3 4 17 5" xfId="48260"/>
    <cellStyle name="Total 2 3 4 18" xfId="48261"/>
    <cellStyle name="Total 2 3 4 18 2" xfId="48262"/>
    <cellStyle name="Total 2 3 4 18 3" xfId="48263"/>
    <cellStyle name="Total 2 3 4 18 4" xfId="48264"/>
    <cellStyle name="Total 2 3 4 18 5" xfId="48265"/>
    <cellStyle name="Total 2 3 4 19" xfId="48266"/>
    <cellStyle name="Total 2 3 4 2" xfId="48267"/>
    <cellStyle name="Total 2 3 4 2 10" xfId="48268"/>
    <cellStyle name="Total 2 3 4 2 10 2" xfId="48269"/>
    <cellStyle name="Total 2 3 4 2 10 3" xfId="48270"/>
    <cellStyle name="Total 2 3 4 2 10 4" xfId="48271"/>
    <cellStyle name="Total 2 3 4 2 10 5" xfId="48272"/>
    <cellStyle name="Total 2 3 4 2 11" xfId="48273"/>
    <cellStyle name="Total 2 3 4 2 11 2" xfId="48274"/>
    <cellStyle name="Total 2 3 4 2 11 3" xfId="48275"/>
    <cellStyle name="Total 2 3 4 2 11 4" xfId="48276"/>
    <cellStyle name="Total 2 3 4 2 11 5" xfId="48277"/>
    <cellStyle name="Total 2 3 4 2 12" xfId="48278"/>
    <cellStyle name="Total 2 3 4 2 12 2" xfId="48279"/>
    <cellStyle name="Total 2 3 4 2 12 3" xfId="48280"/>
    <cellStyle name="Total 2 3 4 2 12 4" xfId="48281"/>
    <cellStyle name="Total 2 3 4 2 12 5" xfId="48282"/>
    <cellStyle name="Total 2 3 4 2 13" xfId="48283"/>
    <cellStyle name="Total 2 3 4 2 13 2" xfId="48284"/>
    <cellStyle name="Total 2 3 4 2 13 3" xfId="48285"/>
    <cellStyle name="Total 2 3 4 2 13 4" xfId="48286"/>
    <cellStyle name="Total 2 3 4 2 13 5" xfId="48287"/>
    <cellStyle name="Total 2 3 4 2 14" xfId="48288"/>
    <cellStyle name="Total 2 3 4 2 14 2" xfId="48289"/>
    <cellStyle name="Total 2 3 4 2 14 3" xfId="48290"/>
    <cellStyle name="Total 2 3 4 2 14 4" xfId="48291"/>
    <cellStyle name="Total 2 3 4 2 14 5" xfId="48292"/>
    <cellStyle name="Total 2 3 4 2 15" xfId="48293"/>
    <cellStyle name="Total 2 3 4 2 15 2" xfId="48294"/>
    <cellStyle name="Total 2 3 4 2 15 3" xfId="48295"/>
    <cellStyle name="Total 2 3 4 2 15 4" xfId="48296"/>
    <cellStyle name="Total 2 3 4 2 15 5" xfId="48297"/>
    <cellStyle name="Total 2 3 4 2 16" xfId="48298"/>
    <cellStyle name="Total 2 3 4 2 16 2" xfId="48299"/>
    <cellStyle name="Total 2 3 4 2 16 3" xfId="48300"/>
    <cellStyle name="Total 2 3 4 2 16 4" xfId="48301"/>
    <cellStyle name="Total 2 3 4 2 16 5" xfId="48302"/>
    <cellStyle name="Total 2 3 4 2 17" xfId="48303"/>
    <cellStyle name="Total 2 3 4 2 17 2" xfId="48304"/>
    <cellStyle name="Total 2 3 4 2 17 3" xfId="48305"/>
    <cellStyle name="Total 2 3 4 2 17 4" xfId="48306"/>
    <cellStyle name="Total 2 3 4 2 17 5" xfId="48307"/>
    <cellStyle name="Total 2 3 4 2 18" xfId="48308"/>
    <cellStyle name="Total 2 3 4 2 18 2" xfId="48309"/>
    <cellStyle name="Total 2 3 4 2 18 3" xfId="48310"/>
    <cellStyle name="Total 2 3 4 2 18 4" xfId="48311"/>
    <cellStyle name="Total 2 3 4 2 18 5" xfId="48312"/>
    <cellStyle name="Total 2 3 4 2 19" xfId="48313"/>
    <cellStyle name="Total 2 3 4 2 2" xfId="48314"/>
    <cellStyle name="Total 2 3 4 2 2 2" xfId="48315"/>
    <cellStyle name="Total 2 3 4 2 2 2 2" xfId="48316"/>
    <cellStyle name="Total 2 3 4 2 2 2 3" xfId="48317"/>
    <cellStyle name="Total 2 3 4 2 2 2 4" xfId="48318"/>
    <cellStyle name="Total 2 3 4 2 2 2 5" xfId="48319"/>
    <cellStyle name="Total 2 3 4 2 2 2 6" xfId="48320"/>
    <cellStyle name="Total 2 3 4 2 2 2 7" xfId="48321"/>
    <cellStyle name="Total 2 3 4 2 2 3" xfId="48322"/>
    <cellStyle name="Total 2 3 4 2 2 4" xfId="48323"/>
    <cellStyle name="Total 2 3 4 2 2 5" xfId="48324"/>
    <cellStyle name="Total 2 3 4 2 3" xfId="48325"/>
    <cellStyle name="Total 2 3 4 2 3 2" xfId="48326"/>
    <cellStyle name="Total 2 3 4 2 3 2 2" xfId="48327"/>
    <cellStyle name="Total 2 3 4 2 3 2 3" xfId="48328"/>
    <cellStyle name="Total 2 3 4 2 3 2 4" xfId="48329"/>
    <cellStyle name="Total 2 3 4 2 3 2 5" xfId="48330"/>
    <cellStyle name="Total 2 3 4 2 3 2 6" xfId="48331"/>
    <cellStyle name="Total 2 3 4 2 3 2 7" xfId="48332"/>
    <cellStyle name="Total 2 3 4 2 3 3" xfId="48333"/>
    <cellStyle name="Total 2 3 4 2 3 4" xfId="48334"/>
    <cellStyle name="Total 2 3 4 2 3 5" xfId="48335"/>
    <cellStyle name="Total 2 3 4 2 4" xfId="48336"/>
    <cellStyle name="Total 2 3 4 2 4 2" xfId="48337"/>
    <cellStyle name="Total 2 3 4 2 4 2 2" xfId="48338"/>
    <cellStyle name="Total 2 3 4 2 4 2 3" xfId="48339"/>
    <cellStyle name="Total 2 3 4 2 4 2 4" xfId="48340"/>
    <cellStyle name="Total 2 3 4 2 4 2 5" xfId="48341"/>
    <cellStyle name="Total 2 3 4 2 4 2 6" xfId="48342"/>
    <cellStyle name="Total 2 3 4 2 4 2 7" xfId="48343"/>
    <cellStyle name="Total 2 3 4 2 4 3" xfId="48344"/>
    <cellStyle name="Total 2 3 4 2 4 4" xfId="48345"/>
    <cellStyle name="Total 2 3 4 2 4 5" xfId="48346"/>
    <cellStyle name="Total 2 3 4 2 5" xfId="48347"/>
    <cellStyle name="Total 2 3 4 2 5 2" xfId="48348"/>
    <cellStyle name="Total 2 3 4 2 5 3" xfId="48349"/>
    <cellStyle name="Total 2 3 4 2 5 4" xfId="48350"/>
    <cellStyle name="Total 2 3 4 2 5 5" xfId="48351"/>
    <cellStyle name="Total 2 3 4 2 5 6" xfId="48352"/>
    <cellStyle name="Total 2 3 4 2 5 7" xfId="48353"/>
    <cellStyle name="Total 2 3 4 2 5 8" xfId="48354"/>
    <cellStyle name="Total 2 3 4 2 6" xfId="48355"/>
    <cellStyle name="Total 2 3 4 2 6 2" xfId="48356"/>
    <cellStyle name="Total 2 3 4 2 6 3" xfId="48357"/>
    <cellStyle name="Total 2 3 4 2 6 4" xfId="48358"/>
    <cellStyle name="Total 2 3 4 2 6 5" xfId="48359"/>
    <cellStyle name="Total 2 3 4 2 6 6" xfId="48360"/>
    <cellStyle name="Total 2 3 4 2 6 7" xfId="48361"/>
    <cellStyle name="Total 2 3 4 2 7" xfId="48362"/>
    <cellStyle name="Total 2 3 4 2 7 2" xfId="48363"/>
    <cellStyle name="Total 2 3 4 2 7 3" xfId="48364"/>
    <cellStyle name="Total 2 3 4 2 7 4" xfId="48365"/>
    <cellStyle name="Total 2 3 4 2 7 5" xfId="48366"/>
    <cellStyle name="Total 2 3 4 2 8" xfId="48367"/>
    <cellStyle name="Total 2 3 4 2 8 2" xfId="48368"/>
    <cellStyle name="Total 2 3 4 2 8 3" xfId="48369"/>
    <cellStyle name="Total 2 3 4 2 8 4" xfId="48370"/>
    <cellStyle name="Total 2 3 4 2 8 5" xfId="48371"/>
    <cellStyle name="Total 2 3 4 2 9" xfId="48372"/>
    <cellStyle name="Total 2 3 4 2 9 2" xfId="48373"/>
    <cellStyle name="Total 2 3 4 2 9 3" xfId="48374"/>
    <cellStyle name="Total 2 3 4 2 9 4" xfId="48375"/>
    <cellStyle name="Total 2 3 4 2 9 5" xfId="48376"/>
    <cellStyle name="Total 2 3 4 3" xfId="48377"/>
    <cellStyle name="Total 2 3 4 3 10" xfId="48378"/>
    <cellStyle name="Total 2 3 4 3 2" xfId="48379"/>
    <cellStyle name="Total 2 3 4 3 2 2" xfId="48380"/>
    <cellStyle name="Total 2 3 4 3 2 2 2" xfId="48381"/>
    <cellStyle name="Total 2 3 4 3 2 2 3" xfId="48382"/>
    <cellStyle name="Total 2 3 4 3 2 2 4" xfId="48383"/>
    <cellStyle name="Total 2 3 4 3 2 2 5" xfId="48384"/>
    <cellStyle name="Total 2 3 4 3 2 2 6" xfId="48385"/>
    <cellStyle name="Total 2 3 4 3 2 2 7" xfId="48386"/>
    <cellStyle name="Total 2 3 4 3 2 3" xfId="48387"/>
    <cellStyle name="Total 2 3 4 3 2 4" xfId="48388"/>
    <cellStyle name="Total 2 3 4 3 3" xfId="48389"/>
    <cellStyle name="Total 2 3 4 3 3 2" xfId="48390"/>
    <cellStyle name="Total 2 3 4 3 3 2 2" xfId="48391"/>
    <cellStyle name="Total 2 3 4 3 3 2 3" xfId="48392"/>
    <cellStyle name="Total 2 3 4 3 3 2 4" xfId="48393"/>
    <cellStyle name="Total 2 3 4 3 3 2 5" xfId="48394"/>
    <cellStyle name="Total 2 3 4 3 3 2 6" xfId="48395"/>
    <cellStyle name="Total 2 3 4 3 3 2 7" xfId="48396"/>
    <cellStyle name="Total 2 3 4 3 3 3" xfId="48397"/>
    <cellStyle name="Total 2 3 4 3 3 4" xfId="48398"/>
    <cellStyle name="Total 2 3 4 3 4" xfId="48399"/>
    <cellStyle name="Total 2 3 4 3 4 2" xfId="48400"/>
    <cellStyle name="Total 2 3 4 3 4 2 2" xfId="48401"/>
    <cellStyle name="Total 2 3 4 3 4 2 3" xfId="48402"/>
    <cellStyle name="Total 2 3 4 3 4 2 4" xfId="48403"/>
    <cellStyle name="Total 2 3 4 3 4 2 5" xfId="48404"/>
    <cellStyle name="Total 2 3 4 3 4 2 6" xfId="48405"/>
    <cellStyle name="Total 2 3 4 3 4 2 7" xfId="48406"/>
    <cellStyle name="Total 2 3 4 3 4 3" xfId="48407"/>
    <cellStyle name="Total 2 3 4 3 4 4" xfId="48408"/>
    <cellStyle name="Total 2 3 4 3 5" xfId="48409"/>
    <cellStyle name="Total 2 3 4 3 5 2" xfId="48410"/>
    <cellStyle name="Total 2 3 4 3 5 3" xfId="48411"/>
    <cellStyle name="Total 2 3 4 3 5 4" xfId="48412"/>
    <cellStyle name="Total 2 3 4 3 5 5" xfId="48413"/>
    <cellStyle name="Total 2 3 4 3 5 6" xfId="48414"/>
    <cellStyle name="Total 2 3 4 3 5 7" xfId="48415"/>
    <cellStyle name="Total 2 3 4 3 5 8" xfId="48416"/>
    <cellStyle name="Total 2 3 4 3 6" xfId="48417"/>
    <cellStyle name="Total 2 3 4 3 6 2" xfId="48418"/>
    <cellStyle name="Total 2 3 4 3 6 3" xfId="48419"/>
    <cellStyle name="Total 2 3 4 3 6 4" xfId="48420"/>
    <cellStyle name="Total 2 3 4 3 6 5" xfId="48421"/>
    <cellStyle name="Total 2 3 4 3 6 6" xfId="48422"/>
    <cellStyle name="Total 2 3 4 3 6 7" xfId="48423"/>
    <cellStyle name="Total 2 3 4 3 7" xfId="48424"/>
    <cellStyle name="Total 2 3 4 3 8" xfId="48425"/>
    <cellStyle name="Total 2 3 4 3 9" xfId="48426"/>
    <cellStyle name="Total 2 3 4 4" xfId="48427"/>
    <cellStyle name="Total 2 3 4 4 2" xfId="48428"/>
    <cellStyle name="Total 2 3 4 4 2 2" xfId="48429"/>
    <cellStyle name="Total 2 3 4 4 2 3" xfId="48430"/>
    <cellStyle name="Total 2 3 4 4 2 4" xfId="48431"/>
    <cellStyle name="Total 2 3 4 4 2 5" xfId="48432"/>
    <cellStyle name="Total 2 3 4 4 2 6" xfId="48433"/>
    <cellStyle name="Total 2 3 4 4 2 7" xfId="48434"/>
    <cellStyle name="Total 2 3 4 4 3" xfId="48435"/>
    <cellStyle name="Total 2 3 4 4 4" xfId="48436"/>
    <cellStyle name="Total 2 3 4 4 5" xfId="48437"/>
    <cellStyle name="Total 2 3 4 5" xfId="48438"/>
    <cellStyle name="Total 2 3 4 5 2" xfId="48439"/>
    <cellStyle name="Total 2 3 4 5 2 2" xfId="48440"/>
    <cellStyle name="Total 2 3 4 5 2 3" xfId="48441"/>
    <cellStyle name="Total 2 3 4 5 2 4" xfId="48442"/>
    <cellStyle name="Total 2 3 4 5 2 5" xfId="48443"/>
    <cellStyle name="Total 2 3 4 5 2 6" xfId="48444"/>
    <cellStyle name="Total 2 3 4 5 2 7" xfId="48445"/>
    <cellStyle name="Total 2 3 4 5 3" xfId="48446"/>
    <cellStyle name="Total 2 3 4 5 4" xfId="48447"/>
    <cellStyle name="Total 2 3 4 5 5" xfId="48448"/>
    <cellStyle name="Total 2 3 4 6" xfId="48449"/>
    <cellStyle name="Total 2 3 4 6 2" xfId="48450"/>
    <cellStyle name="Total 2 3 4 6 2 2" xfId="48451"/>
    <cellStyle name="Total 2 3 4 6 2 3" xfId="48452"/>
    <cellStyle name="Total 2 3 4 6 2 4" xfId="48453"/>
    <cellStyle name="Total 2 3 4 6 2 5" xfId="48454"/>
    <cellStyle name="Total 2 3 4 6 2 6" xfId="48455"/>
    <cellStyle name="Total 2 3 4 6 2 7" xfId="48456"/>
    <cellStyle name="Total 2 3 4 6 3" xfId="48457"/>
    <cellStyle name="Total 2 3 4 6 4" xfId="48458"/>
    <cellStyle name="Total 2 3 4 6 5" xfId="48459"/>
    <cellStyle name="Total 2 3 4 7" xfId="48460"/>
    <cellStyle name="Total 2 3 4 7 2" xfId="48461"/>
    <cellStyle name="Total 2 3 4 7 2 2" xfId="48462"/>
    <cellStyle name="Total 2 3 4 7 2 3" xfId="48463"/>
    <cellStyle name="Total 2 3 4 7 2 4" xfId="48464"/>
    <cellStyle name="Total 2 3 4 7 2 5" xfId="48465"/>
    <cellStyle name="Total 2 3 4 7 2 6" xfId="48466"/>
    <cellStyle name="Total 2 3 4 7 2 7" xfId="48467"/>
    <cellStyle name="Total 2 3 4 7 3" xfId="48468"/>
    <cellStyle name="Total 2 3 4 7 4" xfId="48469"/>
    <cellStyle name="Total 2 3 4 7 5" xfId="48470"/>
    <cellStyle name="Total 2 3 4 8" xfId="48471"/>
    <cellStyle name="Total 2 3 4 8 2" xfId="48472"/>
    <cellStyle name="Total 2 3 4 8 3" xfId="48473"/>
    <cellStyle name="Total 2 3 4 8 4" xfId="48474"/>
    <cellStyle name="Total 2 3 4 8 5" xfId="48475"/>
    <cellStyle name="Total 2 3 4 8 6" xfId="48476"/>
    <cellStyle name="Total 2 3 4 8 7" xfId="48477"/>
    <cellStyle name="Total 2 3 4 8 8" xfId="48478"/>
    <cellStyle name="Total 2 3 4 9" xfId="48479"/>
    <cellStyle name="Total 2 3 4 9 2" xfId="48480"/>
    <cellStyle name="Total 2 3 4 9 3" xfId="48481"/>
    <cellStyle name="Total 2 3 4 9 4" xfId="48482"/>
    <cellStyle name="Total 2 3 4 9 5" xfId="48483"/>
    <cellStyle name="Total 2 3 4 9 6" xfId="48484"/>
    <cellStyle name="Total 2 3 4 9 7" xfId="48485"/>
    <cellStyle name="Total 2 3 5" xfId="48486"/>
    <cellStyle name="Total 2 3 5 10" xfId="48487"/>
    <cellStyle name="Total 2 3 5 10 2" xfId="48488"/>
    <cellStyle name="Total 2 3 5 10 3" xfId="48489"/>
    <cellStyle name="Total 2 3 5 10 4" xfId="48490"/>
    <cellStyle name="Total 2 3 5 10 5" xfId="48491"/>
    <cellStyle name="Total 2 3 5 11" xfId="48492"/>
    <cellStyle name="Total 2 3 5 11 2" xfId="48493"/>
    <cellStyle name="Total 2 3 5 11 3" xfId="48494"/>
    <cellStyle name="Total 2 3 5 11 4" xfId="48495"/>
    <cellStyle name="Total 2 3 5 11 5" xfId="48496"/>
    <cellStyle name="Total 2 3 5 12" xfId="48497"/>
    <cellStyle name="Total 2 3 5 12 2" xfId="48498"/>
    <cellStyle name="Total 2 3 5 12 3" xfId="48499"/>
    <cellStyle name="Total 2 3 5 12 4" xfId="48500"/>
    <cellStyle name="Total 2 3 5 12 5" xfId="48501"/>
    <cellStyle name="Total 2 3 5 13" xfId="48502"/>
    <cellStyle name="Total 2 3 5 13 2" xfId="48503"/>
    <cellStyle name="Total 2 3 5 13 3" xfId="48504"/>
    <cellStyle name="Total 2 3 5 13 4" xfId="48505"/>
    <cellStyle name="Total 2 3 5 13 5" xfId="48506"/>
    <cellStyle name="Total 2 3 5 14" xfId="48507"/>
    <cellStyle name="Total 2 3 5 14 2" xfId="48508"/>
    <cellStyle name="Total 2 3 5 14 3" xfId="48509"/>
    <cellStyle name="Total 2 3 5 14 4" xfId="48510"/>
    <cellStyle name="Total 2 3 5 14 5" xfId="48511"/>
    <cellStyle name="Total 2 3 5 15" xfId="48512"/>
    <cellStyle name="Total 2 3 5 15 2" xfId="48513"/>
    <cellStyle name="Total 2 3 5 15 3" xfId="48514"/>
    <cellStyle name="Total 2 3 5 15 4" xfId="48515"/>
    <cellStyle name="Total 2 3 5 15 5" xfId="48516"/>
    <cellStyle name="Total 2 3 5 16" xfId="48517"/>
    <cellStyle name="Total 2 3 5 16 2" xfId="48518"/>
    <cellStyle name="Total 2 3 5 16 3" xfId="48519"/>
    <cellStyle name="Total 2 3 5 16 4" xfId="48520"/>
    <cellStyle name="Total 2 3 5 16 5" xfId="48521"/>
    <cellStyle name="Total 2 3 5 17" xfId="48522"/>
    <cellStyle name="Total 2 3 5 17 2" xfId="48523"/>
    <cellStyle name="Total 2 3 5 17 3" xfId="48524"/>
    <cellStyle name="Total 2 3 5 17 4" xfId="48525"/>
    <cellStyle name="Total 2 3 5 17 5" xfId="48526"/>
    <cellStyle name="Total 2 3 5 18" xfId="48527"/>
    <cellStyle name="Total 2 3 5 18 2" xfId="48528"/>
    <cellStyle name="Total 2 3 5 18 3" xfId="48529"/>
    <cellStyle name="Total 2 3 5 18 4" xfId="48530"/>
    <cellStyle name="Total 2 3 5 18 5" xfId="48531"/>
    <cellStyle name="Total 2 3 5 19" xfId="48532"/>
    <cellStyle name="Total 2 3 5 2" xfId="48533"/>
    <cellStyle name="Total 2 3 5 2 10" xfId="48534"/>
    <cellStyle name="Total 2 3 5 2 10 2" xfId="48535"/>
    <cellStyle name="Total 2 3 5 2 10 3" xfId="48536"/>
    <cellStyle name="Total 2 3 5 2 10 4" xfId="48537"/>
    <cellStyle name="Total 2 3 5 2 10 5" xfId="48538"/>
    <cellStyle name="Total 2 3 5 2 11" xfId="48539"/>
    <cellStyle name="Total 2 3 5 2 11 2" xfId="48540"/>
    <cellStyle name="Total 2 3 5 2 11 3" xfId="48541"/>
    <cellStyle name="Total 2 3 5 2 11 4" xfId="48542"/>
    <cellStyle name="Total 2 3 5 2 11 5" xfId="48543"/>
    <cellStyle name="Total 2 3 5 2 12" xfId="48544"/>
    <cellStyle name="Total 2 3 5 2 12 2" xfId="48545"/>
    <cellStyle name="Total 2 3 5 2 12 3" xfId="48546"/>
    <cellStyle name="Total 2 3 5 2 12 4" xfId="48547"/>
    <cellStyle name="Total 2 3 5 2 12 5" xfId="48548"/>
    <cellStyle name="Total 2 3 5 2 13" xfId="48549"/>
    <cellStyle name="Total 2 3 5 2 13 2" xfId="48550"/>
    <cellStyle name="Total 2 3 5 2 13 3" xfId="48551"/>
    <cellStyle name="Total 2 3 5 2 13 4" xfId="48552"/>
    <cellStyle name="Total 2 3 5 2 13 5" xfId="48553"/>
    <cellStyle name="Total 2 3 5 2 14" xfId="48554"/>
    <cellStyle name="Total 2 3 5 2 14 2" xfId="48555"/>
    <cellStyle name="Total 2 3 5 2 14 3" xfId="48556"/>
    <cellStyle name="Total 2 3 5 2 14 4" xfId="48557"/>
    <cellStyle name="Total 2 3 5 2 14 5" xfId="48558"/>
    <cellStyle name="Total 2 3 5 2 15" xfId="48559"/>
    <cellStyle name="Total 2 3 5 2 15 2" xfId="48560"/>
    <cellStyle name="Total 2 3 5 2 15 3" xfId="48561"/>
    <cellStyle name="Total 2 3 5 2 15 4" xfId="48562"/>
    <cellStyle name="Total 2 3 5 2 15 5" xfId="48563"/>
    <cellStyle name="Total 2 3 5 2 16" xfId="48564"/>
    <cellStyle name="Total 2 3 5 2 16 2" xfId="48565"/>
    <cellStyle name="Total 2 3 5 2 16 3" xfId="48566"/>
    <cellStyle name="Total 2 3 5 2 16 4" xfId="48567"/>
    <cellStyle name="Total 2 3 5 2 16 5" xfId="48568"/>
    <cellStyle name="Total 2 3 5 2 17" xfId="48569"/>
    <cellStyle name="Total 2 3 5 2 17 2" xfId="48570"/>
    <cellStyle name="Total 2 3 5 2 17 3" xfId="48571"/>
    <cellStyle name="Total 2 3 5 2 17 4" xfId="48572"/>
    <cellStyle name="Total 2 3 5 2 17 5" xfId="48573"/>
    <cellStyle name="Total 2 3 5 2 18" xfId="48574"/>
    <cellStyle name="Total 2 3 5 2 18 2" xfId="48575"/>
    <cellStyle name="Total 2 3 5 2 18 3" xfId="48576"/>
    <cellStyle name="Total 2 3 5 2 18 4" xfId="48577"/>
    <cellStyle name="Total 2 3 5 2 18 5" xfId="48578"/>
    <cellStyle name="Total 2 3 5 2 19" xfId="48579"/>
    <cellStyle name="Total 2 3 5 2 2" xfId="48580"/>
    <cellStyle name="Total 2 3 5 2 2 2" xfId="48581"/>
    <cellStyle name="Total 2 3 5 2 2 2 2" xfId="48582"/>
    <cellStyle name="Total 2 3 5 2 2 2 3" xfId="48583"/>
    <cellStyle name="Total 2 3 5 2 2 2 4" xfId="48584"/>
    <cellStyle name="Total 2 3 5 2 2 2 5" xfId="48585"/>
    <cellStyle name="Total 2 3 5 2 2 2 6" xfId="48586"/>
    <cellStyle name="Total 2 3 5 2 2 2 7" xfId="48587"/>
    <cellStyle name="Total 2 3 5 2 2 3" xfId="48588"/>
    <cellStyle name="Total 2 3 5 2 2 4" xfId="48589"/>
    <cellStyle name="Total 2 3 5 2 2 5" xfId="48590"/>
    <cellStyle name="Total 2 3 5 2 3" xfId="48591"/>
    <cellStyle name="Total 2 3 5 2 3 2" xfId="48592"/>
    <cellStyle name="Total 2 3 5 2 3 2 2" xfId="48593"/>
    <cellStyle name="Total 2 3 5 2 3 2 3" xfId="48594"/>
    <cellStyle name="Total 2 3 5 2 3 2 4" xfId="48595"/>
    <cellStyle name="Total 2 3 5 2 3 2 5" xfId="48596"/>
    <cellStyle name="Total 2 3 5 2 3 2 6" xfId="48597"/>
    <cellStyle name="Total 2 3 5 2 3 2 7" xfId="48598"/>
    <cellStyle name="Total 2 3 5 2 3 3" xfId="48599"/>
    <cellStyle name="Total 2 3 5 2 3 4" xfId="48600"/>
    <cellStyle name="Total 2 3 5 2 3 5" xfId="48601"/>
    <cellStyle name="Total 2 3 5 2 4" xfId="48602"/>
    <cellStyle name="Total 2 3 5 2 4 2" xfId="48603"/>
    <cellStyle name="Total 2 3 5 2 4 2 2" xfId="48604"/>
    <cellStyle name="Total 2 3 5 2 4 2 3" xfId="48605"/>
    <cellStyle name="Total 2 3 5 2 4 2 4" xfId="48606"/>
    <cellStyle name="Total 2 3 5 2 4 2 5" xfId="48607"/>
    <cellStyle name="Total 2 3 5 2 4 2 6" xfId="48608"/>
    <cellStyle name="Total 2 3 5 2 4 2 7" xfId="48609"/>
    <cellStyle name="Total 2 3 5 2 4 3" xfId="48610"/>
    <cellStyle name="Total 2 3 5 2 4 4" xfId="48611"/>
    <cellStyle name="Total 2 3 5 2 4 5" xfId="48612"/>
    <cellStyle name="Total 2 3 5 2 5" xfId="48613"/>
    <cellStyle name="Total 2 3 5 2 5 2" xfId="48614"/>
    <cellStyle name="Total 2 3 5 2 5 3" xfId="48615"/>
    <cellStyle name="Total 2 3 5 2 5 4" xfId="48616"/>
    <cellStyle name="Total 2 3 5 2 5 5" xfId="48617"/>
    <cellStyle name="Total 2 3 5 2 5 6" xfId="48618"/>
    <cellStyle name="Total 2 3 5 2 5 7" xfId="48619"/>
    <cellStyle name="Total 2 3 5 2 5 8" xfId="48620"/>
    <cellStyle name="Total 2 3 5 2 6" xfId="48621"/>
    <cellStyle name="Total 2 3 5 2 6 2" xfId="48622"/>
    <cellStyle name="Total 2 3 5 2 6 3" xfId="48623"/>
    <cellStyle name="Total 2 3 5 2 6 4" xfId="48624"/>
    <cellStyle name="Total 2 3 5 2 6 5" xfId="48625"/>
    <cellStyle name="Total 2 3 5 2 6 6" xfId="48626"/>
    <cellStyle name="Total 2 3 5 2 6 7" xfId="48627"/>
    <cellStyle name="Total 2 3 5 2 7" xfId="48628"/>
    <cellStyle name="Total 2 3 5 2 7 2" xfId="48629"/>
    <cellStyle name="Total 2 3 5 2 7 3" xfId="48630"/>
    <cellStyle name="Total 2 3 5 2 7 4" xfId="48631"/>
    <cellStyle name="Total 2 3 5 2 7 5" xfId="48632"/>
    <cellStyle name="Total 2 3 5 2 8" xfId="48633"/>
    <cellStyle name="Total 2 3 5 2 8 2" xfId="48634"/>
    <cellStyle name="Total 2 3 5 2 8 3" xfId="48635"/>
    <cellStyle name="Total 2 3 5 2 8 4" xfId="48636"/>
    <cellStyle name="Total 2 3 5 2 8 5" xfId="48637"/>
    <cellStyle name="Total 2 3 5 2 9" xfId="48638"/>
    <cellStyle name="Total 2 3 5 2 9 2" xfId="48639"/>
    <cellStyle name="Total 2 3 5 2 9 3" xfId="48640"/>
    <cellStyle name="Total 2 3 5 2 9 4" xfId="48641"/>
    <cellStyle name="Total 2 3 5 2 9 5" xfId="48642"/>
    <cellStyle name="Total 2 3 5 3" xfId="48643"/>
    <cellStyle name="Total 2 3 5 3 10" xfId="48644"/>
    <cellStyle name="Total 2 3 5 3 2" xfId="48645"/>
    <cellStyle name="Total 2 3 5 3 2 2" xfId="48646"/>
    <cellStyle name="Total 2 3 5 3 2 2 2" xfId="48647"/>
    <cellStyle name="Total 2 3 5 3 2 2 3" xfId="48648"/>
    <cellStyle name="Total 2 3 5 3 2 2 4" xfId="48649"/>
    <cellStyle name="Total 2 3 5 3 2 2 5" xfId="48650"/>
    <cellStyle name="Total 2 3 5 3 2 2 6" xfId="48651"/>
    <cellStyle name="Total 2 3 5 3 2 2 7" xfId="48652"/>
    <cellStyle name="Total 2 3 5 3 2 3" xfId="48653"/>
    <cellStyle name="Total 2 3 5 3 2 4" xfId="48654"/>
    <cellStyle name="Total 2 3 5 3 3" xfId="48655"/>
    <cellStyle name="Total 2 3 5 3 3 2" xfId="48656"/>
    <cellStyle name="Total 2 3 5 3 3 2 2" xfId="48657"/>
    <cellStyle name="Total 2 3 5 3 3 2 3" xfId="48658"/>
    <cellStyle name="Total 2 3 5 3 3 2 4" xfId="48659"/>
    <cellStyle name="Total 2 3 5 3 3 2 5" xfId="48660"/>
    <cellStyle name="Total 2 3 5 3 3 2 6" xfId="48661"/>
    <cellStyle name="Total 2 3 5 3 3 2 7" xfId="48662"/>
    <cellStyle name="Total 2 3 5 3 3 3" xfId="48663"/>
    <cellStyle name="Total 2 3 5 3 3 4" xfId="48664"/>
    <cellStyle name="Total 2 3 5 3 4" xfId="48665"/>
    <cellStyle name="Total 2 3 5 3 4 2" xfId="48666"/>
    <cellStyle name="Total 2 3 5 3 4 2 2" xfId="48667"/>
    <cellStyle name="Total 2 3 5 3 4 2 3" xfId="48668"/>
    <cellStyle name="Total 2 3 5 3 4 2 4" xfId="48669"/>
    <cellStyle name="Total 2 3 5 3 4 2 5" xfId="48670"/>
    <cellStyle name="Total 2 3 5 3 4 2 6" xfId="48671"/>
    <cellStyle name="Total 2 3 5 3 4 2 7" xfId="48672"/>
    <cellStyle name="Total 2 3 5 3 4 3" xfId="48673"/>
    <cellStyle name="Total 2 3 5 3 4 4" xfId="48674"/>
    <cellStyle name="Total 2 3 5 3 5" xfId="48675"/>
    <cellStyle name="Total 2 3 5 3 5 2" xfId="48676"/>
    <cellStyle name="Total 2 3 5 3 5 3" xfId="48677"/>
    <cellStyle name="Total 2 3 5 3 5 4" xfId="48678"/>
    <cellStyle name="Total 2 3 5 3 5 5" xfId="48679"/>
    <cellStyle name="Total 2 3 5 3 5 6" xfId="48680"/>
    <cellStyle name="Total 2 3 5 3 5 7" xfId="48681"/>
    <cellStyle name="Total 2 3 5 3 5 8" xfId="48682"/>
    <cellStyle name="Total 2 3 5 3 6" xfId="48683"/>
    <cellStyle name="Total 2 3 5 3 6 2" xfId="48684"/>
    <cellStyle name="Total 2 3 5 3 6 3" xfId="48685"/>
    <cellStyle name="Total 2 3 5 3 6 4" xfId="48686"/>
    <cellStyle name="Total 2 3 5 3 6 5" xfId="48687"/>
    <cellStyle name="Total 2 3 5 3 6 6" xfId="48688"/>
    <cellStyle name="Total 2 3 5 3 6 7" xfId="48689"/>
    <cellStyle name="Total 2 3 5 3 7" xfId="48690"/>
    <cellStyle name="Total 2 3 5 3 8" xfId="48691"/>
    <cellStyle name="Total 2 3 5 3 9" xfId="48692"/>
    <cellStyle name="Total 2 3 5 4" xfId="48693"/>
    <cellStyle name="Total 2 3 5 4 2" xfId="48694"/>
    <cellStyle name="Total 2 3 5 4 2 2" xfId="48695"/>
    <cellStyle name="Total 2 3 5 4 2 3" xfId="48696"/>
    <cellStyle name="Total 2 3 5 4 2 4" xfId="48697"/>
    <cellStyle name="Total 2 3 5 4 2 5" xfId="48698"/>
    <cellStyle name="Total 2 3 5 4 2 6" xfId="48699"/>
    <cellStyle name="Total 2 3 5 4 2 7" xfId="48700"/>
    <cellStyle name="Total 2 3 5 4 3" xfId="48701"/>
    <cellStyle name="Total 2 3 5 4 4" xfId="48702"/>
    <cellStyle name="Total 2 3 5 4 5" xfId="48703"/>
    <cellStyle name="Total 2 3 5 5" xfId="48704"/>
    <cellStyle name="Total 2 3 5 5 2" xfId="48705"/>
    <cellStyle name="Total 2 3 5 5 2 2" xfId="48706"/>
    <cellStyle name="Total 2 3 5 5 2 3" xfId="48707"/>
    <cellStyle name="Total 2 3 5 5 2 4" xfId="48708"/>
    <cellStyle name="Total 2 3 5 5 2 5" xfId="48709"/>
    <cellStyle name="Total 2 3 5 5 2 6" xfId="48710"/>
    <cellStyle name="Total 2 3 5 5 2 7" xfId="48711"/>
    <cellStyle name="Total 2 3 5 5 3" xfId="48712"/>
    <cellStyle name="Total 2 3 5 5 4" xfId="48713"/>
    <cellStyle name="Total 2 3 5 5 5" xfId="48714"/>
    <cellStyle name="Total 2 3 5 6" xfId="48715"/>
    <cellStyle name="Total 2 3 5 6 2" xfId="48716"/>
    <cellStyle name="Total 2 3 5 6 2 2" xfId="48717"/>
    <cellStyle name="Total 2 3 5 6 2 3" xfId="48718"/>
    <cellStyle name="Total 2 3 5 6 2 4" xfId="48719"/>
    <cellStyle name="Total 2 3 5 6 2 5" xfId="48720"/>
    <cellStyle name="Total 2 3 5 6 2 6" xfId="48721"/>
    <cellStyle name="Total 2 3 5 6 2 7" xfId="48722"/>
    <cellStyle name="Total 2 3 5 6 3" xfId="48723"/>
    <cellStyle name="Total 2 3 5 6 4" xfId="48724"/>
    <cellStyle name="Total 2 3 5 6 5" xfId="48725"/>
    <cellStyle name="Total 2 3 5 7" xfId="48726"/>
    <cellStyle name="Total 2 3 5 7 2" xfId="48727"/>
    <cellStyle name="Total 2 3 5 7 2 2" xfId="48728"/>
    <cellStyle name="Total 2 3 5 7 2 3" xfId="48729"/>
    <cellStyle name="Total 2 3 5 7 2 4" xfId="48730"/>
    <cellStyle name="Total 2 3 5 7 2 5" xfId="48731"/>
    <cellStyle name="Total 2 3 5 7 2 6" xfId="48732"/>
    <cellStyle name="Total 2 3 5 7 2 7" xfId="48733"/>
    <cellStyle name="Total 2 3 5 7 3" xfId="48734"/>
    <cellStyle name="Total 2 3 5 7 4" xfId="48735"/>
    <cellStyle name="Total 2 3 5 7 5" xfId="48736"/>
    <cellStyle name="Total 2 3 5 8" xfId="48737"/>
    <cellStyle name="Total 2 3 5 8 2" xfId="48738"/>
    <cellStyle name="Total 2 3 5 8 3" xfId="48739"/>
    <cellStyle name="Total 2 3 5 8 4" xfId="48740"/>
    <cellStyle name="Total 2 3 5 8 5" xfId="48741"/>
    <cellStyle name="Total 2 3 5 8 6" xfId="48742"/>
    <cellStyle name="Total 2 3 5 8 7" xfId="48743"/>
    <cellStyle name="Total 2 3 5 8 8" xfId="48744"/>
    <cellStyle name="Total 2 3 5 9" xfId="48745"/>
    <cellStyle name="Total 2 3 5 9 2" xfId="48746"/>
    <cellStyle name="Total 2 3 5 9 3" xfId="48747"/>
    <cellStyle name="Total 2 3 5 9 4" xfId="48748"/>
    <cellStyle name="Total 2 3 5 9 5" xfId="48749"/>
    <cellStyle name="Total 2 3 5 9 6" xfId="48750"/>
    <cellStyle name="Total 2 3 5 9 7" xfId="48751"/>
    <cellStyle name="Total 2 3 6" xfId="48752"/>
    <cellStyle name="Total 2 3 6 10" xfId="48753"/>
    <cellStyle name="Total 2 3 6 10 2" xfId="48754"/>
    <cellStyle name="Total 2 3 6 10 3" xfId="48755"/>
    <cellStyle name="Total 2 3 6 10 4" xfId="48756"/>
    <cellStyle name="Total 2 3 6 10 5" xfId="48757"/>
    <cellStyle name="Total 2 3 6 11" xfId="48758"/>
    <cellStyle name="Total 2 3 6 11 2" xfId="48759"/>
    <cellStyle name="Total 2 3 6 11 3" xfId="48760"/>
    <cellStyle name="Total 2 3 6 11 4" xfId="48761"/>
    <cellStyle name="Total 2 3 6 11 5" xfId="48762"/>
    <cellStyle name="Total 2 3 6 12" xfId="48763"/>
    <cellStyle name="Total 2 3 6 12 2" xfId="48764"/>
    <cellStyle name="Total 2 3 6 12 3" xfId="48765"/>
    <cellStyle name="Total 2 3 6 12 4" xfId="48766"/>
    <cellStyle name="Total 2 3 6 12 5" xfId="48767"/>
    <cellStyle name="Total 2 3 6 13" xfId="48768"/>
    <cellStyle name="Total 2 3 6 13 2" xfId="48769"/>
    <cellStyle name="Total 2 3 6 13 3" xfId="48770"/>
    <cellStyle name="Total 2 3 6 13 4" xfId="48771"/>
    <cellStyle name="Total 2 3 6 13 5" xfId="48772"/>
    <cellStyle name="Total 2 3 6 14" xfId="48773"/>
    <cellStyle name="Total 2 3 6 14 2" xfId="48774"/>
    <cellStyle name="Total 2 3 6 14 3" xfId="48775"/>
    <cellStyle name="Total 2 3 6 14 4" xfId="48776"/>
    <cellStyle name="Total 2 3 6 14 5" xfId="48777"/>
    <cellStyle name="Total 2 3 6 15" xfId="48778"/>
    <cellStyle name="Total 2 3 6 15 2" xfId="48779"/>
    <cellStyle name="Total 2 3 6 15 3" xfId="48780"/>
    <cellStyle name="Total 2 3 6 15 4" xfId="48781"/>
    <cellStyle name="Total 2 3 6 15 5" xfId="48782"/>
    <cellStyle name="Total 2 3 6 16" xfId="48783"/>
    <cellStyle name="Total 2 3 6 16 2" xfId="48784"/>
    <cellStyle name="Total 2 3 6 16 3" xfId="48785"/>
    <cellStyle name="Total 2 3 6 16 4" xfId="48786"/>
    <cellStyle name="Total 2 3 6 16 5" xfId="48787"/>
    <cellStyle name="Total 2 3 6 17" xfId="48788"/>
    <cellStyle name="Total 2 3 6 17 2" xfId="48789"/>
    <cellStyle name="Total 2 3 6 17 3" xfId="48790"/>
    <cellStyle name="Total 2 3 6 17 4" xfId="48791"/>
    <cellStyle name="Total 2 3 6 17 5" xfId="48792"/>
    <cellStyle name="Total 2 3 6 18" xfId="48793"/>
    <cellStyle name="Total 2 3 6 18 2" xfId="48794"/>
    <cellStyle name="Total 2 3 6 18 3" xfId="48795"/>
    <cellStyle name="Total 2 3 6 18 4" xfId="48796"/>
    <cellStyle name="Total 2 3 6 18 5" xfId="48797"/>
    <cellStyle name="Total 2 3 6 19" xfId="48798"/>
    <cellStyle name="Total 2 3 6 2" xfId="48799"/>
    <cellStyle name="Total 2 3 6 2 2" xfId="48800"/>
    <cellStyle name="Total 2 3 6 2 2 2" xfId="48801"/>
    <cellStyle name="Total 2 3 6 2 2 3" xfId="48802"/>
    <cellStyle name="Total 2 3 6 2 2 4" xfId="48803"/>
    <cellStyle name="Total 2 3 6 2 2 5" xfId="48804"/>
    <cellStyle name="Total 2 3 6 2 2 6" xfId="48805"/>
    <cellStyle name="Total 2 3 6 2 2 7" xfId="48806"/>
    <cellStyle name="Total 2 3 6 2 3" xfId="48807"/>
    <cellStyle name="Total 2 3 6 2 4" xfId="48808"/>
    <cellStyle name="Total 2 3 6 2 5" xfId="48809"/>
    <cellStyle name="Total 2 3 6 3" xfId="48810"/>
    <cellStyle name="Total 2 3 6 3 2" xfId="48811"/>
    <cellStyle name="Total 2 3 6 3 2 2" xfId="48812"/>
    <cellStyle name="Total 2 3 6 3 2 3" xfId="48813"/>
    <cellStyle name="Total 2 3 6 3 2 4" xfId="48814"/>
    <cellStyle name="Total 2 3 6 3 2 5" xfId="48815"/>
    <cellStyle name="Total 2 3 6 3 2 6" xfId="48816"/>
    <cellStyle name="Total 2 3 6 3 2 7" xfId="48817"/>
    <cellStyle name="Total 2 3 6 3 3" xfId="48818"/>
    <cellStyle name="Total 2 3 6 3 4" xfId="48819"/>
    <cellStyle name="Total 2 3 6 3 5" xfId="48820"/>
    <cellStyle name="Total 2 3 6 4" xfId="48821"/>
    <cellStyle name="Total 2 3 6 4 2" xfId="48822"/>
    <cellStyle name="Total 2 3 6 4 2 2" xfId="48823"/>
    <cellStyle name="Total 2 3 6 4 2 3" xfId="48824"/>
    <cellStyle name="Total 2 3 6 4 2 4" xfId="48825"/>
    <cellStyle name="Total 2 3 6 4 2 5" xfId="48826"/>
    <cellStyle name="Total 2 3 6 4 2 6" xfId="48827"/>
    <cellStyle name="Total 2 3 6 4 2 7" xfId="48828"/>
    <cellStyle name="Total 2 3 6 4 3" xfId="48829"/>
    <cellStyle name="Total 2 3 6 4 4" xfId="48830"/>
    <cellStyle name="Total 2 3 6 4 5" xfId="48831"/>
    <cellStyle name="Total 2 3 6 5" xfId="48832"/>
    <cellStyle name="Total 2 3 6 5 2" xfId="48833"/>
    <cellStyle name="Total 2 3 6 5 3" xfId="48834"/>
    <cellStyle name="Total 2 3 6 5 4" xfId="48835"/>
    <cellStyle name="Total 2 3 6 5 5" xfId="48836"/>
    <cellStyle name="Total 2 3 6 5 6" xfId="48837"/>
    <cellStyle name="Total 2 3 6 5 7" xfId="48838"/>
    <cellStyle name="Total 2 3 6 5 8" xfId="48839"/>
    <cellStyle name="Total 2 3 6 6" xfId="48840"/>
    <cellStyle name="Total 2 3 6 6 2" xfId="48841"/>
    <cellStyle name="Total 2 3 6 6 3" xfId="48842"/>
    <cellStyle name="Total 2 3 6 6 4" xfId="48843"/>
    <cellStyle name="Total 2 3 6 6 5" xfId="48844"/>
    <cellStyle name="Total 2 3 6 6 6" xfId="48845"/>
    <cellStyle name="Total 2 3 6 6 7" xfId="48846"/>
    <cellStyle name="Total 2 3 6 7" xfId="48847"/>
    <cellStyle name="Total 2 3 6 7 2" xfId="48848"/>
    <cellStyle name="Total 2 3 6 7 3" xfId="48849"/>
    <cellStyle name="Total 2 3 6 7 4" xfId="48850"/>
    <cellStyle name="Total 2 3 6 7 5" xfId="48851"/>
    <cellStyle name="Total 2 3 6 8" xfId="48852"/>
    <cellStyle name="Total 2 3 6 8 2" xfId="48853"/>
    <cellStyle name="Total 2 3 6 8 3" xfId="48854"/>
    <cellStyle name="Total 2 3 6 8 4" xfId="48855"/>
    <cellStyle name="Total 2 3 6 8 5" xfId="48856"/>
    <cellStyle name="Total 2 3 6 9" xfId="48857"/>
    <cellStyle name="Total 2 3 6 9 2" xfId="48858"/>
    <cellStyle name="Total 2 3 6 9 3" xfId="48859"/>
    <cellStyle name="Total 2 3 6 9 4" xfId="48860"/>
    <cellStyle name="Total 2 3 6 9 5" xfId="48861"/>
    <cellStyle name="Total 2 3 7" xfId="48862"/>
    <cellStyle name="Total 2 3 7 10" xfId="48863"/>
    <cellStyle name="Total 2 3 7 2" xfId="48864"/>
    <cellStyle name="Total 2 3 7 2 2" xfId="48865"/>
    <cellStyle name="Total 2 3 7 2 2 2" xfId="48866"/>
    <cellStyle name="Total 2 3 7 2 2 3" xfId="48867"/>
    <cellStyle name="Total 2 3 7 2 2 4" xfId="48868"/>
    <cellStyle name="Total 2 3 7 2 2 5" xfId="48869"/>
    <cellStyle name="Total 2 3 7 2 2 6" xfId="48870"/>
    <cellStyle name="Total 2 3 7 2 2 7" xfId="48871"/>
    <cellStyle name="Total 2 3 7 2 3" xfId="48872"/>
    <cellStyle name="Total 2 3 7 2 4" xfId="48873"/>
    <cellStyle name="Total 2 3 7 3" xfId="48874"/>
    <cellStyle name="Total 2 3 7 3 2" xfId="48875"/>
    <cellStyle name="Total 2 3 7 3 2 2" xfId="48876"/>
    <cellStyle name="Total 2 3 7 3 2 3" xfId="48877"/>
    <cellStyle name="Total 2 3 7 3 2 4" xfId="48878"/>
    <cellStyle name="Total 2 3 7 3 2 5" xfId="48879"/>
    <cellStyle name="Total 2 3 7 3 2 6" xfId="48880"/>
    <cellStyle name="Total 2 3 7 3 2 7" xfId="48881"/>
    <cellStyle name="Total 2 3 7 3 3" xfId="48882"/>
    <cellStyle name="Total 2 3 7 3 4" xfId="48883"/>
    <cellStyle name="Total 2 3 7 4" xfId="48884"/>
    <cellStyle name="Total 2 3 7 4 2" xfId="48885"/>
    <cellStyle name="Total 2 3 7 4 2 2" xfId="48886"/>
    <cellStyle name="Total 2 3 7 4 2 3" xfId="48887"/>
    <cellStyle name="Total 2 3 7 4 2 4" xfId="48888"/>
    <cellStyle name="Total 2 3 7 4 2 5" xfId="48889"/>
    <cellStyle name="Total 2 3 7 4 2 6" xfId="48890"/>
    <cellStyle name="Total 2 3 7 4 2 7" xfId="48891"/>
    <cellStyle name="Total 2 3 7 4 3" xfId="48892"/>
    <cellStyle name="Total 2 3 7 4 4" xfId="48893"/>
    <cellStyle name="Total 2 3 7 5" xfId="48894"/>
    <cellStyle name="Total 2 3 7 5 2" xfId="48895"/>
    <cellStyle name="Total 2 3 7 5 3" xfId="48896"/>
    <cellStyle name="Total 2 3 7 5 4" xfId="48897"/>
    <cellStyle name="Total 2 3 7 5 5" xfId="48898"/>
    <cellStyle name="Total 2 3 7 5 6" xfId="48899"/>
    <cellStyle name="Total 2 3 7 5 7" xfId="48900"/>
    <cellStyle name="Total 2 3 7 5 8" xfId="48901"/>
    <cellStyle name="Total 2 3 7 6" xfId="48902"/>
    <cellStyle name="Total 2 3 7 6 2" xfId="48903"/>
    <cellStyle name="Total 2 3 7 6 3" xfId="48904"/>
    <cellStyle name="Total 2 3 7 6 4" xfId="48905"/>
    <cellStyle name="Total 2 3 7 6 5" xfId="48906"/>
    <cellStyle name="Total 2 3 7 6 6" xfId="48907"/>
    <cellStyle name="Total 2 3 7 6 7" xfId="48908"/>
    <cellStyle name="Total 2 3 7 7" xfId="48909"/>
    <cellStyle name="Total 2 3 7 8" xfId="48910"/>
    <cellStyle name="Total 2 3 7 9" xfId="48911"/>
    <cellStyle name="Total 2 3 8" xfId="48912"/>
    <cellStyle name="Total 2 3 8 2" xfId="48913"/>
    <cellStyle name="Total 2 3 8 2 2" xfId="48914"/>
    <cellStyle name="Total 2 3 8 2 3" xfId="48915"/>
    <cellStyle name="Total 2 3 8 2 4" xfId="48916"/>
    <cellStyle name="Total 2 3 8 2 5" xfId="48917"/>
    <cellStyle name="Total 2 3 8 2 6" xfId="48918"/>
    <cellStyle name="Total 2 3 8 2 7" xfId="48919"/>
    <cellStyle name="Total 2 3 8 3" xfId="48920"/>
    <cellStyle name="Total 2 3 8 4" xfId="48921"/>
    <cellStyle name="Total 2 3 8 5" xfId="48922"/>
    <cellStyle name="Total 2 3 9" xfId="48923"/>
    <cellStyle name="Total 2 3 9 2" xfId="48924"/>
    <cellStyle name="Total 2 3 9 2 2" xfId="48925"/>
    <cellStyle name="Total 2 3 9 2 3" xfId="48926"/>
    <cellStyle name="Total 2 3 9 2 4" xfId="48927"/>
    <cellStyle name="Total 2 3 9 2 5" xfId="48928"/>
    <cellStyle name="Total 2 3 9 2 6" xfId="48929"/>
    <cellStyle name="Total 2 3 9 2 7" xfId="48930"/>
    <cellStyle name="Total 2 3 9 3" xfId="48931"/>
    <cellStyle name="Total 2 3 9 4" xfId="48932"/>
    <cellStyle name="Total 2 3 9 5" xfId="48933"/>
    <cellStyle name="Total 2 4" xfId="48934"/>
    <cellStyle name="Total 2 4 10" xfId="48935"/>
    <cellStyle name="Total 2 4 10 2" xfId="48936"/>
    <cellStyle name="Total 2 4 10 2 2" xfId="48937"/>
    <cellStyle name="Total 2 4 10 2 3" xfId="48938"/>
    <cellStyle name="Total 2 4 10 2 4" xfId="48939"/>
    <cellStyle name="Total 2 4 10 2 5" xfId="48940"/>
    <cellStyle name="Total 2 4 10 2 6" xfId="48941"/>
    <cellStyle name="Total 2 4 10 2 7" xfId="48942"/>
    <cellStyle name="Total 2 4 10 3" xfId="48943"/>
    <cellStyle name="Total 2 4 10 4" xfId="48944"/>
    <cellStyle name="Total 2 4 10 5" xfId="48945"/>
    <cellStyle name="Total 2 4 11" xfId="48946"/>
    <cellStyle name="Total 2 4 11 2" xfId="48947"/>
    <cellStyle name="Total 2 4 11 2 2" xfId="48948"/>
    <cellStyle name="Total 2 4 11 2 3" xfId="48949"/>
    <cellStyle name="Total 2 4 11 2 4" xfId="48950"/>
    <cellStyle name="Total 2 4 11 2 5" xfId="48951"/>
    <cellStyle name="Total 2 4 11 2 6" xfId="48952"/>
    <cellStyle name="Total 2 4 11 2 7" xfId="48953"/>
    <cellStyle name="Total 2 4 11 3" xfId="48954"/>
    <cellStyle name="Total 2 4 11 4" xfId="48955"/>
    <cellStyle name="Total 2 4 11 5" xfId="48956"/>
    <cellStyle name="Total 2 4 12" xfId="48957"/>
    <cellStyle name="Total 2 4 12 2" xfId="48958"/>
    <cellStyle name="Total 2 4 12 3" xfId="48959"/>
    <cellStyle name="Total 2 4 12 4" xfId="48960"/>
    <cellStyle name="Total 2 4 12 5" xfId="48961"/>
    <cellStyle name="Total 2 4 12 6" xfId="48962"/>
    <cellStyle name="Total 2 4 12 7" xfId="48963"/>
    <cellStyle name="Total 2 4 12 8" xfId="48964"/>
    <cellStyle name="Total 2 4 13" xfId="48965"/>
    <cellStyle name="Total 2 4 13 2" xfId="48966"/>
    <cellStyle name="Total 2 4 13 3" xfId="48967"/>
    <cellStyle name="Total 2 4 13 4" xfId="48968"/>
    <cellStyle name="Total 2 4 13 5" xfId="48969"/>
    <cellStyle name="Total 2 4 13 6" xfId="48970"/>
    <cellStyle name="Total 2 4 13 7" xfId="48971"/>
    <cellStyle name="Total 2 4 14" xfId="48972"/>
    <cellStyle name="Total 2 4 14 2" xfId="48973"/>
    <cellStyle name="Total 2 4 14 3" xfId="48974"/>
    <cellStyle name="Total 2 4 14 4" xfId="48975"/>
    <cellStyle name="Total 2 4 14 5" xfId="48976"/>
    <cellStyle name="Total 2 4 15" xfId="48977"/>
    <cellStyle name="Total 2 4 15 2" xfId="48978"/>
    <cellStyle name="Total 2 4 15 3" xfId="48979"/>
    <cellStyle name="Total 2 4 15 4" xfId="48980"/>
    <cellStyle name="Total 2 4 15 5" xfId="48981"/>
    <cellStyle name="Total 2 4 16" xfId="48982"/>
    <cellStyle name="Total 2 4 16 2" xfId="48983"/>
    <cellStyle name="Total 2 4 16 3" xfId="48984"/>
    <cellStyle name="Total 2 4 16 4" xfId="48985"/>
    <cellStyle name="Total 2 4 16 5" xfId="48986"/>
    <cellStyle name="Total 2 4 17" xfId="48987"/>
    <cellStyle name="Total 2 4 17 2" xfId="48988"/>
    <cellStyle name="Total 2 4 17 3" xfId="48989"/>
    <cellStyle name="Total 2 4 17 4" xfId="48990"/>
    <cellStyle name="Total 2 4 17 5" xfId="48991"/>
    <cellStyle name="Total 2 4 18" xfId="48992"/>
    <cellStyle name="Total 2 4 18 2" xfId="48993"/>
    <cellStyle name="Total 2 4 18 3" xfId="48994"/>
    <cellStyle name="Total 2 4 18 4" xfId="48995"/>
    <cellStyle name="Total 2 4 18 5" xfId="48996"/>
    <cellStyle name="Total 2 4 19" xfId="48997"/>
    <cellStyle name="Total 2 4 19 2" xfId="48998"/>
    <cellStyle name="Total 2 4 19 3" xfId="48999"/>
    <cellStyle name="Total 2 4 19 4" xfId="49000"/>
    <cellStyle name="Total 2 4 19 5" xfId="49001"/>
    <cellStyle name="Total 2 4 2" xfId="49002"/>
    <cellStyle name="Total 2 4 2 10" xfId="49003"/>
    <cellStyle name="Total 2 4 2 10 2" xfId="49004"/>
    <cellStyle name="Total 2 4 2 10 3" xfId="49005"/>
    <cellStyle name="Total 2 4 2 10 4" xfId="49006"/>
    <cellStyle name="Total 2 4 2 10 5" xfId="49007"/>
    <cellStyle name="Total 2 4 2 10 6" xfId="49008"/>
    <cellStyle name="Total 2 4 2 10 7" xfId="49009"/>
    <cellStyle name="Total 2 4 2 10 8" xfId="49010"/>
    <cellStyle name="Total 2 4 2 11" xfId="49011"/>
    <cellStyle name="Total 2 4 2 11 2" xfId="49012"/>
    <cellStyle name="Total 2 4 2 11 3" xfId="49013"/>
    <cellStyle name="Total 2 4 2 11 4" xfId="49014"/>
    <cellStyle name="Total 2 4 2 11 5" xfId="49015"/>
    <cellStyle name="Total 2 4 2 11 6" xfId="49016"/>
    <cellStyle name="Total 2 4 2 11 7" xfId="49017"/>
    <cellStyle name="Total 2 4 2 12" xfId="49018"/>
    <cellStyle name="Total 2 4 2 12 2" xfId="49019"/>
    <cellStyle name="Total 2 4 2 12 3" xfId="49020"/>
    <cellStyle name="Total 2 4 2 12 4" xfId="49021"/>
    <cellStyle name="Total 2 4 2 12 5" xfId="49022"/>
    <cellStyle name="Total 2 4 2 13" xfId="49023"/>
    <cellStyle name="Total 2 4 2 13 2" xfId="49024"/>
    <cellStyle name="Total 2 4 2 13 3" xfId="49025"/>
    <cellStyle name="Total 2 4 2 13 4" xfId="49026"/>
    <cellStyle name="Total 2 4 2 13 5" xfId="49027"/>
    <cellStyle name="Total 2 4 2 14" xfId="49028"/>
    <cellStyle name="Total 2 4 2 14 2" xfId="49029"/>
    <cellStyle name="Total 2 4 2 14 3" xfId="49030"/>
    <cellStyle name="Total 2 4 2 14 4" xfId="49031"/>
    <cellStyle name="Total 2 4 2 14 5" xfId="49032"/>
    <cellStyle name="Total 2 4 2 15" xfId="49033"/>
    <cellStyle name="Total 2 4 2 15 2" xfId="49034"/>
    <cellStyle name="Total 2 4 2 15 3" xfId="49035"/>
    <cellStyle name="Total 2 4 2 15 4" xfId="49036"/>
    <cellStyle name="Total 2 4 2 15 5" xfId="49037"/>
    <cellStyle name="Total 2 4 2 16" xfId="49038"/>
    <cellStyle name="Total 2 4 2 16 2" xfId="49039"/>
    <cellStyle name="Total 2 4 2 16 3" xfId="49040"/>
    <cellStyle name="Total 2 4 2 16 4" xfId="49041"/>
    <cellStyle name="Total 2 4 2 16 5" xfId="49042"/>
    <cellStyle name="Total 2 4 2 17" xfId="49043"/>
    <cellStyle name="Total 2 4 2 17 2" xfId="49044"/>
    <cellStyle name="Total 2 4 2 17 3" xfId="49045"/>
    <cellStyle name="Total 2 4 2 17 4" xfId="49046"/>
    <cellStyle name="Total 2 4 2 17 5" xfId="49047"/>
    <cellStyle name="Total 2 4 2 18" xfId="49048"/>
    <cellStyle name="Total 2 4 2 2" xfId="49049"/>
    <cellStyle name="Total 2 4 2 2 10" xfId="49050"/>
    <cellStyle name="Total 2 4 2 2 10 2" xfId="49051"/>
    <cellStyle name="Total 2 4 2 2 10 3" xfId="49052"/>
    <cellStyle name="Total 2 4 2 2 10 4" xfId="49053"/>
    <cellStyle name="Total 2 4 2 2 10 5" xfId="49054"/>
    <cellStyle name="Total 2 4 2 2 11" xfId="49055"/>
    <cellStyle name="Total 2 4 2 2 11 2" xfId="49056"/>
    <cellStyle name="Total 2 4 2 2 11 3" xfId="49057"/>
    <cellStyle name="Total 2 4 2 2 11 4" xfId="49058"/>
    <cellStyle name="Total 2 4 2 2 11 5" xfId="49059"/>
    <cellStyle name="Total 2 4 2 2 12" xfId="49060"/>
    <cellStyle name="Total 2 4 2 2 12 2" xfId="49061"/>
    <cellStyle name="Total 2 4 2 2 12 3" xfId="49062"/>
    <cellStyle name="Total 2 4 2 2 12 4" xfId="49063"/>
    <cellStyle name="Total 2 4 2 2 12 5" xfId="49064"/>
    <cellStyle name="Total 2 4 2 2 13" xfId="49065"/>
    <cellStyle name="Total 2 4 2 2 13 2" xfId="49066"/>
    <cellStyle name="Total 2 4 2 2 13 3" xfId="49067"/>
    <cellStyle name="Total 2 4 2 2 13 4" xfId="49068"/>
    <cellStyle name="Total 2 4 2 2 13 5" xfId="49069"/>
    <cellStyle name="Total 2 4 2 2 14" xfId="49070"/>
    <cellStyle name="Total 2 4 2 2 14 2" xfId="49071"/>
    <cellStyle name="Total 2 4 2 2 14 3" xfId="49072"/>
    <cellStyle name="Total 2 4 2 2 14 4" xfId="49073"/>
    <cellStyle name="Total 2 4 2 2 14 5" xfId="49074"/>
    <cellStyle name="Total 2 4 2 2 15" xfId="49075"/>
    <cellStyle name="Total 2 4 2 2 15 2" xfId="49076"/>
    <cellStyle name="Total 2 4 2 2 15 3" xfId="49077"/>
    <cellStyle name="Total 2 4 2 2 15 4" xfId="49078"/>
    <cellStyle name="Total 2 4 2 2 15 5" xfId="49079"/>
    <cellStyle name="Total 2 4 2 2 16" xfId="49080"/>
    <cellStyle name="Total 2 4 2 2 16 2" xfId="49081"/>
    <cellStyle name="Total 2 4 2 2 16 3" xfId="49082"/>
    <cellStyle name="Total 2 4 2 2 16 4" xfId="49083"/>
    <cellStyle name="Total 2 4 2 2 16 5" xfId="49084"/>
    <cellStyle name="Total 2 4 2 2 17" xfId="49085"/>
    <cellStyle name="Total 2 4 2 2 17 2" xfId="49086"/>
    <cellStyle name="Total 2 4 2 2 17 3" xfId="49087"/>
    <cellStyle name="Total 2 4 2 2 17 4" xfId="49088"/>
    <cellStyle name="Total 2 4 2 2 17 5" xfId="49089"/>
    <cellStyle name="Total 2 4 2 2 18" xfId="49090"/>
    <cellStyle name="Total 2 4 2 2 18 2" xfId="49091"/>
    <cellStyle name="Total 2 4 2 2 18 3" xfId="49092"/>
    <cellStyle name="Total 2 4 2 2 18 4" xfId="49093"/>
    <cellStyle name="Total 2 4 2 2 18 5" xfId="49094"/>
    <cellStyle name="Total 2 4 2 2 19" xfId="49095"/>
    <cellStyle name="Total 2 4 2 2 2" xfId="49096"/>
    <cellStyle name="Total 2 4 2 2 2 10" xfId="49097"/>
    <cellStyle name="Total 2 4 2 2 2 10 2" xfId="49098"/>
    <cellStyle name="Total 2 4 2 2 2 10 3" xfId="49099"/>
    <cellStyle name="Total 2 4 2 2 2 10 4" xfId="49100"/>
    <cellStyle name="Total 2 4 2 2 2 10 5" xfId="49101"/>
    <cellStyle name="Total 2 4 2 2 2 11" xfId="49102"/>
    <cellStyle name="Total 2 4 2 2 2 11 2" xfId="49103"/>
    <cellStyle name="Total 2 4 2 2 2 11 3" xfId="49104"/>
    <cellStyle name="Total 2 4 2 2 2 11 4" xfId="49105"/>
    <cellStyle name="Total 2 4 2 2 2 11 5" xfId="49106"/>
    <cellStyle name="Total 2 4 2 2 2 12" xfId="49107"/>
    <cellStyle name="Total 2 4 2 2 2 12 2" xfId="49108"/>
    <cellStyle name="Total 2 4 2 2 2 12 3" xfId="49109"/>
    <cellStyle name="Total 2 4 2 2 2 12 4" xfId="49110"/>
    <cellStyle name="Total 2 4 2 2 2 12 5" xfId="49111"/>
    <cellStyle name="Total 2 4 2 2 2 13" xfId="49112"/>
    <cellStyle name="Total 2 4 2 2 2 13 2" xfId="49113"/>
    <cellStyle name="Total 2 4 2 2 2 13 3" xfId="49114"/>
    <cellStyle name="Total 2 4 2 2 2 13 4" xfId="49115"/>
    <cellStyle name="Total 2 4 2 2 2 13 5" xfId="49116"/>
    <cellStyle name="Total 2 4 2 2 2 14" xfId="49117"/>
    <cellStyle name="Total 2 4 2 2 2 14 2" xfId="49118"/>
    <cellStyle name="Total 2 4 2 2 2 14 3" xfId="49119"/>
    <cellStyle name="Total 2 4 2 2 2 14 4" xfId="49120"/>
    <cellStyle name="Total 2 4 2 2 2 14 5" xfId="49121"/>
    <cellStyle name="Total 2 4 2 2 2 15" xfId="49122"/>
    <cellStyle name="Total 2 4 2 2 2 15 2" xfId="49123"/>
    <cellStyle name="Total 2 4 2 2 2 15 3" xfId="49124"/>
    <cellStyle name="Total 2 4 2 2 2 15 4" xfId="49125"/>
    <cellStyle name="Total 2 4 2 2 2 15 5" xfId="49126"/>
    <cellStyle name="Total 2 4 2 2 2 16" xfId="49127"/>
    <cellStyle name="Total 2 4 2 2 2 16 2" xfId="49128"/>
    <cellStyle name="Total 2 4 2 2 2 16 3" xfId="49129"/>
    <cellStyle name="Total 2 4 2 2 2 16 4" xfId="49130"/>
    <cellStyle name="Total 2 4 2 2 2 16 5" xfId="49131"/>
    <cellStyle name="Total 2 4 2 2 2 17" xfId="49132"/>
    <cellStyle name="Total 2 4 2 2 2 17 2" xfId="49133"/>
    <cellStyle name="Total 2 4 2 2 2 17 3" xfId="49134"/>
    <cellStyle name="Total 2 4 2 2 2 17 4" xfId="49135"/>
    <cellStyle name="Total 2 4 2 2 2 17 5" xfId="49136"/>
    <cellStyle name="Total 2 4 2 2 2 18" xfId="49137"/>
    <cellStyle name="Total 2 4 2 2 2 18 2" xfId="49138"/>
    <cellStyle name="Total 2 4 2 2 2 18 3" xfId="49139"/>
    <cellStyle name="Total 2 4 2 2 2 18 4" xfId="49140"/>
    <cellStyle name="Total 2 4 2 2 2 18 5" xfId="49141"/>
    <cellStyle name="Total 2 4 2 2 2 19" xfId="49142"/>
    <cellStyle name="Total 2 4 2 2 2 2" xfId="49143"/>
    <cellStyle name="Total 2 4 2 2 2 2 2" xfId="49144"/>
    <cellStyle name="Total 2 4 2 2 2 2 2 2" xfId="49145"/>
    <cellStyle name="Total 2 4 2 2 2 2 2 3" xfId="49146"/>
    <cellStyle name="Total 2 4 2 2 2 2 2 4" xfId="49147"/>
    <cellStyle name="Total 2 4 2 2 2 2 2 5" xfId="49148"/>
    <cellStyle name="Total 2 4 2 2 2 2 2 6" xfId="49149"/>
    <cellStyle name="Total 2 4 2 2 2 2 2 7" xfId="49150"/>
    <cellStyle name="Total 2 4 2 2 2 2 3" xfId="49151"/>
    <cellStyle name="Total 2 4 2 2 2 2 4" xfId="49152"/>
    <cellStyle name="Total 2 4 2 2 2 2 5" xfId="49153"/>
    <cellStyle name="Total 2 4 2 2 2 3" xfId="49154"/>
    <cellStyle name="Total 2 4 2 2 2 3 2" xfId="49155"/>
    <cellStyle name="Total 2 4 2 2 2 3 2 2" xfId="49156"/>
    <cellStyle name="Total 2 4 2 2 2 3 2 3" xfId="49157"/>
    <cellStyle name="Total 2 4 2 2 2 3 2 4" xfId="49158"/>
    <cellStyle name="Total 2 4 2 2 2 3 2 5" xfId="49159"/>
    <cellStyle name="Total 2 4 2 2 2 3 2 6" xfId="49160"/>
    <cellStyle name="Total 2 4 2 2 2 3 2 7" xfId="49161"/>
    <cellStyle name="Total 2 4 2 2 2 3 3" xfId="49162"/>
    <cellStyle name="Total 2 4 2 2 2 3 4" xfId="49163"/>
    <cellStyle name="Total 2 4 2 2 2 3 5" xfId="49164"/>
    <cellStyle name="Total 2 4 2 2 2 4" xfId="49165"/>
    <cellStyle name="Total 2 4 2 2 2 4 2" xfId="49166"/>
    <cellStyle name="Total 2 4 2 2 2 4 2 2" xfId="49167"/>
    <cellStyle name="Total 2 4 2 2 2 4 2 3" xfId="49168"/>
    <cellStyle name="Total 2 4 2 2 2 4 2 4" xfId="49169"/>
    <cellStyle name="Total 2 4 2 2 2 4 2 5" xfId="49170"/>
    <cellStyle name="Total 2 4 2 2 2 4 2 6" xfId="49171"/>
    <cellStyle name="Total 2 4 2 2 2 4 2 7" xfId="49172"/>
    <cellStyle name="Total 2 4 2 2 2 4 3" xfId="49173"/>
    <cellStyle name="Total 2 4 2 2 2 4 4" xfId="49174"/>
    <cellStyle name="Total 2 4 2 2 2 4 5" xfId="49175"/>
    <cellStyle name="Total 2 4 2 2 2 5" xfId="49176"/>
    <cellStyle name="Total 2 4 2 2 2 5 2" xfId="49177"/>
    <cellStyle name="Total 2 4 2 2 2 5 3" xfId="49178"/>
    <cellStyle name="Total 2 4 2 2 2 5 4" xfId="49179"/>
    <cellStyle name="Total 2 4 2 2 2 5 5" xfId="49180"/>
    <cellStyle name="Total 2 4 2 2 2 5 6" xfId="49181"/>
    <cellStyle name="Total 2 4 2 2 2 5 7" xfId="49182"/>
    <cellStyle name="Total 2 4 2 2 2 5 8" xfId="49183"/>
    <cellStyle name="Total 2 4 2 2 2 6" xfId="49184"/>
    <cellStyle name="Total 2 4 2 2 2 6 2" xfId="49185"/>
    <cellStyle name="Total 2 4 2 2 2 6 3" xfId="49186"/>
    <cellStyle name="Total 2 4 2 2 2 6 4" xfId="49187"/>
    <cellStyle name="Total 2 4 2 2 2 6 5" xfId="49188"/>
    <cellStyle name="Total 2 4 2 2 2 6 6" xfId="49189"/>
    <cellStyle name="Total 2 4 2 2 2 6 7" xfId="49190"/>
    <cellStyle name="Total 2 4 2 2 2 7" xfId="49191"/>
    <cellStyle name="Total 2 4 2 2 2 7 2" xfId="49192"/>
    <cellStyle name="Total 2 4 2 2 2 7 3" xfId="49193"/>
    <cellStyle name="Total 2 4 2 2 2 7 4" xfId="49194"/>
    <cellStyle name="Total 2 4 2 2 2 7 5" xfId="49195"/>
    <cellStyle name="Total 2 4 2 2 2 8" xfId="49196"/>
    <cellStyle name="Total 2 4 2 2 2 8 2" xfId="49197"/>
    <cellStyle name="Total 2 4 2 2 2 8 3" xfId="49198"/>
    <cellStyle name="Total 2 4 2 2 2 8 4" xfId="49199"/>
    <cellStyle name="Total 2 4 2 2 2 8 5" xfId="49200"/>
    <cellStyle name="Total 2 4 2 2 2 9" xfId="49201"/>
    <cellStyle name="Total 2 4 2 2 2 9 2" xfId="49202"/>
    <cellStyle name="Total 2 4 2 2 2 9 3" xfId="49203"/>
    <cellStyle name="Total 2 4 2 2 2 9 4" xfId="49204"/>
    <cellStyle name="Total 2 4 2 2 2 9 5" xfId="49205"/>
    <cellStyle name="Total 2 4 2 2 3" xfId="49206"/>
    <cellStyle name="Total 2 4 2 2 3 10" xfId="49207"/>
    <cellStyle name="Total 2 4 2 2 3 2" xfId="49208"/>
    <cellStyle name="Total 2 4 2 2 3 2 2" xfId="49209"/>
    <cellStyle name="Total 2 4 2 2 3 2 2 2" xfId="49210"/>
    <cellStyle name="Total 2 4 2 2 3 2 2 3" xfId="49211"/>
    <cellStyle name="Total 2 4 2 2 3 2 2 4" xfId="49212"/>
    <cellStyle name="Total 2 4 2 2 3 2 2 5" xfId="49213"/>
    <cellStyle name="Total 2 4 2 2 3 2 2 6" xfId="49214"/>
    <cellStyle name="Total 2 4 2 2 3 2 2 7" xfId="49215"/>
    <cellStyle name="Total 2 4 2 2 3 2 3" xfId="49216"/>
    <cellStyle name="Total 2 4 2 2 3 2 4" xfId="49217"/>
    <cellStyle name="Total 2 4 2 2 3 3" xfId="49218"/>
    <cellStyle name="Total 2 4 2 2 3 3 2" xfId="49219"/>
    <cellStyle name="Total 2 4 2 2 3 3 2 2" xfId="49220"/>
    <cellStyle name="Total 2 4 2 2 3 3 2 3" xfId="49221"/>
    <cellStyle name="Total 2 4 2 2 3 3 2 4" xfId="49222"/>
    <cellStyle name="Total 2 4 2 2 3 3 2 5" xfId="49223"/>
    <cellStyle name="Total 2 4 2 2 3 3 2 6" xfId="49224"/>
    <cellStyle name="Total 2 4 2 2 3 3 2 7" xfId="49225"/>
    <cellStyle name="Total 2 4 2 2 3 3 3" xfId="49226"/>
    <cellStyle name="Total 2 4 2 2 3 3 4" xfId="49227"/>
    <cellStyle name="Total 2 4 2 2 3 4" xfId="49228"/>
    <cellStyle name="Total 2 4 2 2 3 4 2" xfId="49229"/>
    <cellStyle name="Total 2 4 2 2 3 4 2 2" xfId="49230"/>
    <cellStyle name="Total 2 4 2 2 3 4 2 3" xfId="49231"/>
    <cellStyle name="Total 2 4 2 2 3 4 2 4" xfId="49232"/>
    <cellStyle name="Total 2 4 2 2 3 4 2 5" xfId="49233"/>
    <cellStyle name="Total 2 4 2 2 3 4 2 6" xfId="49234"/>
    <cellStyle name="Total 2 4 2 2 3 4 2 7" xfId="49235"/>
    <cellStyle name="Total 2 4 2 2 3 4 3" xfId="49236"/>
    <cellStyle name="Total 2 4 2 2 3 4 4" xfId="49237"/>
    <cellStyle name="Total 2 4 2 2 3 5" xfId="49238"/>
    <cellStyle name="Total 2 4 2 2 3 5 2" xfId="49239"/>
    <cellStyle name="Total 2 4 2 2 3 5 3" xfId="49240"/>
    <cellStyle name="Total 2 4 2 2 3 5 4" xfId="49241"/>
    <cellStyle name="Total 2 4 2 2 3 5 5" xfId="49242"/>
    <cellStyle name="Total 2 4 2 2 3 5 6" xfId="49243"/>
    <cellStyle name="Total 2 4 2 2 3 5 7" xfId="49244"/>
    <cellStyle name="Total 2 4 2 2 3 5 8" xfId="49245"/>
    <cellStyle name="Total 2 4 2 2 3 6" xfId="49246"/>
    <cellStyle name="Total 2 4 2 2 3 6 2" xfId="49247"/>
    <cellStyle name="Total 2 4 2 2 3 6 3" xfId="49248"/>
    <cellStyle name="Total 2 4 2 2 3 6 4" xfId="49249"/>
    <cellStyle name="Total 2 4 2 2 3 6 5" xfId="49250"/>
    <cellStyle name="Total 2 4 2 2 3 6 6" xfId="49251"/>
    <cellStyle name="Total 2 4 2 2 3 6 7" xfId="49252"/>
    <cellStyle name="Total 2 4 2 2 3 7" xfId="49253"/>
    <cellStyle name="Total 2 4 2 2 3 8" xfId="49254"/>
    <cellStyle name="Total 2 4 2 2 3 9" xfId="49255"/>
    <cellStyle name="Total 2 4 2 2 4" xfId="49256"/>
    <cellStyle name="Total 2 4 2 2 4 2" xfId="49257"/>
    <cellStyle name="Total 2 4 2 2 4 2 2" xfId="49258"/>
    <cellStyle name="Total 2 4 2 2 4 2 3" xfId="49259"/>
    <cellStyle name="Total 2 4 2 2 4 2 4" xfId="49260"/>
    <cellStyle name="Total 2 4 2 2 4 2 5" xfId="49261"/>
    <cellStyle name="Total 2 4 2 2 4 2 6" xfId="49262"/>
    <cellStyle name="Total 2 4 2 2 4 2 7" xfId="49263"/>
    <cellStyle name="Total 2 4 2 2 4 3" xfId="49264"/>
    <cellStyle name="Total 2 4 2 2 4 4" xfId="49265"/>
    <cellStyle name="Total 2 4 2 2 4 5" xfId="49266"/>
    <cellStyle name="Total 2 4 2 2 5" xfId="49267"/>
    <cellStyle name="Total 2 4 2 2 5 2" xfId="49268"/>
    <cellStyle name="Total 2 4 2 2 5 2 2" xfId="49269"/>
    <cellStyle name="Total 2 4 2 2 5 2 3" xfId="49270"/>
    <cellStyle name="Total 2 4 2 2 5 2 4" xfId="49271"/>
    <cellStyle name="Total 2 4 2 2 5 2 5" xfId="49272"/>
    <cellStyle name="Total 2 4 2 2 5 2 6" xfId="49273"/>
    <cellStyle name="Total 2 4 2 2 5 2 7" xfId="49274"/>
    <cellStyle name="Total 2 4 2 2 5 3" xfId="49275"/>
    <cellStyle name="Total 2 4 2 2 5 4" xfId="49276"/>
    <cellStyle name="Total 2 4 2 2 5 5" xfId="49277"/>
    <cellStyle name="Total 2 4 2 2 6" xfId="49278"/>
    <cellStyle name="Total 2 4 2 2 6 2" xfId="49279"/>
    <cellStyle name="Total 2 4 2 2 6 2 2" xfId="49280"/>
    <cellStyle name="Total 2 4 2 2 6 2 3" xfId="49281"/>
    <cellStyle name="Total 2 4 2 2 6 2 4" xfId="49282"/>
    <cellStyle name="Total 2 4 2 2 6 2 5" xfId="49283"/>
    <cellStyle name="Total 2 4 2 2 6 2 6" xfId="49284"/>
    <cellStyle name="Total 2 4 2 2 6 2 7" xfId="49285"/>
    <cellStyle name="Total 2 4 2 2 6 3" xfId="49286"/>
    <cellStyle name="Total 2 4 2 2 6 4" xfId="49287"/>
    <cellStyle name="Total 2 4 2 2 6 5" xfId="49288"/>
    <cellStyle name="Total 2 4 2 2 7" xfId="49289"/>
    <cellStyle name="Total 2 4 2 2 7 2" xfId="49290"/>
    <cellStyle name="Total 2 4 2 2 7 2 2" xfId="49291"/>
    <cellStyle name="Total 2 4 2 2 7 2 3" xfId="49292"/>
    <cellStyle name="Total 2 4 2 2 7 2 4" xfId="49293"/>
    <cellStyle name="Total 2 4 2 2 7 2 5" xfId="49294"/>
    <cellStyle name="Total 2 4 2 2 7 2 6" xfId="49295"/>
    <cellStyle name="Total 2 4 2 2 7 2 7" xfId="49296"/>
    <cellStyle name="Total 2 4 2 2 7 3" xfId="49297"/>
    <cellStyle name="Total 2 4 2 2 7 4" xfId="49298"/>
    <cellStyle name="Total 2 4 2 2 7 5" xfId="49299"/>
    <cellStyle name="Total 2 4 2 2 8" xfId="49300"/>
    <cellStyle name="Total 2 4 2 2 8 2" xfId="49301"/>
    <cellStyle name="Total 2 4 2 2 8 3" xfId="49302"/>
    <cellStyle name="Total 2 4 2 2 8 4" xfId="49303"/>
    <cellStyle name="Total 2 4 2 2 8 5" xfId="49304"/>
    <cellStyle name="Total 2 4 2 2 8 6" xfId="49305"/>
    <cellStyle name="Total 2 4 2 2 8 7" xfId="49306"/>
    <cellStyle name="Total 2 4 2 2 8 8" xfId="49307"/>
    <cellStyle name="Total 2 4 2 2 9" xfId="49308"/>
    <cellStyle name="Total 2 4 2 2 9 2" xfId="49309"/>
    <cellStyle name="Total 2 4 2 2 9 3" xfId="49310"/>
    <cellStyle name="Total 2 4 2 2 9 4" xfId="49311"/>
    <cellStyle name="Total 2 4 2 2 9 5" xfId="49312"/>
    <cellStyle name="Total 2 4 2 2 9 6" xfId="49313"/>
    <cellStyle name="Total 2 4 2 2 9 7" xfId="49314"/>
    <cellStyle name="Total 2 4 2 3" xfId="49315"/>
    <cellStyle name="Total 2 4 2 3 10" xfId="49316"/>
    <cellStyle name="Total 2 4 2 3 10 2" xfId="49317"/>
    <cellStyle name="Total 2 4 2 3 10 3" xfId="49318"/>
    <cellStyle name="Total 2 4 2 3 10 4" xfId="49319"/>
    <cellStyle name="Total 2 4 2 3 10 5" xfId="49320"/>
    <cellStyle name="Total 2 4 2 3 11" xfId="49321"/>
    <cellStyle name="Total 2 4 2 3 11 2" xfId="49322"/>
    <cellStyle name="Total 2 4 2 3 11 3" xfId="49323"/>
    <cellStyle name="Total 2 4 2 3 11 4" xfId="49324"/>
    <cellStyle name="Total 2 4 2 3 11 5" xfId="49325"/>
    <cellStyle name="Total 2 4 2 3 12" xfId="49326"/>
    <cellStyle name="Total 2 4 2 3 12 2" xfId="49327"/>
    <cellStyle name="Total 2 4 2 3 12 3" xfId="49328"/>
    <cellStyle name="Total 2 4 2 3 12 4" xfId="49329"/>
    <cellStyle name="Total 2 4 2 3 12 5" xfId="49330"/>
    <cellStyle name="Total 2 4 2 3 13" xfId="49331"/>
    <cellStyle name="Total 2 4 2 3 13 2" xfId="49332"/>
    <cellStyle name="Total 2 4 2 3 13 3" xfId="49333"/>
    <cellStyle name="Total 2 4 2 3 13 4" xfId="49334"/>
    <cellStyle name="Total 2 4 2 3 13 5" xfId="49335"/>
    <cellStyle name="Total 2 4 2 3 14" xfId="49336"/>
    <cellStyle name="Total 2 4 2 3 14 2" xfId="49337"/>
    <cellStyle name="Total 2 4 2 3 14 3" xfId="49338"/>
    <cellStyle name="Total 2 4 2 3 14 4" xfId="49339"/>
    <cellStyle name="Total 2 4 2 3 14 5" xfId="49340"/>
    <cellStyle name="Total 2 4 2 3 15" xfId="49341"/>
    <cellStyle name="Total 2 4 2 3 15 2" xfId="49342"/>
    <cellStyle name="Total 2 4 2 3 15 3" xfId="49343"/>
    <cellStyle name="Total 2 4 2 3 15 4" xfId="49344"/>
    <cellStyle name="Total 2 4 2 3 15 5" xfId="49345"/>
    <cellStyle name="Total 2 4 2 3 16" xfId="49346"/>
    <cellStyle name="Total 2 4 2 3 16 2" xfId="49347"/>
    <cellStyle name="Total 2 4 2 3 16 3" xfId="49348"/>
    <cellStyle name="Total 2 4 2 3 16 4" xfId="49349"/>
    <cellStyle name="Total 2 4 2 3 16 5" xfId="49350"/>
    <cellStyle name="Total 2 4 2 3 17" xfId="49351"/>
    <cellStyle name="Total 2 4 2 3 17 2" xfId="49352"/>
    <cellStyle name="Total 2 4 2 3 17 3" xfId="49353"/>
    <cellStyle name="Total 2 4 2 3 17 4" xfId="49354"/>
    <cellStyle name="Total 2 4 2 3 17 5" xfId="49355"/>
    <cellStyle name="Total 2 4 2 3 18" xfId="49356"/>
    <cellStyle name="Total 2 4 2 3 18 2" xfId="49357"/>
    <cellStyle name="Total 2 4 2 3 18 3" xfId="49358"/>
    <cellStyle name="Total 2 4 2 3 18 4" xfId="49359"/>
    <cellStyle name="Total 2 4 2 3 18 5" xfId="49360"/>
    <cellStyle name="Total 2 4 2 3 19" xfId="49361"/>
    <cellStyle name="Total 2 4 2 3 2" xfId="49362"/>
    <cellStyle name="Total 2 4 2 3 2 10" xfId="49363"/>
    <cellStyle name="Total 2 4 2 3 2 10 2" xfId="49364"/>
    <cellStyle name="Total 2 4 2 3 2 10 3" xfId="49365"/>
    <cellStyle name="Total 2 4 2 3 2 10 4" xfId="49366"/>
    <cellStyle name="Total 2 4 2 3 2 10 5" xfId="49367"/>
    <cellStyle name="Total 2 4 2 3 2 11" xfId="49368"/>
    <cellStyle name="Total 2 4 2 3 2 11 2" xfId="49369"/>
    <cellStyle name="Total 2 4 2 3 2 11 3" xfId="49370"/>
    <cellStyle name="Total 2 4 2 3 2 11 4" xfId="49371"/>
    <cellStyle name="Total 2 4 2 3 2 11 5" xfId="49372"/>
    <cellStyle name="Total 2 4 2 3 2 12" xfId="49373"/>
    <cellStyle name="Total 2 4 2 3 2 12 2" xfId="49374"/>
    <cellStyle name="Total 2 4 2 3 2 12 3" xfId="49375"/>
    <cellStyle name="Total 2 4 2 3 2 12 4" xfId="49376"/>
    <cellStyle name="Total 2 4 2 3 2 12 5" xfId="49377"/>
    <cellStyle name="Total 2 4 2 3 2 13" xfId="49378"/>
    <cellStyle name="Total 2 4 2 3 2 13 2" xfId="49379"/>
    <cellStyle name="Total 2 4 2 3 2 13 3" xfId="49380"/>
    <cellStyle name="Total 2 4 2 3 2 13 4" xfId="49381"/>
    <cellStyle name="Total 2 4 2 3 2 13 5" xfId="49382"/>
    <cellStyle name="Total 2 4 2 3 2 14" xfId="49383"/>
    <cellStyle name="Total 2 4 2 3 2 14 2" xfId="49384"/>
    <cellStyle name="Total 2 4 2 3 2 14 3" xfId="49385"/>
    <cellStyle name="Total 2 4 2 3 2 14 4" xfId="49386"/>
    <cellStyle name="Total 2 4 2 3 2 14 5" xfId="49387"/>
    <cellStyle name="Total 2 4 2 3 2 15" xfId="49388"/>
    <cellStyle name="Total 2 4 2 3 2 15 2" xfId="49389"/>
    <cellStyle name="Total 2 4 2 3 2 15 3" xfId="49390"/>
    <cellStyle name="Total 2 4 2 3 2 15 4" xfId="49391"/>
    <cellStyle name="Total 2 4 2 3 2 15 5" xfId="49392"/>
    <cellStyle name="Total 2 4 2 3 2 16" xfId="49393"/>
    <cellStyle name="Total 2 4 2 3 2 16 2" xfId="49394"/>
    <cellStyle name="Total 2 4 2 3 2 16 3" xfId="49395"/>
    <cellStyle name="Total 2 4 2 3 2 16 4" xfId="49396"/>
    <cellStyle name="Total 2 4 2 3 2 16 5" xfId="49397"/>
    <cellStyle name="Total 2 4 2 3 2 17" xfId="49398"/>
    <cellStyle name="Total 2 4 2 3 2 17 2" xfId="49399"/>
    <cellStyle name="Total 2 4 2 3 2 17 3" xfId="49400"/>
    <cellStyle name="Total 2 4 2 3 2 17 4" xfId="49401"/>
    <cellStyle name="Total 2 4 2 3 2 17 5" xfId="49402"/>
    <cellStyle name="Total 2 4 2 3 2 18" xfId="49403"/>
    <cellStyle name="Total 2 4 2 3 2 18 2" xfId="49404"/>
    <cellStyle name="Total 2 4 2 3 2 18 3" xfId="49405"/>
    <cellStyle name="Total 2 4 2 3 2 18 4" xfId="49406"/>
    <cellStyle name="Total 2 4 2 3 2 18 5" xfId="49407"/>
    <cellStyle name="Total 2 4 2 3 2 19" xfId="49408"/>
    <cellStyle name="Total 2 4 2 3 2 2" xfId="49409"/>
    <cellStyle name="Total 2 4 2 3 2 2 2" xfId="49410"/>
    <cellStyle name="Total 2 4 2 3 2 2 2 2" xfId="49411"/>
    <cellStyle name="Total 2 4 2 3 2 2 2 3" xfId="49412"/>
    <cellStyle name="Total 2 4 2 3 2 2 2 4" xfId="49413"/>
    <cellStyle name="Total 2 4 2 3 2 2 2 5" xfId="49414"/>
    <cellStyle name="Total 2 4 2 3 2 2 2 6" xfId="49415"/>
    <cellStyle name="Total 2 4 2 3 2 2 2 7" xfId="49416"/>
    <cellStyle name="Total 2 4 2 3 2 2 3" xfId="49417"/>
    <cellStyle name="Total 2 4 2 3 2 2 4" xfId="49418"/>
    <cellStyle name="Total 2 4 2 3 2 2 5" xfId="49419"/>
    <cellStyle name="Total 2 4 2 3 2 3" xfId="49420"/>
    <cellStyle name="Total 2 4 2 3 2 3 2" xfId="49421"/>
    <cellStyle name="Total 2 4 2 3 2 3 2 2" xfId="49422"/>
    <cellStyle name="Total 2 4 2 3 2 3 2 3" xfId="49423"/>
    <cellStyle name="Total 2 4 2 3 2 3 2 4" xfId="49424"/>
    <cellStyle name="Total 2 4 2 3 2 3 2 5" xfId="49425"/>
    <cellStyle name="Total 2 4 2 3 2 3 2 6" xfId="49426"/>
    <cellStyle name="Total 2 4 2 3 2 3 2 7" xfId="49427"/>
    <cellStyle name="Total 2 4 2 3 2 3 3" xfId="49428"/>
    <cellStyle name="Total 2 4 2 3 2 3 4" xfId="49429"/>
    <cellStyle name="Total 2 4 2 3 2 3 5" xfId="49430"/>
    <cellStyle name="Total 2 4 2 3 2 4" xfId="49431"/>
    <cellStyle name="Total 2 4 2 3 2 4 2" xfId="49432"/>
    <cellStyle name="Total 2 4 2 3 2 4 2 2" xfId="49433"/>
    <cellStyle name="Total 2 4 2 3 2 4 2 3" xfId="49434"/>
    <cellStyle name="Total 2 4 2 3 2 4 2 4" xfId="49435"/>
    <cellStyle name="Total 2 4 2 3 2 4 2 5" xfId="49436"/>
    <cellStyle name="Total 2 4 2 3 2 4 2 6" xfId="49437"/>
    <cellStyle name="Total 2 4 2 3 2 4 2 7" xfId="49438"/>
    <cellStyle name="Total 2 4 2 3 2 4 3" xfId="49439"/>
    <cellStyle name="Total 2 4 2 3 2 4 4" xfId="49440"/>
    <cellStyle name="Total 2 4 2 3 2 4 5" xfId="49441"/>
    <cellStyle name="Total 2 4 2 3 2 5" xfId="49442"/>
    <cellStyle name="Total 2 4 2 3 2 5 2" xfId="49443"/>
    <cellStyle name="Total 2 4 2 3 2 5 3" xfId="49444"/>
    <cellStyle name="Total 2 4 2 3 2 5 4" xfId="49445"/>
    <cellStyle name="Total 2 4 2 3 2 5 5" xfId="49446"/>
    <cellStyle name="Total 2 4 2 3 2 5 6" xfId="49447"/>
    <cellStyle name="Total 2 4 2 3 2 5 7" xfId="49448"/>
    <cellStyle name="Total 2 4 2 3 2 5 8" xfId="49449"/>
    <cellStyle name="Total 2 4 2 3 2 6" xfId="49450"/>
    <cellStyle name="Total 2 4 2 3 2 6 2" xfId="49451"/>
    <cellStyle name="Total 2 4 2 3 2 6 3" xfId="49452"/>
    <cellStyle name="Total 2 4 2 3 2 6 4" xfId="49453"/>
    <cellStyle name="Total 2 4 2 3 2 6 5" xfId="49454"/>
    <cellStyle name="Total 2 4 2 3 2 6 6" xfId="49455"/>
    <cellStyle name="Total 2 4 2 3 2 6 7" xfId="49456"/>
    <cellStyle name="Total 2 4 2 3 2 7" xfId="49457"/>
    <cellStyle name="Total 2 4 2 3 2 7 2" xfId="49458"/>
    <cellStyle name="Total 2 4 2 3 2 7 3" xfId="49459"/>
    <cellStyle name="Total 2 4 2 3 2 7 4" xfId="49460"/>
    <cellStyle name="Total 2 4 2 3 2 7 5" xfId="49461"/>
    <cellStyle name="Total 2 4 2 3 2 8" xfId="49462"/>
    <cellStyle name="Total 2 4 2 3 2 8 2" xfId="49463"/>
    <cellStyle name="Total 2 4 2 3 2 8 3" xfId="49464"/>
    <cellStyle name="Total 2 4 2 3 2 8 4" xfId="49465"/>
    <cellStyle name="Total 2 4 2 3 2 8 5" xfId="49466"/>
    <cellStyle name="Total 2 4 2 3 2 9" xfId="49467"/>
    <cellStyle name="Total 2 4 2 3 2 9 2" xfId="49468"/>
    <cellStyle name="Total 2 4 2 3 2 9 3" xfId="49469"/>
    <cellStyle name="Total 2 4 2 3 2 9 4" xfId="49470"/>
    <cellStyle name="Total 2 4 2 3 2 9 5" xfId="49471"/>
    <cellStyle name="Total 2 4 2 3 3" xfId="49472"/>
    <cellStyle name="Total 2 4 2 3 3 10" xfId="49473"/>
    <cellStyle name="Total 2 4 2 3 3 2" xfId="49474"/>
    <cellStyle name="Total 2 4 2 3 3 2 2" xfId="49475"/>
    <cellStyle name="Total 2 4 2 3 3 2 2 2" xfId="49476"/>
    <cellStyle name="Total 2 4 2 3 3 2 2 3" xfId="49477"/>
    <cellStyle name="Total 2 4 2 3 3 2 2 4" xfId="49478"/>
    <cellStyle name="Total 2 4 2 3 3 2 2 5" xfId="49479"/>
    <cellStyle name="Total 2 4 2 3 3 2 2 6" xfId="49480"/>
    <cellStyle name="Total 2 4 2 3 3 2 2 7" xfId="49481"/>
    <cellStyle name="Total 2 4 2 3 3 2 3" xfId="49482"/>
    <cellStyle name="Total 2 4 2 3 3 2 4" xfId="49483"/>
    <cellStyle name="Total 2 4 2 3 3 3" xfId="49484"/>
    <cellStyle name="Total 2 4 2 3 3 3 2" xfId="49485"/>
    <cellStyle name="Total 2 4 2 3 3 3 2 2" xfId="49486"/>
    <cellStyle name="Total 2 4 2 3 3 3 2 3" xfId="49487"/>
    <cellStyle name="Total 2 4 2 3 3 3 2 4" xfId="49488"/>
    <cellStyle name="Total 2 4 2 3 3 3 2 5" xfId="49489"/>
    <cellStyle name="Total 2 4 2 3 3 3 2 6" xfId="49490"/>
    <cellStyle name="Total 2 4 2 3 3 3 2 7" xfId="49491"/>
    <cellStyle name="Total 2 4 2 3 3 3 3" xfId="49492"/>
    <cellStyle name="Total 2 4 2 3 3 3 4" xfId="49493"/>
    <cellStyle name="Total 2 4 2 3 3 4" xfId="49494"/>
    <cellStyle name="Total 2 4 2 3 3 4 2" xfId="49495"/>
    <cellStyle name="Total 2 4 2 3 3 4 2 2" xfId="49496"/>
    <cellStyle name="Total 2 4 2 3 3 4 2 3" xfId="49497"/>
    <cellStyle name="Total 2 4 2 3 3 4 2 4" xfId="49498"/>
    <cellStyle name="Total 2 4 2 3 3 4 2 5" xfId="49499"/>
    <cellStyle name="Total 2 4 2 3 3 4 2 6" xfId="49500"/>
    <cellStyle name="Total 2 4 2 3 3 4 2 7" xfId="49501"/>
    <cellStyle name="Total 2 4 2 3 3 4 3" xfId="49502"/>
    <cellStyle name="Total 2 4 2 3 3 4 4" xfId="49503"/>
    <cellStyle name="Total 2 4 2 3 3 5" xfId="49504"/>
    <cellStyle name="Total 2 4 2 3 3 5 2" xfId="49505"/>
    <cellStyle name="Total 2 4 2 3 3 5 3" xfId="49506"/>
    <cellStyle name="Total 2 4 2 3 3 5 4" xfId="49507"/>
    <cellStyle name="Total 2 4 2 3 3 5 5" xfId="49508"/>
    <cellStyle name="Total 2 4 2 3 3 5 6" xfId="49509"/>
    <cellStyle name="Total 2 4 2 3 3 5 7" xfId="49510"/>
    <cellStyle name="Total 2 4 2 3 3 5 8" xfId="49511"/>
    <cellStyle name="Total 2 4 2 3 3 6" xfId="49512"/>
    <cellStyle name="Total 2 4 2 3 3 6 2" xfId="49513"/>
    <cellStyle name="Total 2 4 2 3 3 6 3" xfId="49514"/>
    <cellStyle name="Total 2 4 2 3 3 6 4" xfId="49515"/>
    <cellStyle name="Total 2 4 2 3 3 6 5" xfId="49516"/>
    <cellStyle name="Total 2 4 2 3 3 6 6" xfId="49517"/>
    <cellStyle name="Total 2 4 2 3 3 6 7" xfId="49518"/>
    <cellStyle name="Total 2 4 2 3 3 7" xfId="49519"/>
    <cellStyle name="Total 2 4 2 3 3 8" xfId="49520"/>
    <cellStyle name="Total 2 4 2 3 3 9" xfId="49521"/>
    <cellStyle name="Total 2 4 2 3 4" xfId="49522"/>
    <cellStyle name="Total 2 4 2 3 4 2" xfId="49523"/>
    <cellStyle name="Total 2 4 2 3 4 2 2" xfId="49524"/>
    <cellStyle name="Total 2 4 2 3 4 2 3" xfId="49525"/>
    <cellStyle name="Total 2 4 2 3 4 2 4" xfId="49526"/>
    <cellStyle name="Total 2 4 2 3 4 2 5" xfId="49527"/>
    <cellStyle name="Total 2 4 2 3 4 2 6" xfId="49528"/>
    <cellStyle name="Total 2 4 2 3 4 2 7" xfId="49529"/>
    <cellStyle name="Total 2 4 2 3 4 3" xfId="49530"/>
    <cellStyle name="Total 2 4 2 3 4 4" xfId="49531"/>
    <cellStyle name="Total 2 4 2 3 4 5" xfId="49532"/>
    <cellStyle name="Total 2 4 2 3 5" xfId="49533"/>
    <cellStyle name="Total 2 4 2 3 5 2" xfId="49534"/>
    <cellStyle name="Total 2 4 2 3 5 2 2" xfId="49535"/>
    <cellStyle name="Total 2 4 2 3 5 2 3" xfId="49536"/>
    <cellStyle name="Total 2 4 2 3 5 2 4" xfId="49537"/>
    <cellStyle name="Total 2 4 2 3 5 2 5" xfId="49538"/>
    <cellStyle name="Total 2 4 2 3 5 2 6" xfId="49539"/>
    <cellStyle name="Total 2 4 2 3 5 2 7" xfId="49540"/>
    <cellStyle name="Total 2 4 2 3 5 3" xfId="49541"/>
    <cellStyle name="Total 2 4 2 3 5 4" xfId="49542"/>
    <cellStyle name="Total 2 4 2 3 5 5" xfId="49543"/>
    <cellStyle name="Total 2 4 2 3 6" xfId="49544"/>
    <cellStyle name="Total 2 4 2 3 6 2" xfId="49545"/>
    <cellStyle name="Total 2 4 2 3 6 2 2" xfId="49546"/>
    <cellStyle name="Total 2 4 2 3 6 2 3" xfId="49547"/>
    <cellStyle name="Total 2 4 2 3 6 2 4" xfId="49548"/>
    <cellStyle name="Total 2 4 2 3 6 2 5" xfId="49549"/>
    <cellStyle name="Total 2 4 2 3 6 2 6" xfId="49550"/>
    <cellStyle name="Total 2 4 2 3 6 2 7" xfId="49551"/>
    <cellStyle name="Total 2 4 2 3 6 3" xfId="49552"/>
    <cellStyle name="Total 2 4 2 3 6 4" xfId="49553"/>
    <cellStyle name="Total 2 4 2 3 6 5" xfId="49554"/>
    <cellStyle name="Total 2 4 2 3 7" xfId="49555"/>
    <cellStyle name="Total 2 4 2 3 7 2" xfId="49556"/>
    <cellStyle name="Total 2 4 2 3 7 2 2" xfId="49557"/>
    <cellStyle name="Total 2 4 2 3 7 2 3" xfId="49558"/>
    <cellStyle name="Total 2 4 2 3 7 2 4" xfId="49559"/>
    <cellStyle name="Total 2 4 2 3 7 2 5" xfId="49560"/>
    <cellStyle name="Total 2 4 2 3 7 2 6" xfId="49561"/>
    <cellStyle name="Total 2 4 2 3 7 2 7" xfId="49562"/>
    <cellStyle name="Total 2 4 2 3 7 3" xfId="49563"/>
    <cellStyle name="Total 2 4 2 3 7 4" xfId="49564"/>
    <cellStyle name="Total 2 4 2 3 7 5" xfId="49565"/>
    <cellStyle name="Total 2 4 2 3 8" xfId="49566"/>
    <cellStyle name="Total 2 4 2 3 8 2" xfId="49567"/>
    <cellStyle name="Total 2 4 2 3 8 3" xfId="49568"/>
    <cellStyle name="Total 2 4 2 3 8 4" xfId="49569"/>
    <cellStyle name="Total 2 4 2 3 8 5" xfId="49570"/>
    <cellStyle name="Total 2 4 2 3 8 6" xfId="49571"/>
    <cellStyle name="Total 2 4 2 3 8 7" xfId="49572"/>
    <cellStyle name="Total 2 4 2 3 8 8" xfId="49573"/>
    <cellStyle name="Total 2 4 2 3 9" xfId="49574"/>
    <cellStyle name="Total 2 4 2 3 9 2" xfId="49575"/>
    <cellStyle name="Total 2 4 2 3 9 3" xfId="49576"/>
    <cellStyle name="Total 2 4 2 3 9 4" xfId="49577"/>
    <cellStyle name="Total 2 4 2 3 9 5" xfId="49578"/>
    <cellStyle name="Total 2 4 2 3 9 6" xfId="49579"/>
    <cellStyle name="Total 2 4 2 3 9 7" xfId="49580"/>
    <cellStyle name="Total 2 4 2 4" xfId="49581"/>
    <cellStyle name="Total 2 4 2 4 10" xfId="49582"/>
    <cellStyle name="Total 2 4 2 4 10 2" xfId="49583"/>
    <cellStyle name="Total 2 4 2 4 10 3" xfId="49584"/>
    <cellStyle name="Total 2 4 2 4 10 4" xfId="49585"/>
    <cellStyle name="Total 2 4 2 4 10 5" xfId="49586"/>
    <cellStyle name="Total 2 4 2 4 11" xfId="49587"/>
    <cellStyle name="Total 2 4 2 4 11 2" xfId="49588"/>
    <cellStyle name="Total 2 4 2 4 11 3" xfId="49589"/>
    <cellStyle name="Total 2 4 2 4 11 4" xfId="49590"/>
    <cellStyle name="Total 2 4 2 4 11 5" xfId="49591"/>
    <cellStyle name="Total 2 4 2 4 12" xfId="49592"/>
    <cellStyle name="Total 2 4 2 4 12 2" xfId="49593"/>
    <cellStyle name="Total 2 4 2 4 12 3" xfId="49594"/>
    <cellStyle name="Total 2 4 2 4 12 4" xfId="49595"/>
    <cellStyle name="Total 2 4 2 4 12 5" xfId="49596"/>
    <cellStyle name="Total 2 4 2 4 13" xfId="49597"/>
    <cellStyle name="Total 2 4 2 4 13 2" xfId="49598"/>
    <cellStyle name="Total 2 4 2 4 13 3" xfId="49599"/>
    <cellStyle name="Total 2 4 2 4 13 4" xfId="49600"/>
    <cellStyle name="Total 2 4 2 4 13 5" xfId="49601"/>
    <cellStyle name="Total 2 4 2 4 14" xfId="49602"/>
    <cellStyle name="Total 2 4 2 4 14 2" xfId="49603"/>
    <cellStyle name="Total 2 4 2 4 14 3" xfId="49604"/>
    <cellStyle name="Total 2 4 2 4 14 4" xfId="49605"/>
    <cellStyle name="Total 2 4 2 4 14 5" xfId="49606"/>
    <cellStyle name="Total 2 4 2 4 15" xfId="49607"/>
    <cellStyle name="Total 2 4 2 4 15 2" xfId="49608"/>
    <cellStyle name="Total 2 4 2 4 15 3" xfId="49609"/>
    <cellStyle name="Total 2 4 2 4 15 4" xfId="49610"/>
    <cellStyle name="Total 2 4 2 4 15 5" xfId="49611"/>
    <cellStyle name="Total 2 4 2 4 16" xfId="49612"/>
    <cellStyle name="Total 2 4 2 4 16 2" xfId="49613"/>
    <cellStyle name="Total 2 4 2 4 16 3" xfId="49614"/>
    <cellStyle name="Total 2 4 2 4 16 4" xfId="49615"/>
    <cellStyle name="Total 2 4 2 4 16 5" xfId="49616"/>
    <cellStyle name="Total 2 4 2 4 17" xfId="49617"/>
    <cellStyle name="Total 2 4 2 4 17 2" xfId="49618"/>
    <cellStyle name="Total 2 4 2 4 17 3" xfId="49619"/>
    <cellStyle name="Total 2 4 2 4 17 4" xfId="49620"/>
    <cellStyle name="Total 2 4 2 4 17 5" xfId="49621"/>
    <cellStyle name="Total 2 4 2 4 18" xfId="49622"/>
    <cellStyle name="Total 2 4 2 4 18 2" xfId="49623"/>
    <cellStyle name="Total 2 4 2 4 18 3" xfId="49624"/>
    <cellStyle name="Total 2 4 2 4 18 4" xfId="49625"/>
    <cellStyle name="Total 2 4 2 4 18 5" xfId="49626"/>
    <cellStyle name="Total 2 4 2 4 19" xfId="49627"/>
    <cellStyle name="Total 2 4 2 4 2" xfId="49628"/>
    <cellStyle name="Total 2 4 2 4 2 2" xfId="49629"/>
    <cellStyle name="Total 2 4 2 4 2 2 2" xfId="49630"/>
    <cellStyle name="Total 2 4 2 4 2 2 3" xfId="49631"/>
    <cellStyle name="Total 2 4 2 4 2 2 4" xfId="49632"/>
    <cellStyle name="Total 2 4 2 4 2 2 5" xfId="49633"/>
    <cellStyle name="Total 2 4 2 4 2 2 6" xfId="49634"/>
    <cellStyle name="Total 2 4 2 4 2 2 7" xfId="49635"/>
    <cellStyle name="Total 2 4 2 4 2 3" xfId="49636"/>
    <cellStyle name="Total 2 4 2 4 2 4" xfId="49637"/>
    <cellStyle name="Total 2 4 2 4 2 5" xfId="49638"/>
    <cellStyle name="Total 2 4 2 4 3" xfId="49639"/>
    <cellStyle name="Total 2 4 2 4 3 2" xfId="49640"/>
    <cellStyle name="Total 2 4 2 4 3 2 2" xfId="49641"/>
    <cellStyle name="Total 2 4 2 4 3 2 3" xfId="49642"/>
    <cellStyle name="Total 2 4 2 4 3 2 4" xfId="49643"/>
    <cellStyle name="Total 2 4 2 4 3 2 5" xfId="49644"/>
    <cellStyle name="Total 2 4 2 4 3 2 6" xfId="49645"/>
    <cellStyle name="Total 2 4 2 4 3 2 7" xfId="49646"/>
    <cellStyle name="Total 2 4 2 4 3 3" xfId="49647"/>
    <cellStyle name="Total 2 4 2 4 3 4" xfId="49648"/>
    <cellStyle name="Total 2 4 2 4 3 5" xfId="49649"/>
    <cellStyle name="Total 2 4 2 4 4" xfId="49650"/>
    <cellStyle name="Total 2 4 2 4 4 2" xfId="49651"/>
    <cellStyle name="Total 2 4 2 4 4 2 2" xfId="49652"/>
    <cellStyle name="Total 2 4 2 4 4 2 3" xfId="49653"/>
    <cellStyle name="Total 2 4 2 4 4 2 4" xfId="49654"/>
    <cellStyle name="Total 2 4 2 4 4 2 5" xfId="49655"/>
    <cellStyle name="Total 2 4 2 4 4 2 6" xfId="49656"/>
    <cellStyle name="Total 2 4 2 4 4 2 7" xfId="49657"/>
    <cellStyle name="Total 2 4 2 4 4 3" xfId="49658"/>
    <cellStyle name="Total 2 4 2 4 4 4" xfId="49659"/>
    <cellStyle name="Total 2 4 2 4 4 5" xfId="49660"/>
    <cellStyle name="Total 2 4 2 4 5" xfId="49661"/>
    <cellStyle name="Total 2 4 2 4 5 2" xfId="49662"/>
    <cellStyle name="Total 2 4 2 4 5 3" xfId="49663"/>
    <cellStyle name="Total 2 4 2 4 5 4" xfId="49664"/>
    <cellStyle name="Total 2 4 2 4 5 5" xfId="49665"/>
    <cellStyle name="Total 2 4 2 4 5 6" xfId="49666"/>
    <cellStyle name="Total 2 4 2 4 5 7" xfId="49667"/>
    <cellStyle name="Total 2 4 2 4 5 8" xfId="49668"/>
    <cellStyle name="Total 2 4 2 4 6" xfId="49669"/>
    <cellStyle name="Total 2 4 2 4 6 2" xfId="49670"/>
    <cellStyle name="Total 2 4 2 4 6 3" xfId="49671"/>
    <cellStyle name="Total 2 4 2 4 6 4" xfId="49672"/>
    <cellStyle name="Total 2 4 2 4 6 5" xfId="49673"/>
    <cellStyle name="Total 2 4 2 4 6 6" xfId="49674"/>
    <cellStyle name="Total 2 4 2 4 6 7" xfId="49675"/>
    <cellStyle name="Total 2 4 2 4 7" xfId="49676"/>
    <cellStyle name="Total 2 4 2 4 7 2" xfId="49677"/>
    <cellStyle name="Total 2 4 2 4 7 3" xfId="49678"/>
    <cellStyle name="Total 2 4 2 4 7 4" xfId="49679"/>
    <cellStyle name="Total 2 4 2 4 7 5" xfId="49680"/>
    <cellStyle name="Total 2 4 2 4 8" xfId="49681"/>
    <cellStyle name="Total 2 4 2 4 8 2" xfId="49682"/>
    <cellStyle name="Total 2 4 2 4 8 3" xfId="49683"/>
    <cellStyle name="Total 2 4 2 4 8 4" xfId="49684"/>
    <cellStyle name="Total 2 4 2 4 8 5" xfId="49685"/>
    <cellStyle name="Total 2 4 2 4 9" xfId="49686"/>
    <cellStyle name="Total 2 4 2 4 9 2" xfId="49687"/>
    <cellStyle name="Total 2 4 2 4 9 3" xfId="49688"/>
    <cellStyle name="Total 2 4 2 4 9 4" xfId="49689"/>
    <cellStyle name="Total 2 4 2 4 9 5" xfId="49690"/>
    <cellStyle name="Total 2 4 2 5" xfId="49691"/>
    <cellStyle name="Total 2 4 2 5 10" xfId="49692"/>
    <cellStyle name="Total 2 4 2 5 2" xfId="49693"/>
    <cellStyle name="Total 2 4 2 5 2 2" xfId="49694"/>
    <cellStyle name="Total 2 4 2 5 2 2 2" xfId="49695"/>
    <cellStyle name="Total 2 4 2 5 2 2 3" xfId="49696"/>
    <cellStyle name="Total 2 4 2 5 2 2 4" xfId="49697"/>
    <cellStyle name="Total 2 4 2 5 2 2 5" xfId="49698"/>
    <cellStyle name="Total 2 4 2 5 2 2 6" xfId="49699"/>
    <cellStyle name="Total 2 4 2 5 2 2 7" xfId="49700"/>
    <cellStyle name="Total 2 4 2 5 2 3" xfId="49701"/>
    <cellStyle name="Total 2 4 2 5 2 4" xfId="49702"/>
    <cellStyle name="Total 2 4 2 5 3" xfId="49703"/>
    <cellStyle name="Total 2 4 2 5 3 2" xfId="49704"/>
    <cellStyle name="Total 2 4 2 5 3 2 2" xfId="49705"/>
    <cellStyle name="Total 2 4 2 5 3 2 3" xfId="49706"/>
    <cellStyle name="Total 2 4 2 5 3 2 4" xfId="49707"/>
    <cellStyle name="Total 2 4 2 5 3 2 5" xfId="49708"/>
    <cellStyle name="Total 2 4 2 5 3 2 6" xfId="49709"/>
    <cellStyle name="Total 2 4 2 5 3 2 7" xfId="49710"/>
    <cellStyle name="Total 2 4 2 5 3 3" xfId="49711"/>
    <cellStyle name="Total 2 4 2 5 3 4" xfId="49712"/>
    <cellStyle name="Total 2 4 2 5 4" xfId="49713"/>
    <cellStyle name="Total 2 4 2 5 4 2" xfId="49714"/>
    <cellStyle name="Total 2 4 2 5 4 2 2" xfId="49715"/>
    <cellStyle name="Total 2 4 2 5 4 2 3" xfId="49716"/>
    <cellStyle name="Total 2 4 2 5 4 2 4" xfId="49717"/>
    <cellStyle name="Total 2 4 2 5 4 2 5" xfId="49718"/>
    <cellStyle name="Total 2 4 2 5 4 2 6" xfId="49719"/>
    <cellStyle name="Total 2 4 2 5 4 2 7" xfId="49720"/>
    <cellStyle name="Total 2 4 2 5 4 3" xfId="49721"/>
    <cellStyle name="Total 2 4 2 5 4 4" xfId="49722"/>
    <cellStyle name="Total 2 4 2 5 5" xfId="49723"/>
    <cellStyle name="Total 2 4 2 5 5 2" xfId="49724"/>
    <cellStyle name="Total 2 4 2 5 5 3" xfId="49725"/>
    <cellStyle name="Total 2 4 2 5 5 4" xfId="49726"/>
    <cellStyle name="Total 2 4 2 5 5 5" xfId="49727"/>
    <cellStyle name="Total 2 4 2 5 5 6" xfId="49728"/>
    <cellStyle name="Total 2 4 2 5 5 7" xfId="49729"/>
    <cellStyle name="Total 2 4 2 5 5 8" xfId="49730"/>
    <cellStyle name="Total 2 4 2 5 6" xfId="49731"/>
    <cellStyle name="Total 2 4 2 5 6 2" xfId="49732"/>
    <cellStyle name="Total 2 4 2 5 6 3" xfId="49733"/>
    <cellStyle name="Total 2 4 2 5 6 4" xfId="49734"/>
    <cellStyle name="Total 2 4 2 5 6 5" xfId="49735"/>
    <cellStyle name="Total 2 4 2 5 6 6" xfId="49736"/>
    <cellStyle name="Total 2 4 2 5 6 7" xfId="49737"/>
    <cellStyle name="Total 2 4 2 5 7" xfId="49738"/>
    <cellStyle name="Total 2 4 2 5 8" xfId="49739"/>
    <cellStyle name="Total 2 4 2 5 9" xfId="49740"/>
    <cellStyle name="Total 2 4 2 6" xfId="49741"/>
    <cellStyle name="Total 2 4 2 6 2" xfId="49742"/>
    <cellStyle name="Total 2 4 2 6 2 2" xfId="49743"/>
    <cellStyle name="Total 2 4 2 6 2 3" xfId="49744"/>
    <cellStyle name="Total 2 4 2 6 2 4" xfId="49745"/>
    <cellStyle name="Total 2 4 2 6 2 5" xfId="49746"/>
    <cellStyle name="Total 2 4 2 6 2 6" xfId="49747"/>
    <cellStyle name="Total 2 4 2 6 2 7" xfId="49748"/>
    <cellStyle name="Total 2 4 2 6 3" xfId="49749"/>
    <cellStyle name="Total 2 4 2 6 4" xfId="49750"/>
    <cellStyle name="Total 2 4 2 6 5" xfId="49751"/>
    <cellStyle name="Total 2 4 2 7" xfId="49752"/>
    <cellStyle name="Total 2 4 2 7 2" xfId="49753"/>
    <cellStyle name="Total 2 4 2 7 2 2" xfId="49754"/>
    <cellStyle name="Total 2 4 2 7 2 3" xfId="49755"/>
    <cellStyle name="Total 2 4 2 7 2 4" xfId="49756"/>
    <cellStyle name="Total 2 4 2 7 2 5" xfId="49757"/>
    <cellStyle name="Total 2 4 2 7 2 6" xfId="49758"/>
    <cellStyle name="Total 2 4 2 7 2 7" xfId="49759"/>
    <cellStyle name="Total 2 4 2 7 3" xfId="49760"/>
    <cellStyle name="Total 2 4 2 7 4" xfId="49761"/>
    <cellStyle name="Total 2 4 2 7 5" xfId="49762"/>
    <cellStyle name="Total 2 4 2 8" xfId="49763"/>
    <cellStyle name="Total 2 4 2 8 2" xfId="49764"/>
    <cellStyle name="Total 2 4 2 8 2 2" xfId="49765"/>
    <cellStyle name="Total 2 4 2 8 2 3" xfId="49766"/>
    <cellStyle name="Total 2 4 2 8 2 4" xfId="49767"/>
    <cellStyle name="Total 2 4 2 8 2 5" xfId="49768"/>
    <cellStyle name="Total 2 4 2 8 2 6" xfId="49769"/>
    <cellStyle name="Total 2 4 2 8 2 7" xfId="49770"/>
    <cellStyle name="Total 2 4 2 8 3" xfId="49771"/>
    <cellStyle name="Total 2 4 2 8 4" xfId="49772"/>
    <cellStyle name="Total 2 4 2 8 5" xfId="49773"/>
    <cellStyle name="Total 2 4 2 9" xfId="49774"/>
    <cellStyle name="Total 2 4 2 9 2" xfId="49775"/>
    <cellStyle name="Total 2 4 2 9 2 2" xfId="49776"/>
    <cellStyle name="Total 2 4 2 9 2 3" xfId="49777"/>
    <cellStyle name="Total 2 4 2 9 2 4" xfId="49778"/>
    <cellStyle name="Total 2 4 2 9 2 5" xfId="49779"/>
    <cellStyle name="Total 2 4 2 9 2 6" xfId="49780"/>
    <cellStyle name="Total 2 4 2 9 2 7" xfId="49781"/>
    <cellStyle name="Total 2 4 2 9 3" xfId="49782"/>
    <cellStyle name="Total 2 4 2 9 4" xfId="49783"/>
    <cellStyle name="Total 2 4 2 9 5" xfId="49784"/>
    <cellStyle name="Total 2 4 20" xfId="49785"/>
    <cellStyle name="Total 2 4 3" xfId="49786"/>
    <cellStyle name="Total 2 4 3 10" xfId="49787"/>
    <cellStyle name="Total 2 4 3 10 2" xfId="49788"/>
    <cellStyle name="Total 2 4 3 10 3" xfId="49789"/>
    <cellStyle name="Total 2 4 3 10 4" xfId="49790"/>
    <cellStyle name="Total 2 4 3 10 5" xfId="49791"/>
    <cellStyle name="Total 2 4 3 10 6" xfId="49792"/>
    <cellStyle name="Total 2 4 3 10 7" xfId="49793"/>
    <cellStyle name="Total 2 4 3 10 8" xfId="49794"/>
    <cellStyle name="Total 2 4 3 11" xfId="49795"/>
    <cellStyle name="Total 2 4 3 11 2" xfId="49796"/>
    <cellStyle name="Total 2 4 3 11 3" xfId="49797"/>
    <cellStyle name="Total 2 4 3 11 4" xfId="49798"/>
    <cellStyle name="Total 2 4 3 11 5" xfId="49799"/>
    <cellStyle name="Total 2 4 3 11 6" xfId="49800"/>
    <cellStyle name="Total 2 4 3 11 7" xfId="49801"/>
    <cellStyle name="Total 2 4 3 12" xfId="49802"/>
    <cellStyle name="Total 2 4 3 12 2" xfId="49803"/>
    <cellStyle name="Total 2 4 3 12 3" xfId="49804"/>
    <cellStyle name="Total 2 4 3 12 4" xfId="49805"/>
    <cellStyle name="Total 2 4 3 12 5" xfId="49806"/>
    <cellStyle name="Total 2 4 3 13" xfId="49807"/>
    <cellStyle name="Total 2 4 3 13 2" xfId="49808"/>
    <cellStyle name="Total 2 4 3 13 3" xfId="49809"/>
    <cellStyle name="Total 2 4 3 13 4" xfId="49810"/>
    <cellStyle name="Total 2 4 3 13 5" xfId="49811"/>
    <cellStyle name="Total 2 4 3 14" xfId="49812"/>
    <cellStyle name="Total 2 4 3 14 2" xfId="49813"/>
    <cellStyle name="Total 2 4 3 14 3" xfId="49814"/>
    <cellStyle name="Total 2 4 3 14 4" xfId="49815"/>
    <cellStyle name="Total 2 4 3 14 5" xfId="49816"/>
    <cellStyle name="Total 2 4 3 15" xfId="49817"/>
    <cellStyle name="Total 2 4 3 15 2" xfId="49818"/>
    <cellStyle name="Total 2 4 3 15 3" xfId="49819"/>
    <cellStyle name="Total 2 4 3 15 4" xfId="49820"/>
    <cellStyle name="Total 2 4 3 15 5" xfId="49821"/>
    <cellStyle name="Total 2 4 3 16" xfId="49822"/>
    <cellStyle name="Total 2 4 3 16 2" xfId="49823"/>
    <cellStyle name="Total 2 4 3 16 3" xfId="49824"/>
    <cellStyle name="Total 2 4 3 16 4" xfId="49825"/>
    <cellStyle name="Total 2 4 3 16 5" xfId="49826"/>
    <cellStyle name="Total 2 4 3 17" xfId="49827"/>
    <cellStyle name="Total 2 4 3 17 2" xfId="49828"/>
    <cellStyle name="Total 2 4 3 17 3" xfId="49829"/>
    <cellStyle name="Total 2 4 3 17 4" xfId="49830"/>
    <cellStyle name="Total 2 4 3 17 5" xfId="49831"/>
    <cellStyle name="Total 2 4 3 18" xfId="49832"/>
    <cellStyle name="Total 2 4 3 2" xfId="49833"/>
    <cellStyle name="Total 2 4 3 2 10" xfId="49834"/>
    <cellStyle name="Total 2 4 3 2 10 2" xfId="49835"/>
    <cellStyle name="Total 2 4 3 2 10 3" xfId="49836"/>
    <cellStyle name="Total 2 4 3 2 10 4" xfId="49837"/>
    <cellStyle name="Total 2 4 3 2 10 5" xfId="49838"/>
    <cellStyle name="Total 2 4 3 2 11" xfId="49839"/>
    <cellStyle name="Total 2 4 3 2 11 2" xfId="49840"/>
    <cellStyle name="Total 2 4 3 2 11 3" xfId="49841"/>
    <cellStyle name="Total 2 4 3 2 11 4" xfId="49842"/>
    <cellStyle name="Total 2 4 3 2 11 5" xfId="49843"/>
    <cellStyle name="Total 2 4 3 2 12" xfId="49844"/>
    <cellStyle name="Total 2 4 3 2 12 2" xfId="49845"/>
    <cellStyle name="Total 2 4 3 2 12 3" xfId="49846"/>
    <cellStyle name="Total 2 4 3 2 12 4" xfId="49847"/>
    <cellStyle name="Total 2 4 3 2 12 5" xfId="49848"/>
    <cellStyle name="Total 2 4 3 2 13" xfId="49849"/>
    <cellStyle name="Total 2 4 3 2 13 2" xfId="49850"/>
    <cellStyle name="Total 2 4 3 2 13 3" xfId="49851"/>
    <cellStyle name="Total 2 4 3 2 13 4" xfId="49852"/>
    <cellStyle name="Total 2 4 3 2 13 5" xfId="49853"/>
    <cellStyle name="Total 2 4 3 2 14" xfId="49854"/>
    <cellStyle name="Total 2 4 3 2 14 2" xfId="49855"/>
    <cellStyle name="Total 2 4 3 2 14 3" xfId="49856"/>
    <cellStyle name="Total 2 4 3 2 14 4" xfId="49857"/>
    <cellStyle name="Total 2 4 3 2 14 5" xfId="49858"/>
    <cellStyle name="Total 2 4 3 2 15" xfId="49859"/>
    <cellStyle name="Total 2 4 3 2 15 2" xfId="49860"/>
    <cellStyle name="Total 2 4 3 2 15 3" xfId="49861"/>
    <cellStyle name="Total 2 4 3 2 15 4" xfId="49862"/>
    <cellStyle name="Total 2 4 3 2 15 5" xfId="49863"/>
    <cellStyle name="Total 2 4 3 2 16" xfId="49864"/>
    <cellStyle name="Total 2 4 3 2 16 2" xfId="49865"/>
    <cellStyle name="Total 2 4 3 2 16 3" xfId="49866"/>
    <cellStyle name="Total 2 4 3 2 16 4" xfId="49867"/>
    <cellStyle name="Total 2 4 3 2 16 5" xfId="49868"/>
    <cellStyle name="Total 2 4 3 2 17" xfId="49869"/>
    <cellStyle name="Total 2 4 3 2 17 2" xfId="49870"/>
    <cellStyle name="Total 2 4 3 2 17 3" xfId="49871"/>
    <cellStyle name="Total 2 4 3 2 17 4" xfId="49872"/>
    <cellStyle name="Total 2 4 3 2 17 5" xfId="49873"/>
    <cellStyle name="Total 2 4 3 2 18" xfId="49874"/>
    <cellStyle name="Total 2 4 3 2 18 2" xfId="49875"/>
    <cellStyle name="Total 2 4 3 2 18 3" xfId="49876"/>
    <cellStyle name="Total 2 4 3 2 18 4" xfId="49877"/>
    <cellStyle name="Total 2 4 3 2 18 5" xfId="49878"/>
    <cellStyle name="Total 2 4 3 2 19" xfId="49879"/>
    <cellStyle name="Total 2 4 3 2 2" xfId="49880"/>
    <cellStyle name="Total 2 4 3 2 2 10" xfId="49881"/>
    <cellStyle name="Total 2 4 3 2 2 10 2" xfId="49882"/>
    <cellStyle name="Total 2 4 3 2 2 10 3" xfId="49883"/>
    <cellStyle name="Total 2 4 3 2 2 10 4" xfId="49884"/>
    <cellStyle name="Total 2 4 3 2 2 10 5" xfId="49885"/>
    <cellStyle name="Total 2 4 3 2 2 11" xfId="49886"/>
    <cellStyle name="Total 2 4 3 2 2 11 2" xfId="49887"/>
    <cellStyle name="Total 2 4 3 2 2 11 3" xfId="49888"/>
    <cellStyle name="Total 2 4 3 2 2 11 4" xfId="49889"/>
    <cellStyle name="Total 2 4 3 2 2 11 5" xfId="49890"/>
    <cellStyle name="Total 2 4 3 2 2 12" xfId="49891"/>
    <cellStyle name="Total 2 4 3 2 2 12 2" xfId="49892"/>
    <cellStyle name="Total 2 4 3 2 2 12 3" xfId="49893"/>
    <cellStyle name="Total 2 4 3 2 2 12 4" xfId="49894"/>
    <cellStyle name="Total 2 4 3 2 2 12 5" xfId="49895"/>
    <cellStyle name="Total 2 4 3 2 2 13" xfId="49896"/>
    <cellStyle name="Total 2 4 3 2 2 13 2" xfId="49897"/>
    <cellStyle name="Total 2 4 3 2 2 13 3" xfId="49898"/>
    <cellStyle name="Total 2 4 3 2 2 13 4" xfId="49899"/>
    <cellStyle name="Total 2 4 3 2 2 13 5" xfId="49900"/>
    <cellStyle name="Total 2 4 3 2 2 14" xfId="49901"/>
    <cellStyle name="Total 2 4 3 2 2 14 2" xfId="49902"/>
    <cellStyle name="Total 2 4 3 2 2 14 3" xfId="49903"/>
    <cellStyle name="Total 2 4 3 2 2 14 4" xfId="49904"/>
    <cellStyle name="Total 2 4 3 2 2 14 5" xfId="49905"/>
    <cellStyle name="Total 2 4 3 2 2 15" xfId="49906"/>
    <cellStyle name="Total 2 4 3 2 2 15 2" xfId="49907"/>
    <cellStyle name="Total 2 4 3 2 2 15 3" xfId="49908"/>
    <cellStyle name="Total 2 4 3 2 2 15 4" xfId="49909"/>
    <cellStyle name="Total 2 4 3 2 2 15 5" xfId="49910"/>
    <cellStyle name="Total 2 4 3 2 2 16" xfId="49911"/>
    <cellStyle name="Total 2 4 3 2 2 16 2" xfId="49912"/>
    <cellStyle name="Total 2 4 3 2 2 16 3" xfId="49913"/>
    <cellStyle name="Total 2 4 3 2 2 16 4" xfId="49914"/>
    <cellStyle name="Total 2 4 3 2 2 16 5" xfId="49915"/>
    <cellStyle name="Total 2 4 3 2 2 17" xfId="49916"/>
    <cellStyle name="Total 2 4 3 2 2 17 2" xfId="49917"/>
    <cellStyle name="Total 2 4 3 2 2 17 3" xfId="49918"/>
    <cellStyle name="Total 2 4 3 2 2 17 4" xfId="49919"/>
    <cellStyle name="Total 2 4 3 2 2 17 5" xfId="49920"/>
    <cellStyle name="Total 2 4 3 2 2 18" xfId="49921"/>
    <cellStyle name="Total 2 4 3 2 2 18 2" xfId="49922"/>
    <cellStyle name="Total 2 4 3 2 2 18 3" xfId="49923"/>
    <cellStyle name="Total 2 4 3 2 2 18 4" xfId="49924"/>
    <cellStyle name="Total 2 4 3 2 2 18 5" xfId="49925"/>
    <cellStyle name="Total 2 4 3 2 2 19" xfId="49926"/>
    <cellStyle name="Total 2 4 3 2 2 2" xfId="49927"/>
    <cellStyle name="Total 2 4 3 2 2 2 2" xfId="49928"/>
    <cellStyle name="Total 2 4 3 2 2 2 2 2" xfId="49929"/>
    <cellStyle name="Total 2 4 3 2 2 2 2 3" xfId="49930"/>
    <cellStyle name="Total 2 4 3 2 2 2 2 4" xfId="49931"/>
    <cellStyle name="Total 2 4 3 2 2 2 2 5" xfId="49932"/>
    <cellStyle name="Total 2 4 3 2 2 2 2 6" xfId="49933"/>
    <cellStyle name="Total 2 4 3 2 2 2 2 7" xfId="49934"/>
    <cellStyle name="Total 2 4 3 2 2 2 3" xfId="49935"/>
    <cellStyle name="Total 2 4 3 2 2 2 4" xfId="49936"/>
    <cellStyle name="Total 2 4 3 2 2 2 5" xfId="49937"/>
    <cellStyle name="Total 2 4 3 2 2 3" xfId="49938"/>
    <cellStyle name="Total 2 4 3 2 2 3 2" xfId="49939"/>
    <cellStyle name="Total 2 4 3 2 2 3 2 2" xfId="49940"/>
    <cellStyle name="Total 2 4 3 2 2 3 2 3" xfId="49941"/>
    <cellStyle name="Total 2 4 3 2 2 3 2 4" xfId="49942"/>
    <cellStyle name="Total 2 4 3 2 2 3 2 5" xfId="49943"/>
    <cellStyle name="Total 2 4 3 2 2 3 2 6" xfId="49944"/>
    <cellStyle name="Total 2 4 3 2 2 3 2 7" xfId="49945"/>
    <cellStyle name="Total 2 4 3 2 2 3 3" xfId="49946"/>
    <cellStyle name="Total 2 4 3 2 2 3 4" xfId="49947"/>
    <cellStyle name="Total 2 4 3 2 2 3 5" xfId="49948"/>
    <cellStyle name="Total 2 4 3 2 2 4" xfId="49949"/>
    <cellStyle name="Total 2 4 3 2 2 4 2" xfId="49950"/>
    <cellStyle name="Total 2 4 3 2 2 4 2 2" xfId="49951"/>
    <cellStyle name="Total 2 4 3 2 2 4 2 3" xfId="49952"/>
    <cellStyle name="Total 2 4 3 2 2 4 2 4" xfId="49953"/>
    <cellStyle name="Total 2 4 3 2 2 4 2 5" xfId="49954"/>
    <cellStyle name="Total 2 4 3 2 2 4 2 6" xfId="49955"/>
    <cellStyle name="Total 2 4 3 2 2 4 2 7" xfId="49956"/>
    <cellStyle name="Total 2 4 3 2 2 4 3" xfId="49957"/>
    <cellStyle name="Total 2 4 3 2 2 4 4" xfId="49958"/>
    <cellStyle name="Total 2 4 3 2 2 4 5" xfId="49959"/>
    <cellStyle name="Total 2 4 3 2 2 5" xfId="49960"/>
    <cellStyle name="Total 2 4 3 2 2 5 2" xfId="49961"/>
    <cellStyle name="Total 2 4 3 2 2 5 3" xfId="49962"/>
    <cellStyle name="Total 2 4 3 2 2 5 4" xfId="49963"/>
    <cellStyle name="Total 2 4 3 2 2 5 5" xfId="49964"/>
    <cellStyle name="Total 2 4 3 2 2 5 6" xfId="49965"/>
    <cellStyle name="Total 2 4 3 2 2 5 7" xfId="49966"/>
    <cellStyle name="Total 2 4 3 2 2 5 8" xfId="49967"/>
    <cellStyle name="Total 2 4 3 2 2 6" xfId="49968"/>
    <cellStyle name="Total 2 4 3 2 2 6 2" xfId="49969"/>
    <cellStyle name="Total 2 4 3 2 2 6 3" xfId="49970"/>
    <cellStyle name="Total 2 4 3 2 2 6 4" xfId="49971"/>
    <cellStyle name="Total 2 4 3 2 2 6 5" xfId="49972"/>
    <cellStyle name="Total 2 4 3 2 2 6 6" xfId="49973"/>
    <cellStyle name="Total 2 4 3 2 2 6 7" xfId="49974"/>
    <cellStyle name="Total 2 4 3 2 2 7" xfId="49975"/>
    <cellStyle name="Total 2 4 3 2 2 7 2" xfId="49976"/>
    <cellStyle name="Total 2 4 3 2 2 7 3" xfId="49977"/>
    <cellStyle name="Total 2 4 3 2 2 7 4" xfId="49978"/>
    <cellStyle name="Total 2 4 3 2 2 7 5" xfId="49979"/>
    <cellStyle name="Total 2 4 3 2 2 8" xfId="49980"/>
    <cellStyle name="Total 2 4 3 2 2 8 2" xfId="49981"/>
    <cellStyle name="Total 2 4 3 2 2 8 3" xfId="49982"/>
    <cellStyle name="Total 2 4 3 2 2 8 4" xfId="49983"/>
    <cellStyle name="Total 2 4 3 2 2 8 5" xfId="49984"/>
    <cellStyle name="Total 2 4 3 2 2 9" xfId="49985"/>
    <cellStyle name="Total 2 4 3 2 2 9 2" xfId="49986"/>
    <cellStyle name="Total 2 4 3 2 2 9 3" xfId="49987"/>
    <cellStyle name="Total 2 4 3 2 2 9 4" xfId="49988"/>
    <cellStyle name="Total 2 4 3 2 2 9 5" xfId="49989"/>
    <cellStyle name="Total 2 4 3 2 3" xfId="49990"/>
    <cellStyle name="Total 2 4 3 2 3 10" xfId="49991"/>
    <cellStyle name="Total 2 4 3 2 3 2" xfId="49992"/>
    <cellStyle name="Total 2 4 3 2 3 2 2" xfId="49993"/>
    <cellStyle name="Total 2 4 3 2 3 2 2 2" xfId="49994"/>
    <cellStyle name="Total 2 4 3 2 3 2 2 3" xfId="49995"/>
    <cellStyle name="Total 2 4 3 2 3 2 2 4" xfId="49996"/>
    <cellStyle name="Total 2 4 3 2 3 2 2 5" xfId="49997"/>
    <cellStyle name="Total 2 4 3 2 3 2 2 6" xfId="49998"/>
    <cellStyle name="Total 2 4 3 2 3 2 2 7" xfId="49999"/>
    <cellStyle name="Total 2 4 3 2 3 2 3" xfId="50000"/>
    <cellStyle name="Total 2 4 3 2 3 2 4" xfId="50001"/>
    <cellStyle name="Total 2 4 3 2 3 3" xfId="50002"/>
    <cellStyle name="Total 2 4 3 2 3 3 2" xfId="50003"/>
    <cellStyle name="Total 2 4 3 2 3 3 2 2" xfId="50004"/>
    <cellStyle name="Total 2 4 3 2 3 3 2 3" xfId="50005"/>
    <cellStyle name="Total 2 4 3 2 3 3 2 4" xfId="50006"/>
    <cellStyle name="Total 2 4 3 2 3 3 2 5" xfId="50007"/>
    <cellStyle name="Total 2 4 3 2 3 3 2 6" xfId="50008"/>
    <cellStyle name="Total 2 4 3 2 3 3 2 7" xfId="50009"/>
    <cellStyle name="Total 2 4 3 2 3 3 3" xfId="50010"/>
    <cellStyle name="Total 2 4 3 2 3 3 4" xfId="50011"/>
    <cellStyle name="Total 2 4 3 2 3 4" xfId="50012"/>
    <cellStyle name="Total 2 4 3 2 3 4 2" xfId="50013"/>
    <cellStyle name="Total 2 4 3 2 3 4 2 2" xfId="50014"/>
    <cellStyle name="Total 2 4 3 2 3 4 2 3" xfId="50015"/>
    <cellStyle name="Total 2 4 3 2 3 4 2 4" xfId="50016"/>
    <cellStyle name="Total 2 4 3 2 3 4 2 5" xfId="50017"/>
    <cellStyle name="Total 2 4 3 2 3 4 2 6" xfId="50018"/>
    <cellStyle name="Total 2 4 3 2 3 4 2 7" xfId="50019"/>
    <cellStyle name="Total 2 4 3 2 3 4 3" xfId="50020"/>
    <cellStyle name="Total 2 4 3 2 3 4 4" xfId="50021"/>
    <cellStyle name="Total 2 4 3 2 3 5" xfId="50022"/>
    <cellStyle name="Total 2 4 3 2 3 5 2" xfId="50023"/>
    <cellStyle name="Total 2 4 3 2 3 5 3" xfId="50024"/>
    <cellStyle name="Total 2 4 3 2 3 5 4" xfId="50025"/>
    <cellStyle name="Total 2 4 3 2 3 5 5" xfId="50026"/>
    <cellStyle name="Total 2 4 3 2 3 5 6" xfId="50027"/>
    <cellStyle name="Total 2 4 3 2 3 5 7" xfId="50028"/>
    <cellStyle name="Total 2 4 3 2 3 5 8" xfId="50029"/>
    <cellStyle name="Total 2 4 3 2 3 6" xfId="50030"/>
    <cellStyle name="Total 2 4 3 2 3 6 2" xfId="50031"/>
    <cellStyle name="Total 2 4 3 2 3 6 3" xfId="50032"/>
    <cellStyle name="Total 2 4 3 2 3 6 4" xfId="50033"/>
    <cellStyle name="Total 2 4 3 2 3 6 5" xfId="50034"/>
    <cellStyle name="Total 2 4 3 2 3 6 6" xfId="50035"/>
    <cellStyle name="Total 2 4 3 2 3 6 7" xfId="50036"/>
    <cellStyle name="Total 2 4 3 2 3 7" xfId="50037"/>
    <cellStyle name="Total 2 4 3 2 3 8" xfId="50038"/>
    <cellStyle name="Total 2 4 3 2 3 9" xfId="50039"/>
    <cellStyle name="Total 2 4 3 2 4" xfId="50040"/>
    <cellStyle name="Total 2 4 3 2 4 2" xfId="50041"/>
    <cellStyle name="Total 2 4 3 2 4 2 2" xfId="50042"/>
    <cellStyle name="Total 2 4 3 2 4 2 3" xfId="50043"/>
    <cellStyle name="Total 2 4 3 2 4 2 4" xfId="50044"/>
    <cellStyle name="Total 2 4 3 2 4 2 5" xfId="50045"/>
    <cellStyle name="Total 2 4 3 2 4 2 6" xfId="50046"/>
    <cellStyle name="Total 2 4 3 2 4 2 7" xfId="50047"/>
    <cellStyle name="Total 2 4 3 2 4 3" xfId="50048"/>
    <cellStyle name="Total 2 4 3 2 4 4" xfId="50049"/>
    <cellStyle name="Total 2 4 3 2 4 5" xfId="50050"/>
    <cellStyle name="Total 2 4 3 2 5" xfId="50051"/>
    <cellStyle name="Total 2 4 3 2 5 2" xfId="50052"/>
    <cellStyle name="Total 2 4 3 2 5 2 2" xfId="50053"/>
    <cellStyle name="Total 2 4 3 2 5 2 3" xfId="50054"/>
    <cellStyle name="Total 2 4 3 2 5 2 4" xfId="50055"/>
    <cellStyle name="Total 2 4 3 2 5 2 5" xfId="50056"/>
    <cellStyle name="Total 2 4 3 2 5 2 6" xfId="50057"/>
    <cellStyle name="Total 2 4 3 2 5 2 7" xfId="50058"/>
    <cellStyle name="Total 2 4 3 2 5 3" xfId="50059"/>
    <cellStyle name="Total 2 4 3 2 5 4" xfId="50060"/>
    <cellStyle name="Total 2 4 3 2 5 5" xfId="50061"/>
    <cellStyle name="Total 2 4 3 2 6" xfId="50062"/>
    <cellStyle name="Total 2 4 3 2 6 2" xfId="50063"/>
    <cellStyle name="Total 2 4 3 2 6 2 2" xfId="50064"/>
    <cellStyle name="Total 2 4 3 2 6 2 3" xfId="50065"/>
    <cellStyle name="Total 2 4 3 2 6 2 4" xfId="50066"/>
    <cellStyle name="Total 2 4 3 2 6 2 5" xfId="50067"/>
    <cellStyle name="Total 2 4 3 2 6 2 6" xfId="50068"/>
    <cellStyle name="Total 2 4 3 2 6 2 7" xfId="50069"/>
    <cellStyle name="Total 2 4 3 2 6 3" xfId="50070"/>
    <cellStyle name="Total 2 4 3 2 6 4" xfId="50071"/>
    <cellStyle name="Total 2 4 3 2 6 5" xfId="50072"/>
    <cellStyle name="Total 2 4 3 2 7" xfId="50073"/>
    <cellStyle name="Total 2 4 3 2 7 2" xfId="50074"/>
    <cellStyle name="Total 2 4 3 2 7 2 2" xfId="50075"/>
    <cellStyle name="Total 2 4 3 2 7 2 3" xfId="50076"/>
    <cellStyle name="Total 2 4 3 2 7 2 4" xfId="50077"/>
    <cellStyle name="Total 2 4 3 2 7 2 5" xfId="50078"/>
    <cellStyle name="Total 2 4 3 2 7 2 6" xfId="50079"/>
    <cellStyle name="Total 2 4 3 2 7 2 7" xfId="50080"/>
    <cellStyle name="Total 2 4 3 2 7 3" xfId="50081"/>
    <cellStyle name="Total 2 4 3 2 7 4" xfId="50082"/>
    <cellStyle name="Total 2 4 3 2 7 5" xfId="50083"/>
    <cellStyle name="Total 2 4 3 2 8" xfId="50084"/>
    <cellStyle name="Total 2 4 3 2 8 2" xfId="50085"/>
    <cellStyle name="Total 2 4 3 2 8 3" xfId="50086"/>
    <cellStyle name="Total 2 4 3 2 8 4" xfId="50087"/>
    <cellStyle name="Total 2 4 3 2 8 5" xfId="50088"/>
    <cellStyle name="Total 2 4 3 2 8 6" xfId="50089"/>
    <cellStyle name="Total 2 4 3 2 8 7" xfId="50090"/>
    <cellStyle name="Total 2 4 3 2 8 8" xfId="50091"/>
    <cellStyle name="Total 2 4 3 2 9" xfId="50092"/>
    <cellStyle name="Total 2 4 3 2 9 2" xfId="50093"/>
    <cellStyle name="Total 2 4 3 2 9 3" xfId="50094"/>
    <cellStyle name="Total 2 4 3 2 9 4" xfId="50095"/>
    <cellStyle name="Total 2 4 3 2 9 5" xfId="50096"/>
    <cellStyle name="Total 2 4 3 2 9 6" xfId="50097"/>
    <cellStyle name="Total 2 4 3 2 9 7" xfId="50098"/>
    <cellStyle name="Total 2 4 3 3" xfId="50099"/>
    <cellStyle name="Total 2 4 3 3 10" xfId="50100"/>
    <cellStyle name="Total 2 4 3 3 10 2" xfId="50101"/>
    <cellStyle name="Total 2 4 3 3 10 3" xfId="50102"/>
    <cellStyle name="Total 2 4 3 3 10 4" xfId="50103"/>
    <cellStyle name="Total 2 4 3 3 10 5" xfId="50104"/>
    <cellStyle name="Total 2 4 3 3 11" xfId="50105"/>
    <cellStyle name="Total 2 4 3 3 11 2" xfId="50106"/>
    <cellStyle name="Total 2 4 3 3 11 3" xfId="50107"/>
    <cellStyle name="Total 2 4 3 3 11 4" xfId="50108"/>
    <cellStyle name="Total 2 4 3 3 11 5" xfId="50109"/>
    <cellStyle name="Total 2 4 3 3 12" xfId="50110"/>
    <cellStyle name="Total 2 4 3 3 12 2" xfId="50111"/>
    <cellStyle name="Total 2 4 3 3 12 3" xfId="50112"/>
    <cellStyle name="Total 2 4 3 3 12 4" xfId="50113"/>
    <cellStyle name="Total 2 4 3 3 12 5" xfId="50114"/>
    <cellStyle name="Total 2 4 3 3 13" xfId="50115"/>
    <cellStyle name="Total 2 4 3 3 13 2" xfId="50116"/>
    <cellStyle name="Total 2 4 3 3 13 3" xfId="50117"/>
    <cellStyle name="Total 2 4 3 3 13 4" xfId="50118"/>
    <cellStyle name="Total 2 4 3 3 13 5" xfId="50119"/>
    <cellStyle name="Total 2 4 3 3 14" xfId="50120"/>
    <cellStyle name="Total 2 4 3 3 14 2" xfId="50121"/>
    <cellStyle name="Total 2 4 3 3 14 3" xfId="50122"/>
    <cellStyle name="Total 2 4 3 3 14 4" xfId="50123"/>
    <cellStyle name="Total 2 4 3 3 14 5" xfId="50124"/>
    <cellStyle name="Total 2 4 3 3 15" xfId="50125"/>
    <cellStyle name="Total 2 4 3 3 15 2" xfId="50126"/>
    <cellStyle name="Total 2 4 3 3 15 3" xfId="50127"/>
    <cellStyle name="Total 2 4 3 3 15 4" xfId="50128"/>
    <cellStyle name="Total 2 4 3 3 15 5" xfId="50129"/>
    <cellStyle name="Total 2 4 3 3 16" xfId="50130"/>
    <cellStyle name="Total 2 4 3 3 16 2" xfId="50131"/>
    <cellStyle name="Total 2 4 3 3 16 3" xfId="50132"/>
    <cellStyle name="Total 2 4 3 3 16 4" xfId="50133"/>
    <cellStyle name="Total 2 4 3 3 16 5" xfId="50134"/>
    <cellStyle name="Total 2 4 3 3 17" xfId="50135"/>
    <cellStyle name="Total 2 4 3 3 17 2" xfId="50136"/>
    <cellStyle name="Total 2 4 3 3 17 3" xfId="50137"/>
    <cellStyle name="Total 2 4 3 3 17 4" xfId="50138"/>
    <cellStyle name="Total 2 4 3 3 17 5" xfId="50139"/>
    <cellStyle name="Total 2 4 3 3 18" xfId="50140"/>
    <cellStyle name="Total 2 4 3 3 18 2" xfId="50141"/>
    <cellStyle name="Total 2 4 3 3 18 3" xfId="50142"/>
    <cellStyle name="Total 2 4 3 3 18 4" xfId="50143"/>
    <cellStyle name="Total 2 4 3 3 18 5" xfId="50144"/>
    <cellStyle name="Total 2 4 3 3 19" xfId="50145"/>
    <cellStyle name="Total 2 4 3 3 2" xfId="50146"/>
    <cellStyle name="Total 2 4 3 3 2 10" xfId="50147"/>
    <cellStyle name="Total 2 4 3 3 2 10 2" xfId="50148"/>
    <cellStyle name="Total 2 4 3 3 2 10 3" xfId="50149"/>
    <cellStyle name="Total 2 4 3 3 2 10 4" xfId="50150"/>
    <cellStyle name="Total 2 4 3 3 2 10 5" xfId="50151"/>
    <cellStyle name="Total 2 4 3 3 2 11" xfId="50152"/>
    <cellStyle name="Total 2 4 3 3 2 11 2" xfId="50153"/>
    <cellStyle name="Total 2 4 3 3 2 11 3" xfId="50154"/>
    <cellStyle name="Total 2 4 3 3 2 11 4" xfId="50155"/>
    <cellStyle name="Total 2 4 3 3 2 11 5" xfId="50156"/>
    <cellStyle name="Total 2 4 3 3 2 12" xfId="50157"/>
    <cellStyle name="Total 2 4 3 3 2 12 2" xfId="50158"/>
    <cellStyle name="Total 2 4 3 3 2 12 3" xfId="50159"/>
    <cellStyle name="Total 2 4 3 3 2 12 4" xfId="50160"/>
    <cellStyle name="Total 2 4 3 3 2 12 5" xfId="50161"/>
    <cellStyle name="Total 2 4 3 3 2 13" xfId="50162"/>
    <cellStyle name="Total 2 4 3 3 2 13 2" xfId="50163"/>
    <cellStyle name="Total 2 4 3 3 2 13 3" xfId="50164"/>
    <cellStyle name="Total 2 4 3 3 2 13 4" xfId="50165"/>
    <cellStyle name="Total 2 4 3 3 2 13 5" xfId="50166"/>
    <cellStyle name="Total 2 4 3 3 2 14" xfId="50167"/>
    <cellStyle name="Total 2 4 3 3 2 14 2" xfId="50168"/>
    <cellStyle name="Total 2 4 3 3 2 14 3" xfId="50169"/>
    <cellStyle name="Total 2 4 3 3 2 14 4" xfId="50170"/>
    <cellStyle name="Total 2 4 3 3 2 14 5" xfId="50171"/>
    <cellStyle name="Total 2 4 3 3 2 15" xfId="50172"/>
    <cellStyle name="Total 2 4 3 3 2 15 2" xfId="50173"/>
    <cellStyle name="Total 2 4 3 3 2 15 3" xfId="50174"/>
    <cellStyle name="Total 2 4 3 3 2 15 4" xfId="50175"/>
    <cellStyle name="Total 2 4 3 3 2 15 5" xfId="50176"/>
    <cellStyle name="Total 2 4 3 3 2 16" xfId="50177"/>
    <cellStyle name="Total 2 4 3 3 2 16 2" xfId="50178"/>
    <cellStyle name="Total 2 4 3 3 2 16 3" xfId="50179"/>
    <cellStyle name="Total 2 4 3 3 2 16 4" xfId="50180"/>
    <cellStyle name="Total 2 4 3 3 2 16 5" xfId="50181"/>
    <cellStyle name="Total 2 4 3 3 2 17" xfId="50182"/>
    <cellStyle name="Total 2 4 3 3 2 17 2" xfId="50183"/>
    <cellStyle name="Total 2 4 3 3 2 17 3" xfId="50184"/>
    <cellStyle name="Total 2 4 3 3 2 17 4" xfId="50185"/>
    <cellStyle name="Total 2 4 3 3 2 17 5" xfId="50186"/>
    <cellStyle name="Total 2 4 3 3 2 18" xfId="50187"/>
    <cellStyle name="Total 2 4 3 3 2 18 2" xfId="50188"/>
    <cellStyle name="Total 2 4 3 3 2 18 3" xfId="50189"/>
    <cellStyle name="Total 2 4 3 3 2 18 4" xfId="50190"/>
    <cellStyle name="Total 2 4 3 3 2 18 5" xfId="50191"/>
    <cellStyle name="Total 2 4 3 3 2 19" xfId="50192"/>
    <cellStyle name="Total 2 4 3 3 2 2" xfId="50193"/>
    <cellStyle name="Total 2 4 3 3 2 2 2" xfId="50194"/>
    <cellStyle name="Total 2 4 3 3 2 2 2 2" xfId="50195"/>
    <cellStyle name="Total 2 4 3 3 2 2 2 3" xfId="50196"/>
    <cellStyle name="Total 2 4 3 3 2 2 2 4" xfId="50197"/>
    <cellStyle name="Total 2 4 3 3 2 2 2 5" xfId="50198"/>
    <cellStyle name="Total 2 4 3 3 2 2 2 6" xfId="50199"/>
    <cellStyle name="Total 2 4 3 3 2 2 2 7" xfId="50200"/>
    <cellStyle name="Total 2 4 3 3 2 2 3" xfId="50201"/>
    <cellStyle name="Total 2 4 3 3 2 2 4" xfId="50202"/>
    <cellStyle name="Total 2 4 3 3 2 2 5" xfId="50203"/>
    <cellStyle name="Total 2 4 3 3 2 3" xfId="50204"/>
    <cellStyle name="Total 2 4 3 3 2 3 2" xfId="50205"/>
    <cellStyle name="Total 2 4 3 3 2 3 2 2" xfId="50206"/>
    <cellStyle name="Total 2 4 3 3 2 3 2 3" xfId="50207"/>
    <cellStyle name="Total 2 4 3 3 2 3 2 4" xfId="50208"/>
    <cellStyle name="Total 2 4 3 3 2 3 2 5" xfId="50209"/>
    <cellStyle name="Total 2 4 3 3 2 3 2 6" xfId="50210"/>
    <cellStyle name="Total 2 4 3 3 2 3 2 7" xfId="50211"/>
    <cellStyle name="Total 2 4 3 3 2 3 3" xfId="50212"/>
    <cellStyle name="Total 2 4 3 3 2 3 4" xfId="50213"/>
    <cellStyle name="Total 2 4 3 3 2 3 5" xfId="50214"/>
    <cellStyle name="Total 2 4 3 3 2 4" xfId="50215"/>
    <cellStyle name="Total 2 4 3 3 2 4 2" xfId="50216"/>
    <cellStyle name="Total 2 4 3 3 2 4 2 2" xfId="50217"/>
    <cellStyle name="Total 2 4 3 3 2 4 2 3" xfId="50218"/>
    <cellStyle name="Total 2 4 3 3 2 4 2 4" xfId="50219"/>
    <cellStyle name="Total 2 4 3 3 2 4 2 5" xfId="50220"/>
    <cellStyle name="Total 2 4 3 3 2 4 2 6" xfId="50221"/>
    <cellStyle name="Total 2 4 3 3 2 4 2 7" xfId="50222"/>
    <cellStyle name="Total 2 4 3 3 2 4 3" xfId="50223"/>
    <cellStyle name="Total 2 4 3 3 2 4 4" xfId="50224"/>
    <cellStyle name="Total 2 4 3 3 2 4 5" xfId="50225"/>
    <cellStyle name="Total 2 4 3 3 2 5" xfId="50226"/>
    <cellStyle name="Total 2 4 3 3 2 5 2" xfId="50227"/>
    <cellStyle name="Total 2 4 3 3 2 5 3" xfId="50228"/>
    <cellStyle name="Total 2 4 3 3 2 5 4" xfId="50229"/>
    <cellStyle name="Total 2 4 3 3 2 5 5" xfId="50230"/>
    <cellStyle name="Total 2 4 3 3 2 5 6" xfId="50231"/>
    <cellStyle name="Total 2 4 3 3 2 5 7" xfId="50232"/>
    <cellStyle name="Total 2 4 3 3 2 5 8" xfId="50233"/>
    <cellStyle name="Total 2 4 3 3 2 6" xfId="50234"/>
    <cellStyle name="Total 2 4 3 3 2 6 2" xfId="50235"/>
    <cellStyle name="Total 2 4 3 3 2 6 3" xfId="50236"/>
    <cellStyle name="Total 2 4 3 3 2 6 4" xfId="50237"/>
    <cellStyle name="Total 2 4 3 3 2 6 5" xfId="50238"/>
    <cellStyle name="Total 2 4 3 3 2 6 6" xfId="50239"/>
    <cellStyle name="Total 2 4 3 3 2 6 7" xfId="50240"/>
    <cellStyle name="Total 2 4 3 3 2 7" xfId="50241"/>
    <cellStyle name="Total 2 4 3 3 2 7 2" xfId="50242"/>
    <cellStyle name="Total 2 4 3 3 2 7 3" xfId="50243"/>
    <cellStyle name="Total 2 4 3 3 2 7 4" xfId="50244"/>
    <cellStyle name="Total 2 4 3 3 2 7 5" xfId="50245"/>
    <cellStyle name="Total 2 4 3 3 2 8" xfId="50246"/>
    <cellStyle name="Total 2 4 3 3 2 8 2" xfId="50247"/>
    <cellStyle name="Total 2 4 3 3 2 8 3" xfId="50248"/>
    <cellStyle name="Total 2 4 3 3 2 8 4" xfId="50249"/>
    <cellStyle name="Total 2 4 3 3 2 8 5" xfId="50250"/>
    <cellStyle name="Total 2 4 3 3 2 9" xfId="50251"/>
    <cellStyle name="Total 2 4 3 3 2 9 2" xfId="50252"/>
    <cellStyle name="Total 2 4 3 3 2 9 3" xfId="50253"/>
    <cellStyle name="Total 2 4 3 3 2 9 4" xfId="50254"/>
    <cellStyle name="Total 2 4 3 3 2 9 5" xfId="50255"/>
    <cellStyle name="Total 2 4 3 3 3" xfId="50256"/>
    <cellStyle name="Total 2 4 3 3 3 10" xfId="50257"/>
    <cellStyle name="Total 2 4 3 3 3 2" xfId="50258"/>
    <cellStyle name="Total 2 4 3 3 3 2 2" xfId="50259"/>
    <cellStyle name="Total 2 4 3 3 3 2 2 2" xfId="50260"/>
    <cellStyle name="Total 2 4 3 3 3 2 2 3" xfId="50261"/>
    <cellStyle name="Total 2 4 3 3 3 2 2 4" xfId="50262"/>
    <cellStyle name="Total 2 4 3 3 3 2 2 5" xfId="50263"/>
    <cellStyle name="Total 2 4 3 3 3 2 2 6" xfId="50264"/>
    <cellStyle name="Total 2 4 3 3 3 2 2 7" xfId="50265"/>
    <cellStyle name="Total 2 4 3 3 3 2 3" xfId="50266"/>
    <cellStyle name="Total 2 4 3 3 3 2 4" xfId="50267"/>
    <cellStyle name="Total 2 4 3 3 3 3" xfId="50268"/>
    <cellStyle name="Total 2 4 3 3 3 3 2" xfId="50269"/>
    <cellStyle name="Total 2 4 3 3 3 3 2 2" xfId="50270"/>
    <cellStyle name="Total 2 4 3 3 3 3 2 3" xfId="50271"/>
    <cellStyle name="Total 2 4 3 3 3 3 2 4" xfId="50272"/>
    <cellStyle name="Total 2 4 3 3 3 3 2 5" xfId="50273"/>
    <cellStyle name="Total 2 4 3 3 3 3 2 6" xfId="50274"/>
    <cellStyle name="Total 2 4 3 3 3 3 2 7" xfId="50275"/>
    <cellStyle name="Total 2 4 3 3 3 3 3" xfId="50276"/>
    <cellStyle name="Total 2 4 3 3 3 3 4" xfId="50277"/>
    <cellStyle name="Total 2 4 3 3 3 4" xfId="50278"/>
    <cellStyle name="Total 2 4 3 3 3 4 2" xfId="50279"/>
    <cellStyle name="Total 2 4 3 3 3 4 2 2" xfId="50280"/>
    <cellStyle name="Total 2 4 3 3 3 4 2 3" xfId="50281"/>
    <cellStyle name="Total 2 4 3 3 3 4 2 4" xfId="50282"/>
    <cellStyle name="Total 2 4 3 3 3 4 2 5" xfId="50283"/>
    <cellStyle name="Total 2 4 3 3 3 4 2 6" xfId="50284"/>
    <cellStyle name="Total 2 4 3 3 3 4 2 7" xfId="50285"/>
    <cellStyle name="Total 2 4 3 3 3 4 3" xfId="50286"/>
    <cellStyle name="Total 2 4 3 3 3 4 4" xfId="50287"/>
    <cellStyle name="Total 2 4 3 3 3 5" xfId="50288"/>
    <cellStyle name="Total 2 4 3 3 3 5 2" xfId="50289"/>
    <cellStyle name="Total 2 4 3 3 3 5 3" xfId="50290"/>
    <cellStyle name="Total 2 4 3 3 3 5 4" xfId="50291"/>
    <cellStyle name="Total 2 4 3 3 3 5 5" xfId="50292"/>
    <cellStyle name="Total 2 4 3 3 3 5 6" xfId="50293"/>
    <cellStyle name="Total 2 4 3 3 3 5 7" xfId="50294"/>
    <cellStyle name="Total 2 4 3 3 3 5 8" xfId="50295"/>
    <cellStyle name="Total 2 4 3 3 3 6" xfId="50296"/>
    <cellStyle name="Total 2 4 3 3 3 6 2" xfId="50297"/>
    <cellStyle name="Total 2 4 3 3 3 6 3" xfId="50298"/>
    <cellStyle name="Total 2 4 3 3 3 6 4" xfId="50299"/>
    <cellStyle name="Total 2 4 3 3 3 6 5" xfId="50300"/>
    <cellStyle name="Total 2 4 3 3 3 6 6" xfId="50301"/>
    <cellStyle name="Total 2 4 3 3 3 6 7" xfId="50302"/>
    <cellStyle name="Total 2 4 3 3 3 7" xfId="50303"/>
    <cellStyle name="Total 2 4 3 3 3 8" xfId="50304"/>
    <cellStyle name="Total 2 4 3 3 3 9" xfId="50305"/>
    <cellStyle name="Total 2 4 3 3 4" xfId="50306"/>
    <cellStyle name="Total 2 4 3 3 4 2" xfId="50307"/>
    <cellStyle name="Total 2 4 3 3 4 2 2" xfId="50308"/>
    <cellStyle name="Total 2 4 3 3 4 2 3" xfId="50309"/>
    <cellStyle name="Total 2 4 3 3 4 2 4" xfId="50310"/>
    <cellStyle name="Total 2 4 3 3 4 2 5" xfId="50311"/>
    <cellStyle name="Total 2 4 3 3 4 2 6" xfId="50312"/>
    <cellStyle name="Total 2 4 3 3 4 2 7" xfId="50313"/>
    <cellStyle name="Total 2 4 3 3 4 3" xfId="50314"/>
    <cellStyle name="Total 2 4 3 3 4 4" xfId="50315"/>
    <cellStyle name="Total 2 4 3 3 4 5" xfId="50316"/>
    <cellStyle name="Total 2 4 3 3 5" xfId="50317"/>
    <cellStyle name="Total 2 4 3 3 5 2" xfId="50318"/>
    <cellStyle name="Total 2 4 3 3 5 2 2" xfId="50319"/>
    <cellStyle name="Total 2 4 3 3 5 2 3" xfId="50320"/>
    <cellStyle name="Total 2 4 3 3 5 2 4" xfId="50321"/>
    <cellStyle name="Total 2 4 3 3 5 2 5" xfId="50322"/>
    <cellStyle name="Total 2 4 3 3 5 2 6" xfId="50323"/>
    <cellStyle name="Total 2 4 3 3 5 2 7" xfId="50324"/>
    <cellStyle name="Total 2 4 3 3 5 3" xfId="50325"/>
    <cellStyle name="Total 2 4 3 3 5 4" xfId="50326"/>
    <cellStyle name="Total 2 4 3 3 5 5" xfId="50327"/>
    <cellStyle name="Total 2 4 3 3 6" xfId="50328"/>
    <cellStyle name="Total 2 4 3 3 6 2" xfId="50329"/>
    <cellStyle name="Total 2 4 3 3 6 2 2" xfId="50330"/>
    <cellStyle name="Total 2 4 3 3 6 2 3" xfId="50331"/>
    <cellStyle name="Total 2 4 3 3 6 2 4" xfId="50332"/>
    <cellStyle name="Total 2 4 3 3 6 2 5" xfId="50333"/>
    <cellStyle name="Total 2 4 3 3 6 2 6" xfId="50334"/>
    <cellStyle name="Total 2 4 3 3 6 2 7" xfId="50335"/>
    <cellStyle name="Total 2 4 3 3 6 3" xfId="50336"/>
    <cellStyle name="Total 2 4 3 3 6 4" xfId="50337"/>
    <cellStyle name="Total 2 4 3 3 6 5" xfId="50338"/>
    <cellStyle name="Total 2 4 3 3 7" xfId="50339"/>
    <cellStyle name="Total 2 4 3 3 7 2" xfId="50340"/>
    <cellStyle name="Total 2 4 3 3 7 2 2" xfId="50341"/>
    <cellStyle name="Total 2 4 3 3 7 2 3" xfId="50342"/>
    <cellStyle name="Total 2 4 3 3 7 2 4" xfId="50343"/>
    <cellStyle name="Total 2 4 3 3 7 2 5" xfId="50344"/>
    <cellStyle name="Total 2 4 3 3 7 2 6" xfId="50345"/>
    <cellStyle name="Total 2 4 3 3 7 2 7" xfId="50346"/>
    <cellStyle name="Total 2 4 3 3 7 3" xfId="50347"/>
    <cellStyle name="Total 2 4 3 3 7 4" xfId="50348"/>
    <cellStyle name="Total 2 4 3 3 7 5" xfId="50349"/>
    <cellStyle name="Total 2 4 3 3 8" xfId="50350"/>
    <cellStyle name="Total 2 4 3 3 8 2" xfId="50351"/>
    <cellStyle name="Total 2 4 3 3 8 3" xfId="50352"/>
    <cellStyle name="Total 2 4 3 3 8 4" xfId="50353"/>
    <cellStyle name="Total 2 4 3 3 8 5" xfId="50354"/>
    <cellStyle name="Total 2 4 3 3 8 6" xfId="50355"/>
    <cellStyle name="Total 2 4 3 3 8 7" xfId="50356"/>
    <cellStyle name="Total 2 4 3 3 8 8" xfId="50357"/>
    <cellStyle name="Total 2 4 3 3 9" xfId="50358"/>
    <cellStyle name="Total 2 4 3 3 9 2" xfId="50359"/>
    <cellStyle name="Total 2 4 3 3 9 3" xfId="50360"/>
    <cellStyle name="Total 2 4 3 3 9 4" xfId="50361"/>
    <cellStyle name="Total 2 4 3 3 9 5" xfId="50362"/>
    <cellStyle name="Total 2 4 3 3 9 6" xfId="50363"/>
    <cellStyle name="Total 2 4 3 3 9 7" xfId="50364"/>
    <cellStyle name="Total 2 4 3 4" xfId="50365"/>
    <cellStyle name="Total 2 4 3 4 10" xfId="50366"/>
    <cellStyle name="Total 2 4 3 4 10 2" xfId="50367"/>
    <cellStyle name="Total 2 4 3 4 10 3" xfId="50368"/>
    <cellStyle name="Total 2 4 3 4 10 4" xfId="50369"/>
    <cellStyle name="Total 2 4 3 4 10 5" xfId="50370"/>
    <cellStyle name="Total 2 4 3 4 11" xfId="50371"/>
    <cellStyle name="Total 2 4 3 4 11 2" xfId="50372"/>
    <cellStyle name="Total 2 4 3 4 11 3" xfId="50373"/>
    <cellStyle name="Total 2 4 3 4 11 4" xfId="50374"/>
    <cellStyle name="Total 2 4 3 4 11 5" xfId="50375"/>
    <cellStyle name="Total 2 4 3 4 12" xfId="50376"/>
    <cellStyle name="Total 2 4 3 4 12 2" xfId="50377"/>
    <cellStyle name="Total 2 4 3 4 12 3" xfId="50378"/>
    <cellStyle name="Total 2 4 3 4 12 4" xfId="50379"/>
    <cellStyle name="Total 2 4 3 4 12 5" xfId="50380"/>
    <cellStyle name="Total 2 4 3 4 13" xfId="50381"/>
    <cellStyle name="Total 2 4 3 4 13 2" xfId="50382"/>
    <cellStyle name="Total 2 4 3 4 13 3" xfId="50383"/>
    <cellStyle name="Total 2 4 3 4 13 4" xfId="50384"/>
    <cellStyle name="Total 2 4 3 4 13 5" xfId="50385"/>
    <cellStyle name="Total 2 4 3 4 14" xfId="50386"/>
    <cellStyle name="Total 2 4 3 4 14 2" xfId="50387"/>
    <cellStyle name="Total 2 4 3 4 14 3" xfId="50388"/>
    <cellStyle name="Total 2 4 3 4 14 4" xfId="50389"/>
    <cellStyle name="Total 2 4 3 4 14 5" xfId="50390"/>
    <cellStyle name="Total 2 4 3 4 15" xfId="50391"/>
    <cellStyle name="Total 2 4 3 4 15 2" xfId="50392"/>
    <cellStyle name="Total 2 4 3 4 15 3" xfId="50393"/>
    <cellStyle name="Total 2 4 3 4 15 4" xfId="50394"/>
    <cellStyle name="Total 2 4 3 4 15 5" xfId="50395"/>
    <cellStyle name="Total 2 4 3 4 16" xfId="50396"/>
    <cellStyle name="Total 2 4 3 4 16 2" xfId="50397"/>
    <cellStyle name="Total 2 4 3 4 16 3" xfId="50398"/>
    <cellStyle name="Total 2 4 3 4 16 4" xfId="50399"/>
    <cellStyle name="Total 2 4 3 4 16 5" xfId="50400"/>
    <cellStyle name="Total 2 4 3 4 17" xfId="50401"/>
    <cellStyle name="Total 2 4 3 4 17 2" xfId="50402"/>
    <cellStyle name="Total 2 4 3 4 17 3" xfId="50403"/>
    <cellStyle name="Total 2 4 3 4 17 4" xfId="50404"/>
    <cellStyle name="Total 2 4 3 4 17 5" xfId="50405"/>
    <cellStyle name="Total 2 4 3 4 18" xfId="50406"/>
    <cellStyle name="Total 2 4 3 4 18 2" xfId="50407"/>
    <cellStyle name="Total 2 4 3 4 18 3" xfId="50408"/>
    <cellStyle name="Total 2 4 3 4 18 4" xfId="50409"/>
    <cellStyle name="Total 2 4 3 4 18 5" xfId="50410"/>
    <cellStyle name="Total 2 4 3 4 19" xfId="50411"/>
    <cellStyle name="Total 2 4 3 4 2" xfId="50412"/>
    <cellStyle name="Total 2 4 3 4 2 2" xfId="50413"/>
    <cellStyle name="Total 2 4 3 4 2 2 2" xfId="50414"/>
    <cellStyle name="Total 2 4 3 4 2 2 3" xfId="50415"/>
    <cellStyle name="Total 2 4 3 4 2 2 4" xfId="50416"/>
    <cellStyle name="Total 2 4 3 4 2 2 5" xfId="50417"/>
    <cellStyle name="Total 2 4 3 4 2 2 6" xfId="50418"/>
    <cellStyle name="Total 2 4 3 4 2 2 7" xfId="50419"/>
    <cellStyle name="Total 2 4 3 4 2 3" xfId="50420"/>
    <cellStyle name="Total 2 4 3 4 2 4" xfId="50421"/>
    <cellStyle name="Total 2 4 3 4 2 5" xfId="50422"/>
    <cellStyle name="Total 2 4 3 4 3" xfId="50423"/>
    <cellStyle name="Total 2 4 3 4 3 2" xfId="50424"/>
    <cellStyle name="Total 2 4 3 4 3 2 2" xfId="50425"/>
    <cellStyle name="Total 2 4 3 4 3 2 3" xfId="50426"/>
    <cellStyle name="Total 2 4 3 4 3 2 4" xfId="50427"/>
    <cellStyle name="Total 2 4 3 4 3 2 5" xfId="50428"/>
    <cellStyle name="Total 2 4 3 4 3 2 6" xfId="50429"/>
    <cellStyle name="Total 2 4 3 4 3 2 7" xfId="50430"/>
    <cellStyle name="Total 2 4 3 4 3 3" xfId="50431"/>
    <cellStyle name="Total 2 4 3 4 3 4" xfId="50432"/>
    <cellStyle name="Total 2 4 3 4 3 5" xfId="50433"/>
    <cellStyle name="Total 2 4 3 4 4" xfId="50434"/>
    <cellStyle name="Total 2 4 3 4 4 2" xfId="50435"/>
    <cellStyle name="Total 2 4 3 4 4 2 2" xfId="50436"/>
    <cellStyle name="Total 2 4 3 4 4 2 3" xfId="50437"/>
    <cellStyle name="Total 2 4 3 4 4 2 4" xfId="50438"/>
    <cellStyle name="Total 2 4 3 4 4 2 5" xfId="50439"/>
    <cellStyle name="Total 2 4 3 4 4 2 6" xfId="50440"/>
    <cellStyle name="Total 2 4 3 4 4 2 7" xfId="50441"/>
    <cellStyle name="Total 2 4 3 4 4 3" xfId="50442"/>
    <cellStyle name="Total 2 4 3 4 4 4" xfId="50443"/>
    <cellStyle name="Total 2 4 3 4 4 5" xfId="50444"/>
    <cellStyle name="Total 2 4 3 4 5" xfId="50445"/>
    <cellStyle name="Total 2 4 3 4 5 2" xfId="50446"/>
    <cellStyle name="Total 2 4 3 4 5 3" xfId="50447"/>
    <cellStyle name="Total 2 4 3 4 5 4" xfId="50448"/>
    <cellStyle name="Total 2 4 3 4 5 5" xfId="50449"/>
    <cellStyle name="Total 2 4 3 4 5 6" xfId="50450"/>
    <cellStyle name="Total 2 4 3 4 5 7" xfId="50451"/>
    <cellStyle name="Total 2 4 3 4 5 8" xfId="50452"/>
    <cellStyle name="Total 2 4 3 4 6" xfId="50453"/>
    <cellStyle name="Total 2 4 3 4 6 2" xfId="50454"/>
    <cellStyle name="Total 2 4 3 4 6 3" xfId="50455"/>
    <cellStyle name="Total 2 4 3 4 6 4" xfId="50456"/>
    <cellStyle name="Total 2 4 3 4 6 5" xfId="50457"/>
    <cellStyle name="Total 2 4 3 4 6 6" xfId="50458"/>
    <cellStyle name="Total 2 4 3 4 6 7" xfId="50459"/>
    <cellStyle name="Total 2 4 3 4 7" xfId="50460"/>
    <cellStyle name="Total 2 4 3 4 7 2" xfId="50461"/>
    <cellStyle name="Total 2 4 3 4 7 3" xfId="50462"/>
    <cellStyle name="Total 2 4 3 4 7 4" xfId="50463"/>
    <cellStyle name="Total 2 4 3 4 7 5" xfId="50464"/>
    <cellStyle name="Total 2 4 3 4 8" xfId="50465"/>
    <cellStyle name="Total 2 4 3 4 8 2" xfId="50466"/>
    <cellStyle name="Total 2 4 3 4 8 3" xfId="50467"/>
    <cellStyle name="Total 2 4 3 4 8 4" xfId="50468"/>
    <cellStyle name="Total 2 4 3 4 8 5" xfId="50469"/>
    <cellStyle name="Total 2 4 3 4 9" xfId="50470"/>
    <cellStyle name="Total 2 4 3 4 9 2" xfId="50471"/>
    <cellStyle name="Total 2 4 3 4 9 3" xfId="50472"/>
    <cellStyle name="Total 2 4 3 4 9 4" xfId="50473"/>
    <cellStyle name="Total 2 4 3 4 9 5" xfId="50474"/>
    <cellStyle name="Total 2 4 3 5" xfId="50475"/>
    <cellStyle name="Total 2 4 3 5 10" xfId="50476"/>
    <cellStyle name="Total 2 4 3 5 2" xfId="50477"/>
    <cellStyle name="Total 2 4 3 5 2 2" xfId="50478"/>
    <cellStyle name="Total 2 4 3 5 2 2 2" xfId="50479"/>
    <cellStyle name="Total 2 4 3 5 2 2 3" xfId="50480"/>
    <cellStyle name="Total 2 4 3 5 2 2 4" xfId="50481"/>
    <cellStyle name="Total 2 4 3 5 2 2 5" xfId="50482"/>
    <cellStyle name="Total 2 4 3 5 2 2 6" xfId="50483"/>
    <cellStyle name="Total 2 4 3 5 2 2 7" xfId="50484"/>
    <cellStyle name="Total 2 4 3 5 2 3" xfId="50485"/>
    <cellStyle name="Total 2 4 3 5 2 4" xfId="50486"/>
    <cellStyle name="Total 2 4 3 5 3" xfId="50487"/>
    <cellStyle name="Total 2 4 3 5 3 2" xfId="50488"/>
    <cellStyle name="Total 2 4 3 5 3 2 2" xfId="50489"/>
    <cellStyle name="Total 2 4 3 5 3 2 3" xfId="50490"/>
    <cellStyle name="Total 2 4 3 5 3 2 4" xfId="50491"/>
    <cellStyle name="Total 2 4 3 5 3 2 5" xfId="50492"/>
    <cellStyle name="Total 2 4 3 5 3 2 6" xfId="50493"/>
    <cellStyle name="Total 2 4 3 5 3 2 7" xfId="50494"/>
    <cellStyle name="Total 2 4 3 5 3 3" xfId="50495"/>
    <cellStyle name="Total 2 4 3 5 3 4" xfId="50496"/>
    <cellStyle name="Total 2 4 3 5 4" xfId="50497"/>
    <cellStyle name="Total 2 4 3 5 4 2" xfId="50498"/>
    <cellStyle name="Total 2 4 3 5 4 2 2" xfId="50499"/>
    <cellStyle name="Total 2 4 3 5 4 2 3" xfId="50500"/>
    <cellStyle name="Total 2 4 3 5 4 2 4" xfId="50501"/>
    <cellStyle name="Total 2 4 3 5 4 2 5" xfId="50502"/>
    <cellStyle name="Total 2 4 3 5 4 2 6" xfId="50503"/>
    <cellStyle name="Total 2 4 3 5 4 2 7" xfId="50504"/>
    <cellStyle name="Total 2 4 3 5 4 3" xfId="50505"/>
    <cellStyle name="Total 2 4 3 5 4 4" xfId="50506"/>
    <cellStyle name="Total 2 4 3 5 5" xfId="50507"/>
    <cellStyle name="Total 2 4 3 5 5 2" xfId="50508"/>
    <cellStyle name="Total 2 4 3 5 5 3" xfId="50509"/>
    <cellStyle name="Total 2 4 3 5 5 4" xfId="50510"/>
    <cellStyle name="Total 2 4 3 5 5 5" xfId="50511"/>
    <cellStyle name="Total 2 4 3 5 5 6" xfId="50512"/>
    <cellStyle name="Total 2 4 3 5 5 7" xfId="50513"/>
    <cellStyle name="Total 2 4 3 5 5 8" xfId="50514"/>
    <cellStyle name="Total 2 4 3 5 6" xfId="50515"/>
    <cellStyle name="Total 2 4 3 5 6 2" xfId="50516"/>
    <cellStyle name="Total 2 4 3 5 6 3" xfId="50517"/>
    <cellStyle name="Total 2 4 3 5 6 4" xfId="50518"/>
    <cellStyle name="Total 2 4 3 5 6 5" xfId="50519"/>
    <cellStyle name="Total 2 4 3 5 6 6" xfId="50520"/>
    <cellStyle name="Total 2 4 3 5 6 7" xfId="50521"/>
    <cellStyle name="Total 2 4 3 5 7" xfId="50522"/>
    <cellStyle name="Total 2 4 3 5 8" xfId="50523"/>
    <cellStyle name="Total 2 4 3 5 9" xfId="50524"/>
    <cellStyle name="Total 2 4 3 6" xfId="50525"/>
    <cellStyle name="Total 2 4 3 6 2" xfId="50526"/>
    <cellStyle name="Total 2 4 3 6 2 2" xfId="50527"/>
    <cellStyle name="Total 2 4 3 6 2 3" xfId="50528"/>
    <cellStyle name="Total 2 4 3 6 2 4" xfId="50529"/>
    <cellStyle name="Total 2 4 3 6 2 5" xfId="50530"/>
    <cellStyle name="Total 2 4 3 6 2 6" xfId="50531"/>
    <cellStyle name="Total 2 4 3 6 2 7" xfId="50532"/>
    <cellStyle name="Total 2 4 3 6 3" xfId="50533"/>
    <cellStyle name="Total 2 4 3 6 4" xfId="50534"/>
    <cellStyle name="Total 2 4 3 6 5" xfId="50535"/>
    <cellStyle name="Total 2 4 3 7" xfId="50536"/>
    <cellStyle name="Total 2 4 3 7 2" xfId="50537"/>
    <cellStyle name="Total 2 4 3 7 2 2" xfId="50538"/>
    <cellStyle name="Total 2 4 3 7 2 3" xfId="50539"/>
    <cellStyle name="Total 2 4 3 7 2 4" xfId="50540"/>
    <cellStyle name="Total 2 4 3 7 2 5" xfId="50541"/>
    <cellStyle name="Total 2 4 3 7 2 6" xfId="50542"/>
    <cellStyle name="Total 2 4 3 7 2 7" xfId="50543"/>
    <cellStyle name="Total 2 4 3 7 3" xfId="50544"/>
    <cellStyle name="Total 2 4 3 7 4" xfId="50545"/>
    <cellStyle name="Total 2 4 3 7 5" xfId="50546"/>
    <cellStyle name="Total 2 4 3 8" xfId="50547"/>
    <cellStyle name="Total 2 4 3 8 2" xfId="50548"/>
    <cellStyle name="Total 2 4 3 8 2 2" xfId="50549"/>
    <cellStyle name="Total 2 4 3 8 2 3" xfId="50550"/>
    <cellStyle name="Total 2 4 3 8 2 4" xfId="50551"/>
    <cellStyle name="Total 2 4 3 8 2 5" xfId="50552"/>
    <cellStyle name="Total 2 4 3 8 2 6" xfId="50553"/>
    <cellStyle name="Total 2 4 3 8 2 7" xfId="50554"/>
    <cellStyle name="Total 2 4 3 8 3" xfId="50555"/>
    <cellStyle name="Total 2 4 3 8 4" xfId="50556"/>
    <cellStyle name="Total 2 4 3 8 5" xfId="50557"/>
    <cellStyle name="Total 2 4 3 9" xfId="50558"/>
    <cellStyle name="Total 2 4 3 9 2" xfId="50559"/>
    <cellStyle name="Total 2 4 3 9 2 2" xfId="50560"/>
    <cellStyle name="Total 2 4 3 9 2 3" xfId="50561"/>
    <cellStyle name="Total 2 4 3 9 2 4" xfId="50562"/>
    <cellStyle name="Total 2 4 3 9 2 5" xfId="50563"/>
    <cellStyle name="Total 2 4 3 9 2 6" xfId="50564"/>
    <cellStyle name="Total 2 4 3 9 2 7" xfId="50565"/>
    <cellStyle name="Total 2 4 3 9 3" xfId="50566"/>
    <cellStyle name="Total 2 4 3 9 4" xfId="50567"/>
    <cellStyle name="Total 2 4 3 9 5" xfId="50568"/>
    <cellStyle name="Total 2 4 4" xfId="50569"/>
    <cellStyle name="Total 2 4 4 10" xfId="50570"/>
    <cellStyle name="Total 2 4 4 10 2" xfId="50571"/>
    <cellStyle name="Total 2 4 4 10 3" xfId="50572"/>
    <cellStyle name="Total 2 4 4 10 4" xfId="50573"/>
    <cellStyle name="Total 2 4 4 10 5" xfId="50574"/>
    <cellStyle name="Total 2 4 4 11" xfId="50575"/>
    <cellStyle name="Total 2 4 4 11 2" xfId="50576"/>
    <cellStyle name="Total 2 4 4 11 3" xfId="50577"/>
    <cellStyle name="Total 2 4 4 11 4" xfId="50578"/>
    <cellStyle name="Total 2 4 4 11 5" xfId="50579"/>
    <cellStyle name="Total 2 4 4 12" xfId="50580"/>
    <cellStyle name="Total 2 4 4 12 2" xfId="50581"/>
    <cellStyle name="Total 2 4 4 12 3" xfId="50582"/>
    <cellStyle name="Total 2 4 4 12 4" xfId="50583"/>
    <cellStyle name="Total 2 4 4 12 5" xfId="50584"/>
    <cellStyle name="Total 2 4 4 13" xfId="50585"/>
    <cellStyle name="Total 2 4 4 13 2" xfId="50586"/>
    <cellStyle name="Total 2 4 4 13 3" xfId="50587"/>
    <cellStyle name="Total 2 4 4 13 4" xfId="50588"/>
    <cellStyle name="Total 2 4 4 13 5" xfId="50589"/>
    <cellStyle name="Total 2 4 4 14" xfId="50590"/>
    <cellStyle name="Total 2 4 4 14 2" xfId="50591"/>
    <cellStyle name="Total 2 4 4 14 3" xfId="50592"/>
    <cellStyle name="Total 2 4 4 14 4" xfId="50593"/>
    <cellStyle name="Total 2 4 4 14 5" xfId="50594"/>
    <cellStyle name="Total 2 4 4 15" xfId="50595"/>
    <cellStyle name="Total 2 4 4 15 2" xfId="50596"/>
    <cellStyle name="Total 2 4 4 15 3" xfId="50597"/>
    <cellStyle name="Total 2 4 4 15 4" xfId="50598"/>
    <cellStyle name="Total 2 4 4 15 5" xfId="50599"/>
    <cellStyle name="Total 2 4 4 16" xfId="50600"/>
    <cellStyle name="Total 2 4 4 16 2" xfId="50601"/>
    <cellStyle name="Total 2 4 4 16 3" xfId="50602"/>
    <cellStyle name="Total 2 4 4 16 4" xfId="50603"/>
    <cellStyle name="Total 2 4 4 16 5" xfId="50604"/>
    <cellStyle name="Total 2 4 4 17" xfId="50605"/>
    <cellStyle name="Total 2 4 4 17 2" xfId="50606"/>
    <cellStyle name="Total 2 4 4 17 3" xfId="50607"/>
    <cellStyle name="Total 2 4 4 17 4" xfId="50608"/>
    <cellStyle name="Total 2 4 4 17 5" xfId="50609"/>
    <cellStyle name="Total 2 4 4 18" xfId="50610"/>
    <cellStyle name="Total 2 4 4 18 2" xfId="50611"/>
    <cellStyle name="Total 2 4 4 18 3" xfId="50612"/>
    <cellStyle name="Total 2 4 4 18 4" xfId="50613"/>
    <cellStyle name="Total 2 4 4 18 5" xfId="50614"/>
    <cellStyle name="Total 2 4 4 19" xfId="50615"/>
    <cellStyle name="Total 2 4 4 2" xfId="50616"/>
    <cellStyle name="Total 2 4 4 2 10" xfId="50617"/>
    <cellStyle name="Total 2 4 4 2 10 2" xfId="50618"/>
    <cellStyle name="Total 2 4 4 2 10 3" xfId="50619"/>
    <cellStyle name="Total 2 4 4 2 10 4" xfId="50620"/>
    <cellStyle name="Total 2 4 4 2 10 5" xfId="50621"/>
    <cellStyle name="Total 2 4 4 2 11" xfId="50622"/>
    <cellStyle name="Total 2 4 4 2 11 2" xfId="50623"/>
    <cellStyle name="Total 2 4 4 2 11 3" xfId="50624"/>
    <cellStyle name="Total 2 4 4 2 11 4" xfId="50625"/>
    <cellStyle name="Total 2 4 4 2 11 5" xfId="50626"/>
    <cellStyle name="Total 2 4 4 2 12" xfId="50627"/>
    <cellStyle name="Total 2 4 4 2 12 2" xfId="50628"/>
    <cellStyle name="Total 2 4 4 2 12 3" xfId="50629"/>
    <cellStyle name="Total 2 4 4 2 12 4" xfId="50630"/>
    <cellStyle name="Total 2 4 4 2 12 5" xfId="50631"/>
    <cellStyle name="Total 2 4 4 2 13" xfId="50632"/>
    <cellStyle name="Total 2 4 4 2 13 2" xfId="50633"/>
    <cellStyle name="Total 2 4 4 2 13 3" xfId="50634"/>
    <cellStyle name="Total 2 4 4 2 13 4" xfId="50635"/>
    <cellStyle name="Total 2 4 4 2 13 5" xfId="50636"/>
    <cellStyle name="Total 2 4 4 2 14" xfId="50637"/>
    <cellStyle name="Total 2 4 4 2 14 2" xfId="50638"/>
    <cellStyle name="Total 2 4 4 2 14 3" xfId="50639"/>
    <cellStyle name="Total 2 4 4 2 14 4" xfId="50640"/>
    <cellStyle name="Total 2 4 4 2 14 5" xfId="50641"/>
    <cellStyle name="Total 2 4 4 2 15" xfId="50642"/>
    <cellStyle name="Total 2 4 4 2 15 2" xfId="50643"/>
    <cellStyle name="Total 2 4 4 2 15 3" xfId="50644"/>
    <cellStyle name="Total 2 4 4 2 15 4" xfId="50645"/>
    <cellStyle name="Total 2 4 4 2 15 5" xfId="50646"/>
    <cellStyle name="Total 2 4 4 2 16" xfId="50647"/>
    <cellStyle name="Total 2 4 4 2 16 2" xfId="50648"/>
    <cellStyle name="Total 2 4 4 2 16 3" xfId="50649"/>
    <cellStyle name="Total 2 4 4 2 16 4" xfId="50650"/>
    <cellStyle name="Total 2 4 4 2 16 5" xfId="50651"/>
    <cellStyle name="Total 2 4 4 2 17" xfId="50652"/>
    <cellStyle name="Total 2 4 4 2 17 2" xfId="50653"/>
    <cellStyle name="Total 2 4 4 2 17 3" xfId="50654"/>
    <cellStyle name="Total 2 4 4 2 17 4" xfId="50655"/>
    <cellStyle name="Total 2 4 4 2 17 5" xfId="50656"/>
    <cellStyle name="Total 2 4 4 2 18" xfId="50657"/>
    <cellStyle name="Total 2 4 4 2 18 2" xfId="50658"/>
    <cellStyle name="Total 2 4 4 2 18 3" xfId="50659"/>
    <cellStyle name="Total 2 4 4 2 18 4" xfId="50660"/>
    <cellStyle name="Total 2 4 4 2 18 5" xfId="50661"/>
    <cellStyle name="Total 2 4 4 2 19" xfId="50662"/>
    <cellStyle name="Total 2 4 4 2 2" xfId="50663"/>
    <cellStyle name="Total 2 4 4 2 2 2" xfId="50664"/>
    <cellStyle name="Total 2 4 4 2 2 2 2" xfId="50665"/>
    <cellStyle name="Total 2 4 4 2 2 2 3" xfId="50666"/>
    <cellStyle name="Total 2 4 4 2 2 2 4" xfId="50667"/>
    <cellStyle name="Total 2 4 4 2 2 2 5" xfId="50668"/>
    <cellStyle name="Total 2 4 4 2 2 2 6" xfId="50669"/>
    <cellStyle name="Total 2 4 4 2 2 2 7" xfId="50670"/>
    <cellStyle name="Total 2 4 4 2 2 3" xfId="50671"/>
    <cellStyle name="Total 2 4 4 2 2 4" xfId="50672"/>
    <cellStyle name="Total 2 4 4 2 2 5" xfId="50673"/>
    <cellStyle name="Total 2 4 4 2 3" xfId="50674"/>
    <cellStyle name="Total 2 4 4 2 3 2" xfId="50675"/>
    <cellStyle name="Total 2 4 4 2 3 2 2" xfId="50676"/>
    <cellStyle name="Total 2 4 4 2 3 2 3" xfId="50677"/>
    <cellStyle name="Total 2 4 4 2 3 2 4" xfId="50678"/>
    <cellStyle name="Total 2 4 4 2 3 2 5" xfId="50679"/>
    <cellStyle name="Total 2 4 4 2 3 2 6" xfId="50680"/>
    <cellStyle name="Total 2 4 4 2 3 2 7" xfId="50681"/>
    <cellStyle name="Total 2 4 4 2 3 3" xfId="50682"/>
    <cellStyle name="Total 2 4 4 2 3 4" xfId="50683"/>
    <cellStyle name="Total 2 4 4 2 3 5" xfId="50684"/>
    <cellStyle name="Total 2 4 4 2 4" xfId="50685"/>
    <cellStyle name="Total 2 4 4 2 4 2" xfId="50686"/>
    <cellStyle name="Total 2 4 4 2 4 2 2" xfId="50687"/>
    <cellStyle name="Total 2 4 4 2 4 2 3" xfId="50688"/>
    <cellStyle name="Total 2 4 4 2 4 2 4" xfId="50689"/>
    <cellStyle name="Total 2 4 4 2 4 2 5" xfId="50690"/>
    <cellStyle name="Total 2 4 4 2 4 2 6" xfId="50691"/>
    <cellStyle name="Total 2 4 4 2 4 2 7" xfId="50692"/>
    <cellStyle name="Total 2 4 4 2 4 3" xfId="50693"/>
    <cellStyle name="Total 2 4 4 2 4 4" xfId="50694"/>
    <cellStyle name="Total 2 4 4 2 4 5" xfId="50695"/>
    <cellStyle name="Total 2 4 4 2 5" xfId="50696"/>
    <cellStyle name="Total 2 4 4 2 5 2" xfId="50697"/>
    <cellStyle name="Total 2 4 4 2 5 3" xfId="50698"/>
    <cellStyle name="Total 2 4 4 2 5 4" xfId="50699"/>
    <cellStyle name="Total 2 4 4 2 5 5" xfId="50700"/>
    <cellStyle name="Total 2 4 4 2 5 6" xfId="50701"/>
    <cellStyle name="Total 2 4 4 2 5 7" xfId="50702"/>
    <cellStyle name="Total 2 4 4 2 5 8" xfId="50703"/>
    <cellStyle name="Total 2 4 4 2 6" xfId="50704"/>
    <cellStyle name="Total 2 4 4 2 6 2" xfId="50705"/>
    <cellStyle name="Total 2 4 4 2 6 3" xfId="50706"/>
    <cellStyle name="Total 2 4 4 2 6 4" xfId="50707"/>
    <cellStyle name="Total 2 4 4 2 6 5" xfId="50708"/>
    <cellStyle name="Total 2 4 4 2 6 6" xfId="50709"/>
    <cellStyle name="Total 2 4 4 2 6 7" xfId="50710"/>
    <cellStyle name="Total 2 4 4 2 7" xfId="50711"/>
    <cellStyle name="Total 2 4 4 2 7 2" xfId="50712"/>
    <cellStyle name="Total 2 4 4 2 7 3" xfId="50713"/>
    <cellStyle name="Total 2 4 4 2 7 4" xfId="50714"/>
    <cellStyle name="Total 2 4 4 2 7 5" xfId="50715"/>
    <cellStyle name="Total 2 4 4 2 8" xfId="50716"/>
    <cellStyle name="Total 2 4 4 2 8 2" xfId="50717"/>
    <cellStyle name="Total 2 4 4 2 8 3" xfId="50718"/>
    <cellStyle name="Total 2 4 4 2 8 4" xfId="50719"/>
    <cellStyle name="Total 2 4 4 2 8 5" xfId="50720"/>
    <cellStyle name="Total 2 4 4 2 9" xfId="50721"/>
    <cellStyle name="Total 2 4 4 2 9 2" xfId="50722"/>
    <cellStyle name="Total 2 4 4 2 9 3" xfId="50723"/>
    <cellStyle name="Total 2 4 4 2 9 4" xfId="50724"/>
    <cellStyle name="Total 2 4 4 2 9 5" xfId="50725"/>
    <cellStyle name="Total 2 4 4 3" xfId="50726"/>
    <cellStyle name="Total 2 4 4 3 10" xfId="50727"/>
    <cellStyle name="Total 2 4 4 3 2" xfId="50728"/>
    <cellStyle name="Total 2 4 4 3 2 2" xfId="50729"/>
    <cellStyle name="Total 2 4 4 3 2 2 2" xfId="50730"/>
    <cellStyle name="Total 2 4 4 3 2 2 3" xfId="50731"/>
    <cellStyle name="Total 2 4 4 3 2 2 4" xfId="50732"/>
    <cellStyle name="Total 2 4 4 3 2 2 5" xfId="50733"/>
    <cellStyle name="Total 2 4 4 3 2 2 6" xfId="50734"/>
    <cellStyle name="Total 2 4 4 3 2 2 7" xfId="50735"/>
    <cellStyle name="Total 2 4 4 3 2 3" xfId="50736"/>
    <cellStyle name="Total 2 4 4 3 2 4" xfId="50737"/>
    <cellStyle name="Total 2 4 4 3 3" xfId="50738"/>
    <cellStyle name="Total 2 4 4 3 3 2" xfId="50739"/>
    <cellStyle name="Total 2 4 4 3 3 2 2" xfId="50740"/>
    <cellStyle name="Total 2 4 4 3 3 2 3" xfId="50741"/>
    <cellStyle name="Total 2 4 4 3 3 2 4" xfId="50742"/>
    <cellStyle name="Total 2 4 4 3 3 2 5" xfId="50743"/>
    <cellStyle name="Total 2 4 4 3 3 2 6" xfId="50744"/>
    <cellStyle name="Total 2 4 4 3 3 2 7" xfId="50745"/>
    <cellStyle name="Total 2 4 4 3 3 3" xfId="50746"/>
    <cellStyle name="Total 2 4 4 3 3 4" xfId="50747"/>
    <cellStyle name="Total 2 4 4 3 4" xfId="50748"/>
    <cellStyle name="Total 2 4 4 3 4 2" xfId="50749"/>
    <cellStyle name="Total 2 4 4 3 4 2 2" xfId="50750"/>
    <cellStyle name="Total 2 4 4 3 4 2 3" xfId="50751"/>
    <cellStyle name="Total 2 4 4 3 4 2 4" xfId="50752"/>
    <cellStyle name="Total 2 4 4 3 4 2 5" xfId="50753"/>
    <cellStyle name="Total 2 4 4 3 4 2 6" xfId="50754"/>
    <cellStyle name="Total 2 4 4 3 4 2 7" xfId="50755"/>
    <cellStyle name="Total 2 4 4 3 4 3" xfId="50756"/>
    <cellStyle name="Total 2 4 4 3 4 4" xfId="50757"/>
    <cellStyle name="Total 2 4 4 3 5" xfId="50758"/>
    <cellStyle name="Total 2 4 4 3 5 2" xfId="50759"/>
    <cellStyle name="Total 2 4 4 3 5 3" xfId="50760"/>
    <cellStyle name="Total 2 4 4 3 5 4" xfId="50761"/>
    <cellStyle name="Total 2 4 4 3 5 5" xfId="50762"/>
    <cellStyle name="Total 2 4 4 3 5 6" xfId="50763"/>
    <cellStyle name="Total 2 4 4 3 5 7" xfId="50764"/>
    <cellStyle name="Total 2 4 4 3 5 8" xfId="50765"/>
    <cellStyle name="Total 2 4 4 3 6" xfId="50766"/>
    <cellStyle name="Total 2 4 4 3 6 2" xfId="50767"/>
    <cellStyle name="Total 2 4 4 3 6 3" xfId="50768"/>
    <cellStyle name="Total 2 4 4 3 6 4" xfId="50769"/>
    <cellStyle name="Total 2 4 4 3 6 5" xfId="50770"/>
    <cellStyle name="Total 2 4 4 3 6 6" xfId="50771"/>
    <cellStyle name="Total 2 4 4 3 6 7" xfId="50772"/>
    <cellStyle name="Total 2 4 4 3 7" xfId="50773"/>
    <cellStyle name="Total 2 4 4 3 8" xfId="50774"/>
    <cellStyle name="Total 2 4 4 3 9" xfId="50775"/>
    <cellStyle name="Total 2 4 4 4" xfId="50776"/>
    <cellStyle name="Total 2 4 4 4 2" xfId="50777"/>
    <cellStyle name="Total 2 4 4 4 2 2" xfId="50778"/>
    <cellStyle name="Total 2 4 4 4 2 3" xfId="50779"/>
    <cellStyle name="Total 2 4 4 4 2 4" xfId="50780"/>
    <cellStyle name="Total 2 4 4 4 2 5" xfId="50781"/>
    <cellStyle name="Total 2 4 4 4 2 6" xfId="50782"/>
    <cellStyle name="Total 2 4 4 4 2 7" xfId="50783"/>
    <cellStyle name="Total 2 4 4 4 3" xfId="50784"/>
    <cellStyle name="Total 2 4 4 4 4" xfId="50785"/>
    <cellStyle name="Total 2 4 4 4 5" xfId="50786"/>
    <cellStyle name="Total 2 4 4 5" xfId="50787"/>
    <cellStyle name="Total 2 4 4 5 2" xfId="50788"/>
    <cellStyle name="Total 2 4 4 5 2 2" xfId="50789"/>
    <cellStyle name="Total 2 4 4 5 2 3" xfId="50790"/>
    <cellStyle name="Total 2 4 4 5 2 4" xfId="50791"/>
    <cellStyle name="Total 2 4 4 5 2 5" xfId="50792"/>
    <cellStyle name="Total 2 4 4 5 2 6" xfId="50793"/>
    <cellStyle name="Total 2 4 4 5 2 7" xfId="50794"/>
    <cellStyle name="Total 2 4 4 5 3" xfId="50795"/>
    <cellStyle name="Total 2 4 4 5 4" xfId="50796"/>
    <cellStyle name="Total 2 4 4 5 5" xfId="50797"/>
    <cellStyle name="Total 2 4 4 6" xfId="50798"/>
    <cellStyle name="Total 2 4 4 6 2" xfId="50799"/>
    <cellStyle name="Total 2 4 4 6 2 2" xfId="50800"/>
    <cellStyle name="Total 2 4 4 6 2 3" xfId="50801"/>
    <cellStyle name="Total 2 4 4 6 2 4" xfId="50802"/>
    <cellStyle name="Total 2 4 4 6 2 5" xfId="50803"/>
    <cellStyle name="Total 2 4 4 6 2 6" xfId="50804"/>
    <cellStyle name="Total 2 4 4 6 2 7" xfId="50805"/>
    <cellStyle name="Total 2 4 4 6 3" xfId="50806"/>
    <cellStyle name="Total 2 4 4 6 4" xfId="50807"/>
    <cellStyle name="Total 2 4 4 6 5" xfId="50808"/>
    <cellStyle name="Total 2 4 4 7" xfId="50809"/>
    <cellStyle name="Total 2 4 4 7 2" xfId="50810"/>
    <cellStyle name="Total 2 4 4 7 2 2" xfId="50811"/>
    <cellStyle name="Total 2 4 4 7 2 3" xfId="50812"/>
    <cellStyle name="Total 2 4 4 7 2 4" xfId="50813"/>
    <cellStyle name="Total 2 4 4 7 2 5" xfId="50814"/>
    <cellStyle name="Total 2 4 4 7 2 6" xfId="50815"/>
    <cellStyle name="Total 2 4 4 7 2 7" xfId="50816"/>
    <cellStyle name="Total 2 4 4 7 3" xfId="50817"/>
    <cellStyle name="Total 2 4 4 7 4" xfId="50818"/>
    <cellStyle name="Total 2 4 4 7 5" xfId="50819"/>
    <cellStyle name="Total 2 4 4 8" xfId="50820"/>
    <cellStyle name="Total 2 4 4 8 2" xfId="50821"/>
    <cellStyle name="Total 2 4 4 8 3" xfId="50822"/>
    <cellStyle name="Total 2 4 4 8 4" xfId="50823"/>
    <cellStyle name="Total 2 4 4 8 5" xfId="50824"/>
    <cellStyle name="Total 2 4 4 8 6" xfId="50825"/>
    <cellStyle name="Total 2 4 4 8 7" xfId="50826"/>
    <cellStyle name="Total 2 4 4 8 8" xfId="50827"/>
    <cellStyle name="Total 2 4 4 9" xfId="50828"/>
    <cellStyle name="Total 2 4 4 9 2" xfId="50829"/>
    <cellStyle name="Total 2 4 4 9 3" xfId="50830"/>
    <cellStyle name="Total 2 4 4 9 4" xfId="50831"/>
    <cellStyle name="Total 2 4 4 9 5" xfId="50832"/>
    <cellStyle name="Total 2 4 4 9 6" xfId="50833"/>
    <cellStyle name="Total 2 4 4 9 7" xfId="50834"/>
    <cellStyle name="Total 2 4 5" xfId="50835"/>
    <cellStyle name="Total 2 4 5 10" xfId="50836"/>
    <cellStyle name="Total 2 4 5 10 2" xfId="50837"/>
    <cellStyle name="Total 2 4 5 10 3" xfId="50838"/>
    <cellStyle name="Total 2 4 5 10 4" xfId="50839"/>
    <cellStyle name="Total 2 4 5 10 5" xfId="50840"/>
    <cellStyle name="Total 2 4 5 11" xfId="50841"/>
    <cellStyle name="Total 2 4 5 11 2" xfId="50842"/>
    <cellStyle name="Total 2 4 5 11 3" xfId="50843"/>
    <cellStyle name="Total 2 4 5 11 4" xfId="50844"/>
    <cellStyle name="Total 2 4 5 11 5" xfId="50845"/>
    <cellStyle name="Total 2 4 5 12" xfId="50846"/>
    <cellStyle name="Total 2 4 5 12 2" xfId="50847"/>
    <cellStyle name="Total 2 4 5 12 3" xfId="50848"/>
    <cellStyle name="Total 2 4 5 12 4" xfId="50849"/>
    <cellStyle name="Total 2 4 5 12 5" xfId="50850"/>
    <cellStyle name="Total 2 4 5 13" xfId="50851"/>
    <cellStyle name="Total 2 4 5 13 2" xfId="50852"/>
    <cellStyle name="Total 2 4 5 13 3" xfId="50853"/>
    <cellStyle name="Total 2 4 5 13 4" xfId="50854"/>
    <cellStyle name="Total 2 4 5 13 5" xfId="50855"/>
    <cellStyle name="Total 2 4 5 14" xfId="50856"/>
    <cellStyle name="Total 2 4 5 14 2" xfId="50857"/>
    <cellStyle name="Total 2 4 5 14 3" xfId="50858"/>
    <cellStyle name="Total 2 4 5 14 4" xfId="50859"/>
    <cellStyle name="Total 2 4 5 14 5" xfId="50860"/>
    <cellStyle name="Total 2 4 5 15" xfId="50861"/>
    <cellStyle name="Total 2 4 5 15 2" xfId="50862"/>
    <cellStyle name="Total 2 4 5 15 3" xfId="50863"/>
    <cellStyle name="Total 2 4 5 15 4" xfId="50864"/>
    <cellStyle name="Total 2 4 5 15 5" xfId="50865"/>
    <cellStyle name="Total 2 4 5 16" xfId="50866"/>
    <cellStyle name="Total 2 4 5 16 2" xfId="50867"/>
    <cellStyle name="Total 2 4 5 16 3" xfId="50868"/>
    <cellStyle name="Total 2 4 5 16 4" xfId="50869"/>
    <cellStyle name="Total 2 4 5 16 5" xfId="50870"/>
    <cellStyle name="Total 2 4 5 17" xfId="50871"/>
    <cellStyle name="Total 2 4 5 17 2" xfId="50872"/>
    <cellStyle name="Total 2 4 5 17 3" xfId="50873"/>
    <cellStyle name="Total 2 4 5 17 4" xfId="50874"/>
    <cellStyle name="Total 2 4 5 17 5" xfId="50875"/>
    <cellStyle name="Total 2 4 5 18" xfId="50876"/>
    <cellStyle name="Total 2 4 5 18 2" xfId="50877"/>
    <cellStyle name="Total 2 4 5 18 3" xfId="50878"/>
    <cellStyle name="Total 2 4 5 18 4" xfId="50879"/>
    <cellStyle name="Total 2 4 5 18 5" xfId="50880"/>
    <cellStyle name="Total 2 4 5 19" xfId="50881"/>
    <cellStyle name="Total 2 4 5 2" xfId="50882"/>
    <cellStyle name="Total 2 4 5 2 10" xfId="50883"/>
    <cellStyle name="Total 2 4 5 2 10 2" xfId="50884"/>
    <cellStyle name="Total 2 4 5 2 10 3" xfId="50885"/>
    <cellStyle name="Total 2 4 5 2 10 4" xfId="50886"/>
    <cellStyle name="Total 2 4 5 2 10 5" xfId="50887"/>
    <cellStyle name="Total 2 4 5 2 11" xfId="50888"/>
    <cellStyle name="Total 2 4 5 2 11 2" xfId="50889"/>
    <cellStyle name="Total 2 4 5 2 11 3" xfId="50890"/>
    <cellStyle name="Total 2 4 5 2 11 4" xfId="50891"/>
    <cellStyle name="Total 2 4 5 2 11 5" xfId="50892"/>
    <cellStyle name="Total 2 4 5 2 12" xfId="50893"/>
    <cellStyle name="Total 2 4 5 2 12 2" xfId="50894"/>
    <cellStyle name="Total 2 4 5 2 12 3" xfId="50895"/>
    <cellStyle name="Total 2 4 5 2 12 4" xfId="50896"/>
    <cellStyle name="Total 2 4 5 2 12 5" xfId="50897"/>
    <cellStyle name="Total 2 4 5 2 13" xfId="50898"/>
    <cellStyle name="Total 2 4 5 2 13 2" xfId="50899"/>
    <cellStyle name="Total 2 4 5 2 13 3" xfId="50900"/>
    <cellStyle name="Total 2 4 5 2 13 4" xfId="50901"/>
    <cellStyle name="Total 2 4 5 2 13 5" xfId="50902"/>
    <cellStyle name="Total 2 4 5 2 14" xfId="50903"/>
    <cellStyle name="Total 2 4 5 2 14 2" xfId="50904"/>
    <cellStyle name="Total 2 4 5 2 14 3" xfId="50905"/>
    <cellStyle name="Total 2 4 5 2 14 4" xfId="50906"/>
    <cellStyle name="Total 2 4 5 2 14 5" xfId="50907"/>
    <cellStyle name="Total 2 4 5 2 15" xfId="50908"/>
    <cellStyle name="Total 2 4 5 2 15 2" xfId="50909"/>
    <cellStyle name="Total 2 4 5 2 15 3" xfId="50910"/>
    <cellStyle name="Total 2 4 5 2 15 4" xfId="50911"/>
    <cellStyle name="Total 2 4 5 2 15 5" xfId="50912"/>
    <cellStyle name="Total 2 4 5 2 16" xfId="50913"/>
    <cellStyle name="Total 2 4 5 2 16 2" xfId="50914"/>
    <cellStyle name="Total 2 4 5 2 16 3" xfId="50915"/>
    <cellStyle name="Total 2 4 5 2 16 4" xfId="50916"/>
    <cellStyle name="Total 2 4 5 2 16 5" xfId="50917"/>
    <cellStyle name="Total 2 4 5 2 17" xfId="50918"/>
    <cellStyle name="Total 2 4 5 2 17 2" xfId="50919"/>
    <cellStyle name="Total 2 4 5 2 17 3" xfId="50920"/>
    <cellStyle name="Total 2 4 5 2 17 4" xfId="50921"/>
    <cellStyle name="Total 2 4 5 2 17 5" xfId="50922"/>
    <cellStyle name="Total 2 4 5 2 18" xfId="50923"/>
    <cellStyle name="Total 2 4 5 2 18 2" xfId="50924"/>
    <cellStyle name="Total 2 4 5 2 18 3" xfId="50925"/>
    <cellStyle name="Total 2 4 5 2 18 4" xfId="50926"/>
    <cellStyle name="Total 2 4 5 2 18 5" xfId="50927"/>
    <cellStyle name="Total 2 4 5 2 19" xfId="50928"/>
    <cellStyle name="Total 2 4 5 2 2" xfId="50929"/>
    <cellStyle name="Total 2 4 5 2 2 2" xfId="50930"/>
    <cellStyle name="Total 2 4 5 2 2 2 2" xfId="50931"/>
    <cellStyle name="Total 2 4 5 2 2 2 3" xfId="50932"/>
    <cellStyle name="Total 2 4 5 2 2 2 4" xfId="50933"/>
    <cellStyle name="Total 2 4 5 2 2 2 5" xfId="50934"/>
    <cellStyle name="Total 2 4 5 2 2 2 6" xfId="50935"/>
    <cellStyle name="Total 2 4 5 2 2 2 7" xfId="50936"/>
    <cellStyle name="Total 2 4 5 2 2 3" xfId="50937"/>
    <cellStyle name="Total 2 4 5 2 2 4" xfId="50938"/>
    <cellStyle name="Total 2 4 5 2 2 5" xfId="50939"/>
    <cellStyle name="Total 2 4 5 2 3" xfId="50940"/>
    <cellStyle name="Total 2 4 5 2 3 2" xfId="50941"/>
    <cellStyle name="Total 2 4 5 2 3 2 2" xfId="50942"/>
    <cellStyle name="Total 2 4 5 2 3 2 3" xfId="50943"/>
    <cellStyle name="Total 2 4 5 2 3 2 4" xfId="50944"/>
    <cellStyle name="Total 2 4 5 2 3 2 5" xfId="50945"/>
    <cellStyle name="Total 2 4 5 2 3 2 6" xfId="50946"/>
    <cellStyle name="Total 2 4 5 2 3 2 7" xfId="50947"/>
    <cellStyle name="Total 2 4 5 2 3 3" xfId="50948"/>
    <cellStyle name="Total 2 4 5 2 3 4" xfId="50949"/>
    <cellStyle name="Total 2 4 5 2 3 5" xfId="50950"/>
    <cellStyle name="Total 2 4 5 2 4" xfId="50951"/>
    <cellStyle name="Total 2 4 5 2 4 2" xfId="50952"/>
    <cellStyle name="Total 2 4 5 2 4 2 2" xfId="50953"/>
    <cellStyle name="Total 2 4 5 2 4 2 3" xfId="50954"/>
    <cellStyle name="Total 2 4 5 2 4 2 4" xfId="50955"/>
    <cellStyle name="Total 2 4 5 2 4 2 5" xfId="50956"/>
    <cellStyle name="Total 2 4 5 2 4 2 6" xfId="50957"/>
    <cellStyle name="Total 2 4 5 2 4 2 7" xfId="50958"/>
    <cellStyle name="Total 2 4 5 2 4 3" xfId="50959"/>
    <cellStyle name="Total 2 4 5 2 4 4" xfId="50960"/>
    <cellStyle name="Total 2 4 5 2 4 5" xfId="50961"/>
    <cellStyle name="Total 2 4 5 2 5" xfId="50962"/>
    <cellStyle name="Total 2 4 5 2 5 2" xfId="50963"/>
    <cellStyle name="Total 2 4 5 2 5 3" xfId="50964"/>
    <cellStyle name="Total 2 4 5 2 5 4" xfId="50965"/>
    <cellStyle name="Total 2 4 5 2 5 5" xfId="50966"/>
    <cellStyle name="Total 2 4 5 2 5 6" xfId="50967"/>
    <cellStyle name="Total 2 4 5 2 5 7" xfId="50968"/>
    <cellStyle name="Total 2 4 5 2 5 8" xfId="50969"/>
    <cellStyle name="Total 2 4 5 2 6" xfId="50970"/>
    <cellStyle name="Total 2 4 5 2 6 2" xfId="50971"/>
    <cellStyle name="Total 2 4 5 2 6 3" xfId="50972"/>
    <cellStyle name="Total 2 4 5 2 6 4" xfId="50973"/>
    <cellStyle name="Total 2 4 5 2 6 5" xfId="50974"/>
    <cellStyle name="Total 2 4 5 2 6 6" xfId="50975"/>
    <cellStyle name="Total 2 4 5 2 6 7" xfId="50976"/>
    <cellStyle name="Total 2 4 5 2 7" xfId="50977"/>
    <cellStyle name="Total 2 4 5 2 7 2" xfId="50978"/>
    <cellStyle name="Total 2 4 5 2 7 3" xfId="50979"/>
    <cellStyle name="Total 2 4 5 2 7 4" xfId="50980"/>
    <cellStyle name="Total 2 4 5 2 7 5" xfId="50981"/>
    <cellStyle name="Total 2 4 5 2 8" xfId="50982"/>
    <cellStyle name="Total 2 4 5 2 8 2" xfId="50983"/>
    <cellStyle name="Total 2 4 5 2 8 3" xfId="50984"/>
    <cellStyle name="Total 2 4 5 2 8 4" xfId="50985"/>
    <cellStyle name="Total 2 4 5 2 8 5" xfId="50986"/>
    <cellStyle name="Total 2 4 5 2 9" xfId="50987"/>
    <cellStyle name="Total 2 4 5 2 9 2" xfId="50988"/>
    <cellStyle name="Total 2 4 5 2 9 3" xfId="50989"/>
    <cellStyle name="Total 2 4 5 2 9 4" xfId="50990"/>
    <cellStyle name="Total 2 4 5 2 9 5" xfId="50991"/>
    <cellStyle name="Total 2 4 5 3" xfId="50992"/>
    <cellStyle name="Total 2 4 5 3 10" xfId="50993"/>
    <cellStyle name="Total 2 4 5 3 2" xfId="50994"/>
    <cellStyle name="Total 2 4 5 3 2 2" xfId="50995"/>
    <cellStyle name="Total 2 4 5 3 2 2 2" xfId="50996"/>
    <cellStyle name="Total 2 4 5 3 2 2 3" xfId="50997"/>
    <cellStyle name="Total 2 4 5 3 2 2 4" xfId="50998"/>
    <cellStyle name="Total 2 4 5 3 2 2 5" xfId="50999"/>
    <cellStyle name="Total 2 4 5 3 2 2 6" xfId="51000"/>
    <cellStyle name="Total 2 4 5 3 2 2 7" xfId="51001"/>
    <cellStyle name="Total 2 4 5 3 2 3" xfId="51002"/>
    <cellStyle name="Total 2 4 5 3 2 4" xfId="51003"/>
    <cellStyle name="Total 2 4 5 3 3" xfId="51004"/>
    <cellStyle name="Total 2 4 5 3 3 2" xfId="51005"/>
    <cellStyle name="Total 2 4 5 3 3 2 2" xfId="51006"/>
    <cellStyle name="Total 2 4 5 3 3 2 3" xfId="51007"/>
    <cellStyle name="Total 2 4 5 3 3 2 4" xfId="51008"/>
    <cellStyle name="Total 2 4 5 3 3 2 5" xfId="51009"/>
    <cellStyle name="Total 2 4 5 3 3 2 6" xfId="51010"/>
    <cellStyle name="Total 2 4 5 3 3 2 7" xfId="51011"/>
    <cellStyle name="Total 2 4 5 3 3 3" xfId="51012"/>
    <cellStyle name="Total 2 4 5 3 3 4" xfId="51013"/>
    <cellStyle name="Total 2 4 5 3 4" xfId="51014"/>
    <cellStyle name="Total 2 4 5 3 4 2" xfId="51015"/>
    <cellStyle name="Total 2 4 5 3 4 2 2" xfId="51016"/>
    <cellStyle name="Total 2 4 5 3 4 2 3" xfId="51017"/>
    <cellStyle name="Total 2 4 5 3 4 2 4" xfId="51018"/>
    <cellStyle name="Total 2 4 5 3 4 2 5" xfId="51019"/>
    <cellStyle name="Total 2 4 5 3 4 2 6" xfId="51020"/>
    <cellStyle name="Total 2 4 5 3 4 2 7" xfId="51021"/>
    <cellStyle name="Total 2 4 5 3 4 3" xfId="51022"/>
    <cellStyle name="Total 2 4 5 3 4 4" xfId="51023"/>
    <cellStyle name="Total 2 4 5 3 5" xfId="51024"/>
    <cellStyle name="Total 2 4 5 3 5 2" xfId="51025"/>
    <cellStyle name="Total 2 4 5 3 5 3" xfId="51026"/>
    <cellStyle name="Total 2 4 5 3 5 4" xfId="51027"/>
    <cellStyle name="Total 2 4 5 3 5 5" xfId="51028"/>
    <cellStyle name="Total 2 4 5 3 5 6" xfId="51029"/>
    <cellStyle name="Total 2 4 5 3 5 7" xfId="51030"/>
    <cellStyle name="Total 2 4 5 3 5 8" xfId="51031"/>
    <cellStyle name="Total 2 4 5 3 6" xfId="51032"/>
    <cellStyle name="Total 2 4 5 3 6 2" xfId="51033"/>
    <cellStyle name="Total 2 4 5 3 6 3" xfId="51034"/>
    <cellStyle name="Total 2 4 5 3 6 4" xfId="51035"/>
    <cellStyle name="Total 2 4 5 3 6 5" xfId="51036"/>
    <cellStyle name="Total 2 4 5 3 6 6" xfId="51037"/>
    <cellStyle name="Total 2 4 5 3 6 7" xfId="51038"/>
    <cellStyle name="Total 2 4 5 3 7" xfId="51039"/>
    <cellStyle name="Total 2 4 5 3 8" xfId="51040"/>
    <cellStyle name="Total 2 4 5 3 9" xfId="51041"/>
    <cellStyle name="Total 2 4 5 4" xfId="51042"/>
    <cellStyle name="Total 2 4 5 4 2" xfId="51043"/>
    <cellStyle name="Total 2 4 5 4 2 2" xfId="51044"/>
    <cellStyle name="Total 2 4 5 4 2 3" xfId="51045"/>
    <cellStyle name="Total 2 4 5 4 2 4" xfId="51046"/>
    <cellStyle name="Total 2 4 5 4 2 5" xfId="51047"/>
    <cellStyle name="Total 2 4 5 4 2 6" xfId="51048"/>
    <cellStyle name="Total 2 4 5 4 2 7" xfId="51049"/>
    <cellStyle name="Total 2 4 5 4 3" xfId="51050"/>
    <cellStyle name="Total 2 4 5 4 4" xfId="51051"/>
    <cellStyle name="Total 2 4 5 4 5" xfId="51052"/>
    <cellStyle name="Total 2 4 5 5" xfId="51053"/>
    <cellStyle name="Total 2 4 5 5 2" xfId="51054"/>
    <cellStyle name="Total 2 4 5 5 2 2" xfId="51055"/>
    <cellStyle name="Total 2 4 5 5 2 3" xfId="51056"/>
    <cellStyle name="Total 2 4 5 5 2 4" xfId="51057"/>
    <cellStyle name="Total 2 4 5 5 2 5" xfId="51058"/>
    <cellStyle name="Total 2 4 5 5 2 6" xfId="51059"/>
    <cellStyle name="Total 2 4 5 5 2 7" xfId="51060"/>
    <cellStyle name="Total 2 4 5 5 3" xfId="51061"/>
    <cellStyle name="Total 2 4 5 5 4" xfId="51062"/>
    <cellStyle name="Total 2 4 5 5 5" xfId="51063"/>
    <cellStyle name="Total 2 4 5 6" xfId="51064"/>
    <cellStyle name="Total 2 4 5 6 2" xfId="51065"/>
    <cellStyle name="Total 2 4 5 6 2 2" xfId="51066"/>
    <cellStyle name="Total 2 4 5 6 2 3" xfId="51067"/>
    <cellStyle name="Total 2 4 5 6 2 4" xfId="51068"/>
    <cellStyle name="Total 2 4 5 6 2 5" xfId="51069"/>
    <cellStyle name="Total 2 4 5 6 2 6" xfId="51070"/>
    <cellStyle name="Total 2 4 5 6 2 7" xfId="51071"/>
    <cellStyle name="Total 2 4 5 6 3" xfId="51072"/>
    <cellStyle name="Total 2 4 5 6 4" xfId="51073"/>
    <cellStyle name="Total 2 4 5 6 5" xfId="51074"/>
    <cellStyle name="Total 2 4 5 7" xfId="51075"/>
    <cellStyle name="Total 2 4 5 7 2" xfId="51076"/>
    <cellStyle name="Total 2 4 5 7 2 2" xfId="51077"/>
    <cellStyle name="Total 2 4 5 7 2 3" xfId="51078"/>
    <cellStyle name="Total 2 4 5 7 2 4" xfId="51079"/>
    <cellStyle name="Total 2 4 5 7 2 5" xfId="51080"/>
    <cellStyle name="Total 2 4 5 7 2 6" xfId="51081"/>
    <cellStyle name="Total 2 4 5 7 2 7" xfId="51082"/>
    <cellStyle name="Total 2 4 5 7 3" xfId="51083"/>
    <cellStyle name="Total 2 4 5 7 4" xfId="51084"/>
    <cellStyle name="Total 2 4 5 7 5" xfId="51085"/>
    <cellStyle name="Total 2 4 5 8" xfId="51086"/>
    <cellStyle name="Total 2 4 5 8 2" xfId="51087"/>
    <cellStyle name="Total 2 4 5 8 3" xfId="51088"/>
    <cellStyle name="Total 2 4 5 8 4" xfId="51089"/>
    <cellStyle name="Total 2 4 5 8 5" xfId="51090"/>
    <cellStyle name="Total 2 4 5 8 6" xfId="51091"/>
    <cellStyle name="Total 2 4 5 8 7" xfId="51092"/>
    <cellStyle name="Total 2 4 5 8 8" xfId="51093"/>
    <cellStyle name="Total 2 4 5 9" xfId="51094"/>
    <cellStyle name="Total 2 4 5 9 2" xfId="51095"/>
    <cellStyle name="Total 2 4 5 9 3" xfId="51096"/>
    <cellStyle name="Total 2 4 5 9 4" xfId="51097"/>
    <cellStyle name="Total 2 4 5 9 5" xfId="51098"/>
    <cellStyle name="Total 2 4 5 9 6" xfId="51099"/>
    <cellStyle name="Total 2 4 5 9 7" xfId="51100"/>
    <cellStyle name="Total 2 4 6" xfId="51101"/>
    <cellStyle name="Total 2 4 6 10" xfId="51102"/>
    <cellStyle name="Total 2 4 6 10 2" xfId="51103"/>
    <cellStyle name="Total 2 4 6 10 3" xfId="51104"/>
    <cellStyle name="Total 2 4 6 10 4" xfId="51105"/>
    <cellStyle name="Total 2 4 6 10 5" xfId="51106"/>
    <cellStyle name="Total 2 4 6 11" xfId="51107"/>
    <cellStyle name="Total 2 4 6 11 2" xfId="51108"/>
    <cellStyle name="Total 2 4 6 11 3" xfId="51109"/>
    <cellStyle name="Total 2 4 6 11 4" xfId="51110"/>
    <cellStyle name="Total 2 4 6 11 5" xfId="51111"/>
    <cellStyle name="Total 2 4 6 12" xfId="51112"/>
    <cellStyle name="Total 2 4 6 12 2" xfId="51113"/>
    <cellStyle name="Total 2 4 6 12 3" xfId="51114"/>
    <cellStyle name="Total 2 4 6 12 4" xfId="51115"/>
    <cellStyle name="Total 2 4 6 12 5" xfId="51116"/>
    <cellStyle name="Total 2 4 6 13" xfId="51117"/>
    <cellStyle name="Total 2 4 6 13 2" xfId="51118"/>
    <cellStyle name="Total 2 4 6 13 3" xfId="51119"/>
    <cellStyle name="Total 2 4 6 13 4" xfId="51120"/>
    <cellStyle name="Total 2 4 6 13 5" xfId="51121"/>
    <cellStyle name="Total 2 4 6 14" xfId="51122"/>
    <cellStyle name="Total 2 4 6 14 2" xfId="51123"/>
    <cellStyle name="Total 2 4 6 14 3" xfId="51124"/>
    <cellStyle name="Total 2 4 6 14 4" xfId="51125"/>
    <cellStyle name="Total 2 4 6 14 5" xfId="51126"/>
    <cellStyle name="Total 2 4 6 15" xfId="51127"/>
    <cellStyle name="Total 2 4 6 15 2" xfId="51128"/>
    <cellStyle name="Total 2 4 6 15 3" xfId="51129"/>
    <cellStyle name="Total 2 4 6 15 4" xfId="51130"/>
    <cellStyle name="Total 2 4 6 15 5" xfId="51131"/>
    <cellStyle name="Total 2 4 6 16" xfId="51132"/>
    <cellStyle name="Total 2 4 6 16 2" xfId="51133"/>
    <cellStyle name="Total 2 4 6 16 3" xfId="51134"/>
    <cellStyle name="Total 2 4 6 16 4" xfId="51135"/>
    <cellStyle name="Total 2 4 6 16 5" xfId="51136"/>
    <cellStyle name="Total 2 4 6 17" xfId="51137"/>
    <cellStyle name="Total 2 4 6 17 2" xfId="51138"/>
    <cellStyle name="Total 2 4 6 17 3" xfId="51139"/>
    <cellStyle name="Total 2 4 6 17 4" xfId="51140"/>
    <cellStyle name="Total 2 4 6 17 5" xfId="51141"/>
    <cellStyle name="Total 2 4 6 18" xfId="51142"/>
    <cellStyle name="Total 2 4 6 18 2" xfId="51143"/>
    <cellStyle name="Total 2 4 6 18 3" xfId="51144"/>
    <cellStyle name="Total 2 4 6 18 4" xfId="51145"/>
    <cellStyle name="Total 2 4 6 18 5" xfId="51146"/>
    <cellStyle name="Total 2 4 6 19" xfId="51147"/>
    <cellStyle name="Total 2 4 6 2" xfId="51148"/>
    <cellStyle name="Total 2 4 6 2 2" xfId="51149"/>
    <cellStyle name="Total 2 4 6 2 2 2" xfId="51150"/>
    <cellStyle name="Total 2 4 6 2 2 3" xfId="51151"/>
    <cellStyle name="Total 2 4 6 2 2 4" xfId="51152"/>
    <cellStyle name="Total 2 4 6 2 2 5" xfId="51153"/>
    <cellStyle name="Total 2 4 6 2 2 6" xfId="51154"/>
    <cellStyle name="Total 2 4 6 2 2 7" xfId="51155"/>
    <cellStyle name="Total 2 4 6 2 3" xfId="51156"/>
    <cellStyle name="Total 2 4 6 2 4" xfId="51157"/>
    <cellStyle name="Total 2 4 6 2 5" xfId="51158"/>
    <cellStyle name="Total 2 4 6 3" xfId="51159"/>
    <cellStyle name="Total 2 4 6 3 2" xfId="51160"/>
    <cellStyle name="Total 2 4 6 3 2 2" xfId="51161"/>
    <cellStyle name="Total 2 4 6 3 2 3" xfId="51162"/>
    <cellStyle name="Total 2 4 6 3 2 4" xfId="51163"/>
    <cellStyle name="Total 2 4 6 3 2 5" xfId="51164"/>
    <cellStyle name="Total 2 4 6 3 2 6" xfId="51165"/>
    <cellStyle name="Total 2 4 6 3 2 7" xfId="51166"/>
    <cellStyle name="Total 2 4 6 3 3" xfId="51167"/>
    <cellStyle name="Total 2 4 6 3 4" xfId="51168"/>
    <cellStyle name="Total 2 4 6 3 5" xfId="51169"/>
    <cellStyle name="Total 2 4 6 4" xfId="51170"/>
    <cellStyle name="Total 2 4 6 4 2" xfId="51171"/>
    <cellStyle name="Total 2 4 6 4 2 2" xfId="51172"/>
    <cellStyle name="Total 2 4 6 4 2 3" xfId="51173"/>
    <cellStyle name="Total 2 4 6 4 2 4" xfId="51174"/>
    <cellStyle name="Total 2 4 6 4 2 5" xfId="51175"/>
    <cellStyle name="Total 2 4 6 4 2 6" xfId="51176"/>
    <cellStyle name="Total 2 4 6 4 2 7" xfId="51177"/>
    <cellStyle name="Total 2 4 6 4 3" xfId="51178"/>
    <cellStyle name="Total 2 4 6 4 4" xfId="51179"/>
    <cellStyle name="Total 2 4 6 4 5" xfId="51180"/>
    <cellStyle name="Total 2 4 6 5" xfId="51181"/>
    <cellStyle name="Total 2 4 6 5 2" xfId="51182"/>
    <cellStyle name="Total 2 4 6 5 3" xfId="51183"/>
    <cellStyle name="Total 2 4 6 5 4" xfId="51184"/>
    <cellStyle name="Total 2 4 6 5 5" xfId="51185"/>
    <cellStyle name="Total 2 4 6 5 6" xfId="51186"/>
    <cellStyle name="Total 2 4 6 5 7" xfId="51187"/>
    <cellStyle name="Total 2 4 6 5 8" xfId="51188"/>
    <cellStyle name="Total 2 4 6 6" xfId="51189"/>
    <cellStyle name="Total 2 4 6 6 2" xfId="51190"/>
    <cellStyle name="Total 2 4 6 6 3" xfId="51191"/>
    <cellStyle name="Total 2 4 6 6 4" xfId="51192"/>
    <cellStyle name="Total 2 4 6 6 5" xfId="51193"/>
    <cellStyle name="Total 2 4 6 6 6" xfId="51194"/>
    <cellStyle name="Total 2 4 6 6 7" xfId="51195"/>
    <cellStyle name="Total 2 4 6 7" xfId="51196"/>
    <cellStyle name="Total 2 4 6 7 2" xfId="51197"/>
    <cellStyle name="Total 2 4 6 7 3" xfId="51198"/>
    <cellStyle name="Total 2 4 6 7 4" xfId="51199"/>
    <cellStyle name="Total 2 4 6 7 5" xfId="51200"/>
    <cellStyle name="Total 2 4 6 8" xfId="51201"/>
    <cellStyle name="Total 2 4 6 8 2" xfId="51202"/>
    <cellStyle name="Total 2 4 6 8 3" xfId="51203"/>
    <cellStyle name="Total 2 4 6 8 4" xfId="51204"/>
    <cellStyle name="Total 2 4 6 8 5" xfId="51205"/>
    <cellStyle name="Total 2 4 6 9" xfId="51206"/>
    <cellStyle name="Total 2 4 6 9 2" xfId="51207"/>
    <cellStyle name="Total 2 4 6 9 3" xfId="51208"/>
    <cellStyle name="Total 2 4 6 9 4" xfId="51209"/>
    <cellStyle name="Total 2 4 6 9 5" xfId="51210"/>
    <cellStyle name="Total 2 4 7" xfId="51211"/>
    <cellStyle name="Total 2 4 7 10" xfId="51212"/>
    <cellStyle name="Total 2 4 7 2" xfId="51213"/>
    <cellStyle name="Total 2 4 7 2 2" xfId="51214"/>
    <cellStyle name="Total 2 4 7 2 2 2" xfId="51215"/>
    <cellStyle name="Total 2 4 7 2 2 3" xfId="51216"/>
    <cellStyle name="Total 2 4 7 2 2 4" xfId="51217"/>
    <cellStyle name="Total 2 4 7 2 2 5" xfId="51218"/>
    <cellStyle name="Total 2 4 7 2 2 6" xfId="51219"/>
    <cellStyle name="Total 2 4 7 2 2 7" xfId="51220"/>
    <cellStyle name="Total 2 4 7 2 3" xfId="51221"/>
    <cellStyle name="Total 2 4 7 2 4" xfId="51222"/>
    <cellStyle name="Total 2 4 7 3" xfId="51223"/>
    <cellStyle name="Total 2 4 7 3 2" xfId="51224"/>
    <cellStyle name="Total 2 4 7 3 2 2" xfId="51225"/>
    <cellStyle name="Total 2 4 7 3 2 3" xfId="51226"/>
    <cellStyle name="Total 2 4 7 3 2 4" xfId="51227"/>
    <cellStyle name="Total 2 4 7 3 2 5" xfId="51228"/>
    <cellStyle name="Total 2 4 7 3 2 6" xfId="51229"/>
    <cellStyle name="Total 2 4 7 3 2 7" xfId="51230"/>
    <cellStyle name="Total 2 4 7 3 3" xfId="51231"/>
    <cellStyle name="Total 2 4 7 3 4" xfId="51232"/>
    <cellStyle name="Total 2 4 7 4" xfId="51233"/>
    <cellStyle name="Total 2 4 7 4 2" xfId="51234"/>
    <cellStyle name="Total 2 4 7 4 2 2" xfId="51235"/>
    <cellStyle name="Total 2 4 7 4 2 3" xfId="51236"/>
    <cellStyle name="Total 2 4 7 4 2 4" xfId="51237"/>
    <cellStyle name="Total 2 4 7 4 2 5" xfId="51238"/>
    <cellStyle name="Total 2 4 7 4 2 6" xfId="51239"/>
    <cellStyle name="Total 2 4 7 4 2 7" xfId="51240"/>
    <cellStyle name="Total 2 4 7 4 3" xfId="51241"/>
    <cellStyle name="Total 2 4 7 4 4" xfId="51242"/>
    <cellStyle name="Total 2 4 7 5" xfId="51243"/>
    <cellStyle name="Total 2 4 7 5 2" xfId="51244"/>
    <cellStyle name="Total 2 4 7 5 3" xfId="51245"/>
    <cellStyle name="Total 2 4 7 5 4" xfId="51246"/>
    <cellStyle name="Total 2 4 7 5 5" xfId="51247"/>
    <cellStyle name="Total 2 4 7 5 6" xfId="51248"/>
    <cellStyle name="Total 2 4 7 5 7" xfId="51249"/>
    <cellStyle name="Total 2 4 7 5 8" xfId="51250"/>
    <cellStyle name="Total 2 4 7 6" xfId="51251"/>
    <cellStyle name="Total 2 4 7 6 2" xfId="51252"/>
    <cellStyle name="Total 2 4 7 6 3" xfId="51253"/>
    <cellStyle name="Total 2 4 7 6 4" xfId="51254"/>
    <cellStyle name="Total 2 4 7 6 5" xfId="51255"/>
    <cellStyle name="Total 2 4 7 6 6" xfId="51256"/>
    <cellStyle name="Total 2 4 7 6 7" xfId="51257"/>
    <cellStyle name="Total 2 4 7 7" xfId="51258"/>
    <cellStyle name="Total 2 4 7 8" xfId="51259"/>
    <cellStyle name="Total 2 4 7 9" xfId="51260"/>
    <cellStyle name="Total 2 4 8" xfId="51261"/>
    <cellStyle name="Total 2 4 8 2" xfId="51262"/>
    <cellStyle name="Total 2 4 8 2 2" xfId="51263"/>
    <cellStyle name="Total 2 4 8 2 3" xfId="51264"/>
    <cellStyle name="Total 2 4 8 2 4" xfId="51265"/>
    <cellStyle name="Total 2 4 8 2 5" xfId="51266"/>
    <cellStyle name="Total 2 4 8 2 6" xfId="51267"/>
    <cellStyle name="Total 2 4 8 2 7" xfId="51268"/>
    <cellStyle name="Total 2 4 8 3" xfId="51269"/>
    <cellStyle name="Total 2 4 8 4" xfId="51270"/>
    <cellStyle name="Total 2 4 8 5" xfId="51271"/>
    <cellStyle name="Total 2 4 9" xfId="51272"/>
    <cellStyle name="Total 2 4 9 2" xfId="51273"/>
    <cellStyle name="Total 2 4 9 2 2" xfId="51274"/>
    <cellStyle name="Total 2 4 9 2 3" xfId="51275"/>
    <cellStyle name="Total 2 4 9 2 4" xfId="51276"/>
    <cellStyle name="Total 2 4 9 2 5" xfId="51277"/>
    <cellStyle name="Total 2 4 9 2 6" xfId="51278"/>
    <cellStyle name="Total 2 4 9 2 7" xfId="51279"/>
    <cellStyle name="Total 2 4 9 3" xfId="51280"/>
    <cellStyle name="Total 2 4 9 4" xfId="51281"/>
    <cellStyle name="Total 2 4 9 5" xfId="51282"/>
    <cellStyle name="Total 2 5" xfId="51283"/>
    <cellStyle name="Total 2 5 10" xfId="51284"/>
    <cellStyle name="Total 2 5 10 2" xfId="51285"/>
    <cellStyle name="Total 2 5 10 2 2" xfId="51286"/>
    <cellStyle name="Total 2 5 10 2 3" xfId="51287"/>
    <cellStyle name="Total 2 5 10 2 4" xfId="51288"/>
    <cellStyle name="Total 2 5 10 2 5" xfId="51289"/>
    <cellStyle name="Total 2 5 10 2 6" xfId="51290"/>
    <cellStyle name="Total 2 5 10 2 7" xfId="51291"/>
    <cellStyle name="Total 2 5 10 3" xfId="51292"/>
    <cellStyle name="Total 2 5 10 4" xfId="51293"/>
    <cellStyle name="Total 2 5 10 5" xfId="51294"/>
    <cellStyle name="Total 2 5 11" xfId="51295"/>
    <cellStyle name="Total 2 5 11 2" xfId="51296"/>
    <cellStyle name="Total 2 5 11 2 2" xfId="51297"/>
    <cellStyle name="Total 2 5 11 2 3" xfId="51298"/>
    <cellStyle name="Total 2 5 11 2 4" xfId="51299"/>
    <cellStyle name="Total 2 5 11 2 5" xfId="51300"/>
    <cellStyle name="Total 2 5 11 2 6" xfId="51301"/>
    <cellStyle name="Total 2 5 11 2 7" xfId="51302"/>
    <cellStyle name="Total 2 5 11 3" xfId="51303"/>
    <cellStyle name="Total 2 5 11 4" xfId="51304"/>
    <cellStyle name="Total 2 5 11 5" xfId="51305"/>
    <cellStyle name="Total 2 5 12" xfId="51306"/>
    <cellStyle name="Total 2 5 12 2" xfId="51307"/>
    <cellStyle name="Total 2 5 12 3" xfId="51308"/>
    <cellStyle name="Total 2 5 12 4" xfId="51309"/>
    <cellStyle name="Total 2 5 12 5" xfId="51310"/>
    <cellStyle name="Total 2 5 12 6" xfId="51311"/>
    <cellStyle name="Total 2 5 12 7" xfId="51312"/>
    <cellStyle name="Total 2 5 12 8" xfId="51313"/>
    <cellStyle name="Total 2 5 13" xfId="51314"/>
    <cellStyle name="Total 2 5 13 2" xfId="51315"/>
    <cellStyle name="Total 2 5 13 3" xfId="51316"/>
    <cellStyle name="Total 2 5 13 4" xfId="51317"/>
    <cellStyle name="Total 2 5 13 5" xfId="51318"/>
    <cellStyle name="Total 2 5 13 6" xfId="51319"/>
    <cellStyle name="Total 2 5 13 7" xfId="51320"/>
    <cellStyle name="Total 2 5 14" xfId="51321"/>
    <cellStyle name="Total 2 5 14 2" xfId="51322"/>
    <cellStyle name="Total 2 5 14 3" xfId="51323"/>
    <cellStyle name="Total 2 5 14 4" xfId="51324"/>
    <cellStyle name="Total 2 5 14 5" xfId="51325"/>
    <cellStyle name="Total 2 5 15" xfId="51326"/>
    <cellStyle name="Total 2 5 15 2" xfId="51327"/>
    <cellStyle name="Total 2 5 15 3" xfId="51328"/>
    <cellStyle name="Total 2 5 15 4" xfId="51329"/>
    <cellStyle name="Total 2 5 15 5" xfId="51330"/>
    <cellStyle name="Total 2 5 16" xfId="51331"/>
    <cellStyle name="Total 2 5 16 2" xfId="51332"/>
    <cellStyle name="Total 2 5 16 3" xfId="51333"/>
    <cellStyle name="Total 2 5 16 4" xfId="51334"/>
    <cellStyle name="Total 2 5 16 5" xfId="51335"/>
    <cellStyle name="Total 2 5 17" xfId="51336"/>
    <cellStyle name="Total 2 5 17 2" xfId="51337"/>
    <cellStyle name="Total 2 5 17 3" xfId="51338"/>
    <cellStyle name="Total 2 5 17 4" xfId="51339"/>
    <cellStyle name="Total 2 5 17 5" xfId="51340"/>
    <cellStyle name="Total 2 5 18" xfId="51341"/>
    <cellStyle name="Total 2 5 18 2" xfId="51342"/>
    <cellStyle name="Total 2 5 18 3" xfId="51343"/>
    <cellStyle name="Total 2 5 18 4" xfId="51344"/>
    <cellStyle name="Total 2 5 18 5" xfId="51345"/>
    <cellStyle name="Total 2 5 19" xfId="51346"/>
    <cellStyle name="Total 2 5 19 2" xfId="51347"/>
    <cellStyle name="Total 2 5 19 3" xfId="51348"/>
    <cellStyle name="Total 2 5 19 4" xfId="51349"/>
    <cellStyle name="Total 2 5 19 5" xfId="51350"/>
    <cellStyle name="Total 2 5 2" xfId="51351"/>
    <cellStyle name="Total 2 5 2 10" xfId="51352"/>
    <cellStyle name="Total 2 5 2 10 2" xfId="51353"/>
    <cellStyle name="Total 2 5 2 10 3" xfId="51354"/>
    <cellStyle name="Total 2 5 2 10 4" xfId="51355"/>
    <cellStyle name="Total 2 5 2 10 5" xfId="51356"/>
    <cellStyle name="Total 2 5 2 10 6" xfId="51357"/>
    <cellStyle name="Total 2 5 2 10 7" xfId="51358"/>
    <cellStyle name="Total 2 5 2 10 8" xfId="51359"/>
    <cellStyle name="Total 2 5 2 11" xfId="51360"/>
    <cellStyle name="Total 2 5 2 11 2" xfId="51361"/>
    <cellStyle name="Total 2 5 2 11 3" xfId="51362"/>
    <cellStyle name="Total 2 5 2 11 4" xfId="51363"/>
    <cellStyle name="Total 2 5 2 11 5" xfId="51364"/>
    <cellStyle name="Total 2 5 2 11 6" xfId="51365"/>
    <cellStyle name="Total 2 5 2 11 7" xfId="51366"/>
    <cellStyle name="Total 2 5 2 12" xfId="51367"/>
    <cellStyle name="Total 2 5 2 12 2" xfId="51368"/>
    <cellStyle name="Total 2 5 2 12 3" xfId="51369"/>
    <cellStyle name="Total 2 5 2 12 4" xfId="51370"/>
    <cellStyle name="Total 2 5 2 12 5" xfId="51371"/>
    <cellStyle name="Total 2 5 2 13" xfId="51372"/>
    <cellStyle name="Total 2 5 2 13 2" xfId="51373"/>
    <cellStyle name="Total 2 5 2 13 3" xfId="51374"/>
    <cellStyle name="Total 2 5 2 13 4" xfId="51375"/>
    <cellStyle name="Total 2 5 2 13 5" xfId="51376"/>
    <cellStyle name="Total 2 5 2 14" xfId="51377"/>
    <cellStyle name="Total 2 5 2 14 2" xfId="51378"/>
    <cellStyle name="Total 2 5 2 14 3" xfId="51379"/>
    <cellStyle name="Total 2 5 2 14 4" xfId="51380"/>
    <cellStyle name="Total 2 5 2 14 5" xfId="51381"/>
    <cellStyle name="Total 2 5 2 15" xfId="51382"/>
    <cellStyle name="Total 2 5 2 15 2" xfId="51383"/>
    <cellStyle name="Total 2 5 2 15 3" xfId="51384"/>
    <cellStyle name="Total 2 5 2 15 4" xfId="51385"/>
    <cellStyle name="Total 2 5 2 15 5" xfId="51386"/>
    <cellStyle name="Total 2 5 2 16" xfId="51387"/>
    <cellStyle name="Total 2 5 2 16 2" xfId="51388"/>
    <cellStyle name="Total 2 5 2 16 3" xfId="51389"/>
    <cellStyle name="Total 2 5 2 16 4" xfId="51390"/>
    <cellStyle name="Total 2 5 2 16 5" xfId="51391"/>
    <cellStyle name="Total 2 5 2 17" xfId="51392"/>
    <cellStyle name="Total 2 5 2 17 2" xfId="51393"/>
    <cellStyle name="Total 2 5 2 17 3" xfId="51394"/>
    <cellStyle name="Total 2 5 2 17 4" xfId="51395"/>
    <cellStyle name="Total 2 5 2 17 5" xfId="51396"/>
    <cellStyle name="Total 2 5 2 18" xfId="51397"/>
    <cellStyle name="Total 2 5 2 2" xfId="51398"/>
    <cellStyle name="Total 2 5 2 2 10" xfId="51399"/>
    <cellStyle name="Total 2 5 2 2 10 2" xfId="51400"/>
    <cellStyle name="Total 2 5 2 2 10 3" xfId="51401"/>
    <cellStyle name="Total 2 5 2 2 10 4" xfId="51402"/>
    <cellStyle name="Total 2 5 2 2 10 5" xfId="51403"/>
    <cellStyle name="Total 2 5 2 2 11" xfId="51404"/>
    <cellStyle name="Total 2 5 2 2 11 2" xfId="51405"/>
    <cellStyle name="Total 2 5 2 2 11 3" xfId="51406"/>
    <cellStyle name="Total 2 5 2 2 11 4" xfId="51407"/>
    <cellStyle name="Total 2 5 2 2 11 5" xfId="51408"/>
    <cellStyle name="Total 2 5 2 2 12" xfId="51409"/>
    <cellStyle name="Total 2 5 2 2 12 2" xfId="51410"/>
    <cellStyle name="Total 2 5 2 2 12 3" xfId="51411"/>
    <cellStyle name="Total 2 5 2 2 12 4" xfId="51412"/>
    <cellStyle name="Total 2 5 2 2 12 5" xfId="51413"/>
    <cellStyle name="Total 2 5 2 2 13" xfId="51414"/>
    <cellStyle name="Total 2 5 2 2 13 2" xfId="51415"/>
    <cellStyle name="Total 2 5 2 2 13 3" xfId="51416"/>
    <cellStyle name="Total 2 5 2 2 13 4" xfId="51417"/>
    <cellStyle name="Total 2 5 2 2 13 5" xfId="51418"/>
    <cellStyle name="Total 2 5 2 2 14" xfId="51419"/>
    <cellStyle name="Total 2 5 2 2 14 2" xfId="51420"/>
    <cellStyle name="Total 2 5 2 2 14 3" xfId="51421"/>
    <cellStyle name="Total 2 5 2 2 14 4" xfId="51422"/>
    <cellStyle name="Total 2 5 2 2 14 5" xfId="51423"/>
    <cellStyle name="Total 2 5 2 2 15" xfId="51424"/>
    <cellStyle name="Total 2 5 2 2 15 2" xfId="51425"/>
    <cellStyle name="Total 2 5 2 2 15 3" xfId="51426"/>
    <cellStyle name="Total 2 5 2 2 15 4" xfId="51427"/>
    <cellStyle name="Total 2 5 2 2 15 5" xfId="51428"/>
    <cellStyle name="Total 2 5 2 2 16" xfId="51429"/>
    <cellStyle name="Total 2 5 2 2 16 2" xfId="51430"/>
    <cellStyle name="Total 2 5 2 2 16 3" xfId="51431"/>
    <cellStyle name="Total 2 5 2 2 16 4" xfId="51432"/>
    <cellStyle name="Total 2 5 2 2 16 5" xfId="51433"/>
    <cellStyle name="Total 2 5 2 2 17" xfId="51434"/>
    <cellStyle name="Total 2 5 2 2 17 2" xfId="51435"/>
    <cellStyle name="Total 2 5 2 2 17 3" xfId="51436"/>
    <cellStyle name="Total 2 5 2 2 17 4" xfId="51437"/>
    <cellStyle name="Total 2 5 2 2 17 5" xfId="51438"/>
    <cellStyle name="Total 2 5 2 2 18" xfId="51439"/>
    <cellStyle name="Total 2 5 2 2 18 2" xfId="51440"/>
    <cellStyle name="Total 2 5 2 2 18 3" xfId="51441"/>
    <cellStyle name="Total 2 5 2 2 18 4" xfId="51442"/>
    <cellStyle name="Total 2 5 2 2 18 5" xfId="51443"/>
    <cellStyle name="Total 2 5 2 2 19" xfId="51444"/>
    <cellStyle name="Total 2 5 2 2 2" xfId="51445"/>
    <cellStyle name="Total 2 5 2 2 2 10" xfId="51446"/>
    <cellStyle name="Total 2 5 2 2 2 10 2" xfId="51447"/>
    <cellStyle name="Total 2 5 2 2 2 10 3" xfId="51448"/>
    <cellStyle name="Total 2 5 2 2 2 10 4" xfId="51449"/>
    <cellStyle name="Total 2 5 2 2 2 10 5" xfId="51450"/>
    <cellStyle name="Total 2 5 2 2 2 11" xfId="51451"/>
    <cellStyle name="Total 2 5 2 2 2 11 2" xfId="51452"/>
    <cellStyle name="Total 2 5 2 2 2 11 3" xfId="51453"/>
    <cellStyle name="Total 2 5 2 2 2 11 4" xfId="51454"/>
    <cellStyle name="Total 2 5 2 2 2 11 5" xfId="51455"/>
    <cellStyle name="Total 2 5 2 2 2 12" xfId="51456"/>
    <cellStyle name="Total 2 5 2 2 2 12 2" xfId="51457"/>
    <cellStyle name="Total 2 5 2 2 2 12 3" xfId="51458"/>
    <cellStyle name="Total 2 5 2 2 2 12 4" xfId="51459"/>
    <cellStyle name="Total 2 5 2 2 2 12 5" xfId="51460"/>
    <cellStyle name="Total 2 5 2 2 2 13" xfId="51461"/>
    <cellStyle name="Total 2 5 2 2 2 13 2" xfId="51462"/>
    <cellStyle name="Total 2 5 2 2 2 13 3" xfId="51463"/>
    <cellStyle name="Total 2 5 2 2 2 13 4" xfId="51464"/>
    <cellStyle name="Total 2 5 2 2 2 13 5" xfId="51465"/>
    <cellStyle name="Total 2 5 2 2 2 14" xfId="51466"/>
    <cellStyle name="Total 2 5 2 2 2 14 2" xfId="51467"/>
    <cellStyle name="Total 2 5 2 2 2 14 3" xfId="51468"/>
    <cellStyle name="Total 2 5 2 2 2 14 4" xfId="51469"/>
    <cellStyle name="Total 2 5 2 2 2 14 5" xfId="51470"/>
    <cellStyle name="Total 2 5 2 2 2 15" xfId="51471"/>
    <cellStyle name="Total 2 5 2 2 2 15 2" xfId="51472"/>
    <cellStyle name="Total 2 5 2 2 2 15 3" xfId="51473"/>
    <cellStyle name="Total 2 5 2 2 2 15 4" xfId="51474"/>
    <cellStyle name="Total 2 5 2 2 2 15 5" xfId="51475"/>
    <cellStyle name="Total 2 5 2 2 2 16" xfId="51476"/>
    <cellStyle name="Total 2 5 2 2 2 16 2" xfId="51477"/>
    <cellStyle name="Total 2 5 2 2 2 16 3" xfId="51478"/>
    <cellStyle name="Total 2 5 2 2 2 16 4" xfId="51479"/>
    <cellStyle name="Total 2 5 2 2 2 16 5" xfId="51480"/>
    <cellStyle name="Total 2 5 2 2 2 17" xfId="51481"/>
    <cellStyle name="Total 2 5 2 2 2 17 2" xfId="51482"/>
    <cellStyle name="Total 2 5 2 2 2 17 3" xfId="51483"/>
    <cellStyle name="Total 2 5 2 2 2 17 4" xfId="51484"/>
    <cellStyle name="Total 2 5 2 2 2 17 5" xfId="51485"/>
    <cellStyle name="Total 2 5 2 2 2 18" xfId="51486"/>
    <cellStyle name="Total 2 5 2 2 2 18 2" xfId="51487"/>
    <cellStyle name="Total 2 5 2 2 2 18 3" xfId="51488"/>
    <cellStyle name="Total 2 5 2 2 2 18 4" xfId="51489"/>
    <cellStyle name="Total 2 5 2 2 2 18 5" xfId="51490"/>
    <cellStyle name="Total 2 5 2 2 2 19" xfId="51491"/>
    <cellStyle name="Total 2 5 2 2 2 2" xfId="51492"/>
    <cellStyle name="Total 2 5 2 2 2 2 2" xfId="51493"/>
    <cellStyle name="Total 2 5 2 2 2 2 2 2" xfId="51494"/>
    <cellStyle name="Total 2 5 2 2 2 2 2 3" xfId="51495"/>
    <cellStyle name="Total 2 5 2 2 2 2 2 4" xfId="51496"/>
    <cellStyle name="Total 2 5 2 2 2 2 2 5" xfId="51497"/>
    <cellStyle name="Total 2 5 2 2 2 2 2 6" xfId="51498"/>
    <cellStyle name="Total 2 5 2 2 2 2 2 7" xfId="51499"/>
    <cellStyle name="Total 2 5 2 2 2 2 3" xfId="51500"/>
    <cellStyle name="Total 2 5 2 2 2 2 4" xfId="51501"/>
    <cellStyle name="Total 2 5 2 2 2 2 5" xfId="51502"/>
    <cellStyle name="Total 2 5 2 2 2 3" xfId="51503"/>
    <cellStyle name="Total 2 5 2 2 2 3 2" xfId="51504"/>
    <cellStyle name="Total 2 5 2 2 2 3 2 2" xfId="51505"/>
    <cellStyle name="Total 2 5 2 2 2 3 2 3" xfId="51506"/>
    <cellStyle name="Total 2 5 2 2 2 3 2 4" xfId="51507"/>
    <cellStyle name="Total 2 5 2 2 2 3 2 5" xfId="51508"/>
    <cellStyle name="Total 2 5 2 2 2 3 2 6" xfId="51509"/>
    <cellStyle name="Total 2 5 2 2 2 3 2 7" xfId="51510"/>
    <cellStyle name="Total 2 5 2 2 2 3 3" xfId="51511"/>
    <cellStyle name="Total 2 5 2 2 2 3 4" xfId="51512"/>
    <cellStyle name="Total 2 5 2 2 2 3 5" xfId="51513"/>
    <cellStyle name="Total 2 5 2 2 2 4" xfId="51514"/>
    <cellStyle name="Total 2 5 2 2 2 4 2" xfId="51515"/>
    <cellStyle name="Total 2 5 2 2 2 4 2 2" xfId="51516"/>
    <cellStyle name="Total 2 5 2 2 2 4 2 3" xfId="51517"/>
    <cellStyle name="Total 2 5 2 2 2 4 2 4" xfId="51518"/>
    <cellStyle name="Total 2 5 2 2 2 4 2 5" xfId="51519"/>
    <cellStyle name="Total 2 5 2 2 2 4 2 6" xfId="51520"/>
    <cellStyle name="Total 2 5 2 2 2 4 2 7" xfId="51521"/>
    <cellStyle name="Total 2 5 2 2 2 4 3" xfId="51522"/>
    <cellStyle name="Total 2 5 2 2 2 4 4" xfId="51523"/>
    <cellStyle name="Total 2 5 2 2 2 4 5" xfId="51524"/>
    <cellStyle name="Total 2 5 2 2 2 5" xfId="51525"/>
    <cellStyle name="Total 2 5 2 2 2 5 2" xfId="51526"/>
    <cellStyle name="Total 2 5 2 2 2 5 3" xfId="51527"/>
    <cellStyle name="Total 2 5 2 2 2 5 4" xfId="51528"/>
    <cellStyle name="Total 2 5 2 2 2 5 5" xfId="51529"/>
    <cellStyle name="Total 2 5 2 2 2 5 6" xfId="51530"/>
    <cellStyle name="Total 2 5 2 2 2 5 7" xfId="51531"/>
    <cellStyle name="Total 2 5 2 2 2 5 8" xfId="51532"/>
    <cellStyle name="Total 2 5 2 2 2 6" xfId="51533"/>
    <cellStyle name="Total 2 5 2 2 2 6 2" xfId="51534"/>
    <cellStyle name="Total 2 5 2 2 2 6 3" xfId="51535"/>
    <cellStyle name="Total 2 5 2 2 2 6 4" xfId="51536"/>
    <cellStyle name="Total 2 5 2 2 2 6 5" xfId="51537"/>
    <cellStyle name="Total 2 5 2 2 2 6 6" xfId="51538"/>
    <cellStyle name="Total 2 5 2 2 2 6 7" xfId="51539"/>
    <cellStyle name="Total 2 5 2 2 2 7" xfId="51540"/>
    <cellStyle name="Total 2 5 2 2 2 7 2" xfId="51541"/>
    <cellStyle name="Total 2 5 2 2 2 7 3" xfId="51542"/>
    <cellStyle name="Total 2 5 2 2 2 7 4" xfId="51543"/>
    <cellStyle name="Total 2 5 2 2 2 7 5" xfId="51544"/>
    <cellStyle name="Total 2 5 2 2 2 8" xfId="51545"/>
    <cellStyle name="Total 2 5 2 2 2 8 2" xfId="51546"/>
    <cellStyle name="Total 2 5 2 2 2 8 3" xfId="51547"/>
    <cellStyle name="Total 2 5 2 2 2 8 4" xfId="51548"/>
    <cellStyle name="Total 2 5 2 2 2 8 5" xfId="51549"/>
    <cellStyle name="Total 2 5 2 2 2 9" xfId="51550"/>
    <cellStyle name="Total 2 5 2 2 2 9 2" xfId="51551"/>
    <cellStyle name="Total 2 5 2 2 2 9 3" xfId="51552"/>
    <cellStyle name="Total 2 5 2 2 2 9 4" xfId="51553"/>
    <cellStyle name="Total 2 5 2 2 2 9 5" xfId="51554"/>
    <cellStyle name="Total 2 5 2 2 3" xfId="51555"/>
    <cellStyle name="Total 2 5 2 2 3 10" xfId="51556"/>
    <cellStyle name="Total 2 5 2 2 3 2" xfId="51557"/>
    <cellStyle name="Total 2 5 2 2 3 2 2" xfId="51558"/>
    <cellStyle name="Total 2 5 2 2 3 2 2 2" xfId="51559"/>
    <cellStyle name="Total 2 5 2 2 3 2 2 3" xfId="51560"/>
    <cellStyle name="Total 2 5 2 2 3 2 2 4" xfId="51561"/>
    <cellStyle name="Total 2 5 2 2 3 2 2 5" xfId="51562"/>
    <cellStyle name="Total 2 5 2 2 3 2 2 6" xfId="51563"/>
    <cellStyle name="Total 2 5 2 2 3 2 2 7" xfId="51564"/>
    <cellStyle name="Total 2 5 2 2 3 2 3" xfId="51565"/>
    <cellStyle name="Total 2 5 2 2 3 2 4" xfId="51566"/>
    <cellStyle name="Total 2 5 2 2 3 3" xfId="51567"/>
    <cellStyle name="Total 2 5 2 2 3 3 2" xfId="51568"/>
    <cellStyle name="Total 2 5 2 2 3 3 2 2" xfId="51569"/>
    <cellStyle name="Total 2 5 2 2 3 3 2 3" xfId="51570"/>
    <cellStyle name="Total 2 5 2 2 3 3 2 4" xfId="51571"/>
    <cellStyle name="Total 2 5 2 2 3 3 2 5" xfId="51572"/>
    <cellStyle name="Total 2 5 2 2 3 3 2 6" xfId="51573"/>
    <cellStyle name="Total 2 5 2 2 3 3 2 7" xfId="51574"/>
    <cellStyle name="Total 2 5 2 2 3 3 3" xfId="51575"/>
    <cellStyle name="Total 2 5 2 2 3 3 4" xfId="51576"/>
    <cellStyle name="Total 2 5 2 2 3 4" xfId="51577"/>
    <cellStyle name="Total 2 5 2 2 3 4 2" xfId="51578"/>
    <cellStyle name="Total 2 5 2 2 3 4 2 2" xfId="51579"/>
    <cellStyle name="Total 2 5 2 2 3 4 2 3" xfId="51580"/>
    <cellStyle name="Total 2 5 2 2 3 4 2 4" xfId="51581"/>
    <cellStyle name="Total 2 5 2 2 3 4 2 5" xfId="51582"/>
    <cellStyle name="Total 2 5 2 2 3 4 2 6" xfId="51583"/>
    <cellStyle name="Total 2 5 2 2 3 4 2 7" xfId="51584"/>
    <cellStyle name="Total 2 5 2 2 3 4 3" xfId="51585"/>
    <cellStyle name="Total 2 5 2 2 3 4 4" xfId="51586"/>
    <cellStyle name="Total 2 5 2 2 3 5" xfId="51587"/>
    <cellStyle name="Total 2 5 2 2 3 5 2" xfId="51588"/>
    <cellStyle name="Total 2 5 2 2 3 5 3" xfId="51589"/>
    <cellStyle name="Total 2 5 2 2 3 5 4" xfId="51590"/>
    <cellStyle name="Total 2 5 2 2 3 5 5" xfId="51591"/>
    <cellStyle name="Total 2 5 2 2 3 5 6" xfId="51592"/>
    <cellStyle name="Total 2 5 2 2 3 5 7" xfId="51593"/>
    <cellStyle name="Total 2 5 2 2 3 5 8" xfId="51594"/>
    <cellStyle name="Total 2 5 2 2 3 6" xfId="51595"/>
    <cellStyle name="Total 2 5 2 2 3 6 2" xfId="51596"/>
    <cellStyle name="Total 2 5 2 2 3 6 3" xfId="51597"/>
    <cellStyle name="Total 2 5 2 2 3 6 4" xfId="51598"/>
    <cellStyle name="Total 2 5 2 2 3 6 5" xfId="51599"/>
    <cellStyle name="Total 2 5 2 2 3 6 6" xfId="51600"/>
    <cellStyle name="Total 2 5 2 2 3 6 7" xfId="51601"/>
    <cellStyle name="Total 2 5 2 2 3 7" xfId="51602"/>
    <cellStyle name="Total 2 5 2 2 3 8" xfId="51603"/>
    <cellStyle name="Total 2 5 2 2 3 9" xfId="51604"/>
    <cellStyle name="Total 2 5 2 2 4" xfId="51605"/>
    <cellStyle name="Total 2 5 2 2 4 2" xfId="51606"/>
    <cellStyle name="Total 2 5 2 2 4 2 2" xfId="51607"/>
    <cellStyle name="Total 2 5 2 2 4 2 3" xfId="51608"/>
    <cellStyle name="Total 2 5 2 2 4 2 4" xfId="51609"/>
    <cellStyle name="Total 2 5 2 2 4 2 5" xfId="51610"/>
    <cellStyle name="Total 2 5 2 2 4 2 6" xfId="51611"/>
    <cellStyle name="Total 2 5 2 2 4 2 7" xfId="51612"/>
    <cellStyle name="Total 2 5 2 2 4 3" xfId="51613"/>
    <cellStyle name="Total 2 5 2 2 4 4" xfId="51614"/>
    <cellStyle name="Total 2 5 2 2 4 5" xfId="51615"/>
    <cellStyle name="Total 2 5 2 2 5" xfId="51616"/>
    <cellStyle name="Total 2 5 2 2 5 2" xfId="51617"/>
    <cellStyle name="Total 2 5 2 2 5 2 2" xfId="51618"/>
    <cellStyle name="Total 2 5 2 2 5 2 3" xfId="51619"/>
    <cellStyle name="Total 2 5 2 2 5 2 4" xfId="51620"/>
    <cellStyle name="Total 2 5 2 2 5 2 5" xfId="51621"/>
    <cellStyle name="Total 2 5 2 2 5 2 6" xfId="51622"/>
    <cellStyle name="Total 2 5 2 2 5 2 7" xfId="51623"/>
    <cellStyle name="Total 2 5 2 2 5 3" xfId="51624"/>
    <cellStyle name="Total 2 5 2 2 5 4" xfId="51625"/>
    <cellStyle name="Total 2 5 2 2 5 5" xfId="51626"/>
    <cellStyle name="Total 2 5 2 2 6" xfId="51627"/>
    <cellStyle name="Total 2 5 2 2 6 2" xfId="51628"/>
    <cellStyle name="Total 2 5 2 2 6 2 2" xfId="51629"/>
    <cellStyle name="Total 2 5 2 2 6 2 3" xfId="51630"/>
    <cellStyle name="Total 2 5 2 2 6 2 4" xfId="51631"/>
    <cellStyle name="Total 2 5 2 2 6 2 5" xfId="51632"/>
    <cellStyle name="Total 2 5 2 2 6 2 6" xfId="51633"/>
    <cellStyle name="Total 2 5 2 2 6 2 7" xfId="51634"/>
    <cellStyle name="Total 2 5 2 2 6 3" xfId="51635"/>
    <cellStyle name="Total 2 5 2 2 6 4" xfId="51636"/>
    <cellStyle name="Total 2 5 2 2 6 5" xfId="51637"/>
    <cellStyle name="Total 2 5 2 2 7" xfId="51638"/>
    <cellStyle name="Total 2 5 2 2 7 2" xfId="51639"/>
    <cellStyle name="Total 2 5 2 2 7 2 2" xfId="51640"/>
    <cellStyle name="Total 2 5 2 2 7 2 3" xfId="51641"/>
    <cellStyle name="Total 2 5 2 2 7 2 4" xfId="51642"/>
    <cellStyle name="Total 2 5 2 2 7 2 5" xfId="51643"/>
    <cellStyle name="Total 2 5 2 2 7 2 6" xfId="51644"/>
    <cellStyle name="Total 2 5 2 2 7 2 7" xfId="51645"/>
    <cellStyle name="Total 2 5 2 2 7 3" xfId="51646"/>
    <cellStyle name="Total 2 5 2 2 7 4" xfId="51647"/>
    <cellStyle name="Total 2 5 2 2 7 5" xfId="51648"/>
    <cellStyle name="Total 2 5 2 2 8" xfId="51649"/>
    <cellStyle name="Total 2 5 2 2 8 2" xfId="51650"/>
    <cellStyle name="Total 2 5 2 2 8 3" xfId="51651"/>
    <cellStyle name="Total 2 5 2 2 8 4" xfId="51652"/>
    <cellStyle name="Total 2 5 2 2 8 5" xfId="51653"/>
    <cellStyle name="Total 2 5 2 2 8 6" xfId="51654"/>
    <cellStyle name="Total 2 5 2 2 8 7" xfId="51655"/>
    <cellStyle name="Total 2 5 2 2 8 8" xfId="51656"/>
    <cellStyle name="Total 2 5 2 2 9" xfId="51657"/>
    <cellStyle name="Total 2 5 2 2 9 2" xfId="51658"/>
    <cellStyle name="Total 2 5 2 2 9 3" xfId="51659"/>
    <cellStyle name="Total 2 5 2 2 9 4" xfId="51660"/>
    <cellStyle name="Total 2 5 2 2 9 5" xfId="51661"/>
    <cellStyle name="Total 2 5 2 2 9 6" xfId="51662"/>
    <cellStyle name="Total 2 5 2 2 9 7" xfId="51663"/>
    <cellStyle name="Total 2 5 2 3" xfId="51664"/>
    <cellStyle name="Total 2 5 2 3 10" xfId="51665"/>
    <cellStyle name="Total 2 5 2 3 10 2" xfId="51666"/>
    <cellStyle name="Total 2 5 2 3 10 3" xfId="51667"/>
    <cellStyle name="Total 2 5 2 3 10 4" xfId="51668"/>
    <cellStyle name="Total 2 5 2 3 10 5" xfId="51669"/>
    <cellStyle name="Total 2 5 2 3 11" xfId="51670"/>
    <cellStyle name="Total 2 5 2 3 11 2" xfId="51671"/>
    <cellStyle name="Total 2 5 2 3 11 3" xfId="51672"/>
    <cellStyle name="Total 2 5 2 3 11 4" xfId="51673"/>
    <cellStyle name="Total 2 5 2 3 11 5" xfId="51674"/>
    <cellStyle name="Total 2 5 2 3 12" xfId="51675"/>
    <cellStyle name="Total 2 5 2 3 12 2" xfId="51676"/>
    <cellStyle name="Total 2 5 2 3 12 3" xfId="51677"/>
    <cellStyle name="Total 2 5 2 3 12 4" xfId="51678"/>
    <cellStyle name="Total 2 5 2 3 12 5" xfId="51679"/>
    <cellStyle name="Total 2 5 2 3 13" xfId="51680"/>
    <cellStyle name="Total 2 5 2 3 13 2" xfId="51681"/>
    <cellStyle name="Total 2 5 2 3 13 3" xfId="51682"/>
    <cellStyle name="Total 2 5 2 3 13 4" xfId="51683"/>
    <cellStyle name="Total 2 5 2 3 13 5" xfId="51684"/>
    <cellStyle name="Total 2 5 2 3 14" xfId="51685"/>
    <cellStyle name="Total 2 5 2 3 14 2" xfId="51686"/>
    <cellStyle name="Total 2 5 2 3 14 3" xfId="51687"/>
    <cellStyle name="Total 2 5 2 3 14 4" xfId="51688"/>
    <cellStyle name="Total 2 5 2 3 14 5" xfId="51689"/>
    <cellStyle name="Total 2 5 2 3 15" xfId="51690"/>
    <cellStyle name="Total 2 5 2 3 15 2" xfId="51691"/>
    <cellStyle name="Total 2 5 2 3 15 3" xfId="51692"/>
    <cellStyle name="Total 2 5 2 3 15 4" xfId="51693"/>
    <cellStyle name="Total 2 5 2 3 15 5" xfId="51694"/>
    <cellStyle name="Total 2 5 2 3 16" xfId="51695"/>
    <cellStyle name="Total 2 5 2 3 16 2" xfId="51696"/>
    <cellStyle name="Total 2 5 2 3 16 3" xfId="51697"/>
    <cellStyle name="Total 2 5 2 3 16 4" xfId="51698"/>
    <cellStyle name="Total 2 5 2 3 16 5" xfId="51699"/>
    <cellStyle name="Total 2 5 2 3 17" xfId="51700"/>
    <cellStyle name="Total 2 5 2 3 17 2" xfId="51701"/>
    <cellStyle name="Total 2 5 2 3 17 3" xfId="51702"/>
    <cellStyle name="Total 2 5 2 3 17 4" xfId="51703"/>
    <cellStyle name="Total 2 5 2 3 17 5" xfId="51704"/>
    <cellStyle name="Total 2 5 2 3 18" xfId="51705"/>
    <cellStyle name="Total 2 5 2 3 18 2" xfId="51706"/>
    <cellStyle name="Total 2 5 2 3 18 3" xfId="51707"/>
    <cellStyle name="Total 2 5 2 3 18 4" xfId="51708"/>
    <cellStyle name="Total 2 5 2 3 18 5" xfId="51709"/>
    <cellStyle name="Total 2 5 2 3 19" xfId="51710"/>
    <cellStyle name="Total 2 5 2 3 2" xfId="51711"/>
    <cellStyle name="Total 2 5 2 3 2 10" xfId="51712"/>
    <cellStyle name="Total 2 5 2 3 2 10 2" xfId="51713"/>
    <cellStyle name="Total 2 5 2 3 2 10 3" xfId="51714"/>
    <cellStyle name="Total 2 5 2 3 2 10 4" xfId="51715"/>
    <cellStyle name="Total 2 5 2 3 2 10 5" xfId="51716"/>
    <cellStyle name="Total 2 5 2 3 2 11" xfId="51717"/>
    <cellStyle name="Total 2 5 2 3 2 11 2" xfId="51718"/>
    <cellStyle name="Total 2 5 2 3 2 11 3" xfId="51719"/>
    <cellStyle name="Total 2 5 2 3 2 11 4" xfId="51720"/>
    <cellStyle name="Total 2 5 2 3 2 11 5" xfId="51721"/>
    <cellStyle name="Total 2 5 2 3 2 12" xfId="51722"/>
    <cellStyle name="Total 2 5 2 3 2 12 2" xfId="51723"/>
    <cellStyle name="Total 2 5 2 3 2 12 3" xfId="51724"/>
    <cellStyle name="Total 2 5 2 3 2 12 4" xfId="51725"/>
    <cellStyle name="Total 2 5 2 3 2 12 5" xfId="51726"/>
    <cellStyle name="Total 2 5 2 3 2 13" xfId="51727"/>
    <cellStyle name="Total 2 5 2 3 2 13 2" xfId="51728"/>
    <cellStyle name="Total 2 5 2 3 2 13 3" xfId="51729"/>
    <cellStyle name="Total 2 5 2 3 2 13 4" xfId="51730"/>
    <cellStyle name="Total 2 5 2 3 2 13 5" xfId="51731"/>
    <cellStyle name="Total 2 5 2 3 2 14" xfId="51732"/>
    <cellStyle name="Total 2 5 2 3 2 14 2" xfId="51733"/>
    <cellStyle name="Total 2 5 2 3 2 14 3" xfId="51734"/>
    <cellStyle name="Total 2 5 2 3 2 14 4" xfId="51735"/>
    <cellStyle name="Total 2 5 2 3 2 14 5" xfId="51736"/>
    <cellStyle name="Total 2 5 2 3 2 15" xfId="51737"/>
    <cellStyle name="Total 2 5 2 3 2 15 2" xfId="51738"/>
    <cellStyle name="Total 2 5 2 3 2 15 3" xfId="51739"/>
    <cellStyle name="Total 2 5 2 3 2 15 4" xfId="51740"/>
    <cellStyle name="Total 2 5 2 3 2 15 5" xfId="51741"/>
    <cellStyle name="Total 2 5 2 3 2 16" xfId="51742"/>
    <cellStyle name="Total 2 5 2 3 2 16 2" xfId="51743"/>
    <cellStyle name="Total 2 5 2 3 2 16 3" xfId="51744"/>
    <cellStyle name="Total 2 5 2 3 2 16 4" xfId="51745"/>
    <cellStyle name="Total 2 5 2 3 2 16 5" xfId="51746"/>
    <cellStyle name="Total 2 5 2 3 2 17" xfId="51747"/>
    <cellStyle name="Total 2 5 2 3 2 17 2" xfId="51748"/>
    <cellStyle name="Total 2 5 2 3 2 17 3" xfId="51749"/>
    <cellStyle name="Total 2 5 2 3 2 17 4" xfId="51750"/>
    <cellStyle name="Total 2 5 2 3 2 17 5" xfId="51751"/>
    <cellStyle name="Total 2 5 2 3 2 18" xfId="51752"/>
    <cellStyle name="Total 2 5 2 3 2 18 2" xfId="51753"/>
    <cellStyle name="Total 2 5 2 3 2 18 3" xfId="51754"/>
    <cellStyle name="Total 2 5 2 3 2 18 4" xfId="51755"/>
    <cellStyle name="Total 2 5 2 3 2 18 5" xfId="51756"/>
    <cellStyle name="Total 2 5 2 3 2 19" xfId="51757"/>
    <cellStyle name="Total 2 5 2 3 2 2" xfId="51758"/>
    <cellStyle name="Total 2 5 2 3 2 2 2" xfId="51759"/>
    <cellStyle name="Total 2 5 2 3 2 2 2 2" xfId="51760"/>
    <cellStyle name="Total 2 5 2 3 2 2 2 3" xfId="51761"/>
    <cellStyle name="Total 2 5 2 3 2 2 2 4" xfId="51762"/>
    <cellStyle name="Total 2 5 2 3 2 2 2 5" xfId="51763"/>
    <cellStyle name="Total 2 5 2 3 2 2 2 6" xfId="51764"/>
    <cellStyle name="Total 2 5 2 3 2 2 2 7" xfId="51765"/>
    <cellStyle name="Total 2 5 2 3 2 2 3" xfId="51766"/>
    <cellStyle name="Total 2 5 2 3 2 2 4" xfId="51767"/>
    <cellStyle name="Total 2 5 2 3 2 2 5" xfId="51768"/>
    <cellStyle name="Total 2 5 2 3 2 3" xfId="51769"/>
    <cellStyle name="Total 2 5 2 3 2 3 2" xfId="51770"/>
    <cellStyle name="Total 2 5 2 3 2 3 2 2" xfId="51771"/>
    <cellStyle name="Total 2 5 2 3 2 3 2 3" xfId="51772"/>
    <cellStyle name="Total 2 5 2 3 2 3 2 4" xfId="51773"/>
    <cellStyle name="Total 2 5 2 3 2 3 2 5" xfId="51774"/>
    <cellStyle name="Total 2 5 2 3 2 3 2 6" xfId="51775"/>
    <cellStyle name="Total 2 5 2 3 2 3 2 7" xfId="51776"/>
    <cellStyle name="Total 2 5 2 3 2 3 3" xfId="51777"/>
    <cellStyle name="Total 2 5 2 3 2 3 4" xfId="51778"/>
    <cellStyle name="Total 2 5 2 3 2 3 5" xfId="51779"/>
    <cellStyle name="Total 2 5 2 3 2 4" xfId="51780"/>
    <cellStyle name="Total 2 5 2 3 2 4 2" xfId="51781"/>
    <cellStyle name="Total 2 5 2 3 2 4 2 2" xfId="51782"/>
    <cellStyle name="Total 2 5 2 3 2 4 2 3" xfId="51783"/>
    <cellStyle name="Total 2 5 2 3 2 4 2 4" xfId="51784"/>
    <cellStyle name="Total 2 5 2 3 2 4 2 5" xfId="51785"/>
    <cellStyle name="Total 2 5 2 3 2 4 2 6" xfId="51786"/>
    <cellStyle name="Total 2 5 2 3 2 4 2 7" xfId="51787"/>
    <cellStyle name="Total 2 5 2 3 2 4 3" xfId="51788"/>
    <cellStyle name="Total 2 5 2 3 2 4 4" xfId="51789"/>
    <cellStyle name="Total 2 5 2 3 2 4 5" xfId="51790"/>
    <cellStyle name="Total 2 5 2 3 2 5" xfId="51791"/>
    <cellStyle name="Total 2 5 2 3 2 5 2" xfId="51792"/>
    <cellStyle name="Total 2 5 2 3 2 5 3" xfId="51793"/>
    <cellStyle name="Total 2 5 2 3 2 5 4" xfId="51794"/>
    <cellStyle name="Total 2 5 2 3 2 5 5" xfId="51795"/>
    <cellStyle name="Total 2 5 2 3 2 5 6" xfId="51796"/>
    <cellStyle name="Total 2 5 2 3 2 5 7" xfId="51797"/>
    <cellStyle name="Total 2 5 2 3 2 5 8" xfId="51798"/>
    <cellStyle name="Total 2 5 2 3 2 6" xfId="51799"/>
    <cellStyle name="Total 2 5 2 3 2 6 2" xfId="51800"/>
    <cellStyle name="Total 2 5 2 3 2 6 3" xfId="51801"/>
    <cellStyle name="Total 2 5 2 3 2 6 4" xfId="51802"/>
    <cellStyle name="Total 2 5 2 3 2 6 5" xfId="51803"/>
    <cellStyle name="Total 2 5 2 3 2 6 6" xfId="51804"/>
    <cellStyle name="Total 2 5 2 3 2 6 7" xfId="51805"/>
    <cellStyle name="Total 2 5 2 3 2 7" xfId="51806"/>
    <cellStyle name="Total 2 5 2 3 2 7 2" xfId="51807"/>
    <cellStyle name="Total 2 5 2 3 2 7 3" xfId="51808"/>
    <cellStyle name="Total 2 5 2 3 2 7 4" xfId="51809"/>
    <cellStyle name="Total 2 5 2 3 2 7 5" xfId="51810"/>
    <cellStyle name="Total 2 5 2 3 2 8" xfId="51811"/>
    <cellStyle name="Total 2 5 2 3 2 8 2" xfId="51812"/>
    <cellStyle name="Total 2 5 2 3 2 8 3" xfId="51813"/>
    <cellStyle name="Total 2 5 2 3 2 8 4" xfId="51814"/>
    <cellStyle name="Total 2 5 2 3 2 8 5" xfId="51815"/>
    <cellStyle name="Total 2 5 2 3 2 9" xfId="51816"/>
    <cellStyle name="Total 2 5 2 3 2 9 2" xfId="51817"/>
    <cellStyle name="Total 2 5 2 3 2 9 3" xfId="51818"/>
    <cellStyle name="Total 2 5 2 3 2 9 4" xfId="51819"/>
    <cellStyle name="Total 2 5 2 3 2 9 5" xfId="51820"/>
    <cellStyle name="Total 2 5 2 3 3" xfId="51821"/>
    <cellStyle name="Total 2 5 2 3 3 10" xfId="51822"/>
    <cellStyle name="Total 2 5 2 3 3 2" xfId="51823"/>
    <cellStyle name="Total 2 5 2 3 3 2 2" xfId="51824"/>
    <cellStyle name="Total 2 5 2 3 3 2 2 2" xfId="51825"/>
    <cellStyle name="Total 2 5 2 3 3 2 2 3" xfId="51826"/>
    <cellStyle name="Total 2 5 2 3 3 2 2 4" xfId="51827"/>
    <cellStyle name="Total 2 5 2 3 3 2 2 5" xfId="51828"/>
    <cellStyle name="Total 2 5 2 3 3 2 2 6" xfId="51829"/>
    <cellStyle name="Total 2 5 2 3 3 2 2 7" xfId="51830"/>
    <cellStyle name="Total 2 5 2 3 3 2 3" xfId="51831"/>
    <cellStyle name="Total 2 5 2 3 3 2 4" xfId="51832"/>
    <cellStyle name="Total 2 5 2 3 3 3" xfId="51833"/>
    <cellStyle name="Total 2 5 2 3 3 3 2" xfId="51834"/>
    <cellStyle name="Total 2 5 2 3 3 3 2 2" xfId="51835"/>
    <cellStyle name="Total 2 5 2 3 3 3 2 3" xfId="51836"/>
    <cellStyle name="Total 2 5 2 3 3 3 2 4" xfId="51837"/>
    <cellStyle name="Total 2 5 2 3 3 3 2 5" xfId="51838"/>
    <cellStyle name="Total 2 5 2 3 3 3 2 6" xfId="51839"/>
    <cellStyle name="Total 2 5 2 3 3 3 2 7" xfId="51840"/>
    <cellStyle name="Total 2 5 2 3 3 3 3" xfId="51841"/>
    <cellStyle name="Total 2 5 2 3 3 3 4" xfId="51842"/>
    <cellStyle name="Total 2 5 2 3 3 4" xfId="51843"/>
    <cellStyle name="Total 2 5 2 3 3 4 2" xfId="51844"/>
    <cellStyle name="Total 2 5 2 3 3 4 2 2" xfId="51845"/>
    <cellStyle name="Total 2 5 2 3 3 4 2 3" xfId="51846"/>
    <cellStyle name="Total 2 5 2 3 3 4 2 4" xfId="51847"/>
    <cellStyle name="Total 2 5 2 3 3 4 2 5" xfId="51848"/>
    <cellStyle name="Total 2 5 2 3 3 4 2 6" xfId="51849"/>
    <cellStyle name="Total 2 5 2 3 3 4 2 7" xfId="51850"/>
    <cellStyle name="Total 2 5 2 3 3 4 3" xfId="51851"/>
    <cellStyle name="Total 2 5 2 3 3 4 4" xfId="51852"/>
    <cellStyle name="Total 2 5 2 3 3 5" xfId="51853"/>
    <cellStyle name="Total 2 5 2 3 3 5 2" xfId="51854"/>
    <cellStyle name="Total 2 5 2 3 3 5 3" xfId="51855"/>
    <cellStyle name="Total 2 5 2 3 3 5 4" xfId="51856"/>
    <cellStyle name="Total 2 5 2 3 3 5 5" xfId="51857"/>
    <cellStyle name="Total 2 5 2 3 3 5 6" xfId="51858"/>
    <cellStyle name="Total 2 5 2 3 3 5 7" xfId="51859"/>
    <cellStyle name="Total 2 5 2 3 3 5 8" xfId="51860"/>
    <cellStyle name="Total 2 5 2 3 3 6" xfId="51861"/>
    <cellStyle name="Total 2 5 2 3 3 6 2" xfId="51862"/>
    <cellStyle name="Total 2 5 2 3 3 6 3" xfId="51863"/>
    <cellStyle name="Total 2 5 2 3 3 6 4" xfId="51864"/>
    <cellStyle name="Total 2 5 2 3 3 6 5" xfId="51865"/>
    <cellStyle name="Total 2 5 2 3 3 6 6" xfId="51866"/>
    <cellStyle name="Total 2 5 2 3 3 6 7" xfId="51867"/>
    <cellStyle name="Total 2 5 2 3 3 7" xfId="51868"/>
    <cellStyle name="Total 2 5 2 3 3 8" xfId="51869"/>
    <cellStyle name="Total 2 5 2 3 3 9" xfId="51870"/>
    <cellStyle name="Total 2 5 2 3 4" xfId="51871"/>
    <cellStyle name="Total 2 5 2 3 4 2" xfId="51872"/>
    <cellStyle name="Total 2 5 2 3 4 2 2" xfId="51873"/>
    <cellStyle name="Total 2 5 2 3 4 2 3" xfId="51874"/>
    <cellStyle name="Total 2 5 2 3 4 2 4" xfId="51875"/>
    <cellStyle name="Total 2 5 2 3 4 2 5" xfId="51876"/>
    <cellStyle name="Total 2 5 2 3 4 2 6" xfId="51877"/>
    <cellStyle name="Total 2 5 2 3 4 2 7" xfId="51878"/>
    <cellStyle name="Total 2 5 2 3 4 3" xfId="51879"/>
    <cellStyle name="Total 2 5 2 3 4 4" xfId="51880"/>
    <cellStyle name="Total 2 5 2 3 4 5" xfId="51881"/>
    <cellStyle name="Total 2 5 2 3 5" xfId="51882"/>
    <cellStyle name="Total 2 5 2 3 5 2" xfId="51883"/>
    <cellStyle name="Total 2 5 2 3 5 2 2" xfId="51884"/>
    <cellStyle name="Total 2 5 2 3 5 2 3" xfId="51885"/>
    <cellStyle name="Total 2 5 2 3 5 2 4" xfId="51886"/>
    <cellStyle name="Total 2 5 2 3 5 2 5" xfId="51887"/>
    <cellStyle name="Total 2 5 2 3 5 2 6" xfId="51888"/>
    <cellStyle name="Total 2 5 2 3 5 2 7" xfId="51889"/>
    <cellStyle name="Total 2 5 2 3 5 3" xfId="51890"/>
    <cellStyle name="Total 2 5 2 3 5 4" xfId="51891"/>
    <cellStyle name="Total 2 5 2 3 5 5" xfId="51892"/>
    <cellStyle name="Total 2 5 2 3 6" xfId="51893"/>
    <cellStyle name="Total 2 5 2 3 6 2" xfId="51894"/>
    <cellStyle name="Total 2 5 2 3 6 2 2" xfId="51895"/>
    <cellStyle name="Total 2 5 2 3 6 2 3" xfId="51896"/>
    <cellStyle name="Total 2 5 2 3 6 2 4" xfId="51897"/>
    <cellStyle name="Total 2 5 2 3 6 2 5" xfId="51898"/>
    <cellStyle name="Total 2 5 2 3 6 2 6" xfId="51899"/>
    <cellStyle name="Total 2 5 2 3 6 2 7" xfId="51900"/>
    <cellStyle name="Total 2 5 2 3 6 3" xfId="51901"/>
    <cellStyle name="Total 2 5 2 3 6 4" xfId="51902"/>
    <cellStyle name="Total 2 5 2 3 6 5" xfId="51903"/>
    <cellStyle name="Total 2 5 2 3 7" xfId="51904"/>
    <cellStyle name="Total 2 5 2 3 7 2" xfId="51905"/>
    <cellStyle name="Total 2 5 2 3 7 2 2" xfId="51906"/>
    <cellStyle name="Total 2 5 2 3 7 2 3" xfId="51907"/>
    <cellStyle name="Total 2 5 2 3 7 2 4" xfId="51908"/>
    <cellStyle name="Total 2 5 2 3 7 2 5" xfId="51909"/>
    <cellStyle name="Total 2 5 2 3 7 2 6" xfId="51910"/>
    <cellStyle name="Total 2 5 2 3 7 2 7" xfId="51911"/>
    <cellStyle name="Total 2 5 2 3 7 3" xfId="51912"/>
    <cellStyle name="Total 2 5 2 3 7 4" xfId="51913"/>
    <cellStyle name="Total 2 5 2 3 7 5" xfId="51914"/>
    <cellStyle name="Total 2 5 2 3 8" xfId="51915"/>
    <cellStyle name="Total 2 5 2 3 8 2" xfId="51916"/>
    <cellStyle name="Total 2 5 2 3 8 3" xfId="51917"/>
    <cellStyle name="Total 2 5 2 3 8 4" xfId="51918"/>
    <cellStyle name="Total 2 5 2 3 8 5" xfId="51919"/>
    <cellStyle name="Total 2 5 2 3 8 6" xfId="51920"/>
    <cellStyle name="Total 2 5 2 3 8 7" xfId="51921"/>
    <cellStyle name="Total 2 5 2 3 8 8" xfId="51922"/>
    <cellStyle name="Total 2 5 2 3 9" xfId="51923"/>
    <cellStyle name="Total 2 5 2 3 9 2" xfId="51924"/>
    <cellStyle name="Total 2 5 2 3 9 3" xfId="51925"/>
    <cellStyle name="Total 2 5 2 3 9 4" xfId="51926"/>
    <cellStyle name="Total 2 5 2 3 9 5" xfId="51927"/>
    <cellStyle name="Total 2 5 2 3 9 6" xfId="51928"/>
    <cellStyle name="Total 2 5 2 3 9 7" xfId="51929"/>
    <cellStyle name="Total 2 5 2 4" xfId="51930"/>
    <cellStyle name="Total 2 5 2 4 10" xfId="51931"/>
    <cellStyle name="Total 2 5 2 4 10 2" xfId="51932"/>
    <cellStyle name="Total 2 5 2 4 10 3" xfId="51933"/>
    <cellStyle name="Total 2 5 2 4 10 4" xfId="51934"/>
    <cellStyle name="Total 2 5 2 4 10 5" xfId="51935"/>
    <cellStyle name="Total 2 5 2 4 11" xfId="51936"/>
    <cellStyle name="Total 2 5 2 4 11 2" xfId="51937"/>
    <cellStyle name="Total 2 5 2 4 11 3" xfId="51938"/>
    <cellStyle name="Total 2 5 2 4 11 4" xfId="51939"/>
    <cellStyle name="Total 2 5 2 4 11 5" xfId="51940"/>
    <cellStyle name="Total 2 5 2 4 12" xfId="51941"/>
    <cellStyle name="Total 2 5 2 4 12 2" xfId="51942"/>
    <cellStyle name="Total 2 5 2 4 12 3" xfId="51943"/>
    <cellStyle name="Total 2 5 2 4 12 4" xfId="51944"/>
    <cellStyle name="Total 2 5 2 4 12 5" xfId="51945"/>
    <cellStyle name="Total 2 5 2 4 13" xfId="51946"/>
    <cellStyle name="Total 2 5 2 4 13 2" xfId="51947"/>
    <cellStyle name="Total 2 5 2 4 13 3" xfId="51948"/>
    <cellStyle name="Total 2 5 2 4 13 4" xfId="51949"/>
    <cellStyle name="Total 2 5 2 4 13 5" xfId="51950"/>
    <cellStyle name="Total 2 5 2 4 14" xfId="51951"/>
    <cellStyle name="Total 2 5 2 4 14 2" xfId="51952"/>
    <cellStyle name="Total 2 5 2 4 14 3" xfId="51953"/>
    <cellStyle name="Total 2 5 2 4 14 4" xfId="51954"/>
    <cellStyle name="Total 2 5 2 4 14 5" xfId="51955"/>
    <cellStyle name="Total 2 5 2 4 15" xfId="51956"/>
    <cellStyle name="Total 2 5 2 4 15 2" xfId="51957"/>
    <cellStyle name="Total 2 5 2 4 15 3" xfId="51958"/>
    <cellStyle name="Total 2 5 2 4 15 4" xfId="51959"/>
    <cellStyle name="Total 2 5 2 4 15 5" xfId="51960"/>
    <cellStyle name="Total 2 5 2 4 16" xfId="51961"/>
    <cellStyle name="Total 2 5 2 4 16 2" xfId="51962"/>
    <cellStyle name="Total 2 5 2 4 16 3" xfId="51963"/>
    <cellStyle name="Total 2 5 2 4 16 4" xfId="51964"/>
    <cellStyle name="Total 2 5 2 4 16 5" xfId="51965"/>
    <cellStyle name="Total 2 5 2 4 17" xfId="51966"/>
    <cellStyle name="Total 2 5 2 4 17 2" xfId="51967"/>
    <cellStyle name="Total 2 5 2 4 17 3" xfId="51968"/>
    <cellStyle name="Total 2 5 2 4 17 4" xfId="51969"/>
    <cellStyle name="Total 2 5 2 4 17 5" xfId="51970"/>
    <cellStyle name="Total 2 5 2 4 18" xfId="51971"/>
    <cellStyle name="Total 2 5 2 4 18 2" xfId="51972"/>
    <cellStyle name="Total 2 5 2 4 18 3" xfId="51973"/>
    <cellStyle name="Total 2 5 2 4 18 4" xfId="51974"/>
    <cellStyle name="Total 2 5 2 4 18 5" xfId="51975"/>
    <cellStyle name="Total 2 5 2 4 19" xfId="51976"/>
    <cellStyle name="Total 2 5 2 4 2" xfId="51977"/>
    <cellStyle name="Total 2 5 2 4 2 2" xfId="51978"/>
    <cellStyle name="Total 2 5 2 4 2 2 2" xfId="51979"/>
    <cellStyle name="Total 2 5 2 4 2 2 3" xfId="51980"/>
    <cellStyle name="Total 2 5 2 4 2 2 4" xfId="51981"/>
    <cellStyle name="Total 2 5 2 4 2 2 5" xfId="51982"/>
    <cellStyle name="Total 2 5 2 4 2 2 6" xfId="51983"/>
    <cellStyle name="Total 2 5 2 4 2 2 7" xfId="51984"/>
    <cellStyle name="Total 2 5 2 4 2 3" xfId="51985"/>
    <cellStyle name="Total 2 5 2 4 2 4" xfId="51986"/>
    <cellStyle name="Total 2 5 2 4 2 5" xfId="51987"/>
    <cellStyle name="Total 2 5 2 4 3" xfId="51988"/>
    <cellStyle name="Total 2 5 2 4 3 2" xfId="51989"/>
    <cellStyle name="Total 2 5 2 4 3 2 2" xfId="51990"/>
    <cellStyle name="Total 2 5 2 4 3 2 3" xfId="51991"/>
    <cellStyle name="Total 2 5 2 4 3 2 4" xfId="51992"/>
    <cellStyle name="Total 2 5 2 4 3 2 5" xfId="51993"/>
    <cellStyle name="Total 2 5 2 4 3 2 6" xfId="51994"/>
    <cellStyle name="Total 2 5 2 4 3 2 7" xfId="51995"/>
    <cellStyle name="Total 2 5 2 4 3 3" xfId="51996"/>
    <cellStyle name="Total 2 5 2 4 3 4" xfId="51997"/>
    <cellStyle name="Total 2 5 2 4 3 5" xfId="51998"/>
    <cellStyle name="Total 2 5 2 4 4" xfId="51999"/>
    <cellStyle name="Total 2 5 2 4 4 2" xfId="52000"/>
    <cellStyle name="Total 2 5 2 4 4 2 2" xfId="52001"/>
    <cellStyle name="Total 2 5 2 4 4 2 3" xfId="52002"/>
    <cellStyle name="Total 2 5 2 4 4 2 4" xfId="52003"/>
    <cellStyle name="Total 2 5 2 4 4 2 5" xfId="52004"/>
    <cellStyle name="Total 2 5 2 4 4 2 6" xfId="52005"/>
    <cellStyle name="Total 2 5 2 4 4 2 7" xfId="52006"/>
    <cellStyle name="Total 2 5 2 4 4 3" xfId="52007"/>
    <cellStyle name="Total 2 5 2 4 4 4" xfId="52008"/>
    <cellStyle name="Total 2 5 2 4 4 5" xfId="52009"/>
    <cellStyle name="Total 2 5 2 4 5" xfId="52010"/>
    <cellStyle name="Total 2 5 2 4 5 2" xfId="52011"/>
    <cellStyle name="Total 2 5 2 4 5 3" xfId="52012"/>
    <cellStyle name="Total 2 5 2 4 5 4" xfId="52013"/>
    <cellStyle name="Total 2 5 2 4 5 5" xfId="52014"/>
    <cellStyle name="Total 2 5 2 4 5 6" xfId="52015"/>
    <cellStyle name="Total 2 5 2 4 5 7" xfId="52016"/>
    <cellStyle name="Total 2 5 2 4 5 8" xfId="52017"/>
    <cellStyle name="Total 2 5 2 4 6" xfId="52018"/>
    <cellStyle name="Total 2 5 2 4 6 2" xfId="52019"/>
    <cellStyle name="Total 2 5 2 4 6 3" xfId="52020"/>
    <cellStyle name="Total 2 5 2 4 6 4" xfId="52021"/>
    <cellStyle name="Total 2 5 2 4 6 5" xfId="52022"/>
    <cellStyle name="Total 2 5 2 4 6 6" xfId="52023"/>
    <cellStyle name="Total 2 5 2 4 6 7" xfId="52024"/>
    <cellStyle name="Total 2 5 2 4 7" xfId="52025"/>
    <cellStyle name="Total 2 5 2 4 7 2" xfId="52026"/>
    <cellStyle name="Total 2 5 2 4 7 3" xfId="52027"/>
    <cellStyle name="Total 2 5 2 4 7 4" xfId="52028"/>
    <cellStyle name="Total 2 5 2 4 7 5" xfId="52029"/>
    <cellStyle name="Total 2 5 2 4 8" xfId="52030"/>
    <cellStyle name="Total 2 5 2 4 8 2" xfId="52031"/>
    <cellStyle name="Total 2 5 2 4 8 3" xfId="52032"/>
    <cellStyle name="Total 2 5 2 4 8 4" xfId="52033"/>
    <cellStyle name="Total 2 5 2 4 8 5" xfId="52034"/>
    <cellStyle name="Total 2 5 2 4 9" xfId="52035"/>
    <cellStyle name="Total 2 5 2 4 9 2" xfId="52036"/>
    <cellStyle name="Total 2 5 2 4 9 3" xfId="52037"/>
    <cellStyle name="Total 2 5 2 4 9 4" xfId="52038"/>
    <cellStyle name="Total 2 5 2 4 9 5" xfId="52039"/>
    <cellStyle name="Total 2 5 2 5" xfId="52040"/>
    <cellStyle name="Total 2 5 2 5 10" xfId="52041"/>
    <cellStyle name="Total 2 5 2 5 2" xfId="52042"/>
    <cellStyle name="Total 2 5 2 5 2 2" xfId="52043"/>
    <cellStyle name="Total 2 5 2 5 2 2 2" xfId="52044"/>
    <cellStyle name="Total 2 5 2 5 2 2 3" xfId="52045"/>
    <cellStyle name="Total 2 5 2 5 2 2 4" xfId="52046"/>
    <cellStyle name="Total 2 5 2 5 2 2 5" xfId="52047"/>
    <cellStyle name="Total 2 5 2 5 2 2 6" xfId="52048"/>
    <cellStyle name="Total 2 5 2 5 2 2 7" xfId="52049"/>
    <cellStyle name="Total 2 5 2 5 2 3" xfId="52050"/>
    <cellStyle name="Total 2 5 2 5 2 4" xfId="52051"/>
    <cellStyle name="Total 2 5 2 5 3" xfId="52052"/>
    <cellStyle name="Total 2 5 2 5 3 2" xfId="52053"/>
    <cellStyle name="Total 2 5 2 5 3 2 2" xfId="52054"/>
    <cellStyle name="Total 2 5 2 5 3 2 3" xfId="52055"/>
    <cellStyle name="Total 2 5 2 5 3 2 4" xfId="52056"/>
    <cellStyle name="Total 2 5 2 5 3 2 5" xfId="52057"/>
    <cellStyle name="Total 2 5 2 5 3 2 6" xfId="52058"/>
    <cellStyle name="Total 2 5 2 5 3 2 7" xfId="52059"/>
    <cellStyle name="Total 2 5 2 5 3 3" xfId="52060"/>
    <cellStyle name="Total 2 5 2 5 3 4" xfId="52061"/>
    <cellStyle name="Total 2 5 2 5 4" xfId="52062"/>
    <cellStyle name="Total 2 5 2 5 4 2" xfId="52063"/>
    <cellStyle name="Total 2 5 2 5 4 2 2" xfId="52064"/>
    <cellStyle name="Total 2 5 2 5 4 2 3" xfId="52065"/>
    <cellStyle name="Total 2 5 2 5 4 2 4" xfId="52066"/>
    <cellStyle name="Total 2 5 2 5 4 2 5" xfId="52067"/>
    <cellStyle name="Total 2 5 2 5 4 2 6" xfId="52068"/>
    <cellStyle name="Total 2 5 2 5 4 2 7" xfId="52069"/>
    <cellStyle name="Total 2 5 2 5 4 3" xfId="52070"/>
    <cellStyle name="Total 2 5 2 5 4 4" xfId="52071"/>
    <cellStyle name="Total 2 5 2 5 5" xfId="52072"/>
    <cellStyle name="Total 2 5 2 5 5 2" xfId="52073"/>
    <cellStyle name="Total 2 5 2 5 5 3" xfId="52074"/>
    <cellStyle name="Total 2 5 2 5 5 4" xfId="52075"/>
    <cellStyle name="Total 2 5 2 5 5 5" xfId="52076"/>
    <cellStyle name="Total 2 5 2 5 5 6" xfId="52077"/>
    <cellStyle name="Total 2 5 2 5 5 7" xfId="52078"/>
    <cellStyle name="Total 2 5 2 5 5 8" xfId="52079"/>
    <cellStyle name="Total 2 5 2 5 6" xfId="52080"/>
    <cellStyle name="Total 2 5 2 5 6 2" xfId="52081"/>
    <cellStyle name="Total 2 5 2 5 6 3" xfId="52082"/>
    <cellStyle name="Total 2 5 2 5 6 4" xfId="52083"/>
    <cellStyle name="Total 2 5 2 5 6 5" xfId="52084"/>
    <cellStyle name="Total 2 5 2 5 6 6" xfId="52085"/>
    <cellStyle name="Total 2 5 2 5 6 7" xfId="52086"/>
    <cellStyle name="Total 2 5 2 5 7" xfId="52087"/>
    <cellStyle name="Total 2 5 2 5 8" xfId="52088"/>
    <cellStyle name="Total 2 5 2 5 9" xfId="52089"/>
    <cellStyle name="Total 2 5 2 6" xfId="52090"/>
    <cellStyle name="Total 2 5 2 6 2" xfId="52091"/>
    <cellStyle name="Total 2 5 2 6 2 2" xfId="52092"/>
    <cellStyle name="Total 2 5 2 6 2 3" xfId="52093"/>
    <cellStyle name="Total 2 5 2 6 2 4" xfId="52094"/>
    <cellStyle name="Total 2 5 2 6 2 5" xfId="52095"/>
    <cellStyle name="Total 2 5 2 6 2 6" xfId="52096"/>
    <cellStyle name="Total 2 5 2 6 2 7" xfId="52097"/>
    <cellStyle name="Total 2 5 2 6 3" xfId="52098"/>
    <cellStyle name="Total 2 5 2 6 4" xfId="52099"/>
    <cellStyle name="Total 2 5 2 6 5" xfId="52100"/>
    <cellStyle name="Total 2 5 2 7" xfId="52101"/>
    <cellStyle name="Total 2 5 2 7 2" xfId="52102"/>
    <cellStyle name="Total 2 5 2 7 2 2" xfId="52103"/>
    <cellStyle name="Total 2 5 2 7 2 3" xfId="52104"/>
    <cellStyle name="Total 2 5 2 7 2 4" xfId="52105"/>
    <cellStyle name="Total 2 5 2 7 2 5" xfId="52106"/>
    <cellStyle name="Total 2 5 2 7 2 6" xfId="52107"/>
    <cellStyle name="Total 2 5 2 7 2 7" xfId="52108"/>
    <cellStyle name="Total 2 5 2 7 3" xfId="52109"/>
    <cellStyle name="Total 2 5 2 7 4" xfId="52110"/>
    <cellStyle name="Total 2 5 2 7 5" xfId="52111"/>
    <cellStyle name="Total 2 5 2 8" xfId="52112"/>
    <cellStyle name="Total 2 5 2 8 2" xfId="52113"/>
    <cellStyle name="Total 2 5 2 8 2 2" xfId="52114"/>
    <cellStyle name="Total 2 5 2 8 2 3" xfId="52115"/>
    <cellStyle name="Total 2 5 2 8 2 4" xfId="52116"/>
    <cellStyle name="Total 2 5 2 8 2 5" xfId="52117"/>
    <cellStyle name="Total 2 5 2 8 2 6" xfId="52118"/>
    <cellStyle name="Total 2 5 2 8 2 7" xfId="52119"/>
    <cellStyle name="Total 2 5 2 8 3" xfId="52120"/>
    <cellStyle name="Total 2 5 2 8 4" xfId="52121"/>
    <cellStyle name="Total 2 5 2 8 5" xfId="52122"/>
    <cellStyle name="Total 2 5 2 9" xfId="52123"/>
    <cellStyle name="Total 2 5 2 9 2" xfId="52124"/>
    <cellStyle name="Total 2 5 2 9 2 2" xfId="52125"/>
    <cellStyle name="Total 2 5 2 9 2 3" xfId="52126"/>
    <cellStyle name="Total 2 5 2 9 2 4" xfId="52127"/>
    <cellStyle name="Total 2 5 2 9 2 5" xfId="52128"/>
    <cellStyle name="Total 2 5 2 9 2 6" xfId="52129"/>
    <cellStyle name="Total 2 5 2 9 2 7" xfId="52130"/>
    <cellStyle name="Total 2 5 2 9 3" xfId="52131"/>
    <cellStyle name="Total 2 5 2 9 4" xfId="52132"/>
    <cellStyle name="Total 2 5 2 9 5" xfId="52133"/>
    <cellStyle name="Total 2 5 20" xfId="52134"/>
    <cellStyle name="Total 2 5 3" xfId="52135"/>
    <cellStyle name="Total 2 5 3 10" xfId="52136"/>
    <cellStyle name="Total 2 5 3 10 2" xfId="52137"/>
    <cellStyle name="Total 2 5 3 10 3" xfId="52138"/>
    <cellStyle name="Total 2 5 3 10 4" xfId="52139"/>
    <cellStyle name="Total 2 5 3 10 5" xfId="52140"/>
    <cellStyle name="Total 2 5 3 10 6" xfId="52141"/>
    <cellStyle name="Total 2 5 3 10 7" xfId="52142"/>
    <cellStyle name="Total 2 5 3 10 8" xfId="52143"/>
    <cellStyle name="Total 2 5 3 11" xfId="52144"/>
    <cellStyle name="Total 2 5 3 11 2" xfId="52145"/>
    <cellStyle name="Total 2 5 3 11 3" xfId="52146"/>
    <cellStyle name="Total 2 5 3 11 4" xfId="52147"/>
    <cellStyle name="Total 2 5 3 11 5" xfId="52148"/>
    <cellStyle name="Total 2 5 3 11 6" xfId="52149"/>
    <cellStyle name="Total 2 5 3 11 7" xfId="52150"/>
    <cellStyle name="Total 2 5 3 12" xfId="52151"/>
    <cellStyle name="Total 2 5 3 12 2" xfId="52152"/>
    <cellStyle name="Total 2 5 3 12 3" xfId="52153"/>
    <cellStyle name="Total 2 5 3 12 4" xfId="52154"/>
    <cellStyle name="Total 2 5 3 12 5" xfId="52155"/>
    <cellStyle name="Total 2 5 3 13" xfId="52156"/>
    <cellStyle name="Total 2 5 3 13 2" xfId="52157"/>
    <cellStyle name="Total 2 5 3 13 3" xfId="52158"/>
    <cellStyle name="Total 2 5 3 13 4" xfId="52159"/>
    <cellStyle name="Total 2 5 3 13 5" xfId="52160"/>
    <cellStyle name="Total 2 5 3 14" xfId="52161"/>
    <cellStyle name="Total 2 5 3 14 2" xfId="52162"/>
    <cellStyle name="Total 2 5 3 14 3" xfId="52163"/>
    <cellStyle name="Total 2 5 3 14 4" xfId="52164"/>
    <cellStyle name="Total 2 5 3 14 5" xfId="52165"/>
    <cellStyle name="Total 2 5 3 15" xfId="52166"/>
    <cellStyle name="Total 2 5 3 15 2" xfId="52167"/>
    <cellStyle name="Total 2 5 3 15 3" xfId="52168"/>
    <cellStyle name="Total 2 5 3 15 4" xfId="52169"/>
    <cellStyle name="Total 2 5 3 15 5" xfId="52170"/>
    <cellStyle name="Total 2 5 3 16" xfId="52171"/>
    <cellStyle name="Total 2 5 3 16 2" xfId="52172"/>
    <cellStyle name="Total 2 5 3 16 3" xfId="52173"/>
    <cellStyle name="Total 2 5 3 16 4" xfId="52174"/>
    <cellStyle name="Total 2 5 3 16 5" xfId="52175"/>
    <cellStyle name="Total 2 5 3 17" xfId="52176"/>
    <cellStyle name="Total 2 5 3 17 2" xfId="52177"/>
    <cellStyle name="Total 2 5 3 17 3" xfId="52178"/>
    <cellStyle name="Total 2 5 3 17 4" xfId="52179"/>
    <cellStyle name="Total 2 5 3 17 5" xfId="52180"/>
    <cellStyle name="Total 2 5 3 18" xfId="52181"/>
    <cellStyle name="Total 2 5 3 2" xfId="52182"/>
    <cellStyle name="Total 2 5 3 2 10" xfId="52183"/>
    <cellStyle name="Total 2 5 3 2 10 2" xfId="52184"/>
    <cellStyle name="Total 2 5 3 2 10 3" xfId="52185"/>
    <cellStyle name="Total 2 5 3 2 10 4" xfId="52186"/>
    <cellStyle name="Total 2 5 3 2 10 5" xfId="52187"/>
    <cellStyle name="Total 2 5 3 2 11" xfId="52188"/>
    <cellStyle name="Total 2 5 3 2 11 2" xfId="52189"/>
    <cellStyle name="Total 2 5 3 2 11 3" xfId="52190"/>
    <cellStyle name="Total 2 5 3 2 11 4" xfId="52191"/>
    <cellStyle name="Total 2 5 3 2 11 5" xfId="52192"/>
    <cellStyle name="Total 2 5 3 2 12" xfId="52193"/>
    <cellStyle name="Total 2 5 3 2 12 2" xfId="52194"/>
    <cellStyle name="Total 2 5 3 2 12 3" xfId="52195"/>
    <cellStyle name="Total 2 5 3 2 12 4" xfId="52196"/>
    <cellStyle name="Total 2 5 3 2 12 5" xfId="52197"/>
    <cellStyle name="Total 2 5 3 2 13" xfId="52198"/>
    <cellStyle name="Total 2 5 3 2 13 2" xfId="52199"/>
    <cellStyle name="Total 2 5 3 2 13 3" xfId="52200"/>
    <cellStyle name="Total 2 5 3 2 13 4" xfId="52201"/>
    <cellStyle name="Total 2 5 3 2 13 5" xfId="52202"/>
    <cellStyle name="Total 2 5 3 2 14" xfId="52203"/>
    <cellStyle name="Total 2 5 3 2 14 2" xfId="52204"/>
    <cellStyle name="Total 2 5 3 2 14 3" xfId="52205"/>
    <cellStyle name="Total 2 5 3 2 14 4" xfId="52206"/>
    <cellStyle name="Total 2 5 3 2 14 5" xfId="52207"/>
    <cellStyle name="Total 2 5 3 2 15" xfId="52208"/>
    <cellStyle name="Total 2 5 3 2 15 2" xfId="52209"/>
    <cellStyle name="Total 2 5 3 2 15 3" xfId="52210"/>
    <cellStyle name="Total 2 5 3 2 15 4" xfId="52211"/>
    <cellStyle name="Total 2 5 3 2 15 5" xfId="52212"/>
    <cellStyle name="Total 2 5 3 2 16" xfId="52213"/>
    <cellStyle name="Total 2 5 3 2 16 2" xfId="52214"/>
    <cellStyle name="Total 2 5 3 2 16 3" xfId="52215"/>
    <cellStyle name="Total 2 5 3 2 16 4" xfId="52216"/>
    <cellStyle name="Total 2 5 3 2 16 5" xfId="52217"/>
    <cellStyle name="Total 2 5 3 2 17" xfId="52218"/>
    <cellStyle name="Total 2 5 3 2 17 2" xfId="52219"/>
    <cellStyle name="Total 2 5 3 2 17 3" xfId="52220"/>
    <cellStyle name="Total 2 5 3 2 17 4" xfId="52221"/>
    <cellStyle name="Total 2 5 3 2 17 5" xfId="52222"/>
    <cellStyle name="Total 2 5 3 2 18" xfId="52223"/>
    <cellStyle name="Total 2 5 3 2 18 2" xfId="52224"/>
    <cellStyle name="Total 2 5 3 2 18 3" xfId="52225"/>
    <cellStyle name="Total 2 5 3 2 18 4" xfId="52226"/>
    <cellStyle name="Total 2 5 3 2 18 5" xfId="52227"/>
    <cellStyle name="Total 2 5 3 2 19" xfId="52228"/>
    <cellStyle name="Total 2 5 3 2 2" xfId="52229"/>
    <cellStyle name="Total 2 5 3 2 2 10" xfId="52230"/>
    <cellStyle name="Total 2 5 3 2 2 10 2" xfId="52231"/>
    <cellStyle name="Total 2 5 3 2 2 10 3" xfId="52232"/>
    <cellStyle name="Total 2 5 3 2 2 10 4" xfId="52233"/>
    <cellStyle name="Total 2 5 3 2 2 10 5" xfId="52234"/>
    <cellStyle name="Total 2 5 3 2 2 11" xfId="52235"/>
    <cellStyle name="Total 2 5 3 2 2 11 2" xfId="52236"/>
    <cellStyle name="Total 2 5 3 2 2 11 3" xfId="52237"/>
    <cellStyle name="Total 2 5 3 2 2 11 4" xfId="52238"/>
    <cellStyle name="Total 2 5 3 2 2 11 5" xfId="52239"/>
    <cellStyle name="Total 2 5 3 2 2 12" xfId="52240"/>
    <cellStyle name="Total 2 5 3 2 2 12 2" xfId="52241"/>
    <cellStyle name="Total 2 5 3 2 2 12 3" xfId="52242"/>
    <cellStyle name="Total 2 5 3 2 2 12 4" xfId="52243"/>
    <cellStyle name="Total 2 5 3 2 2 12 5" xfId="52244"/>
    <cellStyle name="Total 2 5 3 2 2 13" xfId="52245"/>
    <cellStyle name="Total 2 5 3 2 2 13 2" xfId="52246"/>
    <cellStyle name="Total 2 5 3 2 2 13 3" xfId="52247"/>
    <cellStyle name="Total 2 5 3 2 2 13 4" xfId="52248"/>
    <cellStyle name="Total 2 5 3 2 2 13 5" xfId="52249"/>
    <cellStyle name="Total 2 5 3 2 2 14" xfId="52250"/>
    <cellStyle name="Total 2 5 3 2 2 14 2" xfId="52251"/>
    <cellStyle name="Total 2 5 3 2 2 14 3" xfId="52252"/>
    <cellStyle name="Total 2 5 3 2 2 14 4" xfId="52253"/>
    <cellStyle name="Total 2 5 3 2 2 14 5" xfId="52254"/>
    <cellStyle name="Total 2 5 3 2 2 15" xfId="52255"/>
    <cellStyle name="Total 2 5 3 2 2 15 2" xfId="52256"/>
    <cellStyle name="Total 2 5 3 2 2 15 3" xfId="52257"/>
    <cellStyle name="Total 2 5 3 2 2 15 4" xfId="52258"/>
    <cellStyle name="Total 2 5 3 2 2 15 5" xfId="52259"/>
    <cellStyle name="Total 2 5 3 2 2 16" xfId="52260"/>
    <cellStyle name="Total 2 5 3 2 2 16 2" xfId="52261"/>
    <cellStyle name="Total 2 5 3 2 2 16 3" xfId="52262"/>
    <cellStyle name="Total 2 5 3 2 2 16 4" xfId="52263"/>
    <cellStyle name="Total 2 5 3 2 2 16 5" xfId="52264"/>
    <cellStyle name="Total 2 5 3 2 2 17" xfId="52265"/>
    <cellStyle name="Total 2 5 3 2 2 17 2" xfId="52266"/>
    <cellStyle name="Total 2 5 3 2 2 17 3" xfId="52267"/>
    <cellStyle name="Total 2 5 3 2 2 17 4" xfId="52268"/>
    <cellStyle name="Total 2 5 3 2 2 17 5" xfId="52269"/>
    <cellStyle name="Total 2 5 3 2 2 18" xfId="52270"/>
    <cellStyle name="Total 2 5 3 2 2 18 2" xfId="52271"/>
    <cellStyle name="Total 2 5 3 2 2 18 3" xfId="52272"/>
    <cellStyle name="Total 2 5 3 2 2 18 4" xfId="52273"/>
    <cellStyle name="Total 2 5 3 2 2 18 5" xfId="52274"/>
    <cellStyle name="Total 2 5 3 2 2 19" xfId="52275"/>
    <cellStyle name="Total 2 5 3 2 2 2" xfId="52276"/>
    <cellStyle name="Total 2 5 3 2 2 2 2" xfId="52277"/>
    <cellStyle name="Total 2 5 3 2 2 2 2 2" xfId="52278"/>
    <cellStyle name="Total 2 5 3 2 2 2 2 3" xfId="52279"/>
    <cellStyle name="Total 2 5 3 2 2 2 2 4" xfId="52280"/>
    <cellStyle name="Total 2 5 3 2 2 2 2 5" xfId="52281"/>
    <cellStyle name="Total 2 5 3 2 2 2 2 6" xfId="52282"/>
    <cellStyle name="Total 2 5 3 2 2 2 2 7" xfId="52283"/>
    <cellStyle name="Total 2 5 3 2 2 2 3" xfId="52284"/>
    <cellStyle name="Total 2 5 3 2 2 2 4" xfId="52285"/>
    <cellStyle name="Total 2 5 3 2 2 2 5" xfId="52286"/>
    <cellStyle name="Total 2 5 3 2 2 3" xfId="52287"/>
    <cellStyle name="Total 2 5 3 2 2 3 2" xfId="52288"/>
    <cellStyle name="Total 2 5 3 2 2 3 2 2" xfId="52289"/>
    <cellStyle name="Total 2 5 3 2 2 3 2 3" xfId="52290"/>
    <cellStyle name="Total 2 5 3 2 2 3 2 4" xfId="52291"/>
    <cellStyle name="Total 2 5 3 2 2 3 2 5" xfId="52292"/>
    <cellStyle name="Total 2 5 3 2 2 3 2 6" xfId="52293"/>
    <cellStyle name="Total 2 5 3 2 2 3 2 7" xfId="52294"/>
    <cellStyle name="Total 2 5 3 2 2 3 3" xfId="52295"/>
    <cellStyle name="Total 2 5 3 2 2 3 4" xfId="52296"/>
    <cellStyle name="Total 2 5 3 2 2 3 5" xfId="52297"/>
    <cellStyle name="Total 2 5 3 2 2 4" xfId="52298"/>
    <cellStyle name="Total 2 5 3 2 2 4 2" xfId="52299"/>
    <cellStyle name="Total 2 5 3 2 2 4 2 2" xfId="52300"/>
    <cellStyle name="Total 2 5 3 2 2 4 2 3" xfId="52301"/>
    <cellStyle name="Total 2 5 3 2 2 4 2 4" xfId="52302"/>
    <cellStyle name="Total 2 5 3 2 2 4 2 5" xfId="52303"/>
    <cellStyle name="Total 2 5 3 2 2 4 2 6" xfId="52304"/>
    <cellStyle name="Total 2 5 3 2 2 4 2 7" xfId="52305"/>
    <cellStyle name="Total 2 5 3 2 2 4 3" xfId="52306"/>
    <cellStyle name="Total 2 5 3 2 2 4 4" xfId="52307"/>
    <cellStyle name="Total 2 5 3 2 2 4 5" xfId="52308"/>
    <cellStyle name="Total 2 5 3 2 2 5" xfId="52309"/>
    <cellStyle name="Total 2 5 3 2 2 5 2" xfId="52310"/>
    <cellStyle name="Total 2 5 3 2 2 5 3" xfId="52311"/>
    <cellStyle name="Total 2 5 3 2 2 5 4" xfId="52312"/>
    <cellStyle name="Total 2 5 3 2 2 5 5" xfId="52313"/>
    <cellStyle name="Total 2 5 3 2 2 5 6" xfId="52314"/>
    <cellStyle name="Total 2 5 3 2 2 5 7" xfId="52315"/>
    <cellStyle name="Total 2 5 3 2 2 5 8" xfId="52316"/>
    <cellStyle name="Total 2 5 3 2 2 6" xfId="52317"/>
    <cellStyle name="Total 2 5 3 2 2 6 2" xfId="52318"/>
    <cellStyle name="Total 2 5 3 2 2 6 3" xfId="52319"/>
    <cellStyle name="Total 2 5 3 2 2 6 4" xfId="52320"/>
    <cellStyle name="Total 2 5 3 2 2 6 5" xfId="52321"/>
    <cellStyle name="Total 2 5 3 2 2 6 6" xfId="52322"/>
    <cellStyle name="Total 2 5 3 2 2 6 7" xfId="52323"/>
    <cellStyle name="Total 2 5 3 2 2 7" xfId="52324"/>
    <cellStyle name="Total 2 5 3 2 2 7 2" xfId="52325"/>
    <cellStyle name="Total 2 5 3 2 2 7 3" xfId="52326"/>
    <cellStyle name="Total 2 5 3 2 2 7 4" xfId="52327"/>
    <cellStyle name="Total 2 5 3 2 2 7 5" xfId="52328"/>
    <cellStyle name="Total 2 5 3 2 2 8" xfId="52329"/>
    <cellStyle name="Total 2 5 3 2 2 8 2" xfId="52330"/>
    <cellStyle name="Total 2 5 3 2 2 8 3" xfId="52331"/>
    <cellStyle name="Total 2 5 3 2 2 8 4" xfId="52332"/>
    <cellStyle name="Total 2 5 3 2 2 8 5" xfId="52333"/>
    <cellStyle name="Total 2 5 3 2 2 9" xfId="52334"/>
    <cellStyle name="Total 2 5 3 2 2 9 2" xfId="52335"/>
    <cellStyle name="Total 2 5 3 2 2 9 3" xfId="52336"/>
    <cellStyle name="Total 2 5 3 2 2 9 4" xfId="52337"/>
    <cellStyle name="Total 2 5 3 2 2 9 5" xfId="52338"/>
    <cellStyle name="Total 2 5 3 2 3" xfId="52339"/>
    <cellStyle name="Total 2 5 3 2 3 10" xfId="52340"/>
    <cellStyle name="Total 2 5 3 2 3 2" xfId="52341"/>
    <cellStyle name="Total 2 5 3 2 3 2 2" xfId="52342"/>
    <cellStyle name="Total 2 5 3 2 3 2 2 2" xfId="52343"/>
    <cellStyle name="Total 2 5 3 2 3 2 2 3" xfId="52344"/>
    <cellStyle name="Total 2 5 3 2 3 2 2 4" xfId="52345"/>
    <cellStyle name="Total 2 5 3 2 3 2 2 5" xfId="52346"/>
    <cellStyle name="Total 2 5 3 2 3 2 2 6" xfId="52347"/>
    <cellStyle name="Total 2 5 3 2 3 2 2 7" xfId="52348"/>
    <cellStyle name="Total 2 5 3 2 3 2 3" xfId="52349"/>
    <cellStyle name="Total 2 5 3 2 3 2 4" xfId="52350"/>
    <cellStyle name="Total 2 5 3 2 3 3" xfId="52351"/>
    <cellStyle name="Total 2 5 3 2 3 3 2" xfId="52352"/>
    <cellStyle name="Total 2 5 3 2 3 3 2 2" xfId="52353"/>
    <cellStyle name="Total 2 5 3 2 3 3 2 3" xfId="52354"/>
    <cellStyle name="Total 2 5 3 2 3 3 2 4" xfId="52355"/>
    <cellStyle name="Total 2 5 3 2 3 3 2 5" xfId="52356"/>
    <cellStyle name="Total 2 5 3 2 3 3 2 6" xfId="52357"/>
    <cellStyle name="Total 2 5 3 2 3 3 2 7" xfId="52358"/>
    <cellStyle name="Total 2 5 3 2 3 3 3" xfId="52359"/>
    <cellStyle name="Total 2 5 3 2 3 3 4" xfId="52360"/>
    <cellStyle name="Total 2 5 3 2 3 4" xfId="52361"/>
    <cellStyle name="Total 2 5 3 2 3 4 2" xfId="52362"/>
    <cellStyle name="Total 2 5 3 2 3 4 2 2" xfId="52363"/>
    <cellStyle name="Total 2 5 3 2 3 4 2 3" xfId="52364"/>
    <cellStyle name="Total 2 5 3 2 3 4 2 4" xfId="52365"/>
    <cellStyle name="Total 2 5 3 2 3 4 2 5" xfId="52366"/>
    <cellStyle name="Total 2 5 3 2 3 4 2 6" xfId="52367"/>
    <cellStyle name="Total 2 5 3 2 3 4 2 7" xfId="52368"/>
    <cellStyle name="Total 2 5 3 2 3 4 3" xfId="52369"/>
    <cellStyle name="Total 2 5 3 2 3 4 4" xfId="52370"/>
    <cellStyle name="Total 2 5 3 2 3 5" xfId="52371"/>
    <cellStyle name="Total 2 5 3 2 3 5 2" xfId="52372"/>
    <cellStyle name="Total 2 5 3 2 3 5 3" xfId="52373"/>
    <cellStyle name="Total 2 5 3 2 3 5 4" xfId="52374"/>
    <cellStyle name="Total 2 5 3 2 3 5 5" xfId="52375"/>
    <cellStyle name="Total 2 5 3 2 3 5 6" xfId="52376"/>
    <cellStyle name="Total 2 5 3 2 3 5 7" xfId="52377"/>
    <cellStyle name="Total 2 5 3 2 3 5 8" xfId="52378"/>
    <cellStyle name="Total 2 5 3 2 3 6" xfId="52379"/>
    <cellStyle name="Total 2 5 3 2 3 6 2" xfId="52380"/>
    <cellStyle name="Total 2 5 3 2 3 6 3" xfId="52381"/>
    <cellStyle name="Total 2 5 3 2 3 6 4" xfId="52382"/>
    <cellStyle name="Total 2 5 3 2 3 6 5" xfId="52383"/>
    <cellStyle name="Total 2 5 3 2 3 6 6" xfId="52384"/>
    <cellStyle name="Total 2 5 3 2 3 6 7" xfId="52385"/>
    <cellStyle name="Total 2 5 3 2 3 7" xfId="52386"/>
    <cellStyle name="Total 2 5 3 2 3 8" xfId="52387"/>
    <cellStyle name="Total 2 5 3 2 3 9" xfId="52388"/>
    <cellStyle name="Total 2 5 3 2 4" xfId="52389"/>
    <cellStyle name="Total 2 5 3 2 4 2" xfId="52390"/>
    <cellStyle name="Total 2 5 3 2 4 2 2" xfId="52391"/>
    <cellStyle name="Total 2 5 3 2 4 2 3" xfId="52392"/>
    <cellStyle name="Total 2 5 3 2 4 2 4" xfId="52393"/>
    <cellStyle name="Total 2 5 3 2 4 2 5" xfId="52394"/>
    <cellStyle name="Total 2 5 3 2 4 2 6" xfId="52395"/>
    <cellStyle name="Total 2 5 3 2 4 2 7" xfId="52396"/>
    <cellStyle name="Total 2 5 3 2 4 3" xfId="52397"/>
    <cellStyle name="Total 2 5 3 2 4 4" xfId="52398"/>
    <cellStyle name="Total 2 5 3 2 4 5" xfId="52399"/>
    <cellStyle name="Total 2 5 3 2 5" xfId="52400"/>
    <cellStyle name="Total 2 5 3 2 5 2" xfId="52401"/>
    <cellStyle name="Total 2 5 3 2 5 2 2" xfId="52402"/>
    <cellStyle name="Total 2 5 3 2 5 2 3" xfId="52403"/>
    <cellStyle name="Total 2 5 3 2 5 2 4" xfId="52404"/>
    <cellStyle name="Total 2 5 3 2 5 2 5" xfId="52405"/>
    <cellStyle name="Total 2 5 3 2 5 2 6" xfId="52406"/>
    <cellStyle name="Total 2 5 3 2 5 2 7" xfId="52407"/>
    <cellStyle name="Total 2 5 3 2 5 3" xfId="52408"/>
    <cellStyle name="Total 2 5 3 2 5 4" xfId="52409"/>
    <cellStyle name="Total 2 5 3 2 5 5" xfId="52410"/>
    <cellStyle name="Total 2 5 3 2 6" xfId="52411"/>
    <cellStyle name="Total 2 5 3 2 6 2" xfId="52412"/>
    <cellStyle name="Total 2 5 3 2 6 2 2" xfId="52413"/>
    <cellStyle name="Total 2 5 3 2 6 2 3" xfId="52414"/>
    <cellStyle name="Total 2 5 3 2 6 2 4" xfId="52415"/>
    <cellStyle name="Total 2 5 3 2 6 2 5" xfId="52416"/>
    <cellStyle name="Total 2 5 3 2 6 2 6" xfId="52417"/>
    <cellStyle name="Total 2 5 3 2 6 2 7" xfId="52418"/>
    <cellStyle name="Total 2 5 3 2 6 3" xfId="52419"/>
    <cellStyle name="Total 2 5 3 2 6 4" xfId="52420"/>
    <cellStyle name="Total 2 5 3 2 6 5" xfId="52421"/>
    <cellStyle name="Total 2 5 3 2 7" xfId="52422"/>
    <cellStyle name="Total 2 5 3 2 7 2" xfId="52423"/>
    <cellStyle name="Total 2 5 3 2 7 2 2" xfId="52424"/>
    <cellStyle name="Total 2 5 3 2 7 2 3" xfId="52425"/>
    <cellStyle name="Total 2 5 3 2 7 2 4" xfId="52426"/>
    <cellStyle name="Total 2 5 3 2 7 2 5" xfId="52427"/>
    <cellStyle name="Total 2 5 3 2 7 2 6" xfId="52428"/>
    <cellStyle name="Total 2 5 3 2 7 2 7" xfId="52429"/>
    <cellStyle name="Total 2 5 3 2 7 3" xfId="52430"/>
    <cellStyle name="Total 2 5 3 2 7 4" xfId="52431"/>
    <cellStyle name="Total 2 5 3 2 7 5" xfId="52432"/>
    <cellStyle name="Total 2 5 3 2 8" xfId="52433"/>
    <cellStyle name="Total 2 5 3 2 8 2" xfId="52434"/>
    <cellStyle name="Total 2 5 3 2 8 3" xfId="52435"/>
    <cellStyle name="Total 2 5 3 2 8 4" xfId="52436"/>
    <cellStyle name="Total 2 5 3 2 8 5" xfId="52437"/>
    <cellStyle name="Total 2 5 3 2 8 6" xfId="52438"/>
    <cellStyle name="Total 2 5 3 2 8 7" xfId="52439"/>
    <cellStyle name="Total 2 5 3 2 8 8" xfId="52440"/>
    <cellStyle name="Total 2 5 3 2 9" xfId="52441"/>
    <cellStyle name="Total 2 5 3 2 9 2" xfId="52442"/>
    <cellStyle name="Total 2 5 3 2 9 3" xfId="52443"/>
    <cellStyle name="Total 2 5 3 2 9 4" xfId="52444"/>
    <cellStyle name="Total 2 5 3 2 9 5" xfId="52445"/>
    <cellStyle name="Total 2 5 3 2 9 6" xfId="52446"/>
    <cellStyle name="Total 2 5 3 2 9 7" xfId="52447"/>
    <cellStyle name="Total 2 5 3 3" xfId="52448"/>
    <cellStyle name="Total 2 5 3 3 10" xfId="52449"/>
    <cellStyle name="Total 2 5 3 3 10 2" xfId="52450"/>
    <cellStyle name="Total 2 5 3 3 10 3" xfId="52451"/>
    <cellStyle name="Total 2 5 3 3 10 4" xfId="52452"/>
    <cellStyle name="Total 2 5 3 3 10 5" xfId="52453"/>
    <cellStyle name="Total 2 5 3 3 11" xfId="52454"/>
    <cellStyle name="Total 2 5 3 3 11 2" xfId="52455"/>
    <cellStyle name="Total 2 5 3 3 11 3" xfId="52456"/>
    <cellStyle name="Total 2 5 3 3 11 4" xfId="52457"/>
    <cellStyle name="Total 2 5 3 3 11 5" xfId="52458"/>
    <cellStyle name="Total 2 5 3 3 12" xfId="52459"/>
    <cellStyle name="Total 2 5 3 3 12 2" xfId="52460"/>
    <cellStyle name="Total 2 5 3 3 12 3" xfId="52461"/>
    <cellStyle name="Total 2 5 3 3 12 4" xfId="52462"/>
    <cellStyle name="Total 2 5 3 3 12 5" xfId="52463"/>
    <cellStyle name="Total 2 5 3 3 13" xfId="52464"/>
    <cellStyle name="Total 2 5 3 3 13 2" xfId="52465"/>
    <cellStyle name="Total 2 5 3 3 13 3" xfId="52466"/>
    <cellStyle name="Total 2 5 3 3 13 4" xfId="52467"/>
    <cellStyle name="Total 2 5 3 3 13 5" xfId="52468"/>
    <cellStyle name="Total 2 5 3 3 14" xfId="52469"/>
    <cellStyle name="Total 2 5 3 3 14 2" xfId="52470"/>
    <cellStyle name="Total 2 5 3 3 14 3" xfId="52471"/>
    <cellStyle name="Total 2 5 3 3 14 4" xfId="52472"/>
    <cellStyle name="Total 2 5 3 3 14 5" xfId="52473"/>
    <cellStyle name="Total 2 5 3 3 15" xfId="52474"/>
    <cellStyle name="Total 2 5 3 3 15 2" xfId="52475"/>
    <cellStyle name="Total 2 5 3 3 15 3" xfId="52476"/>
    <cellStyle name="Total 2 5 3 3 15 4" xfId="52477"/>
    <cellStyle name="Total 2 5 3 3 15 5" xfId="52478"/>
    <cellStyle name="Total 2 5 3 3 16" xfId="52479"/>
    <cellStyle name="Total 2 5 3 3 16 2" xfId="52480"/>
    <cellStyle name="Total 2 5 3 3 16 3" xfId="52481"/>
    <cellStyle name="Total 2 5 3 3 16 4" xfId="52482"/>
    <cellStyle name="Total 2 5 3 3 16 5" xfId="52483"/>
    <cellStyle name="Total 2 5 3 3 17" xfId="52484"/>
    <cellStyle name="Total 2 5 3 3 17 2" xfId="52485"/>
    <cellStyle name="Total 2 5 3 3 17 3" xfId="52486"/>
    <cellStyle name="Total 2 5 3 3 17 4" xfId="52487"/>
    <cellStyle name="Total 2 5 3 3 17 5" xfId="52488"/>
    <cellStyle name="Total 2 5 3 3 18" xfId="52489"/>
    <cellStyle name="Total 2 5 3 3 18 2" xfId="52490"/>
    <cellStyle name="Total 2 5 3 3 18 3" xfId="52491"/>
    <cellStyle name="Total 2 5 3 3 18 4" xfId="52492"/>
    <cellStyle name="Total 2 5 3 3 18 5" xfId="52493"/>
    <cellStyle name="Total 2 5 3 3 19" xfId="52494"/>
    <cellStyle name="Total 2 5 3 3 2" xfId="52495"/>
    <cellStyle name="Total 2 5 3 3 2 10" xfId="52496"/>
    <cellStyle name="Total 2 5 3 3 2 10 2" xfId="52497"/>
    <cellStyle name="Total 2 5 3 3 2 10 3" xfId="52498"/>
    <cellStyle name="Total 2 5 3 3 2 10 4" xfId="52499"/>
    <cellStyle name="Total 2 5 3 3 2 10 5" xfId="52500"/>
    <cellStyle name="Total 2 5 3 3 2 11" xfId="52501"/>
    <cellStyle name="Total 2 5 3 3 2 11 2" xfId="52502"/>
    <cellStyle name="Total 2 5 3 3 2 11 3" xfId="52503"/>
    <cellStyle name="Total 2 5 3 3 2 11 4" xfId="52504"/>
    <cellStyle name="Total 2 5 3 3 2 11 5" xfId="52505"/>
    <cellStyle name="Total 2 5 3 3 2 12" xfId="52506"/>
    <cellStyle name="Total 2 5 3 3 2 12 2" xfId="52507"/>
    <cellStyle name="Total 2 5 3 3 2 12 3" xfId="52508"/>
    <cellStyle name="Total 2 5 3 3 2 12 4" xfId="52509"/>
    <cellStyle name="Total 2 5 3 3 2 12 5" xfId="52510"/>
    <cellStyle name="Total 2 5 3 3 2 13" xfId="52511"/>
    <cellStyle name="Total 2 5 3 3 2 13 2" xfId="52512"/>
    <cellStyle name="Total 2 5 3 3 2 13 3" xfId="52513"/>
    <cellStyle name="Total 2 5 3 3 2 13 4" xfId="52514"/>
    <cellStyle name="Total 2 5 3 3 2 13 5" xfId="52515"/>
    <cellStyle name="Total 2 5 3 3 2 14" xfId="52516"/>
    <cellStyle name="Total 2 5 3 3 2 14 2" xfId="52517"/>
    <cellStyle name="Total 2 5 3 3 2 14 3" xfId="52518"/>
    <cellStyle name="Total 2 5 3 3 2 14 4" xfId="52519"/>
    <cellStyle name="Total 2 5 3 3 2 14 5" xfId="52520"/>
    <cellStyle name="Total 2 5 3 3 2 15" xfId="52521"/>
    <cellStyle name="Total 2 5 3 3 2 15 2" xfId="52522"/>
    <cellStyle name="Total 2 5 3 3 2 15 3" xfId="52523"/>
    <cellStyle name="Total 2 5 3 3 2 15 4" xfId="52524"/>
    <cellStyle name="Total 2 5 3 3 2 15 5" xfId="52525"/>
    <cellStyle name="Total 2 5 3 3 2 16" xfId="52526"/>
    <cellStyle name="Total 2 5 3 3 2 16 2" xfId="52527"/>
    <cellStyle name="Total 2 5 3 3 2 16 3" xfId="52528"/>
    <cellStyle name="Total 2 5 3 3 2 16 4" xfId="52529"/>
    <cellStyle name="Total 2 5 3 3 2 16 5" xfId="52530"/>
    <cellStyle name="Total 2 5 3 3 2 17" xfId="52531"/>
    <cellStyle name="Total 2 5 3 3 2 17 2" xfId="52532"/>
    <cellStyle name="Total 2 5 3 3 2 17 3" xfId="52533"/>
    <cellStyle name="Total 2 5 3 3 2 17 4" xfId="52534"/>
    <cellStyle name="Total 2 5 3 3 2 17 5" xfId="52535"/>
    <cellStyle name="Total 2 5 3 3 2 18" xfId="52536"/>
    <cellStyle name="Total 2 5 3 3 2 18 2" xfId="52537"/>
    <cellStyle name="Total 2 5 3 3 2 18 3" xfId="52538"/>
    <cellStyle name="Total 2 5 3 3 2 18 4" xfId="52539"/>
    <cellStyle name="Total 2 5 3 3 2 18 5" xfId="52540"/>
    <cellStyle name="Total 2 5 3 3 2 19" xfId="52541"/>
    <cellStyle name="Total 2 5 3 3 2 2" xfId="52542"/>
    <cellStyle name="Total 2 5 3 3 2 2 2" xfId="52543"/>
    <cellStyle name="Total 2 5 3 3 2 2 2 2" xfId="52544"/>
    <cellStyle name="Total 2 5 3 3 2 2 2 3" xfId="52545"/>
    <cellStyle name="Total 2 5 3 3 2 2 2 4" xfId="52546"/>
    <cellStyle name="Total 2 5 3 3 2 2 2 5" xfId="52547"/>
    <cellStyle name="Total 2 5 3 3 2 2 2 6" xfId="52548"/>
    <cellStyle name="Total 2 5 3 3 2 2 2 7" xfId="52549"/>
    <cellStyle name="Total 2 5 3 3 2 2 3" xfId="52550"/>
    <cellStyle name="Total 2 5 3 3 2 2 4" xfId="52551"/>
    <cellStyle name="Total 2 5 3 3 2 2 5" xfId="52552"/>
    <cellStyle name="Total 2 5 3 3 2 3" xfId="52553"/>
    <cellStyle name="Total 2 5 3 3 2 3 2" xfId="52554"/>
    <cellStyle name="Total 2 5 3 3 2 3 2 2" xfId="52555"/>
    <cellStyle name="Total 2 5 3 3 2 3 2 3" xfId="52556"/>
    <cellStyle name="Total 2 5 3 3 2 3 2 4" xfId="52557"/>
    <cellStyle name="Total 2 5 3 3 2 3 2 5" xfId="52558"/>
    <cellStyle name="Total 2 5 3 3 2 3 2 6" xfId="52559"/>
    <cellStyle name="Total 2 5 3 3 2 3 2 7" xfId="52560"/>
    <cellStyle name="Total 2 5 3 3 2 3 3" xfId="52561"/>
    <cellStyle name="Total 2 5 3 3 2 3 4" xfId="52562"/>
    <cellStyle name="Total 2 5 3 3 2 3 5" xfId="52563"/>
    <cellStyle name="Total 2 5 3 3 2 4" xfId="52564"/>
    <cellStyle name="Total 2 5 3 3 2 4 2" xfId="52565"/>
    <cellStyle name="Total 2 5 3 3 2 4 2 2" xfId="52566"/>
    <cellStyle name="Total 2 5 3 3 2 4 2 3" xfId="52567"/>
    <cellStyle name="Total 2 5 3 3 2 4 2 4" xfId="52568"/>
    <cellStyle name="Total 2 5 3 3 2 4 2 5" xfId="52569"/>
    <cellStyle name="Total 2 5 3 3 2 4 2 6" xfId="52570"/>
    <cellStyle name="Total 2 5 3 3 2 4 2 7" xfId="52571"/>
    <cellStyle name="Total 2 5 3 3 2 4 3" xfId="52572"/>
    <cellStyle name="Total 2 5 3 3 2 4 4" xfId="52573"/>
    <cellStyle name="Total 2 5 3 3 2 4 5" xfId="52574"/>
    <cellStyle name="Total 2 5 3 3 2 5" xfId="52575"/>
    <cellStyle name="Total 2 5 3 3 2 5 2" xfId="52576"/>
    <cellStyle name="Total 2 5 3 3 2 5 3" xfId="52577"/>
    <cellStyle name="Total 2 5 3 3 2 5 4" xfId="52578"/>
    <cellStyle name="Total 2 5 3 3 2 5 5" xfId="52579"/>
    <cellStyle name="Total 2 5 3 3 2 5 6" xfId="52580"/>
    <cellStyle name="Total 2 5 3 3 2 5 7" xfId="52581"/>
    <cellStyle name="Total 2 5 3 3 2 5 8" xfId="52582"/>
    <cellStyle name="Total 2 5 3 3 2 6" xfId="52583"/>
    <cellStyle name="Total 2 5 3 3 2 6 2" xfId="52584"/>
    <cellStyle name="Total 2 5 3 3 2 6 3" xfId="52585"/>
    <cellStyle name="Total 2 5 3 3 2 6 4" xfId="52586"/>
    <cellStyle name="Total 2 5 3 3 2 6 5" xfId="52587"/>
    <cellStyle name="Total 2 5 3 3 2 6 6" xfId="52588"/>
    <cellStyle name="Total 2 5 3 3 2 6 7" xfId="52589"/>
    <cellStyle name="Total 2 5 3 3 2 7" xfId="52590"/>
    <cellStyle name="Total 2 5 3 3 2 7 2" xfId="52591"/>
    <cellStyle name="Total 2 5 3 3 2 7 3" xfId="52592"/>
    <cellStyle name="Total 2 5 3 3 2 7 4" xfId="52593"/>
    <cellStyle name="Total 2 5 3 3 2 7 5" xfId="52594"/>
    <cellStyle name="Total 2 5 3 3 2 8" xfId="52595"/>
    <cellStyle name="Total 2 5 3 3 2 8 2" xfId="52596"/>
    <cellStyle name="Total 2 5 3 3 2 8 3" xfId="52597"/>
    <cellStyle name="Total 2 5 3 3 2 8 4" xfId="52598"/>
    <cellStyle name="Total 2 5 3 3 2 8 5" xfId="52599"/>
    <cellStyle name="Total 2 5 3 3 2 9" xfId="52600"/>
    <cellStyle name="Total 2 5 3 3 2 9 2" xfId="52601"/>
    <cellStyle name="Total 2 5 3 3 2 9 3" xfId="52602"/>
    <cellStyle name="Total 2 5 3 3 2 9 4" xfId="52603"/>
    <cellStyle name="Total 2 5 3 3 2 9 5" xfId="52604"/>
    <cellStyle name="Total 2 5 3 3 3" xfId="52605"/>
    <cellStyle name="Total 2 5 3 3 3 10" xfId="52606"/>
    <cellStyle name="Total 2 5 3 3 3 2" xfId="52607"/>
    <cellStyle name="Total 2 5 3 3 3 2 2" xfId="52608"/>
    <cellStyle name="Total 2 5 3 3 3 2 2 2" xfId="52609"/>
    <cellStyle name="Total 2 5 3 3 3 2 2 3" xfId="52610"/>
    <cellStyle name="Total 2 5 3 3 3 2 2 4" xfId="52611"/>
    <cellStyle name="Total 2 5 3 3 3 2 2 5" xfId="52612"/>
    <cellStyle name="Total 2 5 3 3 3 2 2 6" xfId="52613"/>
    <cellStyle name="Total 2 5 3 3 3 2 2 7" xfId="52614"/>
    <cellStyle name="Total 2 5 3 3 3 2 3" xfId="52615"/>
    <cellStyle name="Total 2 5 3 3 3 2 4" xfId="52616"/>
    <cellStyle name="Total 2 5 3 3 3 3" xfId="52617"/>
    <cellStyle name="Total 2 5 3 3 3 3 2" xfId="52618"/>
    <cellStyle name="Total 2 5 3 3 3 3 2 2" xfId="52619"/>
    <cellStyle name="Total 2 5 3 3 3 3 2 3" xfId="52620"/>
    <cellStyle name="Total 2 5 3 3 3 3 2 4" xfId="52621"/>
    <cellStyle name="Total 2 5 3 3 3 3 2 5" xfId="52622"/>
    <cellStyle name="Total 2 5 3 3 3 3 2 6" xfId="52623"/>
    <cellStyle name="Total 2 5 3 3 3 3 2 7" xfId="52624"/>
    <cellStyle name="Total 2 5 3 3 3 3 3" xfId="52625"/>
    <cellStyle name="Total 2 5 3 3 3 3 4" xfId="52626"/>
    <cellStyle name="Total 2 5 3 3 3 4" xfId="52627"/>
    <cellStyle name="Total 2 5 3 3 3 4 2" xfId="52628"/>
    <cellStyle name="Total 2 5 3 3 3 4 2 2" xfId="52629"/>
    <cellStyle name="Total 2 5 3 3 3 4 2 3" xfId="52630"/>
    <cellStyle name="Total 2 5 3 3 3 4 2 4" xfId="52631"/>
    <cellStyle name="Total 2 5 3 3 3 4 2 5" xfId="52632"/>
    <cellStyle name="Total 2 5 3 3 3 4 2 6" xfId="52633"/>
    <cellStyle name="Total 2 5 3 3 3 4 2 7" xfId="52634"/>
    <cellStyle name="Total 2 5 3 3 3 4 3" xfId="52635"/>
    <cellStyle name="Total 2 5 3 3 3 4 4" xfId="52636"/>
    <cellStyle name="Total 2 5 3 3 3 5" xfId="52637"/>
    <cellStyle name="Total 2 5 3 3 3 5 2" xfId="52638"/>
    <cellStyle name="Total 2 5 3 3 3 5 3" xfId="52639"/>
    <cellStyle name="Total 2 5 3 3 3 5 4" xfId="52640"/>
    <cellStyle name="Total 2 5 3 3 3 5 5" xfId="52641"/>
    <cellStyle name="Total 2 5 3 3 3 5 6" xfId="52642"/>
    <cellStyle name="Total 2 5 3 3 3 5 7" xfId="52643"/>
    <cellStyle name="Total 2 5 3 3 3 5 8" xfId="52644"/>
    <cellStyle name="Total 2 5 3 3 3 6" xfId="52645"/>
    <cellStyle name="Total 2 5 3 3 3 6 2" xfId="52646"/>
    <cellStyle name="Total 2 5 3 3 3 6 3" xfId="52647"/>
    <cellStyle name="Total 2 5 3 3 3 6 4" xfId="52648"/>
    <cellStyle name="Total 2 5 3 3 3 6 5" xfId="52649"/>
    <cellStyle name="Total 2 5 3 3 3 6 6" xfId="52650"/>
    <cellStyle name="Total 2 5 3 3 3 6 7" xfId="52651"/>
    <cellStyle name="Total 2 5 3 3 3 7" xfId="52652"/>
    <cellStyle name="Total 2 5 3 3 3 8" xfId="52653"/>
    <cellStyle name="Total 2 5 3 3 3 9" xfId="52654"/>
    <cellStyle name="Total 2 5 3 3 4" xfId="52655"/>
    <cellStyle name="Total 2 5 3 3 4 2" xfId="52656"/>
    <cellStyle name="Total 2 5 3 3 4 2 2" xfId="52657"/>
    <cellStyle name="Total 2 5 3 3 4 2 3" xfId="52658"/>
    <cellStyle name="Total 2 5 3 3 4 2 4" xfId="52659"/>
    <cellStyle name="Total 2 5 3 3 4 2 5" xfId="52660"/>
    <cellStyle name="Total 2 5 3 3 4 2 6" xfId="52661"/>
    <cellStyle name="Total 2 5 3 3 4 2 7" xfId="52662"/>
    <cellStyle name="Total 2 5 3 3 4 3" xfId="52663"/>
    <cellStyle name="Total 2 5 3 3 4 4" xfId="52664"/>
    <cellStyle name="Total 2 5 3 3 4 5" xfId="52665"/>
    <cellStyle name="Total 2 5 3 3 5" xfId="52666"/>
    <cellStyle name="Total 2 5 3 3 5 2" xfId="52667"/>
    <cellStyle name="Total 2 5 3 3 5 2 2" xfId="52668"/>
    <cellStyle name="Total 2 5 3 3 5 2 3" xfId="52669"/>
    <cellStyle name="Total 2 5 3 3 5 2 4" xfId="52670"/>
    <cellStyle name="Total 2 5 3 3 5 2 5" xfId="52671"/>
    <cellStyle name="Total 2 5 3 3 5 2 6" xfId="52672"/>
    <cellStyle name="Total 2 5 3 3 5 2 7" xfId="52673"/>
    <cellStyle name="Total 2 5 3 3 5 3" xfId="52674"/>
    <cellStyle name="Total 2 5 3 3 5 4" xfId="52675"/>
    <cellStyle name="Total 2 5 3 3 5 5" xfId="52676"/>
    <cellStyle name="Total 2 5 3 3 6" xfId="52677"/>
    <cellStyle name="Total 2 5 3 3 6 2" xfId="52678"/>
    <cellStyle name="Total 2 5 3 3 6 2 2" xfId="52679"/>
    <cellStyle name="Total 2 5 3 3 6 2 3" xfId="52680"/>
    <cellStyle name="Total 2 5 3 3 6 2 4" xfId="52681"/>
    <cellStyle name="Total 2 5 3 3 6 2 5" xfId="52682"/>
    <cellStyle name="Total 2 5 3 3 6 2 6" xfId="52683"/>
    <cellStyle name="Total 2 5 3 3 6 2 7" xfId="52684"/>
    <cellStyle name="Total 2 5 3 3 6 3" xfId="52685"/>
    <cellStyle name="Total 2 5 3 3 6 4" xfId="52686"/>
    <cellStyle name="Total 2 5 3 3 6 5" xfId="52687"/>
    <cellStyle name="Total 2 5 3 3 7" xfId="52688"/>
    <cellStyle name="Total 2 5 3 3 7 2" xfId="52689"/>
    <cellStyle name="Total 2 5 3 3 7 2 2" xfId="52690"/>
    <cellStyle name="Total 2 5 3 3 7 2 3" xfId="52691"/>
    <cellStyle name="Total 2 5 3 3 7 2 4" xfId="52692"/>
    <cellStyle name="Total 2 5 3 3 7 2 5" xfId="52693"/>
    <cellStyle name="Total 2 5 3 3 7 2 6" xfId="52694"/>
    <cellStyle name="Total 2 5 3 3 7 2 7" xfId="52695"/>
    <cellStyle name="Total 2 5 3 3 7 3" xfId="52696"/>
    <cellStyle name="Total 2 5 3 3 7 4" xfId="52697"/>
    <cellStyle name="Total 2 5 3 3 7 5" xfId="52698"/>
    <cellStyle name="Total 2 5 3 3 8" xfId="52699"/>
    <cellStyle name="Total 2 5 3 3 8 2" xfId="52700"/>
    <cellStyle name="Total 2 5 3 3 8 3" xfId="52701"/>
    <cellStyle name="Total 2 5 3 3 8 4" xfId="52702"/>
    <cellStyle name="Total 2 5 3 3 8 5" xfId="52703"/>
    <cellStyle name="Total 2 5 3 3 8 6" xfId="52704"/>
    <cellStyle name="Total 2 5 3 3 8 7" xfId="52705"/>
    <cellStyle name="Total 2 5 3 3 8 8" xfId="52706"/>
    <cellStyle name="Total 2 5 3 3 9" xfId="52707"/>
    <cellStyle name="Total 2 5 3 3 9 2" xfId="52708"/>
    <cellStyle name="Total 2 5 3 3 9 3" xfId="52709"/>
    <cellStyle name="Total 2 5 3 3 9 4" xfId="52710"/>
    <cellStyle name="Total 2 5 3 3 9 5" xfId="52711"/>
    <cellStyle name="Total 2 5 3 3 9 6" xfId="52712"/>
    <cellStyle name="Total 2 5 3 3 9 7" xfId="52713"/>
    <cellStyle name="Total 2 5 3 4" xfId="52714"/>
    <cellStyle name="Total 2 5 3 4 10" xfId="52715"/>
    <cellStyle name="Total 2 5 3 4 10 2" xfId="52716"/>
    <cellStyle name="Total 2 5 3 4 10 3" xfId="52717"/>
    <cellStyle name="Total 2 5 3 4 10 4" xfId="52718"/>
    <cellStyle name="Total 2 5 3 4 10 5" xfId="52719"/>
    <cellStyle name="Total 2 5 3 4 11" xfId="52720"/>
    <cellStyle name="Total 2 5 3 4 11 2" xfId="52721"/>
    <cellStyle name="Total 2 5 3 4 11 3" xfId="52722"/>
    <cellStyle name="Total 2 5 3 4 11 4" xfId="52723"/>
    <cellStyle name="Total 2 5 3 4 11 5" xfId="52724"/>
    <cellStyle name="Total 2 5 3 4 12" xfId="52725"/>
    <cellStyle name="Total 2 5 3 4 12 2" xfId="52726"/>
    <cellStyle name="Total 2 5 3 4 12 3" xfId="52727"/>
    <cellStyle name="Total 2 5 3 4 12 4" xfId="52728"/>
    <cellStyle name="Total 2 5 3 4 12 5" xfId="52729"/>
    <cellStyle name="Total 2 5 3 4 13" xfId="52730"/>
    <cellStyle name="Total 2 5 3 4 13 2" xfId="52731"/>
    <cellStyle name="Total 2 5 3 4 13 3" xfId="52732"/>
    <cellStyle name="Total 2 5 3 4 13 4" xfId="52733"/>
    <cellStyle name="Total 2 5 3 4 13 5" xfId="52734"/>
    <cellStyle name="Total 2 5 3 4 14" xfId="52735"/>
    <cellStyle name="Total 2 5 3 4 14 2" xfId="52736"/>
    <cellStyle name="Total 2 5 3 4 14 3" xfId="52737"/>
    <cellStyle name="Total 2 5 3 4 14 4" xfId="52738"/>
    <cellStyle name="Total 2 5 3 4 14 5" xfId="52739"/>
    <cellStyle name="Total 2 5 3 4 15" xfId="52740"/>
    <cellStyle name="Total 2 5 3 4 15 2" xfId="52741"/>
    <cellStyle name="Total 2 5 3 4 15 3" xfId="52742"/>
    <cellStyle name="Total 2 5 3 4 15 4" xfId="52743"/>
    <cellStyle name="Total 2 5 3 4 15 5" xfId="52744"/>
    <cellStyle name="Total 2 5 3 4 16" xfId="52745"/>
    <cellStyle name="Total 2 5 3 4 16 2" xfId="52746"/>
    <cellStyle name="Total 2 5 3 4 16 3" xfId="52747"/>
    <cellStyle name="Total 2 5 3 4 16 4" xfId="52748"/>
    <cellStyle name="Total 2 5 3 4 16 5" xfId="52749"/>
    <cellStyle name="Total 2 5 3 4 17" xfId="52750"/>
    <cellStyle name="Total 2 5 3 4 17 2" xfId="52751"/>
    <cellStyle name="Total 2 5 3 4 17 3" xfId="52752"/>
    <cellStyle name="Total 2 5 3 4 17 4" xfId="52753"/>
    <cellStyle name="Total 2 5 3 4 17 5" xfId="52754"/>
    <cellStyle name="Total 2 5 3 4 18" xfId="52755"/>
    <cellStyle name="Total 2 5 3 4 18 2" xfId="52756"/>
    <cellStyle name="Total 2 5 3 4 18 3" xfId="52757"/>
    <cellStyle name="Total 2 5 3 4 18 4" xfId="52758"/>
    <cellStyle name="Total 2 5 3 4 18 5" xfId="52759"/>
    <cellStyle name="Total 2 5 3 4 19" xfId="52760"/>
    <cellStyle name="Total 2 5 3 4 2" xfId="52761"/>
    <cellStyle name="Total 2 5 3 4 2 2" xfId="52762"/>
    <cellStyle name="Total 2 5 3 4 2 2 2" xfId="52763"/>
    <cellStyle name="Total 2 5 3 4 2 2 3" xfId="52764"/>
    <cellStyle name="Total 2 5 3 4 2 2 4" xfId="52765"/>
    <cellStyle name="Total 2 5 3 4 2 2 5" xfId="52766"/>
    <cellStyle name="Total 2 5 3 4 2 2 6" xfId="52767"/>
    <cellStyle name="Total 2 5 3 4 2 2 7" xfId="52768"/>
    <cellStyle name="Total 2 5 3 4 2 3" xfId="52769"/>
    <cellStyle name="Total 2 5 3 4 2 4" xfId="52770"/>
    <cellStyle name="Total 2 5 3 4 2 5" xfId="52771"/>
    <cellStyle name="Total 2 5 3 4 3" xfId="52772"/>
    <cellStyle name="Total 2 5 3 4 3 2" xfId="52773"/>
    <cellStyle name="Total 2 5 3 4 3 2 2" xfId="52774"/>
    <cellStyle name="Total 2 5 3 4 3 2 3" xfId="52775"/>
    <cellStyle name="Total 2 5 3 4 3 2 4" xfId="52776"/>
    <cellStyle name="Total 2 5 3 4 3 2 5" xfId="52777"/>
    <cellStyle name="Total 2 5 3 4 3 2 6" xfId="52778"/>
    <cellStyle name="Total 2 5 3 4 3 2 7" xfId="52779"/>
    <cellStyle name="Total 2 5 3 4 3 3" xfId="52780"/>
    <cellStyle name="Total 2 5 3 4 3 4" xfId="52781"/>
    <cellStyle name="Total 2 5 3 4 3 5" xfId="52782"/>
    <cellStyle name="Total 2 5 3 4 4" xfId="52783"/>
    <cellStyle name="Total 2 5 3 4 4 2" xfId="52784"/>
    <cellStyle name="Total 2 5 3 4 4 2 2" xfId="52785"/>
    <cellStyle name="Total 2 5 3 4 4 2 3" xfId="52786"/>
    <cellStyle name="Total 2 5 3 4 4 2 4" xfId="52787"/>
    <cellStyle name="Total 2 5 3 4 4 2 5" xfId="52788"/>
    <cellStyle name="Total 2 5 3 4 4 2 6" xfId="52789"/>
    <cellStyle name="Total 2 5 3 4 4 2 7" xfId="52790"/>
    <cellStyle name="Total 2 5 3 4 4 3" xfId="52791"/>
    <cellStyle name="Total 2 5 3 4 4 4" xfId="52792"/>
    <cellStyle name="Total 2 5 3 4 4 5" xfId="52793"/>
    <cellStyle name="Total 2 5 3 4 5" xfId="52794"/>
    <cellStyle name="Total 2 5 3 4 5 2" xfId="52795"/>
    <cellStyle name="Total 2 5 3 4 5 3" xfId="52796"/>
    <cellStyle name="Total 2 5 3 4 5 4" xfId="52797"/>
    <cellStyle name="Total 2 5 3 4 5 5" xfId="52798"/>
    <cellStyle name="Total 2 5 3 4 5 6" xfId="52799"/>
    <cellStyle name="Total 2 5 3 4 5 7" xfId="52800"/>
    <cellStyle name="Total 2 5 3 4 5 8" xfId="52801"/>
    <cellStyle name="Total 2 5 3 4 6" xfId="52802"/>
    <cellStyle name="Total 2 5 3 4 6 2" xfId="52803"/>
    <cellStyle name="Total 2 5 3 4 6 3" xfId="52804"/>
    <cellStyle name="Total 2 5 3 4 6 4" xfId="52805"/>
    <cellStyle name="Total 2 5 3 4 6 5" xfId="52806"/>
    <cellStyle name="Total 2 5 3 4 6 6" xfId="52807"/>
    <cellStyle name="Total 2 5 3 4 6 7" xfId="52808"/>
    <cellStyle name="Total 2 5 3 4 7" xfId="52809"/>
    <cellStyle name="Total 2 5 3 4 7 2" xfId="52810"/>
    <cellStyle name="Total 2 5 3 4 7 3" xfId="52811"/>
    <cellStyle name="Total 2 5 3 4 7 4" xfId="52812"/>
    <cellStyle name="Total 2 5 3 4 7 5" xfId="52813"/>
    <cellStyle name="Total 2 5 3 4 8" xfId="52814"/>
    <cellStyle name="Total 2 5 3 4 8 2" xfId="52815"/>
    <cellStyle name="Total 2 5 3 4 8 3" xfId="52816"/>
    <cellStyle name="Total 2 5 3 4 8 4" xfId="52817"/>
    <cellStyle name="Total 2 5 3 4 8 5" xfId="52818"/>
    <cellStyle name="Total 2 5 3 4 9" xfId="52819"/>
    <cellStyle name="Total 2 5 3 4 9 2" xfId="52820"/>
    <cellStyle name="Total 2 5 3 4 9 3" xfId="52821"/>
    <cellStyle name="Total 2 5 3 4 9 4" xfId="52822"/>
    <cellStyle name="Total 2 5 3 4 9 5" xfId="52823"/>
    <cellStyle name="Total 2 5 3 5" xfId="52824"/>
    <cellStyle name="Total 2 5 3 5 10" xfId="52825"/>
    <cellStyle name="Total 2 5 3 5 2" xfId="52826"/>
    <cellStyle name="Total 2 5 3 5 2 2" xfId="52827"/>
    <cellStyle name="Total 2 5 3 5 2 2 2" xfId="52828"/>
    <cellStyle name="Total 2 5 3 5 2 2 3" xfId="52829"/>
    <cellStyle name="Total 2 5 3 5 2 2 4" xfId="52830"/>
    <cellStyle name="Total 2 5 3 5 2 2 5" xfId="52831"/>
    <cellStyle name="Total 2 5 3 5 2 2 6" xfId="52832"/>
    <cellStyle name="Total 2 5 3 5 2 2 7" xfId="52833"/>
    <cellStyle name="Total 2 5 3 5 2 3" xfId="52834"/>
    <cellStyle name="Total 2 5 3 5 2 4" xfId="52835"/>
    <cellStyle name="Total 2 5 3 5 3" xfId="52836"/>
    <cellStyle name="Total 2 5 3 5 3 2" xfId="52837"/>
    <cellStyle name="Total 2 5 3 5 3 2 2" xfId="52838"/>
    <cellStyle name="Total 2 5 3 5 3 2 3" xfId="52839"/>
    <cellStyle name="Total 2 5 3 5 3 2 4" xfId="52840"/>
    <cellStyle name="Total 2 5 3 5 3 2 5" xfId="52841"/>
    <cellStyle name="Total 2 5 3 5 3 2 6" xfId="52842"/>
    <cellStyle name="Total 2 5 3 5 3 2 7" xfId="52843"/>
    <cellStyle name="Total 2 5 3 5 3 3" xfId="52844"/>
    <cellStyle name="Total 2 5 3 5 3 4" xfId="52845"/>
    <cellStyle name="Total 2 5 3 5 4" xfId="52846"/>
    <cellStyle name="Total 2 5 3 5 4 2" xfId="52847"/>
    <cellStyle name="Total 2 5 3 5 4 2 2" xfId="52848"/>
    <cellStyle name="Total 2 5 3 5 4 2 3" xfId="52849"/>
    <cellStyle name="Total 2 5 3 5 4 2 4" xfId="52850"/>
    <cellStyle name="Total 2 5 3 5 4 2 5" xfId="52851"/>
    <cellStyle name="Total 2 5 3 5 4 2 6" xfId="52852"/>
    <cellStyle name="Total 2 5 3 5 4 2 7" xfId="52853"/>
    <cellStyle name="Total 2 5 3 5 4 3" xfId="52854"/>
    <cellStyle name="Total 2 5 3 5 4 4" xfId="52855"/>
    <cellStyle name="Total 2 5 3 5 5" xfId="52856"/>
    <cellStyle name="Total 2 5 3 5 5 2" xfId="52857"/>
    <cellStyle name="Total 2 5 3 5 5 3" xfId="52858"/>
    <cellStyle name="Total 2 5 3 5 5 4" xfId="52859"/>
    <cellStyle name="Total 2 5 3 5 5 5" xfId="52860"/>
    <cellStyle name="Total 2 5 3 5 5 6" xfId="52861"/>
    <cellStyle name="Total 2 5 3 5 5 7" xfId="52862"/>
    <cellStyle name="Total 2 5 3 5 5 8" xfId="52863"/>
    <cellStyle name="Total 2 5 3 5 6" xfId="52864"/>
    <cellStyle name="Total 2 5 3 5 6 2" xfId="52865"/>
    <cellStyle name="Total 2 5 3 5 6 3" xfId="52866"/>
    <cellStyle name="Total 2 5 3 5 6 4" xfId="52867"/>
    <cellStyle name="Total 2 5 3 5 6 5" xfId="52868"/>
    <cellStyle name="Total 2 5 3 5 6 6" xfId="52869"/>
    <cellStyle name="Total 2 5 3 5 6 7" xfId="52870"/>
    <cellStyle name="Total 2 5 3 5 7" xfId="52871"/>
    <cellStyle name="Total 2 5 3 5 8" xfId="52872"/>
    <cellStyle name="Total 2 5 3 5 9" xfId="52873"/>
    <cellStyle name="Total 2 5 3 6" xfId="52874"/>
    <cellStyle name="Total 2 5 3 6 2" xfId="52875"/>
    <cellStyle name="Total 2 5 3 6 2 2" xfId="52876"/>
    <cellStyle name="Total 2 5 3 6 2 3" xfId="52877"/>
    <cellStyle name="Total 2 5 3 6 2 4" xfId="52878"/>
    <cellStyle name="Total 2 5 3 6 2 5" xfId="52879"/>
    <cellStyle name="Total 2 5 3 6 2 6" xfId="52880"/>
    <cellStyle name="Total 2 5 3 6 2 7" xfId="52881"/>
    <cellStyle name="Total 2 5 3 6 3" xfId="52882"/>
    <cellStyle name="Total 2 5 3 6 4" xfId="52883"/>
    <cellStyle name="Total 2 5 3 6 5" xfId="52884"/>
    <cellStyle name="Total 2 5 3 7" xfId="52885"/>
    <cellStyle name="Total 2 5 3 7 2" xfId="52886"/>
    <cellStyle name="Total 2 5 3 7 2 2" xfId="52887"/>
    <cellStyle name="Total 2 5 3 7 2 3" xfId="52888"/>
    <cellStyle name="Total 2 5 3 7 2 4" xfId="52889"/>
    <cellStyle name="Total 2 5 3 7 2 5" xfId="52890"/>
    <cellStyle name="Total 2 5 3 7 2 6" xfId="52891"/>
    <cellStyle name="Total 2 5 3 7 2 7" xfId="52892"/>
    <cellStyle name="Total 2 5 3 7 3" xfId="52893"/>
    <cellStyle name="Total 2 5 3 7 4" xfId="52894"/>
    <cellStyle name="Total 2 5 3 7 5" xfId="52895"/>
    <cellStyle name="Total 2 5 3 8" xfId="52896"/>
    <cellStyle name="Total 2 5 3 8 2" xfId="52897"/>
    <cellStyle name="Total 2 5 3 8 2 2" xfId="52898"/>
    <cellStyle name="Total 2 5 3 8 2 3" xfId="52899"/>
    <cellStyle name="Total 2 5 3 8 2 4" xfId="52900"/>
    <cellStyle name="Total 2 5 3 8 2 5" xfId="52901"/>
    <cellStyle name="Total 2 5 3 8 2 6" xfId="52902"/>
    <cellStyle name="Total 2 5 3 8 2 7" xfId="52903"/>
    <cellStyle name="Total 2 5 3 8 3" xfId="52904"/>
    <cellStyle name="Total 2 5 3 8 4" xfId="52905"/>
    <cellStyle name="Total 2 5 3 8 5" xfId="52906"/>
    <cellStyle name="Total 2 5 3 9" xfId="52907"/>
    <cellStyle name="Total 2 5 3 9 2" xfId="52908"/>
    <cellStyle name="Total 2 5 3 9 2 2" xfId="52909"/>
    <cellStyle name="Total 2 5 3 9 2 3" xfId="52910"/>
    <cellStyle name="Total 2 5 3 9 2 4" xfId="52911"/>
    <cellStyle name="Total 2 5 3 9 2 5" xfId="52912"/>
    <cellStyle name="Total 2 5 3 9 2 6" xfId="52913"/>
    <cellStyle name="Total 2 5 3 9 2 7" xfId="52914"/>
    <cellStyle name="Total 2 5 3 9 3" xfId="52915"/>
    <cellStyle name="Total 2 5 3 9 4" xfId="52916"/>
    <cellStyle name="Total 2 5 3 9 5" xfId="52917"/>
    <cellStyle name="Total 2 5 4" xfId="52918"/>
    <cellStyle name="Total 2 5 4 10" xfId="52919"/>
    <cellStyle name="Total 2 5 4 10 2" xfId="52920"/>
    <cellStyle name="Total 2 5 4 10 3" xfId="52921"/>
    <cellStyle name="Total 2 5 4 10 4" xfId="52922"/>
    <cellStyle name="Total 2 5 4 10 5" xfId="52923"/>
    <cellStyle name="Total 2 5 4 11" xfId="52924"/>
    <cellStyle name="Total 2 5 4 11 2" xfId="52925"/>
    <cellStyle name="Total 2 5 4 11 3" xfId="52926"/>
    <cellStyle name="Total 2 5 4 11 4" xfId="52927"/>
    <cellStyle name="Total 2 5 4 11 5" xfId="52928"/>
    <cellStyle name="Total 2 5 4 12" xfId="52929"/>
    <cellStyle name="Total 2 5 4 12 2" xfId="52930"/>
    <cellStyle name="Total 2 5 4 12 3" xfId="52931"/>
    <cellStyle name="Total 2 5 4 12 4" xfId="52932"/>
    <cellStyle name="Total 2 5 4 12 5" xfId="52933"/>
    <cellStyle name="Total 2 5 4 13" xfId="52934"/>
    <cellStyle name="Total 2 5 4 13 2" xfId="52935"/>
    <cellStyle name="Total 2 5 4 13 3" xfId="52936"/>
    <cellStyle name="Total 2 5 4 13 4" xfId="52937"/>
    <cellStyle name="Total 2 5 4 13 5" xfId="52938"/>
    <cellStyle name="Total 2 5 4 14" xfId="52939"/>
    <cellStyle name="Total 2 5 4 14 2" xfId="52940"/>
    <cellStyle name="Total 2 5 4 14 3" xfId="52941"/>
    <cellStyle name="Total 2 5 4 14 4" xfId="52942"/>
    <cellStyle name="Total 2 5 4 14 5" xfId="52943"/>
    <cellStyle name="Total 2 5 4 15" xfId="52944"/>
    <cellStyle name="Total 2 5 4 15 2" xfId="52945"/>
    <cellStyle name="Total 2 5 4 15 3" xfId="52946"/>
    <cellStyle name="Total 2 5 4 15 4" xfId="52947"/>
    <cellStyle name="Total 2 5 4 15 5" xfId="52948"/>
    <cellStyle name="Total 2 5 4 16" xfId="52949"/>
    <cellStyle name="Total 2 5 4 16 2" xfId="52950"/>
    <cellStyle name="Total 2 5 4 16 3" xfId="52951"/>
    <cellStyle name="Total 2 5 4 16 4" xfId="52952"/>
    <cellStyle name="Total 2 5 4 16 5" xfId="52953"/>
    <cellStyle name="Total 2 5 4 17" xfId="52954"/>
    <cellStyle name="Total 2 5 4 17 2" xfId="52955"/>
    <cellStyle name="Total 2 5 4 17 3" xfId="52956"/>
    <cellStyle name="Total 2 5 4 17 4" xfId="52957"/>
    <cellStyle name="Total 2 5 4 17 5" xfId="52958"/>
    <cellStyle name="Total 2 5 4 18" xfId="52959"/>
    <cellStyle name="Total 2 5 4 18 2" xfId="52960"/>
    <cellStyle name="Total 2 5 4 18 3" xfId="52961"/>
    <cellStyle name="Total 2 5 4 18 4" xfId="52962"/>
    <cellStyle name="Total 2 5 4 18 5" xfId="52963"/>
    <cellStyle name="Total 2 5 4 19" xfId="52964"/>
    <cellStyle name="Total 2 5 4 2" xfId="52965"/>
    <cellStyle name="Total 2 5 4 2 10" xfId="52966"/>
    <cellStyle name="Total 2 5 4 2 10 2" xfId="52967"/>
    <cellStyle name="Total 2 5 4 2 10 3" xfId="52968"/>
    <cellStyle name="Total 2 5 4 2 10 4" xfId="52969"/>
    <cellStyle name="Total 2 5 4 2 10 5" xfId="52970"/>
    <cellStyle name="Total 2 5 4 2 11" xfId="52971"/>
    <cellStyle name="Total 2 5 4 2 11 2" xfId="52972"/>
    <cellStyle name="Total 2 5 4 2 11 3" xfId="52973"/>
    <cellStyle name="Total 2 5 4 2 11 4" xfId="52974"/>
    <cellStyle name="Total 2 5 4 2 11 5" xfId="52975"/>
    <cellStyle name="Total 2 5 4 2 12" xfId="52976"/>
    <cellStyle name="Total 2 5 4 2 12 2" xfId="52977"/>
    <cellStyle name="Total 2 5 4 2 12 3" xfId="52978"/>
    <cellStyle name="Total 2 5 4 2 12 4" xfId="52979"/>
    <cellStyle name="Total 2 5 4 2 12 5" xfId="52980"/>
    <cellStyle name="Total 2 5 4 2 13" xfId="52981"/>
    <cellStyle name="Total 2 5 4 2 13 2" xfId="52982"/>
    <cellStyle name="Total 2 5 4 2 13 3" xfId="52983"/>
    <cellStyle name="Total 2 5 4 2 13 4" xfId="52984"/>
    <cellStyle name="Total 2 5 4 2 13 5" xfId="52985"/>
    <cellStyle name="Total 2 5 4 2 14" xfId="52986"/>
    <cellStyle name="Total 2 5 4 2 14 2" xfId="52987"/>
    <cellStyle name="Total 2 5 4 2 14 3" xfId="52988"/>
    <cellStyle name="Total 2 5 4 2 14 4" xfId="52989"/>
    <cellStyle name="Total 2 5 4 2 14 5" xfId="52990"/>
    <cellStyle name="Total 2 5 4 2 15" xfId="52991"/>
    <cellStyle name="Total 2 5 4 2 15 2" xfId="52992"/>
    <cellStyle name="Total 2 5 4 2 15 3" xfId="52993"/>
    <cellStyle name="Total 2 5 4 2 15 4" xfId="52994"/>
    <cellStyle name="Total 2 5 4 2 15 5" xfId="52995"/>
    <cellStyle name="Total 2 5 4 2 16" xfId="52996"/>
    <cellStyle name="Total 2 5 4 2 16 2" xfId="52997"/>
    <cellStyle name="Total 2 5 4 2 16 3" xfId="52998"/>
    <cellStyle name="Total 2 5 4 2 16 4" xfId="52999"/>
    <cellStyle name="Total 2 5 4 2 16 5" xfId="53000"/>
    <cellStyle name="Total 2 5 4 2 17" xfId="53001"/>
    <cellStyle name="Total 2 5 4 2 17 2" xfId="53002"/>
    <cellStyle name="Total 2 5 4 2 17 3" xfId="53003"/>
    <cellStyle name="Total 2 5 4 2 17 4" xfId="53004"/>
    <cellStyle name="Total 2 5 4 2 17 5" xfId="53005"/>
    <cellStyle name="Total 2 5 4 2 18" xfId="53006"/>
    <cellStyle name="Total 2 5 4 2 18 2" xfId="53007"/>
    <cellStyle name="Total 2 5 4 2 18 3" xfId="53008"/>
    <cellStyle name="Total 2 5 4 2 18 4" xfId="53009"/>
    <cellStyle name="Total 2 5 4 2 18 5" xfId="53010"/>
    <cellStyle name="Total 2 5 4 2 19" xfId="53011"/>
    <cellStyle name="Total 2 5 4 2 2" xfId="53012"/>
    <cellStyle name="Total 2 5 4 2 2 2" xfId="53013"/>
    <cellStyle name="Total 2 5 4 2 2 2 2" xfId="53014"/>
    <cellStyle name="Total 2 5 4 2 2 2 3" xfId="53015"/>
    <cellStyle name="Total 2 5 4 2 2 2 4" xfId="53016"/>
    <cellStyle name="Total 2 5 4 2 2 2 5" xfId="53017"/>
    <cellStyle name="Total 2 5 4 2 2 2 6" xfId="53018"/>
    <cellStyle name="Total 2 5 4 2 2 2 7" xfId="53019"/>
    <cellStyle name="Total 2 5 4 2 2 3" xfId="53020"/>
    <cellStyle name="Total 2 5 4 2 2 4" xfId="53021"/>
    <cellStyle name="Total 2 5 4 2 2 5" xfId="53022"/>
    <cellStyle name="Total 2 5 4 2 3" xfId="53023"/>
    <cellStyle name="Total 2 5 4 2 3 2" xfId="53024"/>
    <cellStyle name="Total 2 5 4 2 3 2 2" xfId="53025"/>
    <cellStyle name="Total 2 5 4 2 3 2 3" xfId="53026"/>
    <cellStyle name="Total 2 5 4 2 3 2 4" xfId="53027"/>
    <cellStyle name="Total 2 5 4 2 3 2 5" xfId="53028"/>
    <cellStyle name="Total 2 5 4 2 3 2 6" xfId="53029"/>
    <cellStyle name="Total 2 5 4 2 3 2 7" xfId="53030"/>
    <cellStyle name="Total 2 5 4 2 3 3" xfId="53031"/>
    <cellStyle name="Total 2 5 4 2 3 4" xfId="53032"/>
    <cellStyle name="Total 2 5 4 2 3 5" xfId="53033"/>
    <cellStyle name="Total 2 5 4 2 4" xfId="53034"/>
    <cellStyle name="Total 2 5 4 2 4 2" xfId="53035"/>
    <cellStyle name="Total 2 5 4 2 4 2 2" xfId="53036"/>
    <cellStyle name="Total 2 5 4 2 4 2 3" xfId="53037"/>
    <cellStyle name="Total 2 5 4 2 4 2 4" xfId="53038"/>
    <cellStyle name="Total 2 5 4 2 4 2 5" xfId="53039"/>
    <cellStyle name="Total 2 5 4 2 4 2 6" xfId="53040"/>
    <cellStyle name="Total 2 5 4 2 4 2 7" xfId="53041"/>
    <cellStyle name="Total 2 5 4 2 4 3" xfId="53042"/>
    <cellStyle name="Total 2 5 4 2 4 4" xfId="53043"/>
    <cellStyle name="Total 2 5 4 2 4 5" xfId="53044"/>
    <cellStyle name="Total 2 5 4 2 5" xfId="53045"/>
    <cellStyle name="Total 2 5 4 2 5 2" xfId="53046"/>
    <cellStyle name="Total 2 5 4 2 5 3" xfId="53047"/>
    <cellStyle name="Total 2 5 4 2 5 4" xfId="53048"/>
    <cellStyle name="Total 2 5 4 2 5 5" xfId="53049"/>
    <cellStyle name="Total 2 5 4 2 5 6" xfId="53050"/>
    <cellStyle name="Total 2 5 4 2 5 7" xfId="53051"/>
    <cellStyle name="Total 2 5 4 2 5 8" xfId="53052"/>
    <cellStyle name="Total 2 5 4 2 6" xfId="53053"/>
    <cellStyle name="Total 2 5 4 2 6 2" xfId="53054"/>
    <cellStyle name="Total 2 5 4 2 6 3" xfId="53055"/>
    <cellStyle name="Total 2 5 4 2 6 4" xfId="53056"/>
    <cellStyle name="Total 2 5 4 2 6 5" xfId="53057"/>
    <cellStyle name="Total 2 5 4 2 6 6" xfId="53058"/>
    <cellStyle name="Total 2 5 4 2 6 7" xfId="53059"/>
    <cellStyle name="Total 2 5 4 2 7" xfId="53060"/>
    <cellStyle name="Total 2 5 4 2 7 2" xfId="53061"/>
    <cellStyle name="Total 2 5 4 2 7 3" xfId="53062"/>
    <cellStyle name="Total 2 5 4 2 7 4" xfId="53063"/>
    <cellStyle name="Total 2 5 4 2 7 5" xfId="53064"/>
    <cellStyle name="Total 2 5 4 2 8" xfId="53065"/>
    <cellStyle name="Total 2 5 4 2 8 2" xfId="53066"/>
    <cellStyle name="Total 2 5 4 2 8 3" xfId="53067"/>
    <cellStyle name="Total 2 5 4 2 8 4" xfId="53068"/>
    <cellStyle name="Total 2 5 4 2 8 5" xfId="53069"/>
    <cellStyle name="Total 2 5 4 2 9" xfId="53070"/>
    <cellStyle name="Total 2 5 4 2 9 2" xfId="53071"/>
    <cellStyle name="Total 2 5 4 2 9 3" xfId="53072"/>
    <cellStyle name="Total 2 5 4 2 9 4" xfId="53073"/>
    <cellStyle name="Total 2 5 4 2 9 5" xfId="53074"/>
    <cellStyle name="Total 2 5 4 3" xfId="53075"/>
    <cellStyle name="Total 2 5 4 3 10" xfId="53076"/>
    <cellStyle name="Total 2 5 4 3 2" xfId="53077"/>
    <cellStyle name="Total 2 5 4 3 2 2" xfId="53078"/>
    <cellStyle name="Total 2 5 4 3 2 2 2" xfId="53079"/>
    <cellStyle name="Total 2 5 4 3 2 2 3" xfId="53080"/>
    <cellStyle name="Total 2 5 4 3 2 2 4" xfId="53081"/>
    <cellStyle name="Total 2 5 4 3 2 2 5" xfId="53082"/>
    <cellStyle name="Total 2 5 4 3 2 2 6" xfId="53083"/>
    <cellStyle name="Total 2 5 4 3 2 2 7" xfId="53084"/>
    <cellStyle name="Total 2 5 4 3 2 3" xfId="53085"/>
    <cellStyle name="Total 2 5 4 3 2 4" xfId="53086"/>
    <cellStyle name="Total 2 5 4 3 3" xfId="53087"/>
    <cellStyle name="Total 2 5 4 3 3 2" xfId="53088"/>
    <cellStyle name="Total 2 5 4 3 3 2 2" xfId="53089"/>
    <cellStyle name="Total 2 5 4 3 3 2 3" xfId="53090"/>
    <cellStyle name="Total 2 5 4 3 3 2 4" xfId="53091"/>
    <cellStyle name="Total 2 5 4 3 3 2 5" xfId="53092"/>
    <cellStyle name="Total 2 5 4 3 3 2 6" xfId="53093"/>
    <cellStyle name="Total 2 5 4 3 3 2 7" xfId="53094"/>
    <cellStyle name="Total 2 5 4 3 3 3" xfId="53095"/>
    <cellStyle name="Total 2 5 4 3 3 4" xfId="53096"/>
    <cellStyle name="Total 2 5 4 3 4" xfId="53097"/>
    <cellStyle name="Total 2 5 4 3 4 2" xfId="53098"/>
    <cellStyle name="Total 2 5 4 3 4 2 2" xfId="53099"/>
    <cellStyle name="Total 2 5 4 3 4 2 3" xfId="53100"/>
    <cellStyle name="Total 2 5 4 3 4 2 4" xfId="53101"/>
    <cellStyle name="Total 2 5 4 3 4 2 5" xfId="53102"/>
    <cellStyle name="Total 2 5 4 3 4 2 6" xfId="53103"/>
    <cellStyle name="Total 2 5 4 3 4 2 7" xfId="53104"/>
    <cellStyle name="Total 2 5 4 3 4 3" xfId="53105"/>
    <cellStyle name="Total 2 5 4 3 4 4" xfId="53106"/>
    <cellStyle name="Total 2 5 4 3 5" xfId="53107"/>
    <cellStyle name="Total 2 5 4 3 5 2" xfId="53108"/>
    <cellStyle name="Total 2 5 4 3 5 3" xfId="53109"/>
    <cellStyle name="Total 2 5 4 3 5 4" xfId="53110"/>
    <cellStyle name="Total 2 5 4 3 5 5" xfId="53111"/>
    <cellStyle name="Total 2 5 4 3 5 6" xfId="53112"/>
    <cellStyle name="Total 2 5 4 3 5 7" xfId="53113"/>
    <cellStyle name="Total 2 5 4 3 5 8" xfId="53114"/>
    <cellStyle name="Total 2 5 4 3 6" xfId="53115"/>
    <cellStyle name="Total 2 5 4 3 6 2" xfId="53116"/>
    <cellStyle name="Total 2 5 4 3 6 3" xfId="53117"/>
    <cellStyle name="Total 2 5 4 3 6 4" xfId="53118"/>
    <cellStyle name="Total 2 5 4 3 6 5" xfId="53119"/>
    <cellStyle name="Total 2 5 4 3 6 6" xfId="53120"/>
    <cellStyle name="Total 2 5 4 3 6 7" xfId="53121"/>
    <cellStyle name="Total 2 5 4 3 7" xfId="53122"/>
    <cellStyle name="Total 2 5 4 3 8" xfId="53123"/>
    <cellStyle name="Total 2 5 4 3 9" xfId="53124"/>
    <cellStyle name="Total 2 5 4 4" xfId="53125"/>
    <cellStyle name="Total 2 5 4 4 2" xfId="53126"/>
    <cellStyle name="Total 2 5 4 4 2 2" xfId="53127"/>
    <cellStyle name="Total 2 5 4 4 2 3" xfId="53128"/>
    <cellStyle name="Total 2 5 4 4 2 4" xfId="53129"/>
    <cellStyle name="Total 2 5 4 4 2 5" xfId="53130"/>
    <cellStyle name="Total 2 5 4 4 2 6" xfId="53131"/>
    <cellStyle name="Total 2 5 4 4 2 7" xfId="53132"/>
    <cellStyle name="Total 2 5 4 4 3" xfId="53133"/>
    <cellStyle name="Total 2 5 4 4 4" xfId="53134"/>
    <cellStyle name="Total 2 5 4 4 5" xfId="53135"/>
    <cellStyle name="Total 2 5 4 5" xfId="53136"/>
    <cellStyle name="Total 2 5 4 5 2" xfId="53137"/>
    <cellStyle name="Total 2 5 4 5 2 2" xfId="53138"/>
    <cellStyle name="Total 2 5 4 5 2 3" xfId="53139"/>
    <cellStyle name="Total 2 5 4 5 2 4" xfId="53140"/>
    <cellStyle name="Total 2 5 4 5 2 5" xfId="53141"/>
    <cellStyle name="Total 2 5 4 5 2 6" xfId="53142"/>
    <cellStyle name="Total 2 5 4 5 2 7" xfId="53143"/>
    <cellStyle name="Total 2 5 4 5 3" xfId="53144"/>
    <cellStyle name="Total 2 5 4 5 4" xfId="53145"/>
    <cellStyle name="Total 2 5 4 5 5" xfId="53146"/>
    <cellStyle name="Total 2 5 4 6" xfId="53147"/>
    <cellStyle name="Total 2 5 4 6 2" xfId="53148"/>
    <cellStyle name="Total 2 5 4 6 2 2" xfId="53149"/>
    <cellStyle name="Total 2 5 4 6 2 3" xfId="53150"/>
    <cellStyle name="Total 2 5 4 6 2 4" xfId="53151"/>
    <cellStyle name="Total 2 5 4 6 2 5" xfId="53152"/>
    <cellStyle name="Total 2 5 4 6 2 6" xfId="53153"/>
    <cellStyle name="Total 2 5 4 6 2 7" xfId="53154"/>
    <cellStyle name="Total 2 5 4 6 3" xfId="53155"/>
    <cellStyle name="Total 2 5 4 6 4" xfId="53156"/>
    <cellStyle name="Total 2 5 4 6 5" xfId="53157"/>
    <cellStyle name="Total 2 5 4 7" xfId="53158"/>
    <cellStyle name="Total 2 5 4 7 2" xfId="53159"/>
    <cellStyle name="Total 2 5 4 7 2 2" xfId="53160"/>
    <cellStyle name="Total 2 5 4 7 2 3" xfId="53161"/>
    <cellStyle name="Total 2 5 4 7 2 4" xfId="53162"/>
    <cellStyle name="Total 2 5 4 7 2 5" xfId="53163"/>
    <cellStyle name="Total 2 5 4 7 2 6" xfId="53164"/>
    <cellStyle name="Total 2 5 4 7 2 7" xfId="53165"/>
    <cellStyle name="Total 2 5 4 7 3" xfId="53166"/>
    <cellStyle name="Total 2 5 4 7 4" xfId="53167"/>
    <cellStyle name="Total 2 5 4 7 5" xfId="53168"/>
    <cellStyle name="Total 2 5 4 8" xfId="53169"/>
    <cellStyle name="Total 2 5 4 8 2" xfId="53170"/>
    <cellStyle name="Total 2 5 4 8 3" xfId="53171"/>
    <cellStyle name="Total 2 5 4 8 4" xfId="53172"/>
    <cellStyle name="Total 2 5 4 8 5" xfId="53173"/>
    <cellStyle name="Total 2 5 4 8 6" xfId="53174"/>
    <cellStyle name="Total 2 5 4 8 7" xfId="53175"/>
    <cellStyle name="Total 2 5 4 8 8" xfId="53176"/>
    <cellStyle name="Total 2 5 4 9" xfId="53177"/>
    <cellStyle name="Total 2 5 4 9 2" xfId="53178"/>
    <cellStyle name="Total 2 5 4 9 3" xfId="53179"/>
    <cellStyle name="Total 2 5 4 9 4" xfId="53180"/>
    <cellStyle name="Total 2 5 4 9 5" xfId="53181"/>
    <cellStyle name="Total 2 5 4 9 6" xfId="53182"/>
    <cellStyle name="Total 2 5 4 9 7" xfId="53183"/>
    <cellStyle name="Total 2 5 5" xfId="53184"/>
    <cellStyle name="Total 2 5 5 10" xfId="53185"/>
    <cellStyle name="Total 2 5 5 10 2" xfId="53186"/>
    <cellStyle name="Total 2 5 5 10 3" xfId="53187"/>
    <cellStyle name="Total 2 5 5 10 4" xfId="53188"/>
    <cellStyle name="Total 2 5 5 10 5" xfId="53189"/>
    <cellStyle name="Total 2 5 5 11" xfId="53190"/>
    <cellStyle name="Total 2 5 5 11 2" xfId="53191"/>
    <cellStyle name="Total 2 5 5 11 3" xfId="53192"/>
    <cellStyle name="Total 2 5 5 11 4" xfId="53193"/>
    <cellStyle name="Total 2 5 5 11 5" xfId="53194"/>
    <cellStyle name="Total 2 5 5 12" xfId="53195"/>
    <cellStyle name="Total 2 5 5 12 2" xfId="53196"/>
    <cellStyle name="Total 2 5 5 12 3" xfId="53197"/>
    <cellStyle name="Total 2 5 5 12 4" xfId="53198"/>
    <cellStyle name="Total 2 5 5 12 5" xfId="53199"/>
    <cellStyle name="Total 2 5 5 13" xfId="53200"/>
    <cellStyle name="Total 2 5 5 13 2" xfId="53201"/>
    <cellStyle name="Total 2 5 5 13 3" xfId="53202"/>
    <cellStyle name="Total 2 5 5 13 4" xfId="53203"/>
    <cellStyle name="Total 2 5 5 13 5" xfId="53204"/>
    <cellStyle name="Total 2 5 5 14" xfId="53205"/>
    <cellStyle name="Total 2 5 5 14 2" xfId="53206"/>
    <cellStyle name="Total 2 5 5 14 3" xfId="53207"/>
    <cellStyle name="Total 2 5 5 14 4" xfId="53208"/>
    <cellStyle name="Total 2 5 5 14 5" xfId="53209"/>
    <cellStyle name="Total 2 5 5 15" xfId="53210"/>
    <cellStyle name="Total 2 5 5 15 2" xfId="53211"/>
    <cellStyle name="Total 2 5 5 15 3" xfId="53212"/>
    <cellStyle name="Total 2 5 5 15 4" xfId="53213"/>
    <cellStyle name="Total 2 5 5 15 5" xfId="53214"/>
    <cellStyle name="Total 2 5 5 16" xfId="53215"/>
    <cellStyle name="Total 2 5 5 16 2" xfId="53216"/>
    <cellStyle name="Total 2 5 5 16 3" xfId="53217"/>
    <cellStyle name="Total 2 5 5 16 4" xfId="53218"/>
    <cellStyle name="Total 2 5 5 16 5" xfId="53219"/>
    <cellStyle name="Total 2 5 5 17" xfId="53220"/>
    <cellStyle name="Total 2 5 5 17 2" xfId="53221"/>
    <cellStyle name="Total 2 5 5 17 3" xfId="53222"/>
    <cellStyle name="Total 2 5 5 17 4" xfId="53223"/>
    <cellStyle name="Total 2 5 5 17 5" xfId="53224"/>
    <cellStyle name="Total 2 5 5 18" xfId="53225"/>
    <cellStyle name="Total 2 5 5 18 2" xfId="53226"/>
    <cellStyle name="Total 2 5 5 18 3" xfId="53227"/>
    <cellStyle name="Total 2 5 5 18 4" xfId="53228"/>
    <cellStyle name="Total 2 5 5 18 5" xfId="53229"/>
    <cellStyle name="Total 2 5 5 19" xfId="53230"/>
    <cellStyle name="Total 2 5 5 2" xfId="53231"/>
    <cellStyle name="Total 2 5 5 2 10" xfId="53232"/>
    <cellStyle name="Total 2 5 5 2 10 2" xfId="53233"/>
    <cellStyle name="Total 2 5 5 2 10 3" xfId="53234"/>
    <cellStyle name="Total 2 5 5 2 10 4" xfId="53235"/>
    <cellStyle name="Total 2 5 5 2 10 5" xfId="53236"/>
    <cellStyle name="Total 2 5 5 2 11" xfId="53237"/>
    <cellStyle name="Total 2 5 5 2 11 2" xfId="53238"/>
    <cellStyle name="Total 2 5 5 2 11 3" xfId="53239"/>
    <cellStyle name="Total 2 5 5 2 11 4" xfId="53240"/>
    <cellStyle name="Total 2 5 5 2 11 5" xfId="53241"/>
    <cellStyle name="Total 2 5 5 2 12" xfId="53242"/>
    <cellStyle name="Total 2 5 5 2 12 2" xfId="53243"/>
    <cellStyle name="Total 2 5 5 2 12 3" xfId="53244"/>
    <cellStyle name="Total 2 5 5 2 12 4" xfId="53245"/>
    <cellStyle name="Total 2 5 5 2 12 5" xfId="53246"/>
    <cellStyle name="Total 2 5 5 2 13" xfId="53247"/>
    <cellStyle name="Total 2 5 5 2 13 2" xfId="53248"/>
    <cellStyle name="Total 2 5 5 2 13 3" xfId="53249"/>
    <cellStyle name="Total 2 5 5 2 13 4" xfId="53250"/>
    <cellStyle name="Total 2 5 5 2 13 5" xfId="53251"/>
    <cellStyle name="Total 2 5 5 2 14" xfId="53252"/>
    <cellStyle name="Total 2 5 5 2 14 2" xfId="53253"/>
    <cellStyle name="Total 2 5 5 2 14 3" xfId="53254"/>
    <cellStyle name="Total 2 5 5 2 14 4" xfId="53255"/>
    <cellStyle name="Total 2 5 5 2 14 5" xfId="53256"/>
    <cellStyle name="Total 2 5 5 2 15" xfId="53257"/>
    <cellStyle name="Total 2 5 5 2 15 2" xfId="53258"/>
    <cellStyle name="Total 2 5 5 2 15 3" xfId="53259"/>
    <cellStyle name="Total 2 5 5 2 15 4" xfId="53260"/>
    <cellStyle name="Total 2 5 5 2 15 5" xfId="53261"/>
    <cellStyle name="Total 2 5 5 2 16" xfId="53262"/>
    <cellStyle name="Total 2 5 5 2 16 2" xfId="53263"/>
    <cellStyle name="Total 2 5 5 2 16 3" xfId="53264"/>
    <cellStyle name="Total 2 5 5 2 16 4" xfId="53265"/>
    <cellStyle name="Total 2 5 5 2 16 5" xfId="53266"/>
    <cellStyle name="Total 2 5 5 2 17" xfId="53267"/>
    <cellStyle name="Total 2 5 5 2 17 2" xfId="53268"/>
    <cellStyle name="Total 2 5 5 2 17 3" xfId="53269"/>
    <cellStyle name="Total 2 5 5 2 17 4" xfId="53270"/>
    <cellStyle name="Total 2 5 5 2 17 5" xfId="53271"/>
    <cellStyle name="Total 2 5 5 2 18" xfId="53272"/>
    <cellStyle name="Total 2 5 5 2 18 2" xfId="53273"/>
    <cellStyle name="Total 2 5 5 2 18 3" xfId="53274"/>
    <cellStyle name="Total 2 5 5 2 18 4" xfId="53275"/>
    <cellStyle name="Total 2 5 5 2 18 5" xfId="53276"/>
    <cellStyle name="Total 2 5 5 2 19" xfId="53277"/>
    <cellStyle name="Total 2 5 5 2 2" xfId="53278"/>
    <cellStyle name="Total 2 5 5 2 2 2" xfId="53279"/>
    <cellStyle name="Total 2 5 5 2 2 2 2" xfId="53280"/>
    <cellStyle name="Total 2 5 5 2 2 2 3" xfId="53281"/>
    <cellStyle name="Total 2 5 5 2 2 2 4" xfId="53282"/>
    <cellStyle name="Total 2 5 5 2 2 2 5" xfId="53283"/>
    <cellStyle name="Total 2 5 5 2 2 2 6" xfId="53284"/>
    <cellStyle name="Total 2 5 5 2 2 2 7" xfId="53285"/>
    <cellStyle name="Total 2 5 5 2 2 3" xfId="53286"/>
    <cellStyle name="Total 2 5 5 2 2 4" xfId="53287"/>
    <cellStyle name="Total 2 5 5 2 2 5" xfId="53288"/>
    <cellStyle name="Total 2 5 5 2 3" xfId="53289"/>
    <cellStyle name="Total 2 5 5 2 3 2" xfId="53290"/>
    <cellStyle name="Total 2 5 5 2 3 2 2" xfId="53291"/>
    <cellStyle name="Total 2 5 5 2 3 2 3" xfId="53292"/>
    <cellStyle name="Total 2 5 5 2 3 2 4" xfId="53293"/>
    <cellStyle name="Total 2 5 5 2 3 2 5" xfId="53294"/>
    <cellStyle name="Total 2 5 5 2 3 2 6" xfId="53295"/>
    <cellStyle name="Total 2 5 5 2 3 2 7" xfId="53296"/>
    <cellStyle name="Total 2 5 5 2 3 3" xfId="53297"/>
    <cellStyle name="Total 2 5 5 2 3 4" xfId="53298"/>
    <cellStyle name="Total 2 5 5 2 3 5" xfId="53299"/>
    <cellStyle name="Total 2 5 5 2 4" xfId="53300"/>
    <cellStyle name="Total 2 5 5 2 4 2" xfId="53301"/>
    <cellStyle name="Total 2 5 5 2 4 2 2" xfId="53302"/>
    <cellStyle name="Total 2 5 5 2 4 2 3" xfId="53303"/>
    <cellStyle name="Total 2 5 5 2 4 2 4" xfId="53304"/>
    <cellStyle name="Total 2 5 5 2 4 2 5" xfId="53305"/>
    <cellStyle name="Total 2 5 5 2 4 2 6" xfId="53306"/>
    <cellStyle name="Total 2 5 5 2 4 2 7" xfId="53307"/>
    <cellStyle name="Total 2 5 5 2 4 3" xfId="53308"/>
    <cellStyle name="Total 2 5 5 2 4 4" xfId="53309"/>
    <cellStyle name="Total 2 5 5 2 4 5" xfId="53310"/>
    <cellStyle name="Total 2 5 5 2 5" xfId="53311"/>
    <cellStyle name="Total 2 5 5 2 5 2" xfId="53312"/>
    <cellStyle name="Total 2 5 5 2 5 3" xfId="53313"/>
    <cellStyle name="Total 2 5 5 2 5 4" xfId="53314"/>
    <cellStyle name="Total 2 5 5 2 5 5" xfId="53315"/>
    <cellStyle name="Total 2 5 5 2 5 6" xfId="53316"/>
    <cellStyle name="Total 2 5 5 2 5 7" xfId="53317"/>
    <cellStyle name="Total 2 5 5 2 5 8" xfId="53318"/>
    <cellStyle name="Total 2 5 5 2 6" xfId="53319"/>
    <cellStyle name="Total 2 5 5 2 6 2" xfId="53320"/>
    <cellStyle name="Total 2 5 5 2 6 3" xfId="53321"/>
    <cellStyle name="Total 2 5 5 2 6 4" xfId="53322"/>
    <cellStyle name="Total 2 5 5 2 6 5" xfId="53323"/>
    <cellStyle name="Total 2 5 5 2 6 6" xfId="53324"/>
    <cellStyle name="Total 2 5 5 2 6 7" xfId="53325"/>
    <cellStyle name="Total 2 5 5 2 7" xfId="53326"/>
    <cellStyle name="Total 2 5 5 2 7 2" xfId="53327"/>
    <cellStyle name="Total 2 5 5 2 7 3" xfId="53328"/>
    <cellStyle name="Total 2 5 5 2 7 4" xfId="53329"/>
    <cellStyle name="Total 2 5 5 2 7 5" xfId="53330"/>
    <cellStyle name="Total 2 5 5 2 8" xfId="53331"/>
    <cellStyle name="Total 2 5 5 2 8 2" xfId="53332"/>
    <cellStyle name="Total 2 5 5 2 8 3" xfId="53333"/>
    <cellStyle name="Total 2 5 5 2 8 4" xfId="53334"/>
    <cellStyle name="Total 2 5 5 2 8 5" xfId="53335"/>
    <cellStyle name="Total 2 5 5 2 9" xfId="53336"/>
    <cellStyle name="Total 2 5 5 2 9 2" xfId="53337"/>
    <cellStyle name="Total 2 5 5 2 9 3" xfId="53338"/>
    <cellStyle name="Total 2 5 5 2 9 4" xfId="53339"/>
    <cellStyle name="Total 2 5 5 2 9 5" xfId="53340"/>
    <cellStyle name="Total 2 5 5 3" xfId="53341"/>
    <cellStyle name="Total 2 5 5 3 10" xfId="53342"/>
    <cellStyle name="Total 2 5 5 3 2" xfId="53343"/>
    <cellStyle name="Total 2 5 5 3 2 2" xfId="53344"/>
    <cellStyle name="Total 2 5 5 3 2 2 2" xfId="53345"/>
    <cellStyle name="Total 2 5 5 3 2 2 3" xfId="53346"/>
    <cellStyle name="Total 2 5 5 3 2 2 4" xfId="53347"/>
    <cellStyle name="Total 2 5 5 3 2 2 5" xfId="53348"/>
    <cellStyle name="Total 2 5 5 3 2 2 6" xfId="53349"/>
    <cellStyle name="Total 2 5 5 3 2 2 7" xfId="53350"/>
    <cellStyle name="Total 2 5 5 3 2 3" xfId="53351"/>
    <cellStyle name="Total 2 5 5 3 2 4" xfId="53352"/>
    <cellStyle name="Total 2 5 5 3 3" xfId="53353"/>
    <cellStyle name="Total 2 5 5 3 3 2" xfId="53354"/>
    <cellStyle name="Total 2 5 5 3 3 2 2" xfId="53355"/>
    <cellStyle name="Total 2 5 5 3 3 2 3" xfId="53356"/>
    <cellStyle name="Total 2 5 5 3 3 2 4" xfId="53357"/>
    <cellStyle name="Total 2 5 5 3 3 2 5" xfId="53358"/>
    <cellStyle name="Total 2 5 5 3 3 2 6" xfId="53359"/>
    <cellStyle name="Total 2 5 5 3 3 2 7" xfId="53360"/>
    <cellStyle name="Total 2 5 5 3 3 3" xfId="53361"/>
    <cellStyle name="Total 2 5 5 3 3 4" xfId="53362"/>
    <cellStyle name="Total 2 5 5 3 4" xfId="53363"/>
    <cellStyle name="Total 2 5 5 3 4 2" xfId="53364"/>
    <cellStyle name="Total 2 5 5 3 4 2 2" xfId="53365"/>
    <cellStyle name="Total 2 5 5 3 4 2 3" xfId="53366"/>
    <cellStyle name="Total 2 5 5 3 4 2 4" xfId="53367"/>
    <cellStyle name="Total 2 5 5 3 4 2 5" xfId="53368"/>
    <cellStyle name="Total 2 5 5 3 4 2 6" xfId="53369"/>
    <cellStyle name="Total 2 5 5 3 4 2 7" xfId="53370"/>
    <cellStyle name="Total 2 5 5 3 4 3" xfId="53371"/>
    <cellStyle name="Total 2 5 5 3 4 4" xfId="53372"/>
    <cellStyle name="Total 2 5 5 3 5" xfId="53373"/>
    <cellStyle name="Total 2 5 5 3 5 2" xfId="53374"/>
    <cellStyle name="Total 2 5 5 3 5 3" xfId="53375"/>
    <cellStyle name="Total 2 5 5 3 5 4" xfId="53376"/>
    <cellStyle name="Total 2 5 5 3 5 5" xfId="53377"/>
    <cellStyle name="Total 2 5 5 3 5 6" xfId="53378"/>
    <cellStyle name="Total 2 5 5 3 5 7" xfId="53379"/>
    <cellStyle name="Total 2 5 5 3 5 8" xfId="53380"/>
    <cellStyle name="Total 2 5 5 3 6" xfId="53381"/>
    <cellStyle name="Total 2 5 5 3 6 2" xfId="53382"/>
    <cellStyle name="Total 2 5 5 3 6 3" xfId="53383"/>
    <cellStyle name="Total 2 5 5 3 6 4" xfId="53384"/>
    <cellStyle name="Total 2 5 5 3 6 5" xfId="53385"/>
    <cellStyle name="Total 2 5 5 3 6 6" xfId="53386"/>
    <cellStyle name="Total 2 5 5 3 6 7" xfId="53387"/>
    <cellStyle name="Total 2 5 5 3 7" xfId="53388"/>
    <cellStyle name="Total 2 5 5 3 8" xfId="53389"/>
    <cellStyle name="Total 2 5 5 3 9" xfId="53390"/>
    <cellStyle name="Total 2 5 5 4" xfId="53391"/>
    <cellStyle name="Total 2 5 5 4 2" xfId="53392"/>
    <cellStyle name="Total 2 5 5 4 2 2" xfId="53393"/>
    <cellStyle name="Total 2 5 5 4 2 3" xfId="53394"/>
    <cellStyle name="Total 2 5 5 4 2 4" xfId="53395"/>
    <cellStyle name="Total 2 5 5 4 2 5" xfId="53396"/>
    <cellStyle name="Total 2 5 5 4 2 6" xfId="53397"/>
    <cellStyle name="Total 2 5 5 4 2 7" xfId="53398"/>
    <cellStyle name="Total 2 5 5 4 3" xfId="53399"/>
    <cellStyle name="Total 2 5 5 4 4" xfId="53400"/>
    <cellStyle name="Total 2 5 5 4 5" xfId="53401"/>
    <cellStyle name="Total 2 5 5 5" xfId="53402"/>
    <cellStyle name="Total 2 5 5 5 2" xfId="53403"/>
    <cellStyle name="Total 2 5 5 5 2 2" xfId="53404"/>
    <cellStyle name="Total 2 5 5 5 2 3" xfId="53405"/>
    <cellStyle name="Total 2 5 5 5 2 4" xfId="53406"/>
    <cellStyle name="Total 2 5 5 5 2 5" xfId="53407"/>
    <cellStyle name="Total 2 5 5 5 2 6" xfId="53408"/>
    <cellStyle name="Total 2 5 5 5 2 7" xfId="53409"/>
    <cellStyle name="Total 2 5 5 5 3" xfId="53410"/>
    <cellStyle name="Total 2 5 5 5 4" xfId="53411"/>
    <cellStyle name="Total 2 5 5 5 5" xfId="53412"/>
    <cellStyle name="Total 2 5 5 6" xfId="53413"/>
    <cellStyle name="Total 2 5 5 6 2" xfId="53414"/>
    <cellStyle name="Total 2 5 5 6 2 2" xfId="53415"/>
    <cellStyle name="Total 2 5 5 6 2 3" xfId="53416"/>
    <cellStyle name="Total 2 5 5 6 2 4" xfId="53417"/>
    <cellStyle name="Total 2 5 5 6 2 5" xfId="53418"/>
    <cellStyle name="Total 2 5 5 6 2 6" xfId="53419"/>
    <cellStyle name="Total 2 5 5 6 2 7" xfId="53420"/>
    <cellStyle name="Total 2 5 5 6 3" xfId="53421"/>
    <cellStyle name="Total 2 5 5 6 4" xfId="53422"/>
    <cellStyle name="Total 2 5 5 6 5" xfId="53423"/>
    <cellStyle name="Total 2 5 5 7" xfId="53424"/>
    <cellStyle name="Total 2 5 5 7 2" xfId="53425"/>
    <cellStyle name="Total 2 5 5 7 2 2" xfId="53426"/>
    <cellStyle name="Total 2 5 5 7 2 3" xfId="53427"/>
    <cellStyle name="Total 2 5 5 7 2 4" xfId="53428"/>
    <cellStyle name="Total 2 5 5 7 2 5" xfId="53429"/>
    <cellStyle name="Total 2 5 5 7 2 6" xfId="53430"/>
    <cellStyle name="Total 2 5 5 7 2 7" xfId="53431"/>
    <cellStyle name="Total 2 5 5 7 3" xfId="53432"/>
    <cellStyle name="Total 2 5 5 7 4" xfId="53433"/>
    <cellStyle name="Total 2 5 5 7 5" xfId="53434"/>
    <cellStyle name="Total 2 5 5 8" xfId="53435"/>
    <cellStyle name="Total 2 5 5 8 2" xfId="53436"/>
    <cellStyle name="Total 2 5 5 8 3" xfId="53437"/>
    <cellStyle name="Total 2 5 5 8 4" xfId="53438"/>
    <cellStyle name="Total 2 5 5 8 5" xfId="53439"/>
    <cellStyle name="Total 2 5 5 8 6" xfId="53440"/>
    <cellStyle name="Total 2 5 5 8 7" xfId="53441"/>
    <cellStyle name="Total 2 5 5 8 8" xfId="53442"/>
    <cellStyle name="Total 2 5 5 9" xfId="53443"/>
    <cellStyle name="Total 2 5 5 9 2" xfId="53444"/>
    <cellStyle name="Total 2 5 5 9 3" xfId="53445"/>
    <cellStyle name="Total 2 5 5 9 4" xfId="53446"/>
    <cellStyle name="Total 2 5 5 9 5" xfId="53447"/>
    <cellStyle name="Total 2 5 5 9 6" xfId="53448"/>
    <cellStyle name="Total 2 5 5 9 7" xfId="53449"/>
    <cellStyle name="Total 2 5 6" xfId="53450"/>
    <cellStyle name="Total 2 5 6 10" xfId="53451"/>
    <cellStyle name="Total 2 5 6 10 2" xfId="53452"/>
    <cellStyle name="Total 2 5 6 10 3" xfId="53453"/>
    <cellStyle name="Total 2 5 6 10 4" xfId="53454"/>
    <cellStyle name="Total 2 5 6 10 5" xfId="53455"/>
    <cellStyle name="Total 2 5 6 11" xfId="53456"/>
    <cellStyle name="Total 2 5 6 11 2" xfId="53457"/>
    <cellStyle name="Total 2 5 6 11 3" xfId="53458"/>
    <cellStyle name="Total 2 5 6 11 4" xfId="53459"/>
    <cellStyle name="Total 2 5 6 11 5" xfId="53460"/>
    <cellStyle name="Total 2 5 6 12" xfId="53461"/>
    <cellStyle name="Total 2 5 6 12 2" xfId="53462"/>
    <cellStyle name="Total 2 5 6 12 3" xfId="53463"/>
    <cellStyle name="Total 2 5 6 12 4" xfId="53464"/>
    <cellStyle name="Total 2 5 6 12 5" xfId="53465"/>
    <cellStyle name="Total 2 5 6 13" xfId="53466"/>
    <cellStyle name="Total 2 5 6 13 2" xfId="53467"/>
    <cellStyle name="Total 2 5 6 13 3" xfId="53468"/>
    <cellStyle name="Total 2 5 6 13 4" xfId="53469"/>
    <cellStyle name="Total 2 5 6 13 5" xfId="53470"/>
    <cellStyle name="Total 2 5 6 14" xfId="53471"/>
    <cellStyle name="Total 2 5 6 14 2" xfId="53472"/>
    <cellStyle name="Total 2 5 6 14 3" xfId="53473"/>
    <cellStyle name="Total 2 5 6 14 4" xfId="53474"/>
    <cellStyle name="Total 2 5 6 14 5" xfId="53475"/>
    <cellStyle name="Total 2 5 6 15" xfId="53476"/>
    <cellStyle name="Total 2 5 6 15 2" xfId="53477"/>
    <cellStyle name="Total 2 5 6 15 3" xfId="53478"/>
    <cellStyle name="Total 2 5 6 15 4" xfId="53479"/>
    <cellStyle name="Total 2 5 6 15 5" xfId="53480"/>
    <cellStyle name="Total 2 5 6 16" xfId="53481"/>
    <cellStyle name="Total 2 5 6 16 2" xfId="53482"/>
    <cellStyle name="Total 2 5 6 16 3" xfId="53483"/>
    <cellStyle name="Total 2 5 6 16 4" xfId="53484"/>
    <cellStyle name="Total 2 5 6 16 5" xfId="53485"/>
    <cellStyle name="Total 2 5 6 17" xfId="53486"/>
    <cellStyle name="Total 2 5 6 17 2" xfId="53487"/>
    <cellStyle name="Total 2 5 6 17 3" xfId="53488"/>
    <cellStyle name="Total 2 5 6 17 4" xfId="53489"/>
    <cellStyle name="Total 2 5 6 17 5" xfId="53490"/>
    <cellStyle name="Total 2 5 6 18" xfId="53491"/>
    <cellStyle name="Total 2 5 6 18 2" xfId="53492"/>
    <cellStyle name="Total 2 5 6 18 3" xfId="53493"/>
    <cellStyle name="Total 2 5 6 18 4" xfId="53494"/>
    <cellStyle name="Total 2 5 6 18 5" xfId="53495"/>
    <cellStyle name="Total 2 5 6 19" xfId="53496"/>
    <cellStyle name="Total 2 5 6 2" xfId="53497"/>
    <cellStyle name="Total 2 5 6 2 2" xfId="53498"/>
    <cellStyle name="Total 2 5 6 2 2 2" xfId="53499"/>
    <cellStyle name="Total 2 5 6 2 2 3" xfId="53500"/>
    <cellStyle name="Total 2 5 6 2 2 4" xfId="53501"/>
    <cellStyle name="Total 2 5 6 2 2 5" xfId="53502"/>
    <cellStyle name="Total 2 5 6 2 2 6" xfId="53503"/>
    <cellStyle name="Total 2 5 6 2 2 7" xfId="53504"/>
    <cellStyle name="Total 2 5 6 2 3" xfId="53505"/>
    <cellStyle name="Total 2 5 6 2 4" xfId="53506"/>
    <cellStyle name="Total 2 5 6 2 5" xfId="53507"/>
    <cellStyle name="Total 2 5 6 3" xfId="53508"/>
    <cellStyle name="Total 2 5 6 3 2" xfId="53509"/>
    <cellStyle name="Total 2 5 6 3 2 2" xfId="53510"/>
    <cellStyle name="Total 2 5 6 3 2 3" xfId="53511"/>
    <cellStyle name="Total 2 5 6 3 2 4" xfId="53512"/>
    <cellStyle name="Total 2 5 6 3 2 5" xfId="53513"/>
    <cellStyle name="Total 2 5 6 3 2 6" xfId="53514"/>
    <cellStyle name="Total 2 5 6 3 2 7" xfId="53515"/>
    <cellStyle name="Total 2 5 6 3 3" xfId="53516"/>
    <cellStyle name="Total 2 5 6 3 4" xfId="53517"/>
    <cellStyle name="Total 2 5 6 3 5" xfId="53518"/>
    <cellStyle name="Total 2 5 6 4" xfId="53519"/>
    <cellStyle name="Total 2 5 6 4 2" xfId="53520"/>
    <cellStyle name="Total 2 5 6 4 2 2" xfId="53521"/>
    <cellStyle name="Total 2 5 6 4 2 3" xfId="53522"/>
    <cellStyle name="Total 2 5 6 4 2 4" xfId="53523"/>
    <cellStyle name="Total 2 5 6 4 2 5" xfId="53524"/>
    <cellStyle name="Total 2 5 6 4 2 6" xfId="53525"/>
    <cellStyle name="Total 2 5 6 4 2 7" xfId="53526"/>
    <cellStyle name="Total 2 5 6 4 3" xfId="53527"/>
    <cellStyle name="Total 2 5 6 4 4" xfId="53528"/>
    <cellStyle name="Total 2 5 6 4 5" xfId="53529"/>
    <cellStyle name="Total 2 5 6 5" xfId="53530"/>
    <cellStyle name="Total 2 5 6 5 2" xfId="53531"/>
    <cellStyle name="Total 2 5 6 5 3" xfId="53532"/>
    <cellStyle name="Total 2 5 6 5 4" xfId="53533"/>
    <cellStyle name="Total 2 5 6 5 5" xfId="53534"/>
    <cellStyle name="Total 2 5 6 5 6" xfId="53535"/>
    <cellStyle name="Total 2 5 6 5 7" xfId="53536"/>
    <cellStyle name="Total 2 5 6 5 8" xfId="53537"/>
    <cellStyle name="Total 2 5 6 6" xfId="53538"/>
    <cellStyle name="Total 2 5 6 6 2" xfId="53539"/>
    <cellStyle name="Total 2 5 6 6 3" xfId="53540"/>
    <cellStyle name="Total 2 5 6 6 4" xfId="53541"/>
    <cellStyle name="Total 2 5 6 6 5" xfId="53542"/>
    <cellStyle name="Total 2 5 6 6 6" xfId="53543"/>
    <cellStyle name="Total 2 5 6 6 7" xfId="53544"/>
    <cellStyle name="Total 2 5 6 7" xfId="53545"/>
    <cellStyle name="Total 2 5 6 7 2" xfId="53546"/>
    <cellStyle name="Total 2 5 6 7 3" xfId="53547"/>
    <cellStyle name="Total 2 5 6 7 4" xfId="53548"/>
    <cellStyle name="Total 2 5 6 7 5" xfId="53549"/>
    <cellStyle name="Total 2 5 6 8" xfId="53550"/>
    <cellStyle name="Total 2 5 6 8 2" xfId="53551"/>
    <cellStyle name="Total 2 5 6 8 3" xfId="53552"/>
    <cellStyle name="Total 2 5 6 8 4" xfId="53553"/>
    <cellStyle name="Total 2 5 6 8 5" xfId="53554"/>
    <cellStyle name="Total 2 5 6 9" xfId="53555"/>
    <cellStyle name="Total 2 5 6 9 2" xfId="53556"/>
    <cellStyle name="Total 2 5 6 9 3" xfId="53557"/>
    <cellStyle name="Total 2 5 6 9 4" xfId="53558"/>
    <cellStyle name="Total 2 5 6 9 5" xfId="53559"/>
    <cellStyle name="Total 2 5 7" xfId="53560"/>
    <cellStyle name="Total 2 5 7 10" xfId="53561"/>
    <cellStyle name="Total 2 5 7 2" xfId="53562"/>
    <cellStyle name="Total 2 5 7 2 2" xfId="53563"/>
    <cellStyle name="Total 2 5 7 2 2 2" xfId="53564"/>
    <cellStyle name="Total 2 5 7 2 2 3" xfId="53565"/>
    <cellStyle name="Total 2 5 7 2 2 4" xfId="53566"/>
    <cellStyle name="Total 2 5 7 2 2 5" xfId="53567"/>
    <cellStyle name="Total 2 5 7 2 2 6" xfId="53568"/>
    <cellStyle name="Total 2 5 7 2 2 7" xfId="53569"/>
    <cellStyle name="Total 2 5 7 2 3" xfId="53570"/>
    <cellStyle name="Total 2 5 7 2 4" xfId="53571"/>
    <cellStyle name="Total 2 5 7 3" xfId="53572"/>
    <cellStyle name="Total 2 5 7 3 2" xfId="53573"/>
    <cellStyle name="Total 2 5 7 3 2 2" xfId="53574"/>
    <cellStyle name="Total 2 5 7 3 2 3" xfId="53575"/>
    <cellStyle name="Total 2 5 7 3 2 4" xfId="53576"/>
    <cellStyle name="Total 2 5 7 3 2 5" xfId="53577"/>
    <cellStyle name="Total 2 5 7 3 2 6" xfId="53578"/>
    <cellStyle name="Total 2 5 7 3 2 7" xfId="53579"/>
    <cellStyle name="Total 2 5 7 3 3" xfId="53580"/>
    <cellStyle name="Total 2 5 7 3 4" xfId="53581"/>
    <cellStyle name="Total 2 5 7 4" xfId="53582"/>
    <cellStyle name="Total 2 5 7 4 2" xfId="53583"/>
    <cellStyle name="Total 2 5 7 4 2 2" xfId="53584"/>
    <cellStyle name="Total 2 5 7 4 2 3" xfId="53585"/>
    <cellStyle name="Total 2 5 7 4 2 4" xfId="53586"/>
    <cellStyle name="Total 2 5 7 4 2 5" xfId="53587"/>
    <cellStyle name="Total 2 5 7 4 2 6" xfId="53588"/>
    <cellStyle name="Total 2 5 7 4 2 7" xfId="53589"/>
    <cellStyle name="Total 2 5 7 4 3" xfId="53590"/>
    <cellStyle name="Total 2 5 7 4 4" xfId="53591"/>
    <cellStyle name="Total 2 5 7 5" xfId="53592"/>
    <cellStyle name="Total 2 5 7 5 2" xfId="53593"/>
    <cellStyle name="Total 2 5 7 5 3" xfId="53594"/>
    <cellStyle name="Total 2 5 7 5 4" xfId="53595"/>
    <cellStyle name="Total 2 5 7 5 5" xfId="53596"/>
    <cellStyle name="Total 2 5 7 5 6" xfId="53597"/>
    <cellStyle name="Total 2 5 7 5 7" xfId="53598"/>
    <cellStyle name="Total 2 5 7 5 8" xfId="53599"/>
    <cellStyle name="Total 2 5 7 6" xfId="53600"/>
    <cellStyle name="Total 2 5 7 6 2" xfId="53601"/>
    <cellStyle name="Total 2 5 7 6 3" xfId="53602"/>
    <cellStyle name="Total 2 5 7 6 4" xfId="53603"/>
    <cellStyle name="Total 2 5 7 6 5" xfId="53604"/>
    <cellStyle name="Total 2 5 7 6 6" xfId="53605"/>
    <cellStyle name="Total 2 5 7 6 7" xfId="53606"/>
    <cellStyle name="Total 2 5 7 7" xfId="53607"/>
    <cellStyle name="Total 2 5 7 8" xfId="53608"/>
    <cellStyle name="Total 2 5 7 9" xfId="53609"/>
    <cellStyle name="Total 2 5 8" xfId="53610"/>
    <cellStyle name="Total 2 5 8 2" xfId="53611"/>
    <cellStyle name="Total 2 5 8 2 2" xfId="53612"/>
    <cellStyle name="Total 2 5 8 2 3" xfId="53613"/>
    <cellStyle name="Total 2 5 8 2 4" xfId="53614"/>
    <cellStyle name="Total 2 5 8 2 5" xfId="53615"/>
    <cellStyle name="Total 2 5 8 2 6" xfId="53616"/>
    <cellStyle name="Total 2 5 8 2 7" xfId="53617"/>
    <cellStyle name="Total 2 5 8 3" xfId="53618"/>
    <cellStyle name="Total 2 5 8 4" xfId="53619"/>
    <cellStyle name="Total 2 5 8 5" xfId="53620"/>
    <cellStyle name="Total 2 5 9" xfId="53621"/>
    <cellStyle name="Total 2 5 9 2" xfId="53622"/>
    <cellStyle name="Total 2 5 9 2 2" xfId="53623"/>
    <cellStyle name="Total 2 5 9 2 3" xfId="53624"/>
    <cellStyle name="Total 2 5 9 2 4" xfId="53625"/>
    <cellStyle name="Total 2 5 9 2 5" xfId="53626"/>
    <cellStyle name="Total 2 5 9 2 6" xfId="53627"/>
    <cellStyle name="Total 2 5 9 2 7" xfId="53628"/>
    <cellStyle name="Total 2 5 9 3" xfId="53629"/>
    <cellStyle name="Total 2 5 9 4" xfId="53630"/>
    <cellStyle name="Total 2 5 9 5" xfId="53631"/>
    <cellStyle name="Total 2 6" xfId="53632"/>
    <cellStyle name="Total 2 6 10" xfId="53633"/>
    <cellStyle name="Total 2 6 10 2" xfId="53634"/>
    <cellStyle name="Total 2 6 10 2 2" xfId="53635"/>
    <cellStyle name="Total 2 6 10 2 3" xfId="53636"/>
    <cellStyle name="Total 2 6 10 2 4" xfId="53637"/>
    <cellStyle name="Total 2 6 10 2 5" xfId="53638"/>
    <cellStyle name="Total 2 6 10 2 6" xfId="53639"/>
    <cellStyle name="Total 2 6 10 2 7" xfId="53640"/>
    <cellStyle name="Total 2 6 10 3" xfId="53641"/>
    <cellStyle name="Total 2 6 10 4" xfId="53642"/>
    <cellStyle name="Total 2 6 10 5" xfId="53643"/>
    <cellStyle name="Total 2 6 11" xfId="53644"/>
    <cellStyle name="Total 2 6 11 2" xfId="53645"/>
    <cellStyle name="Total 2 6 11 2 2" xfId="53646"/>
    <cellStyle name="Total 2 6 11 2 3" xfId="53647"/>
    <cellStyle name="Total 2 6 11 2 4" xfId="53648"/>
    <cellStyle name="Total 2 6 11 2 5" xfId="53649"/>
    <cellStyle name="Total 2 6 11 2 6" xfId="53650"/>
    <cellStyle name="Total 2 6 11 2 7" xfId="53651"/>
    <cellStyle name="Total 2 6 11 3" xfId="53652"/>
    <cellStyle name="Total 2 6 11 4" xfId="53653"/>
    <cellStyle name="Total 2 6 11 5" xfId="53654"/>
    <cellStyle name="Total 2 6 12" xfId="53655"/>
    <cellStyle name="Total 2 6 12 2" xfId="53656"/>
    <cellStyle name="Total 2 6 12 3" xfId="53657"/>
    <cellStyle name="Total 2 6 12 4" xfId="53658"/>
    <cellStyle name="Total 2 6 12 5" xfId="53659"/>
    <cellStyle name="Total 2 6 12 6" xfId="53660"/>
    <cellStyle name="Total 2 6 12 7" xfId="53661"/>
    <cellStyle name="Total 2 6 12 8" xfId="53662"/>
    <cellStyle name="Total 2 6 13" xfId="53663"/>
    <cellStyle name="Total 2 6 13 2" xfId="53664"/>
    <cellStyle name="Total 2 6 13 3" xfId="53665"/>
    <cellStyle name="Total 2 6 13 4" xfId="53666"/>
    <cellStyle name="Total 2 6 13 5" xfId="53667"/>
    <cellStyle name="Total 2 6 13 6" xfId="53668"/>
    <cellStyle name="Total 2 6 13 7" xfId="53669"/>
    <cellStyle name="Total 2 6 14" xfId="53670"/>
    <cellStyle name="Total 2 6 14 2" xfId="53671"/>
    <cellStyle name="Total 2 6 14 3" xfId="53672"/>
    <cellStyle name="Total 2 6 14 4" xfId="53673"/>
    <cellStyle name="Total 2 6 14 5" xfId="53674"/>
    <cellStyle name="Total 2 6 15" xfId="53675"/>
    <cellStyle name="Total 2 6 15 2" xfId="53676"/>
    <cellStyle name="Total 2 6 15 3" xfId="53677"/>
    <cellStyle name="Total 2 6 15 4" xfId="53678"/>
    <cellStyle name="Total 2 6 15 5" xfId="53679"/>
    <cellStyle name="Total 2 6 16" xfId="53680"/>
    <cellStyle name="Total 2 6 16 2" xfId="53681"/>
    <cellStyle name="Total 2 6 16 3" xfId="53682"/>
    <cellStyle name="Total 2 6 16 4" xfId="53683"/>
    <cellStyle name="Total 2 6 16 5" xfId="53684"/>
    <cellStyle name="Total 2 6 17" xfId="53685"/>
    <cellStyle name="Total 2 6 17 2" xfId="53686"/>
    <cellStyle name="Total 2 6 17 3" xfId="53687"/>
    <cellStyle name="Total 2 6 17 4" xfId="53688"/>
    <cellStyle name="Total 2 6 17 5" xfId="53689"/>
    <cellStyle name="Total 2 6 18" xfId="53690"/>
    <cellStyle name="Total 2 6 18 2" xfId="53691"/>
    <cellStyle name="Total 2 6 18 3" xfId="53692"/>
    <cellStyle name="Total 2 6 18 4" xfId="53693"/>
    <cellStyle name="Total 2 6 18 5" xfId="53694"/>
    <cellStyle name="Total 2 6 19" xfId="53695"/>
    <cellStyle name="Total 2 6 19 2" xfId="53696"/>
    <cellStyle name="Total 2 6 19 3" xfId="53697"/>
    <cellStyle name="Total 2 6 19 4" xfId="53698"/>
    <cellStyle name="Total 2 6 19 5" xfId="53699"/>
    <cellStyle name="Total 2 6 2" xfId="53700"/>
    <cellStyle name="Total 2 6 2 10" xfId="53701"/>
    <cellStyle name="Total 2 6 2 10 2" xfId="53702"/>
    <cellStyle name="Total 2 6 2 10 3" xfId="53703"/>
    <cellStyle name="Total 2 6 2 10 4" xfId="53704"/>
    <cellStyle name="Total 2 6 2 10 5" xfId="53705"/>
    <cellStyle name="Total 2 6 2 10 6" xfId="53706"/>
    <cellStyle name="Total 2 6 2 10 7" xfId="53707"/>
    <cellStyle name="Total 2 6 2 10 8" xfId="53708"/>
    <cellStyle name="Total 2 6 2 11" xfId="53709"/>
    <cellStyle name="Total 2 6 2 11 2" xfId="53710"/>
    <cellStyle name="Total 2 6 2 11 3" xfId="53711"/>
    <cellStyle name="Total 2 6 2 11 4" xfId="53712"/>
    <cellStyle name="Total 2 6 2 11 5" xfId="53713"/>
    <cellStyle name="Total 2 6 2 11 6" xfId="53714"/>
    <cellStyle name="Total 2 6 2 11 7" xfId="53715"/>
    <cellStyle name="Total 2 6 2 12" xfId="53716"/>
    <cellStyle name="Total 2 6 2 12 2" xfId="53717"/>
    <cellStyle name="Total 2 6 2 12 3" xfId="53718"/>
    <cellStyle name="Total 2 6 2 12 4" xfId="53719"/>
    <cellStyle name="Total 2 6 2 12 5" xfId="53720"/>
    <cellStyle name="Total 2 6 2 13" xfId="53721"/>
    <cellStyle name="Total 2 6 2 13 2" xfId="53722"/>
    <cellStyle name="Total 2 6 2 13 3" xfId="53723"/>
    <cellStyle name="Total 2 6 2 13 4" xfId="53724"/>
    <cellStyle name="Total 2 6 2 13 5" xfId="53725"/>
    <cellStyle name="Total 2 6 2 14" xfId="53726"/>
    <cellStyle name="Total 2 6 2 14 2" xfId="53727"/>
    <cellStyle name="Total 2 6 2 14 3" xfId="53728"/>
    <cellStyle name="Total 2 6 2 14 4" xfId="53729"/>
    <cellStyle name="Total 2 6 2 14 5" xfId="53730"/>
    <cellStyle name="Total 2 6 2 15" xfId="53731"/>
    <cellStyle name="Total 2 6 2 15 2" xfId="53732"/>
    <cellStyle name="Total 2 6 2 15 3" xfId="53733"/>
    <cellStyle name="Total 2 6 2 15 4" xfId="53734"/>
    <cellStyle name="Total 2 6 2 15 5" xfId="53735"/>
    <cellStyle name="Total 2 6 2 16" xfId="53736"/>
    <cellStyle name="Total 2 6 2 16 2" xfId="53737"/>
    <cellStyle name="Total 2 6 2 16 3" xfId="53738"/>
    <cellStyle name="Total 2 6 2 16 4" xfId="53739"/>
    <cellStyle name="Total 2 6 2 16 5" xfId="53740"/>
    <cellStyle name="Total 2 6 2 17" xfId="53741"/>
    <cellStyle name="Total 2 6 2 17 2" xfId="53742"/>
    <cellStyle name="Total 2 6 2 17 3" xfId="53743"/>
    <cellStyle name="Total 2 6 2 17 4" xfId="53744"/>
    <cellStyle name="Total 2 6 2 17 5" xfId="53745"/>
    <cellStyle name="Total 2 6 2 18" xfId="53746"/>
    <cellStyle name="Total 2 6 2 2" xfId="53747"/>
    <cellStyle name="Total 2 6 2 2 10" xfId="53748"/>
    <cellStyle name="Total 2 6 2 2 10 2" xfId="53749"/>
    <cellStyle name="Total 2 6 2 2 10 3" xfId="53750"/>
    <cellStyle name="Total 2 6 2 2 10 4" xfId="53751"/>
    <cellStyle name="Total 2 6 2 2 10 5" xfId="53752"/>
    <cellStyle name="Total 2 6 2 2 11" xfId="53753"/>
    <cellStyle name="Total 2 6 2 2 11 2" xfId="53754"/>
    <cellStyle name="Total 2 6 2 2 11 3" xfId="53755"/>
    <cellStyle name="Total 2 6 2 2 11 4" xfId="53756"/>
    <cellStyle name="Total 2 6 2 2 11 5" xfId="53757"/>
    <cellStyle name="Total 2 6 2 2 12" xfId="53758"/>
    <cellStyle name="Total 2 6 2 2 12 2" xfId="53759"/>
    <cellStyle name="Total 2 6 2 2 12 3" xfId="53760"/>
    <cellStyle name="Total 2 6 2 2 12 4" xfId="53761"/>
    <cellStyle name="Total 2 6 2 2 12 5" xfId="53762"/>
    <cellStyle name="Total 2 6 2 2 13" xfId="53763"/>
    <cellStyle name="Total 2 6 2 2 13 2" xfId="53764"/>
    <cellStyle name="Total 2 6 2 2 13 3" xfId="53765"/>
    <cellStyle name="Total 2 6 2 2 13 4" xfId="53766"/>
    <cellStyle name="Total 2 6 2 2 13 5" xfId="53767"/>
    <cellStyle name="Total 2 6 2 2 14" xfId="53768"/>
    <cellStyle name="Total 2 6 2 2 14 2" xfId="53769"/>
    <cellStyle name="Total 2 6 2 2 14 3" xfId="53770"/>
    <cellStyle name="Total 2 6 2 2 14 4" xfId="53771"/>
    <cellStyle name="Total 2 6 2 2 14 5" xfId="53772"/>
    <cellStyle name="Total 2 6 2 2 15" xfId="53773"/>
    <cellStyle name="Total 2 6 2 2 15 2" xfId="53774"/>
    <cellStyle name="Total 2 6 2 2 15 3" xfId="53775"/>
    <cellStyle name="Total 2 6 2 2 15 4" xfId="53776"/>
    <cellStyle name="Total 2 6 2 2 15 5" xfId="53777"/>
    <cellStyle name="Total 2 6 2 2 16" xfId="53778"/>
    <cellStyle name="Total 2 6 2 2 16 2" xfId="53779"/>
    <cellStyle name="Total 2 6 2 2 16 3" xfId="53780"/>
    <cellStyle name="Total 2 6 2 2 16 4" xfId="53781"/>
    <cellStyle name="Total 2 6 2 2 16 5" xfId="53782"/>
    <cellStyle name="Total 2 6 2 2 17" xfId="53783"/>
    <cellStyle name="Total 2 6 2 2 17 2" xfId="53784"/>
    <cellStyle name="Total 2 6 2 2 17 3" xfId="53785"/>
    <cellStyle name="Total 2 6 2 2 17 4" xfId="53786"/>
    <cellStyle name="Total 2 6 2 2 17 5" xfId="53787"/>
    <cellStyle name="Total 2 6 2 2 18" xfId="53788"/>
    <cellStyle name="Total 2 6 2 2 18 2" xfId="53789"/>
    <cellStyle name="Total 2 6 2 2 18 3" xfId="53790"/>
    <cellStyle name="Total 2 6 2 2 18 4" xfId="53791"/>
    <cellStyle name="Total 2 6 2 2 18 5" xfId="53792"/>
    <cellStyle name="Total 2 6 2 2 19" xfId="53793"/>
    <cellStyle name="Total 2 6 2 2 2" xfId="53794"/>
    <cellStyle name="Total 2 6 2 2 2 10" xfId="53795"/>
    <cellStyle name="Total 2 6 2 2 2 10 2" xfId="53796"/>
    <cellStyle name="Total 2 6 2 2 2 10 3" xfId="53797"/>
    <cellStyle name="Total 2 6 2 2 2 10 4" xfId="53798"/>
    <cellStyle name="Total 2 6 2 2 2 10 5" xfId="53799"/>
    <cellStyle name="Total 2 6 2 2 2 11" xfId="53800"/>
    <cellStyle name="Total 2 6 2 2 2 11 2" xfId="53801"/>
    <cellStyle name="Total 2 6 2 2 2 11 3" xfId="53802"/>
    <cellStyle name="Total 2 6 2 2 2 11 4" xfId="53803"/>
    <cellStyle name="Total 2 6 2 2 2 11 5" xfId="53804"/>
    <cellStyle name="Total 2 6 2 2 2 12" xfId="53805"/>
    <cellStyle name="Total 2 6 2 2 2 12 2" xfId="53806"/>
    <cellStyle name="Total 2 6 2 2 2 12 3" xfId="53807"/>
    <cellStyle name="Total 2 6 2 2 2 12 4" xfId="53808"/>
    <cellStyle name="Total 2 6 2 2 2 12 5" xfId="53809"/>
    <cellStyle name="Total 2 6 2 2 2 13" xfId="53810"/>
    <cellStyle name="Total 2 6 2 2 2 13 2" xfId="53811"/>
    <cellStyle name="Total 2 6 2 2 2 13 3" xfId="53812"/>
    <cellStyle name="Total 2 6 2 2 2 13 4" xfId="53813"/>
    <cellStyle name="Total 2 6 2 2 2 13 5" xfId="53814"/>
    <cellStyle name="Total 2 6 2 2 2 14" xfId="53815"/>
    <cellStyle name="Total 2 6 2 2 2 14 2" xfId="53816"/>
    <cellStyle name="Total 2 6 2 2 2 14 3" xfId="53817"/>
    <cellStyle name="Total 2 6 2 2 2 14 4" xfId="53818"/>
    <cellStyle name="Total 2 6 2 2 2 14 5" xfId="53819"/>
    <cellStyle name="Total 2 6 2 2 2 15" xfId="53820"/>
    <cellStyle name="Total 2 6 2 2 2 15 2" xfId="53821"/>
    <cellStyle name="Total 2 6 2 2 2 15 3" xfId="53822"/>
    <cellStyle name="Total 2 6 2 2 2 15 4" xfId="53823"/>
    <cellStyle name="Total 2 6 2 2 2 15 5" xfId="53824"/>
    <cellStyle name="Total 2 6 2 2 2 16" xfId="53825"/>
    <cellStyle name="Total 2 6 2 2 2 16 2" xfId="53826"/>
    <cellStyle name="Total 2 6 2 2 2 16 3" xfId="53827"/>
    <cellStyle name="Total 2 6 2 2 2 16 4" xfId="53828"/>
    <cellStyle name="Total 2 6 2 2 2 16 5" xfId="53829"/>
    <cellStyle name="Total 2 6 2 2 2 17" xfId="53830"/>
    <cellStyle name="Total 2 6 2 2 2 17 2" xfId="53831"/>
    <cellStyle name="Total 2 6 2 2 2 17 3" xfId="53832"/>
    <cellStyle name="Total 2 6 2 2 2 17 4" xfId="53833"/>
    <cellStyle name="Total 2 6 2 2 2 17 5" xfId="53834"/>
    <cellStyle name="Total 2 6 2 2 2 18" xfId="53835"/>
    <cellStyle name="Total 2 6 2 2 2 18 2" xfId="53836"/>
    <cellStyle name="Total 2 6 2 2 2 18 3" xfId="53837"/>
    <cellStyle name="Total 2 6 2 2 2 18 4" xfId="53838"/>
    <cellStyle name="Total 2 6 2 2 2 18 5" xfId="53839"/>
    <cellStyle name="Total 2 6 2 2 2 19" xfId="53840"/>
    <cellStyle name="Total 2 6 2 2 2 2" xfId="53841"/>
    <cellStyle name="Total 2 6 2 2 2 2 2" xfId="53842"/>
    <cellStyle name="Total 2 6 2 2 2 2 2 2" xfId="53843"/>
    <cellStyle name="Total 2 6 2 2 2 2 2 3" xfId="53844"/>
    <cellStyle name="Total 2 6 2 2 2 2 2 4" xfId="53845"/>
    <cellStyle name="Total 2 6 2 2 2 2 2 5" xfId="53846"/>
    <cellStyle name="Total 2 6 2 2 2 2 2 6" xfId="53847"/>
    <cellStyle name="Total 2 6 2 2 2 2 2 7" xfId="53848"/>
    <cellStyle name="Total 2 6 2 2 2 2 3" xfId="53849"/>
    <cellStyle name="Total 2 6 2 2 2 2 4" xfId="53850"/>
    <cellStyle name="Total 2 6 2 2 2 2 5" xfId="53851"/>
    <cellStyle name="Total 2 6 2 2 2 3" xfId="53852"/>
    <cellStyle name="Total 2 6 2 2 2 3 2" xfId="53853"/>
    <cellStyle name="Total 2 6 2 2 2 3 2 2" xfId="53854"/>
    <cellStyle name="Total 2 6 2 2 2 3 2 3" xfId="53855"/>
    <cellStyle name="Total 2 6 2 2 2 3 2 4" xfId="53856"/>
    <cellStyle name="Total 2 6 2 2 2 3 2 5" xfId="53857"/>
    <cellStyle name="Total 2 6 2 2 2 3 2 6" xfId="53858"/>
    <cellStyle name="Total 2 6 2 2 2 3 2 7" xfId="53859"/>
    <cellStyle name="Total 2 6 2 2 2 3 3" xfId="53860"/>
    <cellStyle name="Total 2 6 2 2 2 3 4" xfId="53861"/>
    <cellStyle name="Total 2 6 2 2 2 3 5" xfId="53862"/>
    <cellStyle name="Total 2 6 2 2 2 4" xfId="53863"/>
    <cellStyle name="Total 2 6 2 2 2 4 2" xfId="53864"/>
    <cellStyle name="Total 2 6 2 2 2 4 2 2" xfId="53865"/>
    <cellStyle name="Total 2 6 2 2 2 4 2 3" xfId="53866"/>
    <cellStyle name="Total 2 6 2 2 2 4 2 4" xfId="53867"/>
    <cellStyle name="Total 2 6 2 2 2 4 2 5" xfId="53868"/>
    <cellStyle name="Total 2 6 2 2 2 4 2 6" xfId="53869"/>
    <cellStyle name="Total 2 6 2 2 2 4 2 7" xfId="53870"/>
    <cellStyle name="Total 2 6 2 2 2 4 3" xfId="53871"/>
    <cellStyle name="Total 2 6 2 2 2 4 4" xfId="53872"/>
    <cellStyle name="Total 2 6 2 2 2 4 5" xfId="53873"/>
    <cellStyle name="Total 2 6 2 2 2 5" xfId="53874"/>
    <cellStyle name="Total 2 6 2 2 2 5 2" xfId="53875"/>
    <cellStyle name="Total 2 6 2 2 2 5 3" xfId="53876"/>
    <cellStyle name="Total 2 6 2 2 2 5 4" xfId="53877"/>
    <cellStyle name="Total 2 6 2 2 2 5 5" xfId="53878"/>
    <cellStyle name="Total 2 6 2 2 2 5 6" xfId="53879"/>
    <cellStyle name="Total 2 6 2 2 2 5 7" xfId="53880"/>
    <cellStyle name="Total 2 6 2 2 2 5 8" xfId="53881"/>
    <cellStyle name="Total 2 6 2 2 2 6" xfId="53882"/>
    <cellStyle name="Total 2 6 2 2 2 6 2" xfId="53883"/>
    <cellStyle name="Total 2 6 2 2 2 6 3" xfId="53884"/>
    <cellStyle name="Total 2 6 2 2 2 6 4" xfId="53885"/>
    <cellStyle name="Total 2 6 2 2 2 6 5" xfId="53886"/>
    <cellStyle name="Total 2 6 2 2 2 6 6" xfId="53887"/>
    <cellStyle name="Total 2 6 2 2 2 6 7" xfId="53888"/>
    <cellStyle name="Total 2 6 2 2 2 7" xfId="53889"/>
    <cellStyle name="Total 2 6 2 2 2 7 2" xfId="53890"/>
    <cellStyle name="Total 2 6 2 2 2 7 3" xfId="53891"/>
    <cellStyle name="Total 2 6 2 2 2 7 4" xfId="53892"/>
    <cellStyle name="Total 2 6 2 2 2 7 5" xfId="53893"/>
    <cellStyle name="Total 2 6 2 2 2 8" xfId="53894"/>
    <cellStyle name="Total 2 6 2 2 2 8 2" xfId="53895"/>
    <cellStyle name="Total 2 6 2 2 2 8 3" xfId="53896"/>
    <cellStyle name="Total 2 6 2 2 2 8 4" xfId="53897"/>
    <cellStyle name="Total 2 6 2 2 2 8 5" xfId="53898"/>
    <cellStyle name="Total 2 6 2 2 2 9" xfId="53899"/>
    <cellStyle name="Total 2 6 2 2 2 9 2" xfId="53900"/>
    <cellStyle name="Total 2 6 2 2 2 9 3" xfId="53901"/>
    <cellStyle name="Total 2 6 2 2 2 9 4" xfId="53902"/>
    <cellStyle name="Total 2 6 2 2 2 9 5" xfId="53903"/>
    <cellStyle name="Total 2 6 2 2 3" xfId="53904"/>
    <cellStyle name="Total 2 6 2 2 3 10" xfId="53905"/>
    <cellStyle name="Total 2 6 2 2 3 2" xfId="53906"/>
    <cellStyle name="Total 2 6 2 2 3 2 2" xfId="53907"/>
    <cellStyle name="Total 2 6 2 2 3 2 2 2" xfId="53908"/>
    <cellStyle name="Total 2 6 2 2 3 2 2 3" xfId="53909"/>
    <cellStyle name="Total 2 6 2 2 3 2 2 4" xfId="53910"/>
    <cellStyle name="Total 2 6 2 2 3 2 2 5" xfId="53911"/>
    <cellStyle name="Total 2 6 2 2 3 2 2 6" xfId="53912"/>
    <cellStyle name="Total 2 6 2 2 3 2 2 7" xfId="53913"/>
    <cellStyle name="Total 2 6 2 2 3 2 3" xfId="53914"/>
    <cellStyle name="Total 2 6 2 2 3 2 4" xfId="53915"/>
    <cellStyle name="Total 2 6 2 2 3 3" xfId="53916"/>
    <cellStyle name="Total 2 6 2 2 3 3 2" xfId="53917"/>
    <cellStyle name="Total 2 6 2 2 3 3 2 2" xfId="53918"/>
    <cellStyle name="Total 2 6 2 2 3 3 2 3" xfId="53919"/>
    <cellStyle name="Total 2 6 2 2 3 3 2 4" xfId="53920"/>
    <cellStyle name="Total 2 6 2 2 3 3 2 5" xfId="53921"/>
    <cellStyle name="Total 2 6 2 2 3 3 2 6" xfId="53922"/>
    <cellStyle name="Total 2 6 2 2 3 3 2 7" xfId="53923"/>
    <cellStyle name="Total 2 6 2 2 3 3 3" xfId="53924"/>
    <cellStyle name="Total 2 6 2 2 3 3 4" xfId="53925"/>
    <cellStyle name="Total 2 6 2 2 3 4" xfId="53926"/>
    <cellStyle name="Total 2 6 2 2 3 4 2" xfId="53927"/>
    <cellStyle name="Total 2 6 2 2 3 4 2 2" xfId="53928"/>
    <cellStyle name="Total 2 6 2 2 3 4 2 3" xfId="53929"/>
    <cellStyle name="Total 2 6 2 2 3 4 2 4" xfId="53930"/>
    <cellStyle name="Total 2 6 2 2 3 4 2 5" xfId="53931"/>
    <cellStyle name="Total 2 6 2 2 3 4 2 6" xfId="53932"/>
    <cellStyle name="Total 2 6 2 2 3 4 2 7" xfId="53933"/>
    <cellStyle name="Total 2 6 2 2 3 4 3" xfId="53934"/>
    <cellStyle name="Total 2 6 2 2 3 4 4" xfId="53935"/>
    <cellStyle name="Total 2 6 2 2 3 5" xfId="53936"/>
    <cellStyle name="Total 2 6 2 2 3 5 2" xfId="53937"/>
    <cellStyle name="Total 2 6 2 2 3 5 3" xfId="53938"/>
    <cellStyle name="Total 2 6 2 2 3 5 4" xfId="53939"/>
    <cellStyle name="Total 2 6 2 2 3 5 5" xfId="53940"/>
    <cellStyle name="Total 2 6 2 2 3 5 6" xfId="53941"/>
    <cellStyle name="Total 2 6 2 2 3 5 7" xfId="53942"/>
    <cellStyle name="Total 2 6 2 2 3 5 8" xfId="53943"/>
    <cellStyle name="Total 2 6 2 2 3 6" xfId="53944"/>
    <cellStyle name="Total 2 6 2 2 3 6 2" xfId="53945"/>
    <cellStyle name="Total 2 6 2 2 3 6 3" xfId="53946"/>
    <cellStyle name="Total 2 6 2 2 3 6 4" xfId="53947"/>
    <cellStyle name="Total 2 6 2 2 3 6 5" xfId="53948"/>
    <cellStyle name="Total 2 6 2 2 3 6 6" xfId="53949"/>
    <cellStyle name="Total 2 6 2 2 3 6 7" xfId="53950"/>
    <cellStyle name="Total 2 6 2 2 3 7" xfId="53951"/>
    <cellStyle name="Total 2 6 2 2 3 8" xfId="53952"/>
    <cellStyle name="Total 2 6 2 2 3 9" xfId="53953"/>
    <cellStyle name="Total 2 6 2 2 4" xfId="53954"/>
    <cellStyle name="Total 2 6 2 2 4 2" xfId="53955"/>
    <cellStyle name="Total 2 6 2 2 4 2 2" xfId="53956"/>
    <cellStyle name="Total 2 6 2 2 4 2 3" xfId="53957"/>
    <cellStyle name="Total 2 6 2 2 4 2 4" xfId="53958"/>
    <cellStyle name="Total 2 6 2 2 4 2 5" xfId="53959"/>
    <cellStyle name="Total 2 6 2 2 4 2 6" xfId="53960"/>
    <cellStyle name="Total 2 6 2 2 4 2 7" xfId="53961"/>
    <cellStyle name="Total 2 6 2 2 4 3" xfId="53962"/>
    <cellStyle name="Total 2 6 2 2 4 4" xfId="53963"/>
    <cellStyle name="Total 2 6 2 2 4 5" xfId="53964"/>
    <cellStyle name="Total 2 6 2 2 5" xfId="53965"/>
    <cellStyle name="Total 2 6 2 2 5 2" xfId="53966"/>
    <cellStyle name="Total 2 6 2 2 5 2 2" xfId="53967"/>
    <cellStyle name="Total 2 6 2 2 5 2 3" xfId="53968"/>
    <cellStyle name="Total 2 6 2 2 5 2 4" xfId="53969"/>
    <cellStyle name="Total 2 6 2 2 5 2 5" xfId="53970"/>
    <cellStyle name="Total 2 6 2 2 5 2 6" xfId="53971"/>
    <cellStyle name="Total 2 6 2 2 5 2 7" xfId="53972"/>
    <cellStyle name="Total 2 6 2 2 5 3" xfId="53973"/>
    <cellStyle name="Total 2 6 2 2 5 4" xfId="53974"/>
    <cellStyle name="Total 2 6 2 2 5 5" xfId="53975"/>
    <cellStyle name="Total 2 6 2 2 6" xfId="53976"/>
    <cellStyle name="Total 2 6 2 2 6 2" xfId="53977"/>
    <cellStyle name="Total 2 6 2 2 6 2 2" xfId="53978"/>
    <cellStyle name="Total 2 6 2 2 6 2 3" xfId="53979"/>
    <cellStyle name="Total 2 6 2 2 6 2 4" xfId="53980"/>
    <cellStyle name="Total 2 6 2 2 6 2 5" xfId="53981"/>
    <cellStyle name="Total 2 6 2 2 6 2 6" xfId="53982"/>
    <cellStyle name="Total 2 6 2 2 6 2 7" xfId="53983"/>
    <cellStyle name="Total 2 6 2 2 6 3" xfId="53984"/>
    <cellStyle name="Total 2 6 2 2 6 4" xfId="53985"/>
    <cellStyle name="Total 2 6 2 2 6 5" xfId="53986"/>
    <cellStyle name="Total 2 6 2 2 7" xfId="53987"/>
    <cellStyle name="Total 2 6 2 2 7 2" xfId="53988"/>
    <cellStyle name="Total 2 6 2 2 7 2 2" xfId="53989"/>
    <cellStyle name="Total 2 6 2 2 7 2 3" xfId="53990"/>
    <cellStyle name="Total 2 6 2 2 7 2 4" xfId="53991"/>
    <cellStyle name="Total 2 6 2 2 7 2 5" xfId="53992"/>
    <cellStyle name="Total 2 6 2 2 7 2 6" xfId="53993"/>
    <cellStyle name="Total 2 6 2 2 7 2 7" xfId="53994"/>
    <cellStyle name="Total 2 6 2 2 7 3" xfId="53995"/>
    <cellStyle name="Total 2 6 2 2 7 4" xfId="53996"/>
    <cellStyle name="Total 2 6 2 2 7 5" xfId="53997"/>
    <cellStyle name="Total 2 6 2 2 8" xfId="53998"/>
    <cellStyle name="Total 2 6 2 2 8 2" xfId="53999"/>
    <cellStyle name="Total 2 6 2 2 8 3" xfId="54000"/>
    <cellStyle name="Total 2 6 2 2 8 4" xfId="54001"/>
    <cellStyle name="Total 2 6 2 2 8 5" xfId="54002"/>
    <cellStyle name="Total 2 6 2 2 8 6" xfId="54003"/>
    <cellStyle name="Total 2 6 2 2 8 7" xfId="54004"/>
    <cellStyle name="Total 2 6 2 2 8 8" xfId="54005"/>
    <cellStyle name="Total 2 6 2 2 9" xfId="54006"/>
    <cellStyle name="Total 2 6 2 2 9 2" xfId="54007"/>
    <cellStyle name="Total 2 6 2 2 9 3" xfId="54008"/>
    <cellStyle name="Total 2 6 2 2 9 4" xfId="54009"/>
    <cellStyle name="Total 2 6 2 2 9 5" xfId="54010"/>
    <cellStyle name="Total 2 6 2 2 9 6" xfId="54011"/>
    <cellStyle name="Total 2 6 2 2 9 7" xfId="54012"/>
    <cellStyle name="Total 2 6 2 3" xfId="54013"/>
    <cellStyle name="Total 2 6 2 3 10" xfId="54014"/>
    <cellStyle name="Total 2 6 2 3 10 2" xfId="54015"/>
    <cellStyle name="Total 2 6 2 3 10 3" xfId="54016"/>
    <cellStyle name="Total 2 6 2 3 10 4" xfId="54017"/>
    <cellStyle name="Total 2 6 2 3 10 5" xfId="54018"/>
    <cellStyle name="Total 2 6 2 3 11" xfId="54019"/>
    <cellStyle name="Total 2 6 2 3 11 2" xfId="54020"/>
    <cellStyle name="Total 2 6 2 3 11 3" xfId="54021"/>
    <cellStyle name="Total 2 6 2 3 11 4" xfId="54022"/>
    <cellStyle name="Total 2 6 2 3 11 5" xfId="54023"/>
    <cellStyle name="Total 2 6 2 3 12" xfId="54024"/>
    <cellStyle name="Total 2 6 2 3 12 2" xfId="54025"/>
    <cellStyle name="Total 2 6 2 3 12 3" xfId="54026"/>
    <cellStyle name="Total 2 6 2 3 12 4" xfId="54027"/>
    <cellStyle name="Total 2 6 2 3 12 5" xfId="54028"/>
    <cellStyle name="Total 2 6 2 3 13" xfId="54029"/>
    <cellStyle name="Total 2 6 2 3 13 2" xfId="54030"/>
    <cellStyle name="Total 2 6 2 3 13 3" xfId="54031"/>
    <cellStyle name="Total 2 6 2 3 13 4" xfId="54032"/>
    <cellStyle name="Total 2 6 2 3 13 5" xfId="54033"/>
    <cellStyle name="Total 2 6 2 3 14" xfId="54034"/>
    <cellStyle name="Total 2 6 2 3 14 2" xfId="54035"/>
    <cellStyle name="Total 2 6 2 3 14 3" xfId="54036"/>
    <cellStyle name="Total 2 6 2 3 14 4" xfId="54037"/>
    <cellStyle name="Total 2 6 2 3 14 5" xfId="54038"/>
    <cellStyle name="Total 2 6 2 3 15" xfId="54039"/>
    <cellStyle name="Total 2 6 2 3 15 2" xfId="54040"/>
    <cellStyle name="Total 2 6 2 3 15 3" xfId="54041"/>
    <cellStyle name="Total 2 6 2 3 15 4" xfId="54042"/>
    <cellStyle name="Total 2 6 2 3 15 5" xfId="54043"/>
    <cellStyle name="Total 2 6 2 3 16" xfId="54044"/>
    <cellStyle name="Total 2 6 2 3 16 2" xfId="54045"/>
    <cellStyle name="Total 2 6 2 3 16 3" xfId="54046"/>
    <cellStyle name="Total 2 6 2 3 16 4" xfId="54047"/>
    <cellStyle name="Total 2 6 2 3 16 5" xfId="54048"/>
    <cellStyle name="Total 2 6 2 3 17" xfId="54049"/>
    <cellStyle name="Total 2 6 2 3 17 2" xfId="54050"/>
    <cellStyle name="Total 2 6 2 3 17 3" xfId="54051"/>
    <cellStyle name="Total 2 6 2 3 17 4" xfId="54052"/>
    <cellStyle name="Total 2 6 2 3 17 5" xfId="54053"/>
    <cellStyle name="Total 2 6 2 3 18" xfId="54054"/>
    <cellStyle name="Total 2 6 2 3 18 2" xfId="54055"/>
    <cellStyle name="Total 2 6 2 3 18 3" xfId="54056"/>
    <cellStyle name="Total 2 6 2 3 18 4" xfId="54057"/>
    <cellStyle name="Total 2 6 2 3 18 5" xfId="54058"/>
    <cellStyle name="Total 2 6 2 3 19" xfId="54059"/>
    <cellStyle name="Total 2 6 2 3 2" xfId="54060"/>
    <cellStyle name="Total 2 6 2 3 2 10" xfId="54061"/>
    <cellStyle name="Total 2 6 2 3 2 10 2" xfId="54062"/>
    <cellStyle name="Total 2 6 2 3 2 10 3" xfId="54063"/>
    <cellStyle name="Total 2 6 2 3 2 10 4" xfId="54064"/>
    <cellStyle name="Total 2 6 2 3 2 10 5" xfId="54065"/>
    <cellStyle name="Total 2 6 2 3 2 11" xfId="54066"/>
    <cellStyle name="Total 2 6 2 3 2 11 2" xfId="54067"/>
    <cellStyle name="Total 2 6 2 3 2 11 3" xfId="54068"/>
    <cellStyle name="Total 2 6 2 3 2 11 4" xfId="54069"/>
    <cellStyle name="Total 2 6 2 3 2 11 5" xfId="54070"/>
    <cellStyle name="Total 2 6 2 3 2 12" xfId="54071"/>
    <cellStyle name="Total 2 6 2 3 2 12 2" xfId="54072"/>
    <cellStyle name="Total 2 6 2 3 2 12 3" xfId="54073"/>
    <cellStyle name="Total 2 6 2 3 2 12 4" xfId="54074"/>
    <cellStyle name="Total 2 6 2 3 2 12 5" xfId="54075"/>
    <cellStyle name="Total 2 6 2 3 2 13" xfId="54076"/>
    <cellStyle name="Total 2 6 2 3 2 13 2" xfId="54077"/>
    <cellStyle name="Total 2 6 2 3 2 13 3" xfId="54078"/>
    <cellStyle name="Total 2 6 2 3 2 13 4" xfId="54079"/>
    <cellStyle name="Total 2 6 2 3 2 13 5" xfId="54080"/>
    <cellStyle name="Total 2 6 2 3 2 14" xfId="54081"/>
    <cellStyle name="Total 2 6 2 3 2 14 2" xfId="54082"/>
    <cellStyle name="Total 2 6 2 3 2 14 3" xfId="54083"/>
    <cellStyle name="Total 2 6 2 3 2 14 4" xfId="54084"/>
    <cellStyle name="Total 2 6 2 3 2 14 5" xfId="54085"/>
    <cellStyle name="Total 2 6 2 3 2 15" xfId="54086"/>
    <cellStyle name="Total 2 6 2 3 2 15 2" xfId="54087"/>
    <cellStyle name="Total 2 6 2 3 2 15 3" xfId="54088"/>
    <cellStyle name="Total 2 6 2 3 2 15 4" xfId="54089"/>
    <cellStyle name="Total 2 6 2 3 2 15 5" xfId="54090"/>
    <cellStyle name="Total 2 6 2 3 2 16" xfId="54091"/>
    <cellStyle name="Total 2 6 2 3 2 16 2" xfId="54092"/>
    <cellStyle name="Total 2 6 2 3 2 16 3" xfId="54093"/>
    <cellStyle name="Total 2 6 2 3 2 16 4" xfId="54094"/>
    <cellStyle name="Total 2 6 2 3 2 16 5" xfId="54095"/>
    <cellStyle name="Total 2 6 2 3 2 17" xfId="54096"/>
    <cellStyle name="Total 2 6 2 3 2 17 2" xfId="54097"/>
    <cellStyle name="Total 2 6 2 3 2 17 3" xfId="54098"/>
    <cellStyle name="Total 2 6 2 3 2 17 4" xfId="54099"/>
    <cellStyle name="Total 2 6 2 3 2 17 5" xfId="54100"/>
    <cellStyle name="Total 2 6 2 3 2 18" xfId="54101"/>
    <cellStyle name="Total 2 6 2 3 2 18 2" xfId="54102"/>
    <cellStyle name="Total 2 6 2 3 2 18 3" xfId="54103"/>
    <cellStyle name="Total 2 6 2 3 2 18 4" xfId="54104"/>
    <cellStyle name="Total 2 6 2 3 2 18 5" xfId="54105"/>
    <cellStyle name="Total 2 6 2 3 2 19" xfId="54106"/>
    <cellStyle name="Total 2 6 2 3 2 2" xfId="54107"/>
    <cellStyle name="Total 2 6 2 3 2 2 2" xfId="54108"/>
    <cellStyle name="Total 2 6 2 3 2 2 2 2" xfId="54109"/>
    <cellStyle name="Total 2 6 2 3 2 2 2 3" xfId="54110"/>
    <cellStyle name="Total 2 6 2 3 2 2 2 4" xfId="54111"/>
    <cellStyle name="Total 2 6 2 3 2 2 2 5" xfId="54112"/>
    <cellStyle name="Total 2 6 2 3 2 2 2 6" xfId="54113"/>
    <cellStyle name="Total 2 6 2 3 2 2 2 7" xfId="54114"/>
    <cellStyle name="Total 2 6 2 3 2 2 3" xfId="54115"/>
    <cellStyle name="Total 2 6 2 3 2 2 4" xfId="54116"/>
    <cellStyle name="Total 2 6 2 3 2 2 5" xfId="54117"/>
    <cellStyle name="Total 2 6 2 3 2 3" xfId="54118"/>
    <cellStyle name="Total 2 6 2 3 2 3 2" xfId="54119"/>
    <cellStyle name="Total 2 6 2 3 2 3 2 2" xfId="54120"/>
    <cellStyle name="Total 2 6 2 3 2 3 2 3" xfId="54121"/>
    <cellStyle name="Total 2 6 2 3 2 3 2 4" xfId="54122"/>
    <cellStyle name="Total 2 6 2 3 2 3 2 5" xfId="54123"/>
    <cellStyle name="Total 2 6 2 3 2 3 2 6" xfId="54124"/>
    <cellStyle name="Total 2 6 2 3 2 3 2 7" xfId="54125"/>
    <cellStyle name="Total 2 6 2 3 2 3 3" xfId="54126"/>
    <cellStyle name="Total 2 6 2 3 2 3 4" xfId="54127"/>
    <cellStyle name="Total 2 6 2 3 2 3 5" xfId="54128"/>
    <cellStyle name="Total 2 6 2 3 2 4" xfId="54129"/>
    <cellStyle name="Total 2 6 2 3 2 4 2" xfId="54130"/>
    <cellStyle name="Total 2 6 2 3 2 4 2 2" xfId="54131"/>
    <cellStyle name="Total 2 6 2 3 2 4 2 3" xfId="54132"/>
    <cellStyle name="Total 2 6 2 3 2 4 2 4" xfId="54133"/>
    <cellStyle name="Total 2 6 2 3 2 4 2 5" xfId="54134"/>
    <cellStyle name="Total 2 6 2 3 2 4 2 6" xfId="54135"/>
    <cellStyle name="Total 2 6 2 3 2 4 2 7" xfId="54136"/>
    <cellStyle name="Total 2 6 2 3 2 4 3" xfId="54137"/>
    <cellStyle name="Total 2 6 2 3 2 4 4" xfId="54138"/>
    <cellStyle name="Total 2 6 2 3 2 4 5" xfId="54139"/>
    <cellStyle name="Total 2 6 2 3 2 5" xfId="54140"/>
    <cellStyle name="Total 2 6 2 3 2 5 2" xfId="54141"/>
    <cellStyle name="Total 2 6 2 3 2 5 3" xfId="54142"/>
    <cellStyle name="Total 2 6 2 3 2 5 4" xfId="54143"/>
    <cellStyle name="Total 2 6 2 3 2 5 5" xfId="54144"/>
    <cellStyle name="Total 2 6 2 3 2 5 6" xfId="54145"/>
    <cellStyle name="Total 2 6 2 3 2 5 7" xfId="54146"/>
    <cellStyle name="Total 2 6 2 3 2 5 8" xfId="54147"/>
    <cellStyle name="Total 2 6 2 3 2 6" xfId="54148"/>
    <cellStyle name="Total 2 6 2 3 2 6 2" xfId="54149"/>
    <cellStyle name="Total 2 6 2 3 2 6 3" xfId="54150"/>
    <cellStyle name="Total 2 6 2 3 2 6 4" xfId="54151"/>
    <cellStyle name="Total 2 6 2 3 2 6 5" xfId="54152"/>
    <cellStyle name="Total 2 6 2 3 2 6 6" xfId="54153"/>
    <cellStyle name="Total 2 6 2 3 2 6 7" xfId="54154"/>
    <cellStyle name="Total 2 6 2 3 2 7" xfId="54155"/>
    <cellStyle name="Total 2 6 2 3 2 7 2" xfId="54156"/>
    <cellStyle name="Total 2 6 2 3 2 7 3" xfId="54157"/>
    <cellStyle name="Total 2 6 2 3 2 7 4" xfId="54158"/>
    <cellStyle name="Total 2 6 2 3 2 7 5" xfId="54159"/>
    <cellStyle name="Total 2 6 2 3 2 8" xfId="54160"/>
    <cellStyle name="Total 2 6 2 3 2 8 2" xfId="54161"/>
    <cellStyle name="Total 2 6 2 3 2 8 3" xfId="54162"/>
    <cellStyle name="Total 2 6 2 3 2 8 4" xfId="54163"/>
    <cellStyle name="Total 2 6 2 3 2 8 5" xfId="54164"/>
    <cellStyle name="Total 2 6 2 3 2 9" xfId="54165"/>
    <cellStyle name="Total 2 6 2 3 2 9 2" xfId="54166"/>
    <cellStyle name="Total 2 6 2 3 2 9 3" xfId="54167"/>
    <cellStyle name="Total 2 6 2 3 2 9 4" xfId="54168"/>
    <cellStyle name="Total 2 6 2 3 2 9 5" xfId="54169"/>
    <cellStyle name="Total 2 6 2 3 3" xfId="54170"/>
    <cellStyle name="Total 2 6 2 3 3 10" xfId="54171"/>
    <cellStyle name="Total 2 6 2 3 3 2" xfId="54172"/>
    <cellStyle name="Total 2 6 2 3 3 2 2" xfId="54173"/>
    <cellStyle name="Total 2 6 2 3 3 2 2 2" xfId="54174"/>
    <cellStyle name="Total 2 6 2 3 3 2 2 3" xfId="54175"/>
    <cellStyle name="Total 2 6 2 3 3 2 2 4" xfId="54176"/>
    <cellStyle name="Total 2 6 2 3 3 2 2 5" xfId="54177"/>
    <cellStyle name="Total 2 6 2 3 3 2 2 6" xfId="54178"/>
    <cellStyle name="Total 2 6 2 3 3 2 2 7" xfId="54179"/>
    <cellStyle name="Total 2 6 2 3 3 2 3" xfId="54180"/>
    <cellStyle name="Total 2 6 2 3 3 2 4" xfId="54181"/>
    <cellStyle name="Total 2 6 2 3 3 3" xfId="54182"/>
    <cellStyle name="Total 2 6 2 3 3 3 2" xfId="54183"/>
    <cellStyle name="Total 2 6 2 3 3 3 2 2" xfId="54184"/>
    <cellStyle name="Total 2 6 2 3 3 3 2 3" xfId="54185"/>
    <cellStyle name="Total 2 6 2 3 3 3 2 4" xfId="54186"/>
    <cellStyle name="Total 2 6 2 3 3 3 2 5" xfId="54187"/>
    <cellStyle name="Total 2 6 2 3 3 3 2 6" xfId="54188"/>
    <cellStyle name="Total 2 6 2 3 3 3 2 7" xfId="54189"/>
    <cellStyle name="Total 2 6 2 3 3 3 3" xfId="54190"/>
    <cellStyle name="Total 2 6 2 3 3 3 4" xfId="54191"/>
    <cellStyle name="Total 2 6 2 3 3 4" xfId="54192"/>
    <cellStyle name="Total 2 6 2 3 3 4 2" xfId="54193"/>
    <cellStyle name="Total 2 6 2 3 3 4 2 2" xfId="54194"/>
    <cellStyle name="Total 2 6 2 3 3 4 2 3" xfId="54195"/>
    <cellStyle name="Total 2 6 2 3 3 4 2 4" xfId="54196"/>
    <cellStyle name="Total 2 6 2 3 3 4 2 5" xfId="54197"/>
    <cellStyle name="Total 2 6 2 3 3 4 2 6" xfId="54198"/>
    <cellStyle name="Total 2 6 2 3 3 4 2 7" xfId="54199"/>
    <cellStyle name="Total 2 6 2 3 3 4 3" xfId="54200"/>
    <cellStyle name="Total 2 6 2 3 3 4 4" xfId="54201"/>
    <cellStyle name="Total 2 6 2 3 3 5" xfId="54202"/>
    <cellStyle name="Total 2 6 2 3 3 5 2" xfId="54203"/>
    <cellStyle name="Total 2 6 2 3 3 5 3" xfId="54204"/>
    <cellStyle name="Total 2 6 2 3 3 5 4" xfId="54205"/>
    <cellStyle name="Total 2 6 2 3 3 5 5" xfId="54206"/>
    <cellStyle name="Total 2 6 2 3 3 5 6" xfId="54207"/>
    <cellStyle name="Total 2 6 2 3 3 5 7" xfId="54208"/>
    <cellStyle name="Total 2 6 2 3 3 5 8" xfId="54209"/>
    <cellStyle name="Total 2 6 2 3 3 6" xfId="54210"/>
    <cellStyle name="Total 2 6 2 3 3 6 2" xfId="54211"/>
    <cellStyle name="Total 2 6 2 3 3 6 3" xfId="54212"/>
    <cellStyle name="Total 2 6 2 3 3 6 4" xfId="54213"/>
    <cellStyle name="Total 2 6 2 3 3 6 5" xfId="54214"/>
    <cellStyle name="Total 2 6 2 3 3 6 6" xfId="54215"/>
    <cellStyle name="Total 2 6 2 3 3 6 7" xfId="54216"/>
    <cellStyle name="Total 2 6 2 3 3 7" xfId="54217"/>
    <cellStyle name="Total 2 6 2 3 3 8" xfId="54218"/>
    <cellStyle name="Total 2 6 2 3 3 9" xfId="54219"/>
    <cellStyle name="Total 2 6 2 3 4" xfId="54220"/>
    <cellStyle name="Total 2 6 2 3 4 2" xfId="54221"/>
    <cellStyle name="Total 2 6 2 3 4 2 2" xfId="54222"/>
    <cellStyle name="Total 2 6 2 3 4 2 3" xfId="54223"/>
    <cellStyle name="Total 2 6 2 3 4 2 4" xfId="54224"/>
    <cellStyle name="Total 2 6 2 3 4 2 5" xfId="54225"/>
    <cellStyle name="Total 2 6 2 3 4 2 6" xfId="54226"/>
    <cellStyle name="Total 2 6 2 3 4 2 7" xfId="54227"/>
    <cellStyle name="Total 2 6 2 3 4 3" xfId="54228"/>
    <cellStyle name="Total 2 6 2 3 4 4" xfId="54229"/>
    <cellStyle name="Total 2 6 2 3 4 5" xfId="54230"/>
    <cellStyle name="Total 2 6 2 3 5" xfId="54231"/>
    <cellStyle name="Total 2 6 2 3 5 2" xfId="54232"/>
    <cellStyle name="Total 2 6 2 3 5 2 2" xfId="54233"/>
    <cellStyle name="Total 2 6 2 3 5 2 3" xfId="54234"/>
    <cellStyle name="Total 2 6 2 3 5 2 4" xfId="54235"/>
    <cellStyle name="Total 2 6 2 3 5 2 5" xfId="54236"/>
    <cellStyle name="Total 2 6 2 3 5 2 6" xfId="54237"/>
    <cellStyle name="Total 2 6 2 3 5 2 7" xfId="54238"/>
    <cellStyle name="Total 2 6 2 3 5 3" xfId="54239"/>
    <cellStyle name="Total 2 6 2 3 5 4" xfId="54240"/>
    <cellStyle name="Total 2 6 2 3 5 5" xfId="54241"/>
    <cellStyle name="Total 2 6 2 3 6" xfId="54242"/>
    <cellStyle name="Total 2 6 2 3 6 2" xfId="54243"/>
    <cellStyle name="Total 2 6 2 3 6 2 2" xfId="54244"/>
    <cellStyle name="Total 2 6 2 3 6 2 3" xfId="54245"/>
    <cellStyle name="Total 2 6 2 3 6 2 4" xfId="54246"/>
    <cellStyle name="Total 2 6 2 3 6 2 5" xfId="54247"/>
    <cellStyle name="Total 2 6 2 3 6 2 6" xfId="54248"/>
    <cellStyle name="Total 2 6 2 3 6 2 7" xfId="54249"/>
    <cellStyle name="Total 2 6 2 3 6 3" xfId="54250"/>
    <cellStyle name="Total 2 6 2 3 6 4" xfId="54251"/>
    <cellStyle name="Total 2 6 2 3 6 5" xfId="54252"/>
    <cellStyle name="Total 2 6 2 3 7" xfId="54253"/>
    <cellStyle name="Total 2 6 2 3 7 2" xfId="54254"/>
    <cellStyle name="Total 2 6 2 3 7 2 2" xfId="54255"/>
    <cellStyle name="Total 2 6 2 3 7 2 3" xfId="54256"/>
    <cellStyle name="Total 2 6 2 3 7 2 4" xfId="54257"/>
    <cellStyle name="Total 2 6 2 3 7 2 5" xfId="54258"/>
    <cellStyle name="Total 2 6 2 3 7 2 6" xfId="54259"/>
    <cellStyle name="Total 2 6 2 3 7 2 7" xfId="54260"/>
    <cellStyle name="Total 2 6 2 3 7 3" xfId="54261"/>
    <cellStyle name="Total 2 6 2 3 7 4" xfId="54262"/>
    <cellStyle name="Total 2 6 2 3 7 5" xfId="54263"/>
    <cellStyle name="Total 2 6 2 3 8" xfId="54264"/>
    <cellStyle name="Total 2 6 2 3 8 2" xfId="54265"/>
    <cellStyle name="Total 2 6 2 3 8 3" xfId="54266"/>
    <cellStyle name="Total 2 6 2 3 8 4" xfId="54267"/>
    <cellStyle name="Total 2 6 2 3 8 5" xfId="54268"/>
    <cellStyle name="Total 2 6 2 3 8 6" xfId="54269"/>
    <cellStyle name="Total 2 6 2 3 8 7" xfId="54270"/>
    <cellStyle name="Total 2 6 2 3 8 8" xfId="54271"/>
    <cellStyle name="Total 2 6 2 3 9" xfId="54272"/>
    <cellStyle name="Total 2 6 2 3 9 2" xfId="54273"/>
    <cellStyle name="Total 2 6 2 3 9 3" xfId="54274"/>
    <cellStyle name="Total 2 6 2 3 9 4" xfId="54275"/>
    <cellStyle name="Total 2 6 2 3 9 5" xfId="54276"/>
    <cellStyle name="Total 2 6 2 3 9 6" xfId="54277"/>
    <cellStyle name="Total 2 6 2 3 9 7" xfId="54278"/>
    <cellStyle name="Total 2 6 2 4" xfId="54279"/>
    <cellStyle name="Total 2 6 2 4 10" xfId="54280"/>
    <cellStyle name="Total 2 6 2 4 10 2" xfId="54281"/>
    <cellStyle name="Total 2 6 2 4 10 3" xfId="54282"/>
    <cellStyle name="Total 2 6 2 4 10 4" xfId="54283"/>
    <cellStyle name="Total 2 6 2 4 10 5" xfId="54284"/>
    <cellStyle name="Total 2 6 2 4 11" xfId="54285"/>
    <cellStyle name="Total 2 6 2 4 11 2" xfId="54286"/>
    <cellStyle name="Total 2 6 2 4 11 3" xfId="54287"/>
    <cellStyle name="Total 2 6 2 4 11 4" xfId="54288"/>
    <cellStyle name="Total 2 6 2 4 11 5" xfId="54289"/>
    <cellStyle name="Total 2 6 2 4 12" xfId="54290"/>
    <cellStyle name="Total 2 6 2 4 12 2" xfId="54291"/>
    <cellStyle name="Total 2 6 2 4 12 3" xfId="54292"/>
    <cellStyle name="Total 2 6 2 4 12 4" xfId="54293"/>
    <cellStyle name="Total 2 6 2 4 12 5" xfId="54294"/>
    <cellStyle name="Total 2 6 2 4 13" xfId="54295"/>
    <cellStyle name="Total 2 6 2 4 13 2" xfId="54296"/>
    <cellStyle name="Total 2 6 2 4 13 3" xfId="54297"/>
    <cellStyle name="Total 2 6 2 4 13 4" xfId="54298"/>
    <cellStyle name="Total 2 6 2 4 13 5" xfId="54299"/>
    <cellStyle name="Total 2 6 2 4 14" xfId="54300"/>
    <cellStyle name="Total 2 6 2 4 14 2" xfId="54301"/>
    <cellStyle name="Total 2 6 2 4 14 3" xfId="54302"/>
    <cellStyle name="Total 2 6 2 4 14 4" xfId="54303"/>
    <cellStyle name="Total 2 6 2 4 14 5" xfId="54304"/>
    <cellStyle name="Total 2 6 2 4 15" xfId="54305"/>
    <cellStyle name="Total 2 6 2 4 15 2" xfId="54306"/>
    <cellStyle name="Total 2 6 2 4 15 3" xfId="54307"/>
    <cellStyle name="Total 2 6 2 4 15 4" xfId="54308"/>
    <cellStyle name="Total 2 6 2 4 15 5" xfId="54309"/>
    <cellStyle name="Total 2 6 2 4 16" xfId="54310"/>
    <cellStyle name="Total 2 6 2 4 16 2" xfId="54311"/>
    <cellStyle name="Total 2 6 2 4 16 3" xfId="54312"/>
    <cellStyle name="Total 2 6 2 4 16 4" xfId="54313"/>
    <cellStyle name="Total 2 6 2 4 16 5" xfId="54314"/>
    <cellStyle name="Total 2 6 2 4 17" xfId="54315"/>
    <cellStyle name="Total 2 6 2 4 17 2" xfId="54316"/>
    <cellStyle name="Total 2 6 2 4 17 3" xfId="54317"/>
    <cellStyle name="Total 2 6 2 4 17 4" xfId="54318"/>
    <cellStyle name="Total 2 6 2 4 17 5" xfId="54319"/>
    <cellStyle name="Total 2 6 2 4 18" xfId="54320"/>
    <cellStyle name="Total 2 6 2 4 18 2" xfId="54321"/>
    <cellStyle name="Total 2 6 2 4 18 3" xfId="54322"/>
    <cellStyle name="Total 2 6 2 4 18 4" xfId="54323"/>
    <cellStyle name="Total 2 6 2 4 18 5" xfId="54324"/>
    <cellStyle name="Total 2 6 2 4 19" xfId="54325"/>
    <cellStyle name="Total 2 6 2 4 2" xfId="54326"/>
    <cellStyle name="Total 2 6 2 4 2 2" xfId="54327"/>
    <cellStyle name="Total 2 6 2 4 2 2 2" xfId="54328"/>
    <cellStyle name="Total 2 6 2 4 2 2 3" xfId="54329"/>
    <cellStyle name="Total 2 6 2 4 2 2 4" xfId="54330"/>
    <cellStyle name="Total 2 6 2 4 2 2 5" xfId="54331"/>
    <cellStyle name="Total 2 6 2 4 2 2 6" xfId="54332"/>
    <cellStyle name="Total 2 6 2 4 2 2 7" xfId="54333"/>
    <cellStyle name="Total 2 6 2 4 2 3" xfId="54334"/>
    <cellStyle name="Total 2 6 2 4 2 4" xfId="54335"/>
    <cellStyle name="Total 2 6 2 4 2 5" xfId="54336"/>
    <cellStyle name="Total 2 6 2 4 3" xfId="54337"/>
    <cellStyle name="Total 2 6 2 4 3 2" xfId="54338"/>
    <cellStyle name="Total 2 6 2 4 3 2 2" xfId="54339"/>
    <cellStyle name="Total 2 6 2 4 3 2 3" xfId="54340"/>
    <cellStyle name="Total 2 6 2 4 3 2 4" xfId="54341"/>
    <cellStyle name="Total 2 6 2 4 3 2 5" xfId="54342"/>
    <cellStyle name="Total 2 6 2 4 3 2 6" xfId="54343"/>
    <cellStyle name="Total 2 6 2 4 3 2 7" xfId="54344"/>
    <cellStyle name="Total 2 6 2 4 3 3" xfId="54345"/>
    <cellStyle name="Total 2 6 2 4 3 4" xfId="54346"/>
    <cellStyle name="Total 2 6 2 4 3 5" xfId="54347"/>
    <cellStyle name="Total 2 6 2 4 4" xfId="54348"/>
    <cellStyle name="Total 2 6 2 4 4 2" xfId="54349"/>
    <cellStyle name="Total 2 6 2 4 4 2 2" xfId="54350"/>
    <cellStyle name="Total 2 6 2 4 4 2 3" xfId="54351"/>
    <cellStyle name="Total 2 6 2 4 4 2 4" xfId="54352"/>
    <cellStyle name="Total 2 6 2 4 4 2 5" xfId="54353"/>
    <cellStyle name="Total 2 6 2 4 4 2 6" xfId="54354"/>
    <cellStyle name="Total 2 6 2 4 4 2 7" xfId="54355"/>
    <cellStyle name="Total 2 6 2 4 4 3" xfId="54356"/>
    <cellStyle name="Total 2 6 2 4 4 4" xfId="54357"/>
    <cellStyle name="Total 2 6 2 4 4 5" xfId="54358"/>
    <cellStyle name="Total 2 6 2 4 5" xfId="54359"/>
    <cellStyle name="Total 2 6 2 4 5 2" xfId="54360"/>
    <cellStyle name="Total 2 6 2 4 5 3" xfId="54361"/>
    <cellStyle name="Total 2 6 2 4 5 4" xfId="54362"/>
    <cellStyle name="Total 2 6 2 4 5 5" xfId="54363"/>
    <cellStyle name="Total 2 6 2 4 5 6" xfId="54364"/>
    <cellStyle name="Total 2 6 2 4 5 7" xfId="54365"/>
    <cellStyle name="Total 2 6 2 4 5 8" xfId="54366"/>
    <cellStyle name="Total 2 6 2 4 6" xfId="54367"/>
    <cellStyle name="Total 2 6 2 4 6 2" xfId="54368"/>
    <cellStyle name="Total 2 6 2 4 6 3" xfId="54369"/>
    <cellStyle name="Total 2 6 2 4 6 4" xfId="54370"/>
    <cellStyle name="Total 2 6 2 4 6 5" xfId="54371"/>
    <cellStyle name="Total 2 6 2 4 6 6" xfId="54372"/>
    <cellStyle name="Total 2 6 2 4 6 7" xfId="54373"/>
    <cellStyle name="Total 2 6 2 4 7" xfId="54374"/>
    <cellStyle name="Total 2 6 2 4 7 2" xfId="54375"/>
    <cellStyle name="Total 2 6 2 4 7 3" xfId="54376"/>
    <cellStyle name="Total 2 6 2 4 7 4" xfId="54377"/>
    <cellStyle name="Total 2 6 2 4 7 5" xfId="54378"/>
    <cellStyle name="Total 2 6 2 4 8" xfId="54379"/>
    <cellStyle name="Total 2 6 2 4 8 2" xfId="54380"/>
    <cellStyle name="Total 2 6 2 4 8 3" xfId="54381"/>
    <cellStyle name="Total 2 6 2 4 8 4" xfId="54382"/>
    <cellStyle name="Total 2 6 2 4 8 5" xfId="54383"/>
    <cellStyle name="Total 2 6 2 4 9" xfId="54384"/>
    <cellStyle name="Total 2 6 2 4 9 2" xfId="54385"/>
    <cellStyle name="Total 2 6 2 4 9 3" xfId="54386"/>
    <cellStyle name="Total 2 6 2 4 9 4" xfId="54387"/>
    <cellStyle name="Total 2 6 2 4 9 5" xfId="54388"/>
    <cellStyle name="Total 2 6 2 5" xfId="54389"/>
    <cellStyle name="Total 2 6 2 5 10" xfId="54390"/>
    <cellStyle name="Total 2 6 2 5 2" xfId="54391"/>
    <cellStyle name="Total 2 6 2 5 2 2" xfId="54392"/>
    <cellStyle name="Total 2 6 2 5 2 2 2" xfId="54393"/>
    <cellStyle name="Total 2 6 2 5 2 2 3" xfId="54394"/>
    <cellStyle name="Total 2 6 2 5 2 2 4" xfId="54395"/>
    <cellStyle name="Total 2 6 2 5 2 2 5" xfId="54396"/>
    <cellStyle name="Total 2 6 2 5 2 2 6" xfId="54397"/>
    <cellStyle name="Total 2 6 2 5 2 2 7" xfId="54398"/>
    <cellStyle name="Total 2 6 2 5 2 3" xfId="54399"/>
    <cellStyle name="Total 2 6 2 5 2 4" xfId="54400"/>
    <cellStyle name="Total 2 6 2 5 3" xfId="54401"/>
    <cellStyle name="Total 2 6 2 5 3 2" xfId="54402"/>
    <cellStyle name="Total 2 6 2 5 3 2 2" xfId="54403"/>
    <cellStyle name="Total 2 6 2 5 3 2 3" xfId="54404"/>
    <cellStyle name="Total 2 6 2 5 3 2 4" xfId="54405"/>
    <cellStyle name="Total 2 6 2 5 3 2 5" xfId="54406"/>
    <cellStyle name="Total 2 6 2 5 3 2 6" xfId="54407"/>
    <cellStyle name="Total 2 6 2 5 3 2 7" xfId="54408"/>
    <cellStyle name="Total 2 6 2 5 3 3" xfId="54409"/>
    <cellStyle name="Total 2 6 2 5 3 4" xfId="54410"/>
    <cellStyle name="Total 2 6 2 5 4" xfId="54411"/>
    <cellStyle name="Total 2 6 2 5 4 2" xfId="54412"/>
    <cellStyle name="Total 2 6 2 5 4 2 2" xfId="54413"/>
    <cellStyle name="Total 2 6 2 5 4 2 3" xfId="54414"/>
    <cellStyle name="Total 2 6 2 5 4 2 4" xfId="54415"/>
    <cellStyle name="Total 2 6 2 5 4 2 5" xfId="54416"/>
    <cellStyle name="Total 2 6 2 5 4 2 6" xfId="54417"/>
    <cellStyle name="Total 2 6 2 5 4 2 7" xfId="54418"/>
    <cellStyle name="Total 2 6 2 5 4 3" xfId="54419"/>
    <cellStyle name="Total 2 6 2 5 4 4" xfId="54420"/>
    <cellStyle name="Total 2 6 2 5 5" xfId="54421"/>
    <cellStyle name="Total 2 6 2 5 5 2" xfId="54422"/>
    <cellStyle name="Total 2 6 2 5 5 3" xfId="54423"/>
    <cellStyle name="Total 2 6 2 5 5 4" xfId="54424"/>
    <cellStyle name="Total 2 6 2 5 5 5" xfId="54425"/>
    <cellStyle name="Total 2 6 2 5 5 6" xfId="54426"/>
    <cellStyle name="Total 2 6 2 5 5 7" xfId="54427"/>
    <cellStyle name="Total 2 6 2 5 5 8" xfId="54428"/>
    <cellStyle name="Total 2 6 2 5 6" xfId="54429"/>
    <cellStyle name="Total 2 6 2 5 6 2" xfId="54430"/>
    <cellStyle name="Total 2 6 2 5 6 3" xfId="54431"/>
    <cellStyle name="Total 2 6 2 5 6 4" xfId="54432"/>
    <cellStyle name="Total 2 6 2 5 6 5" xfId="54433"/>
    <cellStyle name="Total 2 6 2 5 6 6" xfId="54434"/>
    <cellStyle name="Total 2 6 2 5 6 7" xfId="54435"/>
    <cellStyle name="Total 2 6 2 5 7" xfId="54436"/>
    <cellStyle name="Total 2 6 2 5 8" xfId="54437"/>
    <cellStyle name="Total 2 6 2 5 9" xfId="54438"/>
    <cellStyle name="Total 2 6 2 6" xfId="54439"/>
    <cellStyle name="Total 2 6 2 6 2" xfId="54440"/>
    <cellStyle name="Total 2 6 2 6 2 2" xfId="54441"/>
    <cellStyle name="Total 2 6 2 6 2 3" xfId="54442"/>
    <cellStyle name="Total 2 6 2 6 2 4" xfId="54443"/>
    <cellStyle name="Total 2 6 2 6 2 5" xfId="54444"/>
    <cellStyle name="Total 2 6 2 6 2 6" xfId="54445"/>
    <cellStyle name="Total 2 6 2 6 2 7" xfId="54446"/>
    <cellStyle name="Total 2 6 2 6 3" xfId="54447"/>
    <cellStyle name="Total 2 6 2 6 4" xfId="54448"/>
    <cellStyle name="Total 2 6 2 6 5" xfId="54449"/>
    <cellStyle name="Total 2 6 2 7" xfId="54450"/>
    <cellStyle name="Total 2 6 2 7 2" xfId="54451"/>
    <cellStyle name="Total 2 6 2 7 2 2" xfId="54452"/>
    <cellStyle name="Total 2 6 2 7 2 3" xfId="54453"/>
    <cellStyle name="Total 2 6 2 7 2 4" xfId="54454"/>
    <cellStyle name="Total 2 6 2 7 2 5" xfId="54455"/>
    <cellStyle name="Total 2 6 2 7 2 6" xfId="54456"/>
    <cellStyle name="Total 2 6 2 7 2 7" xfId="54457"/>
    <cellStyle name="Total 2 6 2 7 3" xfId="54458"/>
    <cellStyle name="Total 2 6 2 7 4" xfId="54459"/>
    <cellStyle name="Total 2 6 2 7 5" xfId="54460"/>
    <cellStyle name="Total 2 6 2 8" xfId="54461"/>
    <cellStyle name="Total 2 6 2 8 2" xfId="54462"/>
    <cellStyle name="Total 2 6 2 8 2 2" xfId="54463"/>
    <cellStyle name="Total 2 6 2 8 2 3" xfId="54464"/>
    <cellStyle name="Total 2 6 2 8 2 4" xfId="54465"/>
    <cellStyle name="Total 2 6 2 8 2 5" xfId="54466"/>
    <cellStyle name="Total 2 6 2 8 2 6" xfId="54467"/>
    <cellStyle name="Total 2 6 2 8 2 7" xfId="54468"/>
    <cellStyle name="Total 2 6 2 8 3" xfId="54469"/>
    <cellStyle name="Total 2 6 2 8 4" xfId="54470"/>
    <cellStyle name="Total 2 6 2 8 5" xfId="54471"/>
    <cellStyle name="Total 2 6 2 9" xfId="54472"/>
    <cellStyle name="Total 2 6 2 9 2" xfId="54473"/>
    <cellStyle name="Total 2 6 2 9 2 2" xfId="54474"/>
    <cellStyle name="Total 2 6 2 9 2 3" xfId="54475"/>
    <cellStyle name="Total 2 6 2 9 2 4" xfId="54476"/>
    <cellStyle name="Total 2 6 2 9 2 5" xfId="54477"/>
    <cellStyle name="Total 2 6 2 9 2 6" xfId="54478"/>
    <cellStyle name="Total 2 6 2 9 2 7" xfId="54479"/>
    <cellStyle name="Total 2 6 2 9 3" xfId="54480"/>
    <cellStyle name="Total 2 6 2 9 4" xfId="54481"/>
    <cellStyle name="Total 2 6 2 9 5" xfId="54482"/>
    <cellStyle name="Total 2 6 20" xfId="54483"/>
    <cellStyle name="Total 2 6 3" xfId="54484"/>
    <cellStyle name="Total 2 6 3 10" xfId="54485"/>
    <cellStyle name="Total 2 6 3 10 2" xfId="54486"/>
    <cellStyle name="Total 2 6 3 10 3" xfId="54487"/>
    <cellStyle name="Total 2 6 3 10 4" xfId="54488"/>
    <cellStyle name="Total 2 6 3 10 5" xfId="54489"/>
    <cellStyle name="Total 2 6 3 10 6" xfId="54490"/>
    <cellStyle name="Total 2 6 3 10 7" xfId="54491"/>
    <cellStyle name="Total 2 6 3 10 8" xfId="54492"/>
    <cellStyle name="Total 2 6 3 11" xfId="54493"/>
    <cellStyle name="Total 2 6 3 11 2" xfId="54494"/>
    <cellStyle name="Total 2 6 3 11 3" xfId="54495"/>
    <cellStyle name="Total 2 6 3 11 4" xfId="54496"/>
    <cellStyle name="Total 2 6 3 11 5" xfId="54497"/>
    <cellStyle name="Total 2 6 3 11 6" xfId="54498"/>
    <cellStyle name="Total 2 6 3 11 7" xfId="54499"/>
    <cellStyle name="Total 2 6 3 12" xfId="54500"/>
    <cellStyle name="Total 2 6 3 12 2" xfId="54501"/>
    <cellStyle name="Total 2 6 3 12 3" xfId="54502"/>
    <cellStyle name="Total 2 6 3 12 4" xfId="54503"/>
    <cellStyle name="Total 2 6 3 12 5" xfId="54504"/>
    <cellStyle name="Total 2 6 3 13" xfId="54505"/>
    <cellStyle name="Total 2 6 3 13 2" xfId="54506"/>
    <cellStyle name="Total 2 6 3 13 3" xfId="54507"/>
    <cellStyle name="Total 2 6 3 13 4" xfId="54508"/>
    <cellStyle name="Total 2 6 3 13 5" xfId="54509"/>
    <cellStyle name="Total 2 6 3 14" xfId="54510"/>
    <cellStyle name="Total 2 6 3 14 2" xfId="54511"/>
    <cellStyle name="Total 2 6 3 14 3" xfId="54512"/>
    <cellStyle name="Total 2 6 3 14 4" xfId="54513"/>
    <cellStyle name="Total 2 6 3 14 5" xfId="54514"/>
    <cellStyle name="Total 2 6 3 15" xfId="54515"/>
    <cellStyle name="Total 2 6 3 15 2" xfId="54516"/>
    <cellStyle name="Total 2 6 3 15 3" xfId="54517"/>
    <cellStyle name="Total 2 6 3 15 4" xfId="54518"/>
    <cellStyle name="Total 2 6 3 15 5" xfId="54519"/>
    <cellStyle name="Total 2 6 3 16" xfId="54520"/>
    <cellStyle name="Total 2 6 3 16 2" xfId="54521"/>
    <cellStyle name="Total 2 6 3 16 3" xfId="54522"/>
    <cellStyle name="Total 2 6 3 16 4" xfId="54523"/>
    <cellStyle name="Total 2 6 3 16 5" xfId="54524"/>
    <cellStyle name="Total 2 6 3 17" xfId="54525"/>
    <cellStyle name="Total 2 6 3 17 2" xfId="54526"/>
    <cellStyle name="Total 2 6 3 17 3" xfId="54527"/>
    <cellStyle name="Total 2 6 3 17 4" xfId="54528"/>
    <cellStyle name="Total 2 6 3 17 5" xfId="54529"/>
    <cellStyle name="Total 2 6 3 18" xfId="54530"/>
    <cellStyle name="Total 2 6 3 2" xfId="54531"/>
    <cellStyle name="Total 2 6 3 2 10" xfId="54532"/>
    <cellStyle name="Total 2 6 3 2 10 2" xfId="54533"/>
    <cellStyle name="Total 2 6 3 2 10 3" xfId="54534"/>
    <cellStyle name="Total 2 6 3 2 10 4" xfId="54535"/>
    <cellStyle name="Total 2 6 3 2 10 5" xfId="54536"/>
    <cellStyle name="Total 2 6 3 2 11" xfId="54537"/>
    <cellStyle name="Total 2 6 3 2 11 2" xfId="54538"/>
    <cellStyle name="Total 2 6 3 2 11 3" xfId="54539"/>
    <cellStyle name="Total 2 6 3 2 11 4" xfId="54540"/>
    <cellStyle name="Total 2 6 3 2 11 5" xfId="54541"/>
    <cellStyle name="Total 2 6 3 2 12" xfId="54542"/>
    <cellStyle name="Total 2 6 3 2 12 2" xfId="54543"/>
    <cellStyle name="Total 2 6 3 2 12 3" xfId="54544"/>
    <cellStyle name="Total 2 6 3 2 12 4" xfId="54545"/>
    <cellStyle name="Total 2 6 3 2 12 5" xfId="54546"/>
    <cellStyle name="Total 2 6 3 2 13" xfId="54547"/>
    <cellStyle name="Total 2 6 3 2 13 2" xfId="54548"/>
    <cellStyle name="Total 2 6 3 2 13 3" xfId="54549"/>
    <cellStyle name="Total 2 6 3 2 13 4" xfId="54550"/>
    <cellStyle name="Total 2 6 3 2 13 5" xfId="54551"/>
    <cellStyle name="Total 2 6 3 2 14" xfId="54552"/>
    <cellStyle name="Total 2 6 3 2 14 2" xfId="54553"/>
    <cellStyle name="Total 2 6 3 2 14 3" xfId="54554"/>
    <cellStyle name="Total 2 6 3 2 14 4" xfId="54555"/>
    <cellStyle name="Total 2 6 3 2 14 5" xfId="54556"/>
    <cellStyle name="Total 2 6 3 2 15" xfId="54557"/>
    <cellStyle name="Total 2 6 3 2 15 2" xfId="54558"/>
    <cellStyle name="Total 2 6 3 2 15 3" xfId="54559"/>
    <cellStyle name="Total 2 6 3 2 15 4" xfId="54560"/>
    <cellStyle name="Total 2 6 3 2 15 5" xfId="54561"/>
    <cellStyle name="Total 2 6 3 2 16" xfId="54562"/>
    <cellStyle name="Total 2 6 3 2 16 2" xfId="54563"/>
    <cellStyle name="Total 2 6 3 2 16 3" xfId="54564"/>
    <cellStyle name="Total 2 6 3 2 16 4" xfId="54565"/>
    <cellStyle name="Total 2 6 3 2 16 5" xfId="54566"/>
    <cellStyle name="Total 2 6 3 2 17" xfId="54567"/>
    <cellStyle name="Total 2 6 3 2 17 2" xfId="54568"/>
    <cellStyle name="Total 2 6 3 2 17 3" xfId="54569"/>
    <cellStyle name="Total 2 6 3 2 17 4" xfId="54570"/>
    <cellStyle name="Total 2 6 3 2 17 5" xfId="54571"/>
    <cellStyle name="Total 2 6 3 2 18" xfId="54572"/>
    <cellStyle name="Total 2 6 3 2 18 2" xfId="54573"/>
    <cellStyle name="Total 2 6 3 2 18 3" xfId="54574"/>
    <cellStyle name="Total 2 6 3 2 18 4" xfId="54575"/>
    <cellStyle name="Total 2 6 3 2 18 5" xfId="54576"/>
    <cellStyle name="Total 2 6 3 2 19" xfId="54577"/>
    <cellStyle name="Total 2 6 3 2 2" xfId="54578"/>
    <cellStyle name="Total 2 6 3 2 2 10" xfId="54579"/>
    <cellStyle name="Total 2 6 3 2 2 10 2" xfId="54580"/>
    <cellStyle name="Total 2 6 3 2 2 10 3" xfId="54581"/>
    <cellStyle name="Total 2 6 3 2 2 10 4" xfId="54582"/>
    <cellStyle name="Total 2 6 3 2 2 10 5" xfId="54583"/>
    <cellStyle name="Total 2 6 3 2 2 11" xfId="54584"/>
    <cellStyle name="Total 2 6 3 2 2 11 2" xfId="54585"/>
    <cellStyle name="Total 2 6 3 2 2 11 3" xfId="54586"/>
    <cellStyle name="Total 2 6 3 2 2 11 4" xfId="54587"/>
    <cellStyle name="Total 2 6 3 2 2 11 5" xfId="54588"/>
    <cellStyle name="Total 2 6 3 2 2 12" xfId="54589"/>
    <cellStyle name="Total 2 6 3 2 2 12 2" xfId="54590"/>
    <cellStyle name="Total 2 6 3 2 2 12 3" xfId="54591"/>
    <cellStyle name="Total 2 6 3 2 2 12 4" xfId="54592"/>
    <cellStyle name="Total 2 6 3 2 2 12 5" xfId="54593"/>
    <cellStyle name="Total 2 6 3 2 2 13" xfId="54594"/>
    <cellStyle name="Total 2 6 3 2 2 13 2" xfId="54595"/>
    <cellStyle name="Total 2 6 3 2 2 13 3" xfId="54596"/>
    <cellStyle name="Total 2 6 3 2 2 13 4" xfId="54597"/>
    <cellStyle name="Total 2 6 3 2 2 13 5" xfId="54598"/>
    <cellStyle name="Total 2 6 3 2 2 14" xfId="54599"/>
    <cellStyle name="Total 2 6 3 2 2 14 2" xfId="54600"/>
    <cellStyle name="Total 2 6 3 2 2 14 3" xfId="54601"/>
    <cellStyle name="Total 2 6 3 2 2 14 4" xfId="54602"/>
    <cellStyle name="Total 2 6 3 2 2 14 5" xfId="54603"/>
    <cellStyle name="Total 2 6 3 2 2 15" xfId="54604"/>
    <cellStyle name="Total 2 6 3 2 2 15 2" xfId="54605"/>
    <cellStyle name="Total 2 6 3 2 2 15 3" xfId="54606"/>
    <cellStyle name="Total 2 6 3 2 2 15 4" xfId="54607"/>
    <cellStyle name="Total 2 6 3 2 2 15 5" xfId="54608"/>
    <cellStyle name="Total 2 6 3 2 2 16" xfId="54609"/>
    <cellStyle name="Total 2 6 3 2 2 16 2" xfId="54610"/>
    <cellStyle name="Total 2 6 3 2 2 16 3" xfId="54611"/>
    <cellStyle name="Total 2 6 3 2 2 16 4" xfId="54612"/>
    <cellStyle name="Total 2 6 3 2 2 16 5" xfId="54613"/>
    <cellStyle name="Total 2 6 3 2 2 17" xfId="54614"/>
    <cellStyle name="Total 2 6 3 2 2 17 2" xfId="54615"/>
    <cellStyle name="Total 2 6 3 2 2 17 3" xfId="54616"/>
    <cellStyle name="Total 2 6 3 2 2 17 4" xfId="54617"/>
    <cellStyle name="Total 2 6 3 2 2 17 5" xfId="54618"/>
    <cellStyle name="Total 2 6 3 2 2 18" xfId="54619"/>
    <cellStyle name="Total 2 6 3 2 2 18 2" xfId="54620"/>
    <cellStyle name="Total 2 6 3 2 2 18 3" xfId="54621"/>
    <cellStyle name="Total 2 6 3 2 2 18 4" xfId="54622"/>
    <cellStyle name="Total 2 6 3 2 2 18 5" xfId="54623"/>
    <cellStyle name="Total 2 6 3 2 2 19" xfId="54624"/>
    <cellStyle name="Total 2 6 3 2 2 2" xfId="54625"/>
    <cellStyle name="Total 2 6 3 2 2 2 2" xfId="54626"/>
    <cellStyle name="Total 2 6 3 2 2 2 2 2" xfId="54627"/>
    <cellStyle name="Total 2 6 3 2 2 2 2 3" xfId="54628"/>
    <cellStyle name="Total 2 6 3 2 2 2 2 4" xfId="54629"/>
    <cellStyle name="Total 2 6 3 2 2 2 2 5" xfId="54630"/>
    <cellStyle name="Total 2 6 3 2 2 2 2 6" xfId="54631"/>
    <cellStyle name="Total 2 6 3 2 2 2 2 7" xfId="54632"/>
    <cellStyle name="Total 2 6 3 2 2 2 3" xfId="54633"/>
    <cellStyle name="Total 2 6 3 2 2 2 4" xfId="54634"/>
    <cellStyle name="Total 2 6 3 2 2 2 5" xfId="54635"/>
    <cellStyle name="Total 2 6 3 2 2 3" xfId="54636"/>
    <cellStyle name="Total 2 6 3 2 2 3 2" xfId="54637"/>
    <cellStyle name="Total 2 6 3 2 2 3 2 2" xfId="54638"/>
    <cellStyle name="Total 2 6 3 2 2 3 2 3" xfId="54639"/>
    <cellStyle name="Total 2 6 3 2 2 3 2 4" xfId="54640"/>
    <cellStyle name="Total 2 6 3 2 2 3 2 5" xfId="54641"/>
    <cellStyle name="Total 2 6 3 2 2 3 2 6" xfId="54642"/>
    <cellStyle name="Total 2 6 3 2 2 3 2 7" xfId="54643"/>
    <cellStyle name="Total 2 6 3 2 2 3 3" xfId="54644"/>
    <cellStyle name="Total 2 6 3 2 2 3 4" xfId="54645"/>
    <cellStyle name="Total 2 6 3 2 2 3 5" xfId="54646"/>
    <cellStyle name="Total 2 6 3 2 2 4" xfId="54647"/>
    <cellStyle name="Total 2 6 3 2 2 4 2" xfId="54648"/>
    <cellStyle name="Total 2 6 3 2 2 4 2 2" xfId="54649"/>
    <cellStyle name="Total 2 6 3 2 2 4 2 3" xfId="54650"/>
    <cellStyle name="Total 2 6 3 2 2 4 2 4" xfId="54651"/>
    <cellStyle name="Total 2 6 3 2 2 4 2 5" xfId="54652"/>
    <cellStyle name="Total 2 6 3 2 2 4 2 6" xfId="54653"/>
    <cellStyle name="Total 2 6 3 2 2 4 2 7" xfId="54654"/>
    <cellStyle name="Total 2 6 3 2 2 4 3" xfId="54655"/>
    <cellStyle name="Total 2 6 3 2 2 4 4" xfId="54656"/>
    <cellStyle name="Total 2 6 3 2 2 4 5" xfId="54657"/>
    <cellStyle name="Total 2 6 3 2 2 5" xfId="54658"/>
    <cellStyle name="Total 2 6 3 2 2 5 2" xfId="54659"/>
    <cellStyle name="Total 2 6 3 2 2 5 3" xfId="54660"/>
    <cellStyle name="Total 2 6 3 2 2 5 4" xfId="54661"/>
    <cellStyle name="Total 2 6 3 2 2 5 5" xfId="54662"/>
    <cellStyle name="Total 2 6 3 2 2 5 6" xfId="54663"/>
    <cellStyle name="Total 2 6 3 2 2 5 7" xfId="54664"/>
    <cellStyle name="Total 2 6 3 2 2 5 8" xfId="54665"/>
    <cellStyle name="Total 2 6 3 2 2 6" xfId="54666"/>
    <cellStyle name="Total 2 6 3 2 2 6 2" xfId="54667"/>
    <cellStyle name="Total 2 6 3 2 2 6 3" xfId="54668"/>
    <cellStyle name="Total 2 6 3 2 2 6 4" xfId="54669"/>
    <cellStyle name="Total 2 6 3 2 2 6 5" xfId="54670"/>
    <cellStyle name="Total 2 6 3 2 2 6 6" xfId="54671"/>
    <cellStyle name="Total 2 6 3 2 2 6 7" xfId="54672"/>
    <cellStyle name="Total 2 6 3 2 2 7" xfId="54673"/>
    <cellStyle name="Total 2 6 3 2 2 7 2" xfId="54674"/>
    <cellStyle name="Total 2 6 3 2 2 7 3" xfId="54675"/>
    <cellStyle name="Total 2 6 3 2 2 7 4" xfId="54676"/>
    <cellStyle name="Total 2 6 3 2 2 7 5" xfId="54677"/>
    <cellStyle name="Total 2 6 3 2 2 8" xfId="54678"/>
    <cellStyle name="Total 2 6 3 2 2 8 2" xfId="54679"/>
    <cellStyle name="Total 2 6 3 2 2 8 3" xfId="54680"/>
    <cellStyle name="Total 2 6 3 2 2 8 4" xfId="54681"/>
    <cellStyle name="Total 2 6 3 2 2 8 5" xfId="54682"/>
    <cellStyle name="Total 2 6 3 2 2 9" xfId="54683"/>
    <cellStyle name="Total 2 6 3 2 2 9 2" xfId="54684"/>
    <cellStyle name="Total 2 6 3 2 2 9 3" xfId="54685"/>
    <cellStyle name="Total 2 6 3 2 2 9 4" xfId="54686"/>
    <cellStyle name="Total 2 6 3 2 2 9 5" xfId="54687"/>
    <cellStyle name="Total 2 6 3 2 3" xfId="54688"/>
    <cellStyle name="Total 2 6 3 2 3 10" xfId="54689"/>
    <cellStyle name="Total 2 6 3 2 3 2" xfId="54690"/>
    <cellStyle name="Total 2 6 3 2 3 2 2" xfId="54691"/>
    <cellStyle name="Total 2 6 3 2 3 2 2 2" xfId="54692"/>
    <cellStyle name="Total 2 6 3 2 3 2 2 3" xfId="54693"/>
    <cellStyle name="Total 2 6 3 2 3 2 2 4" xfId="54694"/>
    <cellStyle name="Total 2 6 3 2 3 2 2 5" xfId="54695"/>
    <cellStyle name="Total 2 6 3 2 3 2 2 6" xfId="54696"/>
    <cellStyle name="Total 2 6 3 2 3 2 2 7" xfId="54697"/>
    <cellStyle name="Total 2 6 3 2 3 2 3" xfId="54698"/>
    <cellStyle name="Total 2 6 3 2 3 2 4" xfId="54699"/>
    <cellStyle name="Total 2 6 3 2 3 3" xfId="54700"/>
    <cellStyle name="Total 2 6 3 2 3 3 2" xfId="54701"/>
    <cellStyle name="Total 2 6 3 2 3 3 2 2" xfId="54702"/>
    <cellStyle name="Total 2 6 3 2 3 3 2 3" xfId="54703"/>
    <cellStyle name="Total 2 6 3 2 3 3 2 4" xfId="54704"/>
    <cellStyle name="Total 2 6 3 2 3 3 2 5" xfId="54705"/>
    <cellStyle name="Total 2 6 3 2 3 3 2 6" xfId="54706"/>
    <cellStyle name="Total 2 6 3 2 3 3 2 7" xfId="54707"/>
    <cellStyle name="Total 2 6 3 2 3 3 3" xfId="54708"/>
    <cellStyle name="Total 2 6 3 2 3 3 4" xfId="54709"/>
    <cellStyle name="Total 2 6 3 2 3 4" xfId="54710"/>
    <cellStyle name="Total 2 6 3 2 3 4 2" xfId="54711"/>
    <cellStyle name="Total 2 6 3 2 3 4 2 2" xfId="54712"/>
    <cellStyle name="Total 2 6 3 2 3 4 2 3" xfId="54713"/>
    <cellStyle name="Total 2 6 3 2 3 4 2 4" xfId="54714"/>
    <cellStyle name="Total 2 6 3 2 3 4 2 5" xfId="54715"/>
    <cellStyle name="Total 2 6 3 2 3 4 2 6" xfId="54716"/>
    <cellStyle name="Total 2 6 3 2 3 4 2 7" xfId="54717"/>
    <cellStyle name="Total 2 6 3 2 3 4 3" xfId="54718"/>
    <cellStyle name="Total 2 6 3 2 3 4 4" xfId="54719"/>
    <cellStyle name="Total 2 6 3 2 3 5" xfId="54720"/>
    <cellStyle name="Total 2 6 3 2 3 5 2" xfId="54721"/>
    <cellStyle name="Total 2 6 3 2 3 5 3" xfId="54722"/>
    <cellStyle name="Total 2 6 3 2 3 5 4" xfId="54723"/>
    <cellStyle name="Total 2 6 3 2 3 5 5" xfId="54724"/>
    <cellStyle name="Total 2 6 3 2 3 5 6" xfId="54725"/>
    <cellStyle name="Total 2 6 3 2 3 5 7" xfId="54726"/>
    <cellStyle name="Total 2 6 3 2 3 5 8" xfId="54727"/>
    <cellStyle name="Total 2 6 3 2 3 6" xfId="54728"/>
    <cellStyle name="Total 2 6 3 2 3 6 2" xfId="54729"/>
    <cellStyle name="Total 2 6 3 2 3 6 3" xfId="54730"/>
    <cellStyle name="Total 2 6 3 2 3 6 4" xfId="54731"/>
    <cellStyle name="Total 2 6 3 2 3 6 5" xfId="54732"/>
    <cellStyle name="Total 2 6 3 2 3 6 6" xfId="54733"/>
    <cellStyle name="Total 2 6 3 2 3 6 7" xfId="54734"/>
    <cellStyle name="Total 2 6 3 2 3 7" xfId="54735"/>
    <cellStyle name="Total 2 6 3 2 3 8" xfId="54736"/>
    <cellStyle name="Total 2 6 3 2 3 9" xfId="54737"/>
    <cellStyle name="Total 2 6 3 2 4" xfId="54738"/>
    <cellStyle name="Total 2 6 3 2 4 2" xfId="54739"/>
    <cellStyle name="Total 2 6 3 2 4 2 2" xfId="54740"/>
    <cellStyle name="Total 2 6 3 2 4 2 3" xfId="54741"/>
    <cellStyle name="Total 2 6 3 2 4 2 4" xfId="54742"/>
    <cellStyle name="Total 2 6 3 2 4 2 5" xfId="54743"/>
    <cellStyle name="Total 2 6 3 2 4 2 6" xfId="54744"/>
    <cellStyle name="Total 2 6 3 2 4 2 7" xfId="54745"/>
    <cellStyle name="Total 2 6 3 2 4 3" xfId="54746"/>
    <cellStyle name="Total 2 6 3 2 4 4" xfId="54747"/>
    <cellStyle name="Total 2 6 3 2 4 5" xfId="54748"/>
    <cellStyle name="Total 2 6 3 2 5" xfId="54749"/>
    <cellStyle name="Total 2 6 3 2 5 2" xfId="54750"/>
    <cellStyle name="Total 2 6 3 2 5 2 2" xfId="54751"/>
    <cellStyle name="Total 2 6 3 2 5 2 3" xfId="54752"/>
    <cellStyle name="Total 2 6 3 2 5 2 4" xfId="54753"/>
    <cellStyle name="Total 2 6 3 2 5 2 5" xfId="54754"/>
    <cellStyle name="Total 2 6 3 2 5 2 6" xfId="54755"/>
    <cellStyle name="Total 2 6 3 2 5 2 7" xfId="54756"/>
    <cellStyle name="Total 2 6 3 2 5 3" xfId="54757"/>
    <cellStyle name="Total 2 6 3 2 5 4" xfId="54758"/>
    <cellStyle name="Total 2 6 3 2 5 5" xfId="54759"/>
    <cellStyle name="Total 2 6 3 2 6" xfId="54760"/>
    <cellStyle name="Total 2 6 3 2 6 2" xfId="54761"/>
    <cellStyle name="Total 2 6 3 2 6 2 2" xfId="54762"/>
    <cellStyle name="Total 2 6 3 2 6 2 3" xfId="54763"/>
    <cellStyle name="Total 2 6 3 2 6 2 4" xfId="54764"/>
    <cellStyle name="Total 2 6 3 2 6 2 5" xfId="54765"/>
    <cellStyle name="Total 2 6 3 2 6 2 6" xfId="54766"/>
    <cellStyle name="Total 2 6 3 2 6 2 7" xfId="54767"/>
    <cellStyle name="Total 2 6 3 2 6 3" xfId="54768"/>
    <cellStyle name="Total 2 6 3 2 6 4" xfId="54769"/>
    <cellStyle name="Total 2 6 3 2 6 5" xfId="54770"/>
    <cellStyle name="Total 2 6 3 2 7" xfId="54771"/>
    <cellStyle name="Total 2 6 3 2 7 2" xfId="54772"/>
    <cellStyle name="Total 2 6 3 2 7 2 2" xfId="54773"/>
    <cellStyle name="Total 2 6 3 2 7 2 3" xfId="54774"/>
    <cellStyle name="Total 2 6 3 2 7 2 4" xfId="54775"/>
    <cellStyle name="Total 2 6 3 2 7 2 5" xfId="54776"/>
    <cellStyle name="Total 2 6 3 2 7 2 6" xfId="54777"/>
    <cellStyle name="Total 2 6 3 2 7 2 7" xfId="54778"/>
    <cellStyle name="Total 2 6 3 2 7 3" xfId="54779"/>
    <cellStyle name="Total 2 6 3 2 7 4" xfId="54780"/>
    <cellStyle name="Total 2 6 3 2 7 5" xfId="54781"/>
    <cellStyle name="Total 2 6 3 2 8" xfId="54782"/>
    <cellStyle name="Total 2 6 3 2 8 2" xfId="54783"/>
    <cellStyle name="Total 2 6 3 2 8 3" xfId="54784"/>
    <cellStyle name="Total 2 6 3 2 8 4" xfId="54785"/>
    <cellStyle name="Total 2 6 3 2 8 5" xfId="54786"/>
    <cellStyle name="Total 2 6 3 2 8 6" xfId="54787"/>
    <cellStyle name="Total 2 6 3 2 8 7" xfId="54788"/>
    <cellStyle name="Total 2 6 3 2 8 8" xfId="54789"/>
    <cellStyle name="Total 2 6 3 2 9" xfId="54790"/>
    <cellStyle name="Total 2 6 3 2 9 2" xfId="54791"/>
    <cellStyle name="Total 2 6 3 2 9 3" xfId="54792"/>
    <cellStyle name="Total 2 6 3 2 9 4" xfId="54793"/>
    <cellStyle name="Total 2 6 3 2 9 5" xfId="54794"/>
    <cellStyle name="Total 2 6 3 2 9 6" xfId="54795"/>
    <cellStyle name="Total 2 6 3 2 9 7" xfId="54796"/>
    <cellStyle name="Total 2 6 3 3" xfId="54797"/>
    <cellStyle name="Total 2 6 3 3 10" xfId="54798"/>
    <cellStyle name="Total 2 6 3 3 10 2" xfId="54799"/>
    <cellStyle name="Total 2 6 3 3 10 3" xfId="54800"/>
    <cellStyle name="Total 2 6 3 3 10 4" xfId="54801"/>
    <cellStyle name="Total 2 6 3 3 10 5" xfId="54802"/>
    <cellStyle name="Total 2 6 3 3 11" xfId="54803"/>
    <cellStyle name="Total 2 6 3 3 11 2" xfId="54804"/>
    <cellStyle name="Total 2 6 3 3 11 3" xfId="54805"/>
    <cellStyle name="Total 2 6 3 3 11 4" xfId="54806"/>
    <cellStyle name="Total 2 6 3 3 11 5" xfId="54807"/>
    <cellStyle name="Total 2 6 3 3 12" xfId="54808"/>
    <cellStyle name="Total 2 6 3 3 12 2" xfId="54809"/>
    <cellStyle name="Total 2 6 3 3 12 3" xfId="54810"/>
    <cellStyle name="Total 2 6 3 3 12 4" xfId="54811"/>
    <cellStyle name="Total 2 6 3 3 12 5" xfId="54812"/>
    <cellStyle name="Total 2 6 3 3 13" xfId="54813"/>
    <cellStyle name="Total 2 6 3 3 13 2" xfId="54814"/>
    <cellStyle name="Total 2 6 3 3 13 3" xfId="54815"/>
    <cellStyle name="Total 2 6 3 3 13 4" xfId="54816"/>
    <cellStyle name="Total 2 6 3 3 13 5" xfId="54817"/>
    <cellStyle name="Total 2 6 3 3 14" xfId="54818"/>
    <cellStyle name="Total 2 6 3 3 14 2" xfId="54819"/>
    <cellStyle name="Total 2 6 3 3 14 3" xfId="54820"/>
    <cellStyle name="Total 2 6 3 3 14 4" xfId="54821"/>
    <cellStyle name="Total 2 6 3 3 14 5" xfId="54822"/>
    <cellStyle name="Total 2 6 3 3 15" xfId="54823"/>
    <cellStyle name="Total 2 6 3 3 15 2" xfId="54824"/>
    <cellStyle name="Total 2 6 3 3 15 3" xfId="54825"/>
    <cellStyle name="Total 2 6 3 3 15 4" xfId="54826"/>
    <cellStyle name="Total 2 6 3 3 15 5" xfId="54827"/>
    <cellStyle name="Total 2 6 3 3 16" xfId="54828"/>
    <cellStyle name="Total 2 6 3 3 16 2" xfId="54829"/>
    <cellStyle name="Total 2 6 3 3 16 3" xfId="54830"/>
    <cellStyle name="Total 2 6 3 3 16 4" xfId="54831"/>
    <cellStyle name="Total 2 6 3 3 16 5" xfId="54832"/>
    <cellStyle name="Total 2 6 3 3 17" xfId="54833"/>
    <cellStyle name="Total 2 6 3 3 17 2" xfId="54834"/>
    <cellStyle name="Total 2 6 3 3 17 3" xfId="54835"/>
    <cellStyle name="Total 2 6 3 3 17 4" xfId="54836"/>
    <cellStyle name="Total 2 6 3 3 17 5" xfId="54837"/>
    <cellStyle name="Total 2 6 3 3 18" xfId="54838"/>
    <cellStyle name="Total 2 6 3 3 18 2" xfId="54839"/>
    <cellStyle name="Total 2 6 3 3 18 3" xfId="54840"/>
    <cellStyle name="Total 2 6 3 3 18 4" xfId="54841"/>
    <cellStyle name="Total 2 6 3 3 18 5" xfId="54842"/>
    <cellStyle name="Total 2 6 3 3 19" xfId="54843"/>
    <cellStyle name="Total 2 6 3 3 2" xfId="54844"/>
    <cellStyle name="Total 2 6 3 3 2 10" xfId="54845"/>
    <cellStyle name="Total 2 6 3 3 2 10 2" xfId="54846"/>
    <cellStyle name="Total 2 6 3 3 2 10 3" xfId="54847"/>
    <cellStyle name="Total 2 6 3 3 2 10 4" xfId="54848"/>
    <cellStyle name="Total 2 6 3 3 2 10 5" xfId="54849"/>
    <cellStyle name="Total 2 6 3 3 2 11" xfId="54850"/>
    <cellStyle name="Total 2 6 3 3 2 11 2" xfId="54851"/>
    <cellStyle name="Total 2 6 3 3 2 11 3" xfId="54852"/>
    <cellStyle name="Total 2 6 3 3 2 11 4" xfId="54853"/>
    <cellStyle name="Total 2 6 3 3 2 11 5" xfId="54854"/>
    <cellStyle name="Total 2 6 3 3 2 12" xfId="54855"/>
    <cellStyle name="Total 2 6 3 3 2 12 2" xfId="54856"/>
    <cellStyle name="Total 2 6 3 3 2 12 3" xfId="54857"/>
    <cellStyle name="Total 2 6 3 3 2 12 4" xfId="54858"/>
    <cellStyle name="Total 2 6 3 3 2 12 5" xfId="54859"/>
    <cellStyle name="Total 2 6 3 3 2 13" xfId="54860"/>
    <cellStyle name="Total 2 6 3 3 2 13 2" xfId="54861"/>
    <cellStyle name="Total 2 6 3 3 2 13 3" xfId="54862"/>
    <cellStyle name="Total 2 6 3 3 2 13 4" xfId="54863"/>
    <cellStyle name="Total 2 6 3 3 2 13 5" xfId="54864"/>
    <cellStyle name="Total 2 6 3 3 2 14" xfId="54865"/>
    <cellStyle name="Total 2 6 3 3 2 14 2" xfId="54866"/>
    <cellStyle name="Total 2 6 3 3 2 14 3" xfId="54867"/>
    <cellStyle name="Total 2 6 3 3 2 14 4" xfId="54868"/>
    <cellStyle name="Total 2 6 3 3 2 14 5" xfId="54869"/>
    <cellStyle name="Total 2 6 3 3 2 15" xfId="54870"/>
    <cellStyle name="Total 2 6 3 3 2 15 2" xfId="54871"/>
    <cellStyle name="Total 2 6 3 3 2 15 3" xfId="54872"/>
    <cellStyle name="Total 2 6 3 3 2 15 4" xfId="54873"/>
    <cellStyle name="Total 2 6 3 3 2 15 5" xfId="54874"/>
    <cellStyle name="Total 2 6 3 3 2 16" xfId="54875"/>
    <cellStyle name="Total 2 6 3 3 2 16 2" xfId="54876"/>
    <cellStyle name="Total 2 6 3 3 2 16 3" xfId="54877"/>
    <cellStyle name="Total 2 6 3 3 2 16 4" xfId="54878"/>
    <cellStyle name="Total 2 6 3 3 2 16 5" xfId="54879"/>
    <cellStyle name="Total 2 6 3 3 2 17" xfId="54880"/>
    <cellStyle name="Total 2 6 3 3 2 17 2" xfId="54881"/>
    <cellStyle name="Total 2 6 3 3 2 17 3" xfId="54882"/>
    <cellStyle name="Total 2 6 3 3 2 17 4" xfId="54883"/>
    <cellStyle name="Total 2 6 3 3 2 17 5" xfId="54884"/>
    <cellStyle name="Total 2 6 3 3 2 18" xfId="54885"/>
    <cellStyle name="Total 2 6 3 3 2 18 2" xfId="54886"/>
    <cellStyle name="Total 2 6 3 3 2 18 3" xfId="54887"/>
    <cellStyle name="Total 2 6 3 3 2 18 4" xfId="54888"/>
    <cellStyle name="Total 2 6 3 3 2 18 5" xfId="54889"/>
    <cellStyle name="Total 2 6 3 3 2 19" xfId="54890"/>
    <cellStyle name="Total 2 6 3 3 2 2" xfId="54891"/>
    <cellStyle name="Total 2 6 3 3 2 2 2" xfId="54892"/>
    <cellStyle name="Total 2 6 3 3 2 2 2 2" xfId="54893"/>
    <cellStyle name="Total 2 6 3 3 2 2 2 3" xfId="54894"/>
    <cellStyle name="Total 2 6 3 3 2 2 2 4" xfId="54895"/>
    <cellStyle name="Total 2 6 3 3 2 2 2 5" xfId="54896"/>
    <cellStyle name="Total 2 6 3 3 2 2 2 6" xfId="54897"/>
    <cellStyle name="Total 2 6 3 3 2 2 2 7" xfId="54898"/>
    <cellStyle name="Total 2 6 3 3 2 2 3" xfId="54899"/>
    <cellStyle name="Total 2 6 3 3 2 2 4" xfId="54900"/>
    <cellStyle name="Total 2 6 3 3 2 2 5" xfId="54901"/>
    <cellStyle name="Total 2 6 3 3 2 3" xfId="54902"/>
    <cellStyle name="Total 2 6 3 3 2 3 2" xfId="54903"/>
    <cellStyle name="Total 2 6 3 3 2 3 2 2" xfId="54904"/>
    <cellStyle name="Total 2 6 3 3 2 3 2 3" xfId="54905"/>
    <cellStyle name="Total 2 6 3 3 2 3 2 4" xfId="54906"/>
    <cellStyle name="Total 2 6 3 3 2 3 2 5" xfId="54907"/>
    <cellStyle name="Total 2 6 3 3 2 3 2 6" xfId="54908"/>
    <cellStyle name="Total 2 6 3 3 2 3 2 7" xfId="54909"/>
    <cellStyle name="Total 2 6 3 3 2 3 3" xfId="54910"/>
    <cellStyle name="Total 2 6 3 3 2 3 4" xfId="54911"/>
    <cellStyle name="Total 2 6 3 3 2 3 5" xfId="54912"/>
    <cellStyle name="Total 2 6 3 3 2 4" xfId="54913"/>
    <cellStyle name="Total 2 6 3 3 2 4 2" xfId="54914"/>
    <cellStyle name="Total 2 6 3 3 2 4 2 2" xfId="54915"/>
    <cellStyle name="Total 2 6 3 3 2 4 2 3" xfId="54916"/>
    <cellStyle name="Total 2 6 3 3 2 4 2 4" xfId="54917"/>
    <cellStyle name="Total 2 6 3 3 2 4 2 5" xfId="54918"/>
    <cellStyle name="Total 2 6 3 3 2 4 2 6" xfId="54919"/>
    <cellStyle name="Total 2 6 3 3 2 4 2 7" xfId="54920"/>
    <cellStyle name="Total 2 6 3 3 2 4 3" xfId="54921"/>
    <cellStyle name="Total 2 6 3 3 2 4 4" xfId="54922"/>
    <cellStyle name="Total 2 6 3 3 2 4 5" xfId="54923"/>
    <cellStyle name="Total 2 6 3 3 2 5" xfId="54924"/>
    <cellStyle name="Total 2 6 3 3 2 5 2" xfId="54925"/>
    <cellStyle name="Total 2 6 3 3 2 5 3" xfId="54926"/>
    <cellStyle name="Total 2 6 3 3 2 5 4" xfId="54927"/>
    <cellStyle name="Total 2 6 3 3 2 5 5" xfId="54928"/>
    <cellStyle name="Total 2 6 3 3 2 5 6" xfId="54929"/>
    <cellStyle name="Total 2 6 3 3 2 5 7" xfId="54930"/>
    <cellStyle name="Total 2 6 3 3 2 5 8" xfId="54931"/>
    <cellStyle name="Total 2 6 3 3 2 6" xfId="54932"/>
    <cellStyle name="Total 2 6 3 3 2 6 2" xfId="54933"/>
    <cellStyle name="Total 2 6 3 3 2 6 3" xfId="54934"/>
    <cellStyle name="Total 2 6 3 3 2 6 4" xfId="54935"/>
    <cellStyle name="Total 2 6 3 3 2 6 5" xfId="54936"/>
    <cellStyle name="Total 2 6 3 3 2 6 6" xfId="54937"/>
    <cellStyle name="Total 2 6 3 3 2 6 7" xfId="54938"/>
    <cellStyle name="Total 2 6 3 3 2 7" xfId="54939"/>
    <cellStyle name="Total 2 6 3 3 2 7 2" xfId="54940"/>
    <cellStyle name="Total 2 6 3 3 2 7 3" xfId="54941"/>
    <cellStyle name="Total 2 6 3 3 2 7 4" xfId="54942"/>
    <cellStyle name="Total 2 6 3 3 2 7 5" xfId="54943"/>
    <cellStyle name="Total 2 6 3 3 2 8" xfId="54944"/>
    <cellStyle name="Total 2 6 3 3 2 8 2" xfId="54945"/>
    <cellStyle name="Total 2 6 3 3 2 8 3" xfId="54946"/>
    <cellStyle name="Total 2 6 3 3 2 8 4" xfId="54947"/>
    <cellStyle name="Total 2 6 3 3 2 8 5" xfId="54948"/>
    <cellStyle name="Total 2 6 3 3 2 9" xfId="54949"/>
    <cellStyle name="Total 2 6 3 3 2 9 2" xfId="54950"/>
    <cellStyle name="Total 2 6 3 3 2 9 3" xfId="54951"/>
    <cellStyle name="Total 2 6 3 3 2 9 4" xfId="54952"/>
    <cellStyle name="Total 2 6 3 3 2 9 5" xfId="54953"/>
    <cellStyle name="Total 2 6 3 3 3" xfId="54954"/>
    <cellStyle name="Total 2 6 3 3 3 10" xfId="54955"/>
    <cellStyle name="Total 2 6 3 3 3 2" xfId="54956"/>
    <cellStyle name="Total 2 6 3 3 3 2 2" xfId="54957"/>
    <cellStyle name="Total 2 6 3 3 3 2 2 2" xfId="54958"/>
    <cellStyle name="Total 2 6 3 3 3 2 2 3" xfId="54959"/>
    <cellStyle name="Total 2 6 3 3 3 2 2 4" xfId="54960"/>
    <cellStyle name="Total 2 6 3 3 3 2 2 5" xfId="54961"/>
    <cellStyle name="Total 2 6 3 3 3 2 2 6" xfId="54962"/>
    <cellStyle name="Total 2 6 3 3 3 2 2 7" xfId="54963"/>
    <cellStyle name="Total 2 6 3 3 3 2 3" xfId="54964"/>
    <cellStyle name="Total 2 6 3 3 3 2 4" xfId="54965"/>
    <cellStyle name="Total 2 6 3 3 3 3" xfId="54966"/>
    <cellStyle name="Total 2 6 3 3 3 3 2" xfId="54967"/>
    <cellStyle name="Total 2 6 3 3 3 3 2 2" xfId="54968"/>
    <cellStyle name="Total 2 6 3 3 3 3 2 3" xfId="54969"/>
    <cellStyle name="Total 2 6 3 3 3 3 2 4" xfId="54970"/>
    <cellStyle name="Total 2 6 3 3 3 3 2 5" xfId="54971"/>
    <cellStyle name="Total 2 6 3 3 3 3 2 6" xfId="54972"/>
    <cellStyle name="Total 2 6 3 3 3 3 2 7" xfId="54973"/>
    <cellStyle name="Total 2 6 3 3 3 3 3" xfId="54974"/>
    <cellStyle name="Total 2 6 3 3 3 3 4" xfId="54975"/>
    <cellStyle name="Total 2 6 3 3 3 4" xfId="54976"/>
    <cellStyle name="Total 2 6 3 3 3 4 2" xfId="54977"/>
    <cellStyle name="Total 2 6 3 3 3 4 2 2" xfId="54978"/>
    <cellStyle name="Total 2 6 3 3 3 4 2 3" xfId="54979"/>
    <cellStyle name="Total 2 6 3 3 3 4 2 4" xfId="54980"/>
    <cellStyle name="Total 2 6 3 3 3 4 2 5" xfId="54981"/>
    <cellStyle name="Total 2 6 3 3 3 4 2 6" xfId="54982"/>
    <cellStyle name="Total 2 6 3 3 3 4 2 7" xfId="54983"/>
    <cellStyle name="Total 2 6 3 3 3 4 3" xfId="54984"/>
    <cellStyle name="Total 2 6 3 3 3 4 4" xfId="54985"/>
    <cellStyle name="Total 2 6 3 3 3 5" xfId="54986"/>
    <cellStyle name="Total 2 6 3 3 3 5 2" xfId="54987"/>
    <cellStyle name="Total 2 6 3 3 3 5 3" xfId="54988"/>
    <cellStyle name="Total 2 6 3 3 3 5 4" xfId="54989"/>
    <cellStyle name="Total 2 6 3 3 3 5 5" xfId="54990"/>
    <cellStyle name="Total 2 6 3 3 3 5 6" xfId="54991"/>
    <cellStyle name="Total 2 6 3 3 3 5 7" xfId="54992"/>
    <cellStyle name="Total 2 6 3 3 3 5 8" xfId="54993"/>
    <cellStyle name="Total 2 6 3 3 3 6" xfId="54994"/>
    <cellStyle name="Total 2 6 3 3 3 6 2" xfId="54995"/>
    <cellStyle name="Total 2 6 3 3 3 6 3" xfId="54996"/>
    <cellStyle name="Total 2 6 3 3 3 6 4" xfId="54997"/>
    <cellStyle name="Total 2 6 3 3 3 6 5" xfId="54998"/>
    <cellStyle name="Total 2 6 3 3 3 6 6" xfId="54999"/>
    <cellStyle name="Total 2 6 3 3 3 6 7" xfId="55000"/>
    <cellStyle name="Total 2 6 3 3 3 7" xfId="55001"/>
    <cellStyle name="Total 2 6 3 3 3 8" xfId="55002"/>
    <cellStyle name="Total 2 6 3 3 3 9" xfId="55003"/>
    <cellStyle name="Total 2 6 3 3 4" xfId="55004"/>
    <cellStyle name="Total 2 6 3 3 4 2" xfId="55005"/>
    <cellStyle name="Total 2 6 3 3 4 2 2" xfId="55006"/>
    <cellStyle name="Total 2 6 3 3 4 2 3" xfId="55007"/>
    <cellStyle name="Total 2 6 3 3 4 2 4" xfId="55008"/>
    <cellStyle name="Total 2 6 3 3 4 2 5" xfId="55009"/>
    <cellStyle name="Total 2 6 3 3 4 2 6" xfId="55010"/>
    <cellStyle name="Total 2 6 3 3 4 2 7" xfId="55011"/>
    <cellStyle name="Total 2 6 3 3 4 3" xfId="55012"/>
    <cellStyle name="Total 2 6 3 3 4 4" xfId="55013"/>
    <cellStyle name="Total 2 6 3 3 4 5" xfId="55014"/>
    <cellStyle name="Total 2 6 3 3 5" xfId="55015"/>
    <cellStyle name="Total 2 6 3 3 5 2" xfId="55016"/>
    <cellStyle name="Total 2 6 3 3 5 2 2" xfId="55017"/>
    <cellStyle name="Total 2 6 3 3 5 2 3" xfId="55018"/>
    <cellStyle name="Total 2 6 3 3 5 2 4" xfId="55019"/>
    <cellStyle name="Total 2 6 3 3 5 2 5" xfId="55020"/>
    <cellStyle name="Total 2 6 3 3 5 2 6" xfId="55021"/>
    <cellStyle name="Total 2 6 3 3 5 2 7" xfId="55022"/>
    <cellStyle name="Total 2 6 3 3 5 3" xfId="55023"/>
    <cellStyle name="Total 2 6 3 3 5 4" xfId="55024"/>
    <cellStyle name="Total 2 6 3 3 5 5" xfId="55025"/>
    <cellStyle name="Total 2 6 3 3 6" xfId="55026"/>
    <cellStyle name="Total 2 6 3 3 6 2" xfId="55027"/>
    <cellStyle name="Total 2 6 3 3 6 2 2" xfId="55028"/>
    <cellStyle name="Total 2 6 3 3 6 2 3" xfId="55029"/>
    <cellStyle name="Total 2 6 3 3 6 2 4" xfId="55030"/>
    <cellStyle name="Total 2 6 3 3 6 2 5" xfId="55031"/>
    <cellStyle name="Total 2 6 3 3 6 2 6" xfId="55032"/>
    <cellStyle name="Total 2 6 3 3 6 2 7" xfId="55033"/>
    <cellStyle name="Total 2 6 3 3 6 3" xfId="55034"/>
    <cellStyle name="Total 2 6 3 3 6 4" xfId="55035"/>
    <cellStyle name="Total 2 6 3 3 6 5" xfId="55036"/>
    <cellStyle name="Total 2 6 3 3 7" xfId="55037"/>
    <cellStyle name="Total 2 6 3 3 7 2" xfId="55038"/>
    <cellStyle name="Total 2 6 3 3 7 2 2" xfId="55039"/>
    <cellStyle name="Total 2 6 3 3 7 2 3" xfId="55040"/>
    <cellStyle name="Total 2 6 3 3 7 2 4" xfId="55041"/>
    <cellStyle name="Total 2 6 3 3 7 2 5" xfId="55042"/>
    <cellStyle name="Total 2 6 3 3 7 2 6" xfId="55043"/>
    <cellStyle name="Total 2 6 3 3 7 2 7" xfId="55044"/>
    <cellStyle name="Total 2 6 3 3 7 3" xfId="55045"/>
    <cellStyle name="Total 2 6 3 3 7 4" xfId="55046"/>
    <cellStyle name="Total 2 6 3 3 7 5" xfId="55047"/>
    <cellStyle name="Total 2 6 3 3 8" xfId="55048"/>
    <cellStyle name="Total 2 6 3 3 8 2" xfId="55049"/>
    <cellStyle name="Total 2 6 3 3 8 3" xfId="55050"/>
    <cellStyle name="Total 2 6 3 3 8 4" xfId="55051"/>
    <cellStyle name="Total 2 6 3 3 8 5" xfId="55052"/>
    <cellStyle name="Total 2 6 3 3 8 6" xfId="55053"/>
    <cellStyle name="Total 2 6 3 3 8 7" xfId="55054"/>
    <cellStyle name="Total 2 6 3 3 8 8" xfId="55055"/>
    <cellStyle name="Total 2 6 3 3 9" xfId="55056"/>
    <cellStyle name="Total 2 6 3 3 9 2" xfId="55057"/>
    <cellStyle name="Total 2 6 3 3 9 3" xfId="55058"/>
    <cellStyle name="Total 2 6 3 3 9 4" xfId="55059"/>
    <cellStyle name="Total 2 6 3 3 9 5" xfId="55060"/>
    <cellStyle name="Total 2 6 3 3 9 6" xfId="55061"/>
    <cellStyle name="Total 2 6 3 3 9 7" xfId="55062"/>
    <cellStyle name="Total 2 6 3 4" xfId="55063"/>
    <cellStyle name="Total 2 6 3 4 10" xfId="55064"/>
    <cellStyle name="Total 2 6 3 4 10 2" xfId="55065"/>
    <cellStyle name="Total 2 6 3 4 10 3" xfId="55066"/>
    <cellStyle name="Total 2 6 3 4 10 4" xfId="55067"/>
    <cellStyle name="Total 2 6 3 4 10 5" xfId="55068"/>
    <cellStyle name="Total 2 6 3 4 11" xfId="55069"/>
    <cellStyle name="Total 2 6 3 4 11 2" xfId="55070"/>
    <cellStyle name="Total 2 6 3 4 11 3" xfId="55071"/>
    <cellStyle name="Total 2 6 3 4 11 4" xfId="55072"/>
    <cellStyle name="Total 2 6 3 4 11 5" xfId="55073"/>
    <cellStyle name="Total 2 6 3 4 12" xfId="55074"/>
    <cellStyle name="Total 2 6 3 4 12 2" xfId="55075"/>
    <cellStyle name="Total 2 6 3 4 12 3" xfId="55076"/>
    <cellStyle name="Total 2 6 3 4 12 4" xfId="55077"/>
    <cellStyle name="Total 2 6 3 4 12 5" xfId="55078"/>
    <cellStyle name="Total 2 6 3 4 13" xfId="55079"/>
    <cellStyle name="Total 2 6 3 4 13 2" xfId="55080"/>
    <cellStyle name="Total 2 6 3 4 13 3" xfId="55081"/>
    <cellStyle name="Total 2 6 3 4 13 4" xfId="55082"/>
    <cellStyle name="Total 2 6 3 4 13 5" xfId="55083"/>
    <cellStyle name="Total 2 6 3 4 14" xfId="55084"/>
    <cellStyle name="Total 2 6 3 4 14 2" xfId="55085"/>
    <cellStyle name="Total 2 6 3 4 14 3" xfId="55086"/>
    <cellStyle name="Total 2 6 3 4 14 4" xfId="55087"/>
    <cellStyle name="Total 2 6 3 4 14 5" xfId="55088"/>
    <cellStyle name="Total 2 6 3 4 15" xfId="55089"/>
    <cellStyle name="Total 2 6 3 4 15 2" xfId="55090"/>
    <cellStyle name="Total 2 6 3 4 15 3" xfId="55091"/>
    <cellStyle name="Total 2 6 3 4 15 4" xfId="55092"/>
    <cellStyle name="Total 2 6 3 4 15 5" xfId="55093"/>
    <cellStyle name="Total 2 6 3 4 16" xfId="55094"/>
    <cellStyle name="Total 2 6 3 4 16 2" xfId="55095"/>
    <cellStyle name="Total 2 6 3 4 16 3" xfId="55096"/>
    <cellStyle name="Total 2 6 3 4 16 4" xfId="55097"/>
    <cellStyle name="Total 2 6 3 4 16 5" xfId="55098"/>
    <cellStyle name="Total 2 6 3 4 17" xfId="55099"/>
    <cellStyle name="Total 2 6 3 4 17 2" xfId="55100"/>
    <cellStyle name="Total 2 6 3 4 17 3" xfId="55101"/>
    <cellStyle name="Total 2 6 3 4 17 4" xfId="55102"/>
    <cellStyle name="Total 2 6 3 4 17 5" xfId="55103"/>
    <cellStyle name="Total 2 6 3 4 18" xfId="55104"/>
    <cellStyle name="Total 2 6 3 4 18 2" xfId="55105"/>
    <cellStyle name="Total 2 6 3 4 18 3" xfId="55106"/>
    <cellStyle name="Total 2 6 3 4 18 4" xfId="55107"/>
    <cellStyle name="Total 2 6 3 4 18 5" xfId="55108"/>
    <cellStyle name="Total 2 6 3 4 19" xfId="55109"/>
    <cellStyle name="Total 2 6 3 4 2" xfId="55110"/>
    <cellStyle name="Total 2 6 3 4 2 2" xfId="55111"/>
    <cellStyle name="Total 2 6 3 4 2 2 2" xfId="55112"/>
    <cellStyle name="Total 2 6 3 4 2 2 3" xfId="55113"/>
    <cellStyle name="Total 2 6 3 4 2 2 4" xfId="55114"/>
    <cellStyle name="Total 2 6 3 4 2 2 5" xfId="55115"/>
    <cellStyle name="Total 2 6 3 4 2 2 6" xfId="55116"/>
    <cellStyle name="Total 2 6 3 4 2 2 7" xfId="55117"/>
    <cellStyle name="Total 2 6 3 4 2 3" xfId="55118"/>
    <cellStyle name="Total 2 6 3 4 2 4" xfId="55119"/>
    <cellStyle name="Total 2 6 3 4 2 5" xfId="55120"/>
    <cellStyle name="Total 2 6 3 4 3" xfId="55121"/>
    <cellStyle name="Total 2 6 3 4 3 2" xfId="55122"/>
    <cellStyle name="Total 2 6 3 4 3 2 2" xfId="55123"/>
    <cellStyle name="Total 2 6 3 4 3 2 3" xfId="55124"/>
    <cellStyle name="Total 2 6 3 4 3 2 4" xfId="55125"/>
    <cellStyle name="Total 2 6 3 4 3 2 5" xfId="55126"/>
    <cellStyle name="Total 2 6 3 4 3 2 6" xfId="55127"/>
    <cellStyle name="Total 2 6 3 4 3 2 7" xfId="55128"/>
    <cellStyle name="Total 2 6 3 4 3 3" xfId="55129"/>
    <cellStyle name="Total 2 6 3 4 3 4" xfId="55130"/>
    <cellStyle name="Total 2 6 3 4 3 5" xfId="55131"/>
    <cellStyle name="Total 2 6 3 4 4" xfId="55132"/>
    <cellStyle name="Total 2 6 3 4 4 2" xfId="55133"/>
    <cellStyle name="Total 2 6 3 4 4 2 2" xfId="55134"/>
    <cellStyle name="Total 2 6 3 4 4 2 3" xfId="55135"/>
    <cellStyle name="Total 2 6 3 4 4 2 4" xfId="55136"/>
    <cellStyle name="Total 2 6 3 4 4 2 5" xfId="55137"/>
    <cellStyle name="Total 2 6 3 4 4 2 6" xfId="55138"/>
    <cellStyle name="Total 2 6 3 4 4 2 7" xfId="55139"/>
    <cellStyle name="Total 2 6 3 4 4 3" xfId="55140"/>
    <cellStyle name="Total 2 6 3 4 4 4" xfId="55141"/>
    <cellStyle name="Total 2 6 3 4 4 5" xfId="55142"/>
    <cellStyle name="Total 2 6 3 4 5" xfId="55143"/>
    <cellStyle name="Total 2 6 3 4 5 2" xfId="55144"/>
    <cellStyle name="Total 2 6 3 4 5 3" xfId="55145"/>
    <cellStyle name="Total 2 6 3 4 5 4" xfId="55146"/>
    <cellStyle name="Total 2 6 3 4 5 5" xfId="55147"/>
    <cellStyle name="Total 2 6 3 4 5 6" xfId="55148"/>
    <cellStyle name="Total 2 6 3 4 5 7" xfId="55149"/>
    <cellStyle name="Total 2 6 3 4 5 8" xfId="55150"/>
    <cellStyle name="Total 2 6 3 4 6" xfId="55151"/>
    <cellStyle name="Total 2 6 3 4 6 2" xfId="55152"/>
    <cellStyle name="Total 2 6 3 4 6 3" xfId="55153"/>
    <cellStyle name="Total 2 6 3 4 6 4" xfId="55154"/>
    <cellStyle name="Total 2 6 3 4 6 5" xfId="55155"/>
    <cellStyle name="Total 2 6 3 4 6 6" xfId="55156"/>
    <cellStyle name="Total 2 6 3 4 6 7" xfId="55157"/>
    <cellStyle name="Total 2 6 3 4 7" xfId="55158"/>
    <cellStyle name="Total 2 6 3 4 7 2" xfId="55159"/>
    <cellStyle name="Total 2 6 3 4 7 3" xfId="55160"/>
    <cellStyle name="Total 2 6 3 4 7 4" xfId="55161"/>
    <cellStyle name="Total 2 6 3 4 7 5" xfId="55162"/>
    <cellStyle name="Total 2 6 3 4 8" xfId="55163"/>
    <cellStyle name="Total 2 6 3 4 8 2" xfId="55164"/>
    <cellStyle name="Total 2 6 3 4 8 3" xfId="55165"/>
    <cellStyle name="Total 2 6 3 4 8 4" xfId="55166"/>
    <cellStyle name="Total 2 6 3 4 8 5" xfId="55167"/>
    <cellStyle name="Total 2 6 3 4 9" xfId="55168"/>
    <cellStyle name="Total 2 6 3 4 9 2" xfId="55169"/>
    <cellStyle name="Total 2 6 3 4 9 3" xfId="55170"/>
    <cellStyle name="Total 2 6 3 4 9 4" xfId="55171"/>
    <cellStyle name="Total 2 6 3 4 9 5" xfId="55172"/>
    <cellStyle name="Total 2 6 3 5" xfId="55173"/>
    <cellStyle name="Total 2 6 3 5 10" xfId="55174"/>
    <cellStyle name="Total 2 6 3 5 2" xfId="55175"/>
    <cellStyle name="Total 2 6 3 5 2 2" xfId="55176"/>
    <cellStyle name="Total 2 6 3 5 2 2 2" xfId="55177"/>
    <cellStyle name="Total 2 6 3 5 2 2 3" xfId="55178"/>
    <cellStyle name="Total 2 6 3 5 2 2 4" xfId="55179"/>
    <cellStyle name="Total 2 6 3 5 2 2 5" xfId="55180"/>
    <cellStyle name="Total 2 6 3 5 2 2 6" xfId="55181"/>
    <cellStyle name="Total 2 6 3 5 2 2 7" xfId="55182"/>
    <cellStyle name="Total 2 6 3 5 2 3" xfId="55183"/>
    <cellStyle name="Total 2 6 3 5 2 4" xfId="55184"/>
    <cellStyle name="Total 2 6 3 5 3" xfId="55185"/>
    <cellStyle name="Total 2 6 3 5 3 2" xfId="55186"/>
    <cellStyle name="Total 2 6 3 5 3 2 2" xfId="55187"/>
    <cellStyle name="Total 2 6 3 5 3 2 3" xfId="55188"/>
    <cellStyle name="Total 2 6 3 5 3 2 4" xfId="55189"/>
    <cellStyle name="Total 2 6 3 5 3 2 5" xfId="55190"/>
    <cellStyle name="Total 2 6 3 5 3 2 6" xfId="55191"/>
    <cellStyle name="Total 2 6 3 5 3 2 7" xfId="55192"/>
    <cellStyle name="Total 2 6 3 5 3 3" xfId="55193"/>
    <cellStyle name="Total 2 6 3 5 3 4" xfId="55194"/>
    <cellStyle name="Total 2 6 3 5 4" xfId="55195"/>
    <cellStyle name="Total 2 6 3 5 4 2" xfId="55196"/>
    <cellStyle name="Total 2 6 3 5 4 2 2" xfId="55197"/>
    <cellStyle name="Total 2 6 3 5 4 2 3" xfId="55198"/>
    <cellStyle name="Total 2 6 3 5 4 2 4" xfId="55199"/>
    <cellStyle name="Total 2 6 3 5 4 2 5" xfId="55200"/>
    <cellStyle name="Total 2 6 3 5 4 2 6" xfId="55201"/>
    <cellStyle name="Total 2 6 3 5 4 2 7" xfId="55202"/>
    <cellStyle name="Total 2 6 3 5 4 3" xfId="55203"/>
    <cellStyle name="Total 2 6 3 5 4 4" xfId="55204"/>
    <cellStyle name="Total 2 6 3 5 5" xfId="55205"/>
    <cellStyle name="Total 2 6 3 5 5 2" xfId="55206"/>
    <cellStyle name="Total 2 6 3 5 5 3" xfId="55207"/>
    <cellStyle name="Total 2 6 3 5 5 4" xfId="55208"/>
    <cellStyle name="Total 2 6 3 5 5 5" xfId="55209"/>
    <cellStyle name="Total 2 6 3 5 5 6" xfId="55210"/>
    <cellStyle name="Total 2 6 3 5 5 7" xfId="55211"/>
    <cellStyle name="Total 2 6 3 5 5 8" xfId="55212"/>
    <cellStyle name="Total 2 6 3 5 6" xfId="55213"/>
    <cellStyle name="Total 2 6 3 5 6 2" xfId="55214"/>
    <cellStyle name="Total 2 6 3 5 6 3" xfId="55215"/>
    <cellStyle name="Total 2 6 3 5 6 4" xfId="55216"/>
    <cellStyle name="Total 2 6 3 5 6 5" xfId="55217"/>
    <cellStyle name="Total 2 6 3 5 6 6" xfId="55218"/>
    <cellStyle name="Total 2 6 3 5 6 7" xfId="55219"/>
    <cellStyle name="Total 2 6 3 5 7" xfId="55220"/>
    <cellStyle name="Total 2 6 3 5 8" xfId="55221"/>
    <cellStyle name="Total 2 6 3 5 9" xfId="55222"/>
    <cellStyle name="Total 2 6 3 6" xfId="55223"/>
    <cellStyle name="Total 2 6 3 6 2" xfId="55224"/>
    <cellStyle name="Total 2 6 3 6 2 2" xfId="55225"/>
    <cellStyle name="Total 2 6 3 6 2 3" xfId="55226"/>
    <cellStyle name="Total 2 6 3 6 2 4" xfId="55227"/>
    <cellStyle name="Total 2 6 3 6 2 5" xfId="55228"/>
    <cellStyle name="Total 2 6 3 6 2 6" xfId="55229"/>
    <cellStyle name="Total 2 6 3 6 2 7" xfId="55230"/>
    <cellStyle name="Total 2 6 3 6 3" xfId="55231"/>
    <cellStyle name="Total 2 6 3 6 4" xfId="55232"/>
    <cellStyle name="Total 2 6 3 6 5" xfId="55233"/>
    <cellStyle name="Total 2 6 3 7" xfId="55234"/>
    <cellStyle name="Total 2 6 3 7 2" xfId="55235"/>
    <cellStyle name="Total 2 6 3 7 2 2" xfId="55236"/>
    <cellStyle name="Total 2 6 3 7 2 3" xfId="55237"/>
    <cellStyle name="Total 2 6 3 7 2 4" xfId="55238"/>
    <cellStyle name="Total 2 6 3 7 2 5" xfId="55239"/>
    <cellStyle name="Total 2 6 3 7 2 6" xfId="55240"/>
    <cellStyle name="Total 2 6 3 7 2 7" xfId="55241"/>
    <cellStyle name="Total 2 6 3 7 3" xfId="55242"/>
    <cellStyle name="Total 2 6 3 7 4" xfId="55243"/>
    <cellStyle name="Total 2 6 3 7 5" xfId="55244"/>
    <cellStyle name="Total 2 6 3 8" xfId="55245"/>
    <cellStyle name="Total 2 6 3 8 2" xfId="55246"/>
    <cellStyle name="Total 2 6 3 8 2 2" xfId="55247"/>
    <cellStyle name="Total 2 6 3 8 2 3" xfId="55248"/>
    <cellStyle name="Total 2 6 3 8 2 4" xfId="55249"/>
    <cellStyle name="Total 2 6 3 8 2 5" xfId="55250"/>
    <cellStyle name="Total 2 6 3 8 2 6" xfId="55251"/>
    <cellStyle name="Total 2 6 3 8 2 7" xfId="55252"/>
    <cellStyle name="Total 2 6 3 8 3" xfId="55253"/>
    <cellStyle name="Total 2 6 3 8 4" xfId="55254"/>
    <cellStyle name="Total 2 6 3 8 5" xfId="55255"/>
    <cellStyle name="Total 2 6 3 9" xfId="55256"/>
    <cellStyle name="Total 2 6 3 9 2" xfId="55257"/>
    <cellStyle name="Total 2 6 3 9 2 2" xfId="55258"/>
    <cellStyle name="Total 2 6 3 9 2 3" xfId="55259"/>
    <cellStyle name="Total 2 6 3 9 2 4" xfId="55260"/>
    <cellStyle name="Total 2 6 3 9 2 5" xfId="55261"/>
    <cellStyle name="Total 2 6 3 9 2 6" xfId="55262"/>
    <cellStyle name="Total 2 6 3 9 2 7" xfId="55263"/>
    <cellStyle name="Total 2 6 3 9 3" xfId="55264"/>
    <cellStyle name="Total 2 6 3 9 4" xfId="55265"/>
    <cellStyle name="Total 2 6 3 9 5" xfId="55266"/>
    <cellStyle name="Total 2 6 4" xfId="55267"/>
    <cellStyle name="Total 2 6 4 10" xfId="55268"/>
    <cellStyle name="Total 2 6 4 10 2" xfId="55269"/>
    <cellStyle name="Total 2 6 4 10 3" xfId="55270"/>
    <cellStyle name="Total 2 6 4 10 4" xfId="55271"/>
    <cellStyle name="Total 2 6 4 10 5" xfId="55272"/>
    <cellStyle name="Total 2 6 4 11" xfId="55273"/>
    <cellStyle name="Total 2 6 4 11 2" xfId="55274"/>
    <cellStyle name="Total 2 6 4 11 3" xfId="55275"/>
    <cellStyle name="Total 2 6 4 11 4" xfId="55276"/>
    <cellStyle name="Total 2 6 4 11 5" xfId="55277"/>
    <cellStyle name="Total 2 6 4 12" xfId="55278"/>
    <cellStyle name="Total 2 6 4 12 2" xfId="55279"/>
    <cellStyle name="Total 2 6 4 12 3" xfId="55280"/>
    <cellStyle name="Total 2 6 4 12 4" xfId="55281"/>
    <cellStyle name="Total 2 6 4 12 5" xfId="55282"/>
    <cellStyle name="Total 2 6 4 13" xfId="55283"/>
    <cellStyle name="Total 2 6 4 13 2" xfId="55284"/>
    <cellStyle name="Total 2 6 4 13 3" xfId="55285"/>
    <cellStyle name="Total 2 6 4 13 4" xfId="55286"/>
    <cellStyle name="Total 2 6 4 13 5" xfId="55287"/>
    <cellStyle name="Total 2 6 4 14" xfId="55288"/>
    <cellStyle name="Total 2 6 4 14 2" xfId="55289"/>
    <cellStyle name="Total 2 6 4 14 3" xfId="55290"/>
    <cellStyle name="Total 2 6 4 14 4" xfId="55291"/>
    <cellStyle name="Total 2 6 4 14 5" xfId="55292"/>
    <cellStyle name="Total 2 6 4 15" xfId="55293"/>
    <cellStyle name="Total 2 6 4 15 2" xfId="55294"/>
    <cellStyle name="Total 2 6 4 15 3" xfId="55295"/>
    <cellStyle name="Total 2 6 4 15 4" xfId="55296"/>
    <cellStyle name="Total 2 6 4 15 5" xfId="55297"/>
    <cellStyle name="Total 2 6 4 16" xfId="55298"/>
    <cellStyle name="Total 2 6 4 16 2" xfId="55299"/>
    <cellStyle name="Total 2 6 4 16 3" xfId="55300"/>
    <cellStyle name="Total 2 6 4 16 4" xfId="55301"/>
    <cellStyle name="Total 2 6 4 16 5" xfId="55302"/>
    <cellStyle name="Total 2 6 4 17" xfId="55303"/>
    <cellStyle name="Total 2 6 4 17 2" xfId="55304"/>
    <cellStyle name="Total 2 6 4 17 3" xfId="55305"/>
    <cellStyle name="Total 2 6 4 17 4" xfId="55306"/>
    <cellStyle name="Total 2 6 4 17 5" xfId="55307"/>
    <cellStyle name="Total 2 6 4 18" xfId="55308"/>
    <cellStyle name="Total 2 6 4 18 2" xfId="55309"/>
    <cellStyle name="Total 2 6 4 18 3" xfId="55310"/>
    <cellStyle name="Total 2 6 4 18 4" xfId="55311"/>
    <cellStyle name="Total 2 6 4 18 5" xfId="55312"/>
    <cellStyle name="Total 2 6 4 19" xfId="55313"/>
    <cellStyle name="Total 2 6 4 2" xfId="55314"/>
    <cellStyle name="Total 2 6 4 2 10" xfId="55315"/>
    <cellStyle name="Total 2 6 4 2 10 2" xfId="55316"/>
    <cellStyle name="Total 2 6 4 2 10 3" xfId="55317"/>
    <cellStyle name="Total 2 6 4 2 10 4" xfId="55318"/>
    <cellStyle name="Total 2 6 4 2 10 5" xfId="55319"/>
    <cellStyle name="Total 2 6 4 2 11" xfId="55320"/>
    <cellStyle name="Total 2 6 4 2 11 2" xfId="55321"/>
    <cellStyle name="Total 2 6 4 2 11 3" xfId="55322"/>
    <cellStyle name="Total 2 6 4 2 11 4" xfId="55323"/>
    <cellStyle name="Total 2 6 4 2 11 5" xfId="55324"/>
    <cellStyle name="Total 2 6 4 2 12" xfId="55325"/>
    <cellStyle name="Total 2 6 4 2 12 2" xfId="55326"/>
    <cellStyle name="Total 2 6 4 2 12 3" xfId="55327"/>
    <cellStyle name="Total 2 6 4 2 12 4" xfId="55328"/>
    <cellStyle name="Total 2 6 4 2 12 5" xfId="55329"/>
    <cellStyle name="Total 2 6 4 2 13" xfId="55330"/>
    <cellStyle name="Total 2 6 4 2 13 2" xfId="55331"/>
    <cellStyle name="Total 2 6 4 2 13 3" xfId="55332"/>
    <cellStyle name="Total 2 6 4 2 13 4" xfId="55333"/>
    <cellStyle name="Total 2 6 4 2 13 5" xfId="55334"/>
    <cellStyle name="Total 2 6 4 2 14" xfId="55335"/>
    <cellStyle name="Total 2 6 4 2 14 2" xfId="55336"/>
    <cellStyle name="Total 2 6 4 2 14 3" xfId="55337"/>
    <cellStyle name="Total 2 6 4 2 14 4" xfId="55338"/>
    <cellStyle name="Total 2 6 4 2 14 5" xfId="55339"/>
    <cellStyle name="Total 2 6 4 2 15" xfId="55340"/>
    <cellStyle name="Total 2 6 4 2 15 2" xfId="55341"/>
    <cellStyle name="Total 2 6 4 2 15 3" xfId="55342"/>
    <cellStyle name="Total 2 6 4 2 15 4" xfId="55343"/>
    <cellStyle name="Total 2 6 4 2 15 5" xfId="55344"/>
    <cellStyle name="Total 2 6 4 2 16" xfId="55345"/>
    <cellStyle name="Total 2 6 4 2 16 2" xfId="55346"/>
    <cellStyle name="Total 2 6 4 2 16 3" xfId="55347"/>
    <cellStyle name="Total 2 6 4 2 16 4" xfId="55348"/>
    <cellStyle name="Total 2 6 4 2 16 5" xfId="55349"/>
    <cellStyle name="Total 2 6 4 2 17" xfId="55350"/>
    <cellStyle name="Total 2 6 4 2 17 2" xfId="55351"/>
    <cellStyle name="Total 2 6 4 2 17 3" xfId="55352"/>
    <cellStyle name="Total 2 6 4 2 17 4" xfId="55353"/>
    <cellStyle name="Total 2 6 4 2 17 5" xfId="55354"/>
    <cellStyle name="Total 2 6 4 2 18" xfId="55355"/>
    <cellStyle name="Total 2 6 4 2 18 2" xfId="55356"/>
    <cellStyle name="Total 2 6 4 2 18 3" xfId="55357"/>
    <cellStyle name="Total 2 6 4 2 18 4" xfId="55358"/>
    <cellStyle name="Total 2 6 4 2 18 5" xfId="55359"/>
    <cellStyle name="Total 2 6 4 2 19" xfId="55360"/>
    <cellStyle name="Total 2 6 4 2 2" xfId="55361"/>
    <cellStyle name="Total 2 6 4 2 2 2" xfId="55362"/>
    <cellStyle name="Total 2 6 4 2 2 2 2" xfId="55363"/>
    <cellStyle name="Total 2 6 4 2 2 2 3" xfId="55364"/>
    <cellStyle name="Total 2 6 4 2 2 2 4" xfId="55365"/>
    <cellStyle name="Total 2 6 4 2 2 2 5" xfId="55366"/>
    <cellStyle name="Total 2 6 4 2 2 2 6" xfId="55367"/>
    <cellStyle name="Total 2 6 4 2 2 2 7" xfId="55368"/>
    <cellStyle name="Total 2 6 4 2 2 3" xfId="55369"/>
    <cellStyle name="Total 2 6 4 2 2 4" xfId="55370"/>
    <cellStyle name="Total 2 6 4 2 2 5" xfId="55371"/>
    <cellStyle name="Total 2 6 4 2 3" xfId="55372"/>
    <cellStyle name="Total 2 6 4 2 3 2" xfId="55373"/>
    <cellStyle name="Total 2 6 4 2 3 2 2" xfId="55374"/>
    <cellStyle name="Total 2 6 4 2 3 2 3" xfId="55375"/>
    <cellStyle name="Total 2 6 4 2 3 2 4" xfId="55376"/>
    <cellStyle name="Total 2 6 4 2 3 2 5" xfId="55377"/>
    <cellStyle name="Total 2 6 4 2 3 2 6" xfId="55378"/>
    <cellStyle name="Total 2 6 4 2 3 2 7" xfId="55379"/>
    <cellStyle name="Total 2 6 4 2 3 3" xfId="55380"/>
    <cellStyle name="Total 2 6 4 2 3 4" xfId="55381"/>
    <cellStyle name="Total 2 6 4 2 3 5" xfId="55382"/>
    <cellStyle name="Total 2 6 4 2 4" xfId="55383"/>
    <cellStyle name="Total 2 6 4 2 4 2" xfId="55384"/>
    <cellStyle name="Total 2 6 4 2 4 2 2" xfId="55385"/>
    <cellStyle name="Total 2 6 4 2 4 2 3" xfId="55386"/>
    <cellStyle name="Total 2 6 4 2 4 2 4" xfId="55387"/>
    <cellStyle name="Total 2 6 4 2 4 2 5" xfId="55388"/>
    <cellStyle name="Total 2 6 4 2 4 2 6" xfId="55389"/>
    <cellStyle name="Total 2 6 4 2 4 2 7" xfId="55390"/>
    <cellStyle name="Total 2 6 4 2 4 3" xfId="55391"/>
    <cellStyle name="Total 2 6 4 2 4 4" xfId="55392"/>
    <cellStyle name="Total 2 6 4 2 4 5" xfId="55393"/>
    <cellStyle name="Total 2 6 4 2 5" xfId="55394"/>
    <cellStyle name="Total 2 6 4 2 5 2" xfId="55395"/>
    <cellStyle name="Total 2 6 4 2 5 3" xfId="55396"/>
    <cellStyle name="Total 2 6 4 2 5 4" xfId="55397"/>
    <cellStyle name="Total 2 6 4 2 5 5" xfId="55398"/>
    <cellStyle name="Total 2 6 4 2 5 6" xfId="55399"/>
    <cellStyle name="Total 2 6 4 2 5 7" xfId="55400"/>
    <cellStyle name="Total 2 6 4 2 5 8" xfId="55401"/>
    <cellStyle name="Total 2 6 4 2 6" xfId="55402"/>
    <cellStyle name="Total 2 6 4 2 6 2" xfId="55403"/>
    <cellStyle name="Total 2 6 4 2 6 3" xfId="55404"/>
    <cellStyle name="Total 2 6 4 2 6 4" xfId="55405"/>
    <cellStyle name="Total 2 6 4 2 6 5" xfId="55406"/>
    <cellStyle name="Total 2 6 4 2 6 6" xfId="55407"/>
    <cellStyle name="Total 2 6 4 2 6 7" xfId="55408"/>
    <cellStyle name="Total 2 6 4 2 7" xfId="55409"/>
    <cellStyle name="Total 2 6 4 2 7 2" xfId="55410"/>
    <cellStyle name="Total 2 6 4 2 7 3" xfId="55411"/>
    <cellStyle name="Total 2 6 4 2 7 4" xfId="55412"/>
    <cellStyle name="Total 2 6 4 2 7 5" xfId="55413"/>
    <cellStyle name="Total 2 6 4 2 8" xfId="55414"/>
    <cellStyle name="Total 2 6 4 2 8 2" xfId="55415"/>
    <cellStyle name="Total 2 6 4 2 8 3" xfId="55416"/>
    <cellStyle name="Total 2 6 4 2 8 4" xfId="55417"/>
    <cellStyle name="Total 2 6 4 2 8 5" xfId="55418"/>
    <cellStyle name="Total 2 6 4 2 9" xfId="55419"/>
    <cellStyle name="Total 2 6 4 2 9 2" xfId="55420"/>
    <cellStyle name="Total 2 6 4 2 9 3" xfId="55421"/>
    <cellStyle name="Total 2 6 4 2 9 4" xfId="55422"/>
    <cellStyle name="Total 2 6 4 2 9 5" xfId="55423"/>
    <cellStyle name="Total 2 6 4 3" xfId="55424"/>
    <cellStyle name="Total 2 6 4 3 10" xfId="55425"/>
    <cellStyle name="Total 2 6 4 3 2" xfId="55426"/>
    <cellStyle name="Total 2 6 4 3 2 2" xfId="55427"/>
    <cellStyle name="Total 2 6 4 3 2 2 2" xfId="55428"/>
    <cellStyle name="Total 2 6 4 3 2 2 3" xfId="55429"/>
    <cellStyle name="Total 2 6 4 3 2 2 4" xfId="55430"/>
    <cellStyle name="Total 2 6 4 3 2 2 5" xfId="55431"/>
    <cellStyle name="Total 2 6 4 3 2 2 6" xfId="55432"/>
    <cellStyle name="Total 2 6 4 3 2 2 7" xfId="55433"/>
    <cellStyle name="Total 2 6 4 3 2 3" xfId="55434"/>
    <cellStyle name="Total 2 6 4 3 2 4" xfId="55435"/>
    <cellStyle name="Total 2 6 4 3 3" xfId="55436"/>
    <cellStyle name="Total 2 6 4 3 3 2" xfId="55437"/>
    <cellStyle name="Total 2 6 4 3 3 2 2" xfId="55438"/>
    <cellStyle name="Total 2 6 4 3 3 2 3" xfId="55439"/>
    <cellStyle name="Total 2 6 4 3 3 2 4" xfId="55440"/>
    <cellStyle name="Total 2 6 4 3 3 2 5" xfId="55441"/>
    <cellStyle name="Total 2 6 4 3 3 2 6" xfId="55442"/>
    <cellStyle name="Total 2 6 4 3 3 2 7" xfId="55443"/>
    <cellStyle name="Total 2 6 4 3 3 3" xfId="55444"/>
    <cellStyle name="Total 2 6 4 3 3 4" xfId="55445"/>
    <cellStyle name="Total 2 6 4 3 4" xfId="55446"/>
    <cellStyle name="Total 2 6 4 3 4 2" xfId="55447"/>
    <cellStyle name="Total 2 6 4 3 4 2 2" xfId="55448"/>
    <cellStyle name="Total 2 6 4 3 4 2 3" xfId="55449"/>
    <cellStyle name="Total 2 6 4 3 4 2 4" xfId="55450"/>
    <cellStyle name="Total 2 6 4 3 4 2 5" xfId="55451"/>
    <cellStyle name="Total 2 6 4 3 4 2 6" xfId="55452"/>
    <cellStyle name="Total 2 6 4 3 4 2 7" xfId="55453"/>
    <cellStyle name="Total 2 6 4 3 4 3" xfId="55454"/>
    <cellStyle name="Total 2 6 4 3 4 4" xfId="55455"/>
    <cellStyle name="Total 2 6 4 3 5" xfId="55456"/>
    <cellStyle name="Total 2 6 4 3 5 2" xfId="55457"/>
    <cellStyle name="Total 2 6 4 3 5 3" xfId="55458"/>
    <cellStyle name="Total 2 6 4 3 5 4" xfId="55459"/>
    <cellStyle name="Total 2 6 4 3 5 5" xfId="55460"/>
    <cellStyle name="Total 2 6 4 3 5 6" xfId="55461"/>
    <cellStyle name="Total 2 6 4 3 5 7" xfId="55462"/>
    <cellStyle name="Total 2 6 4 3 5 8" xfId="55463"/>
    <cellStyle name="Total 2 6 4 3 6" xfId="55464"/>
    <cellStyle name="Total 2 6 4 3 6 2" xfId="55465"/>
    <cellStyle name="Total 2 6 4 3 6 3" xfId="55466"/>
    <cellStyle name="Total 2 6 4 3 6 4" xfId="55467"/>
    <cellStyle name="Total 2 6 4 3 6 5" xfId="55468"/>
    <cellStyle name="Total 2 6 4 3 6 6" xfId="55469"/>
    <cellStyle name="Total 2 6 4 3 6 7" xfId="55470"/>
    <cellStyle name="Total 2 6 4 3 7" xfId="55471"/>
    <cellStyle name="Total 2 6 4 3 8" xfId="55472"/>
    <cellStyle name="Total 2 6 4 3 9" xfId="55473"/>
    <cellStyle name="Total 2 6 4 4" xfId="55474"/>
    <cellStyle name="Total 2 6 4 4 2" xfId="55475"/>
    <cellStyle name="Total 2 6 4 4 2 2" xfId="55476"/>
    <cellStyle name="Total 2 6 4 4 2 3" xfId="55477"/>
    <cellStyle name="Total 2 6 4 4 2 4" xfId="55478"/>
    <cellStyle name="Total 2 6 4 4 2 5" xfId="55479"/>
    <cellStyle name="Total 2 6 4 4 2 6" xfId="55480"/>
    <cellStyle name="Total 2 6 4 4 2 7" xfId="55481"/>
    <cellStyle name="Total 2 6 4 4 3" xfId="55482"/>
    <cellStyle name="Total 2 6 4 4 4" xfId="55483"/>
    <cellStyle name="Total 2 6 4 4 5" xfId="55484"/>
    <cellStyle name="Total 2 6 4 5" xfId="55485"/>
    <cellStyle name="Total 2 6 4 5 2" xfId="55486"/>
    <cellStyle name="Total 2 6 4 5 2 2" xfId="55487"/>
    <cellStyle name="Total 2 6 4 5 2 3" xfId="55488"/>
    <cellStyle name="Total 2 6 4 5 2 4" xfId="55489"/>
    <cellStyle name="Total 2 6 4 5 2 5" xfId="55490"/>
    <cellStyle name="Total 2 6 4 5 2 6" xfId="55491"/>
    <cellStyle name="Total 2 6 4 5 2 7" xfId="55492"/>
    <cellStyle name="Total 2 6 4 5 3" xfId="55493"/>
    <cellStyle name="Total 2 6 4 5 4" xfId="55494"/>
    <cellStyle name="Total 2 6 4 5 5" xfId="55495"/>
    <cellStyle name="Total 2 6 4 6" xfId="55496"/>
    <cellStyle name="Total 2 6 4 6 2" xfId="55497"/>
    <cellStyle name="Total 2 6 4 6 2 2" xfId="55498"/>
    <cellStyle name="Total 2 6 4 6 2 3" xfId="55499"/>
    <cellStyle name="Total 2 6 4 6 2 4" xfId="55500"/>
    <cellStyle name="Total 2 6 4 6 2 5" xfId="55501"/>
    <cellStyle name="Total 2 6 4 6 2 6" xfId="55502"/>
    <cellStyle name="Total 2 6 4 6 2 7" xfId="55503"/>
    <cellStyle name="Total 2 6 4 6 3" xfId="55504"/>
    <cellStyle name="Total 2 6 4 6 4" xfId="55505"/>
    <cellStyle name="Total 2 6 4 6 5" xfId="55506"/>
    <cellStyle name="Total 2 6 4 7" xfId="55507"/>
    <cellStyle name="Total 2 6 4 7 2" xfId="55508"/>
    <cellStyle name="Total 2 6 4 7 2 2" xfId="55509"/>
    <cellStyle name="Total 2 6 4 7 2 3" xfId="55510"/>
    <cellStyle name="Total 2 6 4 7 2 4" xfId="55511"/>
    <cellStyle name="Total 2 6 4 7 2 5" xfId="55512"/>
    <cellStyle name="Total 2 6 4 7 2 6" xfId="55513"/>
    <cellStyle name="Total 2 6 4 7 2 7" xfId="55514"/>
    <cellStyle name="Total 2 6 4 7 3" xfId="55515"/>
    <cellStyle name="Total 2 6 4 7 4" xfId="55516"/>
    <cellStyle name="Total 2 6 4 7 5" xfId="55517"/>
    <cellStyle name="Total 2 6 4 8" xfId="55518"/>
    <cellStyle name="Total 2 6 4 8 2" xfId="55519"/>
    <cellStyle name="Total 2 6 4 8 3" xfId="55520"/>
    <cellStyle name="Total 2 6 4 8 4" xfId="55521"/>
    <cellStyle name="Total 2 6 4 8 5" xfId="55522"/>
    <cellStyle name="Total 2 6 4 8 6" xfId="55523"/>
    <cellStyle name="Total 2 6 4 8 7" xfId="55524"/>
    <cellStyle name="Total 2 6 4 8 8" xfId="55525"/>
    <cellStyle name="Total 2 6 4 9" xfId="55526"/>
    <cellStyle name="Total 2 6 4 9 2" xfId="55527"/>
    <cellStyle name="Total 2 6 4 9 3" xfId="55528"/>
    <cellStyle name="Total 2 6 4 9 4" xfId="55529"/>
    <cellStyle name="Total 2 6 4 9 5" xfId="55530"/>
    <cellStyle name="Total 2 6 4 9 6" xfId="55531"/>
    <cellStyle name="Total 2 6 4 9 7" xfId="55532"/>
    <cellStyle name="Total 2 6 5" xfId="55533"/>
    <cellStyle name="Total 2 6 5 10" xfId="55534"/>
    <cellStyle name="Total 2 6 5 10 2" xfId="55535"/>
    <cellStyle name="Total 2 6 5 10 3" xfId="55536"/>
    <cellStyle name="Total 2 6 5 10 4" xfId="55537"/>
    <cellStyle name="Total 2 6 5 10 5" xfId="55538"/>
    <cellStyle name="Total 2 6 5 11" xfId="55539"/>
    <cellStyle name="Total 2 6 5 11 2" xfId="55540"/>
    <cellStyle name="Total 2 6 5 11 3" xfId="55541"/>
    <cellStyle name="Total 2 6 5 11 4" xfId="55542"/>
    <cellStyle name="Total 2 6 5 11 5" xfId="55543"/>
    <cellStyle name="Total 2 6 5 12" xfId="55544"/>
    <cellStyle name="Total 2 6 5 12 2" xfId="55545"/>
    <cellStyle name="Total 2 6 5 12 3" xfId="55546"/>
    <cellStyle name="Total 2 6 5 12 4" xfId="55547"/>
    <cellStyle name="Total 2 6 5 12 5" xfId="55548"/>
    <cellStyle name="Total 2 6 5 13" xfId="55549"/>
    <cellStyle name="Total 2 6 5 13 2" xfId="55550"/>
    <cellStyle name="Total 2 6 5 13 3" xfId="55551"/>
    <cellStyle name="Total 2 6 5 13 4" xfId="55552"/>
    <cellStyle name="Total 2 6 5 13 5" xfId="55553"/>
    <cellStyle name="Total 2 6 5 14" xfId="55554"/>
    <cellStyle name="Total 2 6 5 14 2" xfId="55555"/>
    <cellStyle name="Total 2 6 5 14 3" xfId="55556"/>
    <cellStyle name="Total 2 6 5 14 4" xfId="55557"/>
    <cellStyle name="Total 2 6 5 14 5" xfId="55558"/>
    <cellStyle name="Total 2 6 5 15" xfId="55559"/>
    <cellStyle name="Total 2 6 5 15 2" xfId="55560"/>
    <cellStyle name="Total 2 6 5 15 3" xfId="55561"/>
    <cellStyle name="Total 2 6 5 15 4" xfId="55562"/>
    <cellStyle name="Total 2 6 5 15 5" xfId="55563"/>
    <cellStyle name="Total 2 6 5 16" xfId="55564"/>
    <cellStyle name="Total 2 6 5 16 2" xfId="55565"/>
    <cellStyle name="Total 2 6 5 16 3" xfId="55566"/>
    <cellStyle name="Total 2 6 5 16 4" xfId="55567"/>
    <cellStyle name="Total 2 6 5 16 5" xfId="55568"/>
    <cellStyle name="Total 2 6 5 17" xfId="55569"/>
    <cellStyle name="Total 2 6 5 17 2" xfId="55570"/>
    <cellStyle name="Total 2 6 5 17 3" xfId="55571"/>
    <cellStyle name="Total 2 6 5 17 4" xfId="55572"/>
    <cellStyle name="Total 2 6 5 17 5" xfId="55573"/>
    <cellStyle name="Total 2 6 5 18" xfId="55574"/>
    <cellStyle name="Total 2 6 5 18 2" xfId="55575"/>
    <cellStyle name="Total 2 6 5 18 3" xfId="55576"/>
    <cellStyle name="Total 2 6 5 18 4" xfId="55577"/>
    <cellStyle name="Total 2 6 5 18 5" xfId="55578"/>
    <cellStyle name="Total 2 6 5 19" xfId="55579"/>
    <cellStyle name="Total 2 6 5 2" xfId="55580"/>
    <cellStyle name="Total 2 6 5 2 10" xfId="55581"/>
    <cellStyle name="Total 2 6 5 2 10 2" xfId="55582"/>
    <cellStyle name="Total 2 6 5 2 10 3" xfId="55583"/>
    <cellStyle name="Total 2 6 5 2 10 4" xfId="55584"/>
    <cellStyle name="Total 2 6 5 2 10 5" xfId="55585"/>
    <cellStyle name="Total 2 6 5 2 11" xfId="55586"/>
    <cellStyle name="Total 2 6 5 2 11 2" xfId="55587"/>
    <cellStyle name="Total 2 6 5 2 11 3" xfId="55588"/>
    <cellStyle name="Total 2 6 5 2 11 4" xfId="55589"/>
    <cellStyle name="Total 2 6 5 2 11 5" xfId="55590"/>
    <cellStyle name="Total 2 6 5 2 12" xfId="55591"/>
    <cellStyle name="Total 2 6 5 2 12 2" xfId="55592"/>
    <cellStyle name="Total 2 6 5 2 12 3" xfId="55593"/>
    <cellStyle name="Total 2 6 5 2 12 4" xfId="55594"/>
    <cellStyle name="Total 2 6 5 2 12 5" xfId="55595"/>
    <cellStyle name="Total 2 6 5 2 13" xfId="55596"/>
    <cellStyle name="Total 2 6 5 2 13 2" xfId="55597"/>
    <cellStyle name="Total 2 6 5 2 13 3" xfId="55598"/>
    <cellStyle name="Total 2 6 5 2 13 4" xfId="55599"/>
    <cellStyle name="Total 2 6 5 2 13 5" xfId="55600"/>
    <cellStyle name="Total 2 6 5 2 14" xfId="55601"/>
    <cellStyle name="Total 2 6 5 2 14 2" xfId="55602"/>
    <cellStyle name="Total 2 6 5 2 14 3" xfId="55603"/>
    <cellStyle name="Total 2 6 5 2 14 4" xfId="55604"/>
    <cellStyle name="Total 2 6 5 2 14 5" xfId="55605"/>
    <cellStyle name="Total 2 6 5 2 15" xfId="55606"/>
    <cellStyle name="Total 2 6 5 2 15 2" xfId="55607"/>
    <cellStyle name="Total 2 6 5 2 15 3" xfId="55608"/>
    <cellStyle name="Total 2 6 5 2 15 4" xfId="55609"/>
    <cellStyle name="Total 2 6 5 2 15 5" xfId="55610"/>
    <cellStyle name="Total 2 6 5 2 16" xfId="55611"/>
    <cellStyle name="Total 2 6 5 2 16 2" xfId="55612"/>
    <cellStyle name="Total 2 6 5 2 16 3" xfId="55613"/>
    <cellStyle name="Total 2 6 5 2 16 4" xfId="55614"/>
    <cellStyle name="Total 2 6 5 2 16 5" xfId="55615"/>
    <cellStyle name="Total 2 6 5 2 17" xfId="55616"/>
    <cellStyle name="Total 2 6 5 2 17 2" xfId="55617"/>
    <cellStyle name="Total 2 6 5 2 17 3" xfId="55618"/>
    <cellStyle name="Total 2 6 5 2 17 4" xfId="55619"/>
    <cellStyle name="Total 2 6 5 2 17 5" xfId="55620"/>
    <cellStyle name="Total 2 6 5 2 18" xfId="55621"/>
    <cellStyle name="Total 2 6 5 2 18 2" xfId="55622"/>
    <cellStyle name="Total 2 6 5 2 18 3" xfId="55623"/>
    <cellStyle name="Total 2 6 5 2 18 4" xfId="55624"/>
    <cellStyle name="Total 2 6 5 2 18 5" xfId="55625"/>
    <cellStyle name="Total 2 6 5 2 19" xfId="55626"/>
    <cellStyle name="Total 2 6 5 2 2" xfId="55627"/>
    <cellStyle name="Total 2 6 5 2 2 2" xfId="55628"/>
    <cellStyle name="Total 2 6 5 2 2 2 2" xfId="55629"/>
    <cellStyle name="Total 2 6 5 2 2 2 3" xfId="55630"/>
    <cellStyle name="Total 2 6 5 2 2 2 4" xfId="55631"/>
    <cellStyle name="Total 2 6 5 2 2 2 5" xfId="55632"/>
    <cellStyle name="Total 2 6 5 2 2 2 6" xfId="55633"/>
    <cellStyle name="Total 2 6 5 2 2 2 7" xfId="55634"/>
    <cellStyle name="Total 2 6 5 2 2 3" xfId="55635"/>
    <cellStyle name="Total 2 6 5 2 2 4" xfId="55636"/>
    <cellStyle name="Total 2 6 5 2 2 5" xfId="55637"/>
    <cellStyle name="Total 2 6 5 2 3" xfId="55638"/>
    <cellStyle name="Total 2 6 5 2 3 2" xfId="55639"/>
    <cellStyle name="Total 2 6 5 2 3 2 2" xfId="55640"/>
    <cellStyle name="Total 2 6 5 2 3 2 3" xfId="55641"/>
    <cellStyle name="Total 2 6 5 2 3 2 4" xfId="55642"/>
    <cellStyle name="Total 2 6 5 2 3 2 5" xfId="55643"/>
    <cellStyle name="Total 2 6 5 2 3 2 6" xfId="55644"/>
    <cellStyle name="Total 2 6 5 2 3 2 7" xfId="55645"/>
    <cellStyle name="Total 2 6 5 2 3 3" xfId="55646"/>
    <cellStyle name="Total 2 6 5 2 3 4" xfId="55647"/>
    <cellStyle name="Total 2 6 5 2 3 5" xfId="55648"/>
    <cellStyle name="Total 2 6 5 2 4" xfId="55649"/>
    <cellStyle name="Total 2 6 5 2 4 2" xfId="55650"/>
    <cellStyle name="Total 2 6 5 2 4 2 2" xfId="55651"/>
    <cellStyle name="Total 2 6 5 2 4 2 3" xfId="55652"/>
    <cellStyle name="Total 2 6 5 2 4 2 4" xfId="55653"/>
    <cellStyle name="Total 2 6 5 2 4 2 5" xfId="55654"/>
    <cellStyle name="Total 2 6 5 2 4 2 6" xfId="55655"/>
    <cellStyle name="Total 2 6 5 2 4 2 7" xfId="55656"/>
    <cellStyle name="Total 2 6 5 2 4 3" xfId="55657"/>
    <cellStyle name="Total 2 6 5 2 4 4" xfId="55658"/>
    <cellStyle name="Total 2 6 5 2 4 5" xfId="55659"/>
    <cellStyle name="Total 2 6 5 2 5" xfId="55660"/>
    <cellStyle name="Total 2 6 5 2 5 2" xfId="55661"/>
    <cellStyle name="Total 2 6 5 2 5 3" xfId="55662"/>
    <cellStyle name="Total 2 6 5 2 5 4" xfId="55663"/>
    <cellStyle name="Total 2 6 5 2 5 5" xfId="55664"/>
    <cellStyle name="Total 2 6 5 2 5 6" xfId="55665"/>
    <cellStyle name="Total 2 6 5 2 5 7" xfId="55666"/>
    <cellStyle name="Total 2 6 5 2 5 8" xfId="55667"/>
    <cellStyle name="Total 2 6 5 2 6" xfId="55668"/>
    <cellStyle name="Total 2 6 5 2 6 2" xfId="55669"/>
    <cellStyle name="Total 2 6 5 2 6 3" xfId="55670"/>
    <cellStyle name="Total 2 6 5 2 6 4" xfId="55671"/>
    <cellStyle name="Total 2 6 5 2 6 5" xfId="55672"/>
    <cellStyle name="Total 2 6 5 2 6 6" xfId="55673"/>
    <cellStyle name="Total 2 6 5 2 6 7" xfId="55674"/>
    <cellStyle name="Total 2 6 5 2 7" xfId="55675"/>
    <cellStyle name="Total 2 6 5 2 7 2" xfId="55676"/>
    <cellStyle name="Total 2 6 5 2 7 3" xfId="55677"/>
    <cellStyle name="Total 2 6 5 2 7 4" xfId="55678"/>
    <cellStyle name="Total 2 6 5 2 7 5" xfId="55679"/>
    <cellStyle name="Total 2 6 5 2 8" xfId="55680"/>
    <cellStyle name="Total 2 6 5 2 8 2" xfId="55681"/>
    <cellStyle name="Total 2 6 5 2 8 3" xfId="55682"/>
    <cellStyle name="Total 2 6 5 2 8 4" xfId="55683"/>
    <cellStyle name="Total 2 6 5 2 8 5" xfId="55684"/>
    <cellStyle name="Total 2 6 5 2 9" xfId="55685"/>
    <cellStyle name="Total 2 6 5 2 9 2" xfId="55686"/>
    <cellStyle name="Total 2 6 5 2 9 3" xfId="55687"/>
    <cellStyle name="Total 2 6 5 2 9 4" xfId="55688"/>
    <cellStyle name="Total 2 6 5 2 9 5" xfId="55689"/>
    <cellStyle name="Total 2 6 5 3" xfId="55690"/>
    <cellStyle name="Total 2 6 5 3 10" xfId="55691"/>
    <cellStyle name="Total 2 6 5 3 2" xfId="55692"/>
    <cellStyle name="Total 2 6 5 3 2 2" xfId="55693"/>
    <cellStyle name="Total 2 6 5 3 2 2 2" xfId="55694"/>
    <cellStyle name="Total 2 6 5 3 2 2 3" xfId="55695"/>
    <cellStyle name="Total 2 6 5 3 2 2 4" xfId="55696"/>
    <cellStyle name="Total 2 6 5 3 2 2 5" xfId="55697"/>
    <cellStyle name="Total 2 6 5 3 2 2 6" xfId="55698"/>
    <cellStyle name="Total 2 6 5 3 2 2 7" xfId="55699"/>
    <cellStyle name="Total 2 6 5 3 2 3" xfId="55700"/>
    <cellStyle name="Total 2 6 5 3 2 4" xfId="55701"/>
    <cellStyle name="Total 2 6 5 3 3" xfId="55702"/>
    <cellStyle name="Total 2 6 5 3 3 2" xfId="55703"/>
    <cellStyle name="Total 2 6 5 3 3 2 2" xfId="55704"/>
    <cellStyle name="Total 2 6 5 3 3 2 3" xfId="55705"/>
    <cellStyle name="Total 2 6 5 3 3 2 4" xfId="55706"/>
    <cellStyle name="Total 2 6 5 3 3 2 5" xfId="55707"/>
    <cellStyle name="Total 2 6 5 3 3 2 6" xfId="55708"/>
    <cellStyle name="Total 2 6 5 3 3 2 7" xfId="55709"/>
    <cellStyle name="Total 2 6 5 3 3 3" xfId="55710"/>
    <cellStyle name="Total 2 6 5 3 3 4" xfId="55711"/>
    <cellStyle name="Total 2 6 5 3 4" xfId="55712"/>
    <cellStyle name="Total 2 6 5 3 4 2" xfId="55713"/>
    <cellStyle name="Total 2 6 5 3 4 2 2" xfId="55714"/>
    <cellStyle name="Total 2 6 5 3 4 2 3" xfId="55715"/>
    <cellStyle name="Total 2 6 5 3 4 2 4" xfId="55716"/>
    <cellStyle name="Total 2 6 5 3 4 2 5" xfId="55717"/>
    <cellStyle name="Total 2 6 5 3 4 2 6" xfId="55718"/>
    <cellStyle name="Total 2 6 5 3 4 2 7" xfId="55719"/>
    <cellStyle name="Total 2 6 5 3 4 3" xfId="55720"/>
    <cellStyle name="Total 2 6 5 3 4 4" xfId="55721"/>
    <cellStyle name="Total 2 6 5 3 5" xfId="55722"/>
    <cellStyle name="Total 2 6 5 3 5 2" xfId="55723"/>
    <cellStyle name="Total 2 6 5 3 5 3" xfId="55724"/>
    <cellStyle name="Total 2 6 5 3 5 4" xfId="55725"/>
    <cellStyle name="Total 2 6 5 3 5 5" xfId="55726"/>
    <cellStyle name="Total 2 6 5 3 5 6" xfId="55727"/>
    <cellStyle name="Total 2 6 5 3 5 7" xfId="55728"/>
    <cellStyle name="Total 2 6 5 3 5 8" xfId="55729"/>
    <cellStyle name="Total 2 6 5 3 6" xfId="55730"/>
    <cellStyle name="Total 2 6 5 3 6 2" xfId="55731"/>
    <cellStyle name="Total 2 6 5 3 6 3" xfId="55732"/>
    <cellStyle name="Total 2 6 5 3 6 4" xfId="55733"/>
    <cellStyle name="Total 2 6 5 3 6 5" xfId="55734"/>
    <cellStyle name="Total 2 6 5 3 6 6" xfId="55735"/>
    <cellStyle name="Total 2 6 5 3 6 7" xfId="55736"/>
    <cellStyle name="Total 2 6 5 3 7" xfId="55737"/>
    <cellStyle name="Total 2 6 5 3 8" xfId="55738"/>
    <cellStyle name="Total 2 6 5 3 9" xfId="55739"/>
    <cellStyle name="Total 2 6 5 4" xfId="55740"/>
    <cellStyle name="Total 2 6 5 4 2" xfId="55741"/>
    <cellStyle name="Total 2 6 5 4 2 2" xfId="55742"/>
    <cellStyle name="Total 2 6 5 4 2 3" xfId="55743"/>
    <cellStyle name="Total 2 6 5 4 2 4" xfId="55744"/>
    <cellStyle name="Total 2 6 5 4 2 5" xfId="55745"/>
    <cellStyle name="Total 2 6 5 4 2 6" xfId="55746"/>
    <cellStyle name="Total 2 6 5 4 2 7" xfId="55747"/>
    <cellStyle name="Total 2 6 5 4 3" xfId="55748"/>
    <cellStyle name="Total 2 6 5 4 4" xfId="55749"/>
    <cellStyle name="Total 2 6 5 4 5" xfId="55750"/>
    <cellStyle name="Total 2 6 5 5" xfId="55751"/>
    <cellStyle name="Total 2 6 5 5 2" xfId="55752"/>
    <cellStyle name="Total 2 6 5 5 2 2" xfId="55753"/>
    <cellStyle name="Total 2 6 5 5 2 3" xfId="55754"/>
    <cellStyle name="Total 2 6 5 5 2 4" xfId="55755"/>
    <cellStyle name="Total 2 6 5 5 2 5" xfId="55756"/>
    <cellStyle name="Total 2 6 5 5 2 6" xfId="55757"/>
    <cellStyle name="Total 2 6 5 5 2 7" xfId="55758"/>
    <cellStyle name="Total 2 6 5 5 3" xfId="55759"/>
    <cellStyle name="Total 2 6 5 5 4" xfId="55760"/>
    <cellStyle name="Total 2 6 5 5 5" xfId="55761"/>
    <cellStyle name="Total 2 6 5 6" xfId="55762"/>
    <cellStyle name="Total 2 6 5 6 2" xfId="55763"/>
    <cellStyle name="Total 2 6 5 6 2 2" xfId="55764"/>
    <cellStyle name="Total 2 6 5 6 2 3" xfId="55765"/>
    <cellStyle name="Total 2 6 5 6 2 4" xfId="55766"/>
    <cellStyle name="Total 2 6 5 6 2 5" xfId="55767"/>
    <cellStyle name="Total 2 6 5 6 2 6" xfId="55768"/>
    <cellStyle name="Total 2 6 5 6 2 7" xfId="55769"/>
    <cellStyle name="Total 2 6 5 6 3" xfId="55770"/>
    <cellStyle name="Total 2 6 5 6 4" xfId="55771"/>
    <cellStyle name="Total 2 6 5 6 5" xfId="55772"/>
    <cellStyle name="Total 2 6 5 7" xfId="55773"/>
    <cellStyle name="Total 2 6 5 7 2" xfId="55774"/>
    <cellStyle name="Total 2 6 5 7 2 2" xfId="55775"/>
    <cellStyle name="Total 2 6 5 7 2 3" xfId="55776"/>
    <cellStyle name="Total 2 6 5 7 2 4" xfId="55777"/>
    <cellStyle name="Total 2 6 5 7 2 5" xfId="55778"/>
    <cellStyle name="Total 2 6 5 7 2 6" xfId="55779"/>
    <cellStyle name="Total 2 6 5 7 2 7" xfId="55780"/>
    <cellStyle name="Total 2 6 5 7 3" xfId="55781"/>
    <cellStyle name="Total 2 6 5 7 4" xfId="55782"/>
    <cellStyle name="Total 2 6 5 7 5" xfId="55783"/>
    <cellStyle name="Total 2 6 5 8" xfId="55784"/>
    <cellStyle name="Total 2 6 5 8 2" xfId="55785"/>
    <cellStyle name="Total 2 6 5 8 3" xfId="55786"/>
    <cellStyle name="Total 2 6 5 8 4" xfId="55787"/>
    <cellStyle name="Total 2 6 5 8 5" xfId="55788"/>
    <cellStyle name="Total 2 6 5 8 6" xfId="55789"/>
    <cellStyle name="Total 2 6 5 8 7" xfId="55790"/>
    <cellStyle name="Total 2 6 5 8 8" xfId="55791"/>
    <cellStyle name="Total 2 6 5 9" xfId="55792"/>
    <cellStyle name="Total 2 6 5 9 2" xfId="55793"/>
    <cellStyle name="Total 2 6 5 9 3" xfId="55794"/>
    <cellStyle name="Total 2 6 5 9 4" xfId="55795"/>
    <cellStyle name="Total 2 6 5 9 5" xfId="55796"/>
    <cellStyle name="Total 2 6 5 9 6" xfId="55797"/>
    <cellStyle name="Total 2 6 5 9 7" xfId="55798"/>
    <cellStyle name="Total 2 6 6" xfId="55799"/>
    <cellStyle name="Total 2 6 6 10" xfId="55800"/>
    <cellStyle name="Total 2 6 6 10 2" xfId="55801"/>
    <cellStyle name="Total 2 6 6 10 3" xfId="55802"/>
    <cellStyle name="Total 2 6 6 10 4" xfId="55803"/>
    <cellStyle name="Total 2 6 6 10 5" xfId="55804"/>
    <cellStyle name="Total 2 6 6 11" xfId="55805"/>
    <cellStyle name="Total 2 6 6 11 2" xfId="55806"/>
    <cellStyle name="Total 2 6 6 11 3" xfId="55807"/>
    <cellStyle name="Total 2 6 6 11 4" xfId="55808"/>
    <cellStyle name="Total 2 6 6 11 5" xfId="55809"/>
    <cellStyle name="Total 2 6 6 12" xfId="55810"/>
    <cellStyle name="Total 2 6 6 12 2" xfId="55811"/>
    <cellStyle name="Total 2 6 6 12 3" xfId="55812"/>
    <cellStyle name="Total 2 6 6 12 4" xfId="55813"/>
    <cellStyle name="Total 2 6 6 12 5" xfId="55814"/>
    <cellStyle name="Total 2 6 6 13" xfId="55815"/>
    <cellStyle name="Total 2 6 6 13 2" xfId="55816"/>
    <cellStyle name="Total 2 6 6 13 3" xfId="55817"/>
    <cellStyle name="Total 2 6 6 13 4" xfId="55818"/>
    <cellStyle name="Total 2 6 6 13 5" xfId="55819"/>
    <cellStyle name="Total 2 6 6 14" xfId="55820"/>
    <cellStyle name="Total 2 6 6 14 2" xfId="55821"/>
    <cellStyle name="Total 2 6 6 14 3" xfId="55822"/>
    <cellStyle name="Total 2 6 6 14 4" xfId="55823"/>
    <cellStyle name="Total 2 6 6 14 5" xfId="55824"/>
    <cellStyle name="Total 2 6 6 15" xfId="55825"/>
    <cellStyle name="Total 2 6 6 15 2" xfId="55826"/>
    <cellStyle name="Total 2 6 6 15 3" xfId="55827"/>
    <cellStyle name="Total 2 6 6 15 4" xfId="55828"/>
    <cellStyle name="Total 2 6 6 15 5" xfId="55829"/>
    <cellStyle name="Total 2 6 6 16" xfId="55830"/>
    <cellStyle name="Total 2 6 6 16 2" xfId="55831"/>
    <cellStyle name="Total 2 6 6 16 3" xfId="55832"/>
    <cellStyle name="Total 2 6 6 16 4" xfId="55833"/>
    <cellStyle name="Total 2 6 6 16 5" xfId="55834"/>
    <cellStyle name="Total 2 6 6 17" xfId="55835"/>
    <cellStyle name="Total 2 6 6 17 2" xfId="55836"/>
    <cellStyle name="Total 2 6 6 17 3" xfId="55837"/>
    <cellStyle name="Total 2 6 6 17 4" xfId="55838"/>
    <cellStyle name="Total 2 6 6 17 5" xfId="55839"/>
    <cellStyle name="Total 2 6 6 18" xfId="55840"/>
    <cellStyle name="Total 2 6 6 18 2" xfId="55841"/>
    <cellStyle name="Total 2 6 6 18 3" xfId="55842"/>
    <cellStyle name="Total 2 6 6 18 4" xfId="55843"/>
    <cellStyle name="Total 2 6 6 18 5" xfId="55844"/>
    <cellStyle name="Total 2 6 6 19" xfId="55845"/>
    <cellStyle name="Total 2 6 6 2" xfId="55846"/>
    <cellStyle name="Total 2 6 6 2 2" xfId="55847"/>
    <cellStyle name="Total 2 6 6 2 2 2" xfId="55848"/>
    <cellStyle name="Total 2 6 6 2 2 3" xfId="55849"/>
    <cellStyle name="Total 2 6 6 2 2 4" xfId="55850"/>
    <cellStyle name="Total 2 6 6 2 2 5" xfId="55851"/>
    <cellStyle name="Total 2 6 6 2 2 6" xfId="55852"/>
    <cellStyle name="Total 2 6 6 2 2 7" xfId="55853"/>
    <cellStyle name="Total 2 6 6 2 3" xfId="55854"/>
    <cellStyle name="Total 2 6 6 2 4" xfId="55855"/>
    <cellStyle name="Total 2 6 6 2 5" xfId="55856"/>
    <cellStyle name="Total 2 6 6 3" xfId="55857"/>
    <cellStyle name="Total 2 6 6 3 2" xfId="55858"/>
    <cellStyle name="Total 2 6 6 3 2 2" xfId="55859"/>
    <cellStyle name="Total 2 6 6 3 2 3" xfId="55860"/>
    <cellStyle name="Total 2 6 6 3 2 4" xfId="55861"/>
    <cellStyle name="Total 2 6 6 3 2 5" xfId="55862"/>
    <cellStyle name="Total 2 6 6 3 2 6" xfId="55863"/>
    <cellStyle name="Total 2 6 6 3 2 7" xfId="55864"/>
    <cellStyle name="Total 2 6 6 3 3" xfId="55865"/>
    <cellStyle name="Total 2 6 6 3 4" xfId="55866"/>
    <cellStyle name="Total 2 6 6 3 5" xfId="55867"/>
    <cellStyle name="Total 2 6 6 4" xfId="55868"/>
    <cellStyle name="Total 2 6 6 4 2" xfId="55869"/>
    <cellStyle name="Total 2 6 6 4 2 2" xfId="55870"/>
    <cellStyle name="Total 2 6 6 4 2 3" xfId="55871"/>
    <cellStyle name="Total 2 6 6 4 2 4" xfId="55872"/>
    <cellStyle name="Total 2 6 6 4 2 5" xfId="55873"/>
    <cellStyle name="Total 2 6 6 4 2 6" xfId="55874"/>
    <cellStyle name="Total 2 6 6 4 2 7" xfId="55875"/>
    <cellStyle name="Total 2 6 6 4 3" xfId="55876"/>
    <cellStyle name="Total 2 6 6 4 4" xfId="55877"/>
    <cellStyle name="Total 2 6 6 4 5" xfId="55878"/>
    <cellStyle name="Total 2 6 6 5" xfId="55879"/>
    <cellStyle name="Total 2 6 6 5 2" xfId="55880"/>
    <cellStyle name="Total 2 6 6 5 3" xfId="55881"/>
    <cellStyle name="Total 2 6 6 5 4" xfId="55882"/>
    <cellStyle name="Total 2 6 6 5 5" xfId="55883"/>
    <cellStyle name="Total 2 6 6 5 6" xfId="55884"/>
    <cellStyle name="Total 2 6 6 5 7" xfId="55885"/>
    <cellStyle name="Total 2 6 6 5 8" xfId="55886"/>
    <cellStyle name="Total 2 6 6 6" xfId="55887"/>
    <cellStyle name="Total 2 6 6 6 2" xfId="55888"/>
    <cellStyle name="Total 2 6 6 6 3" xfId="55889"/>
    <cellStyle name="Total 2 6 6 6 4" xfId="55890"/>
    <cellStyle name="Total 2 6 6 6 5" xfId="55891"/>
    <cellStyle name="Total 2 6 6 6 6" xfId="55892"/>
    <cellStyle name="Total 2 6 6 6 7" xfId="55893"/>
    <cellStyle name="Total 2 6 6 7" xfId="55894"/>
    <cellStyle name="Total 2 6 6 7 2" xfId="55895"/>
    <cellStyle name="Total 2 6 6 7 3" xfId="55896"/>
    <cellStyle name="Total 2 6 6 7 4" xfId="55897"/>
    <cellStyle name="Total 2 6 6 7 5" xfId="55898"/>
    <cellStyle name="Total 2 6 6 8" xfId="55899"/>
    <cellStyle name="Total 2 6 6 8 2" xfId="55900"/>
    <cellStyle name="Total 2 6 6 8 3" xfId="55901"/>
    <cellStyle name="Total 2 6 6 8 4" xfId="55902"/>
    <cellStyle name="Total 2 6 6 8 5" xfId="55903"/>
    <cellStyle name="Total 2 6 6 9" xfId="55904"/>
    <cellStyle name="Total 2 6 6 9 2" xfId="55905"/>
    <cellStyle name="Total 2 6 6 9 3" xfId="55906"/>
    <cellStyle name="Total 2 6 6 9 4" xfId="55907"/>
    <cellStyle name="Total 2 6 6 9 5" xfId="55908"/>
    <cellStyle name="Total 2 6 7" xfId="55909"/>
    <cellStyle name="Total 2 6 7 10" xfId="55910"/>
    <cellStyle name="Total 2 6 7 2" xfId="55911"/>
    <cellStyle name="Total 2 6 7 2 2" xfId="55912"/>
    <cellStyle name="Total 2 6 7 2 2 2" xfId="55913"/>
    <cellStyle name="Total 2 6 7 2 2 3" xfId="55914"/>
    <cellStyle name="Total 2 6 7 2 2 4" xfId="55915"/>
    <cellStyle name="Total 2 6 7 2 2 5" xfId="55916"/>
    <cellStyle name="Total 2 6 7 2 2 6" xfId="55917"/>
    <cellStyle name="Total 2 6 7 2 2 7" xfId="55918"/>
    <cellStyle name="Total 2 6 7 2 3" xfId="55919"/>
    <cellStyle name="Total 2 6 7 2 4" xfId="55920"/>
    <cellStyle name="Total 2 6 7 3" xfId="55921"/>
    <cellStyle name="Total 2 6 7 3 2" xfId="55922"/>
    <cellStyle name="Total 2 6 7 3 2 2" xfId="55923"/>
    <cellStyle name="Total 2 6 7 3 2 3" xfId="55924"/>
    <cellStyle name="Total 2 6 7 3 2 4" xfId="55925"/>
    <cellStyle name="Total 2 6 7 3 2 5" xfId="55926"/>
    <cellStyle name="Total 2 6 7 3 2 6" xfId="55927"/>
    <cellStyle name="Total 2 6 7 3 2 7" xfId="55928"/>
    <cellStyle name="Total 2 6 7 3 3" xfId="55929"/>
    <cellStyle name="Total 2 6 7 3 4" xfId="55930"/>
    <cellStyle name="Total 2 6 7 4" xfId="55931"/>
    <cellStyle name="Total 2 6 7 4 2" xfId="55932"/>
    <cellStyle name="Total 2 6 7 4 2 2" xfId="55933"/>
    <cellStyle name="Total 2 6 7 4 2 3" xfId="55934"/>
    <cellStyle name="Total 2 6 7 4 2 4" xfId="55935"/>
    <cellStyle name="Total 2 6 7 4 2 5" xfId="55936"/>
    <cellStyle name="Total 2 6 7 4 2 6" xfId="55937"/>
    <cellStyle name="Total 2 6 7 4 2 7" xfId="55938"/>
    <cellStyle name="Total 2 6 7 4 3" xfId="55939"/>
    <cellStyle name="Total 2 6 7 4 4" xfId="55940"/>
    <cellStyle name="Total 2 6 7 5" xfId="55941"/>
    <cellStyle name="Total 2 6 7 5 2" xfId="55942"/>
    <cellStyle name="Total 2 6 7 5 3" xfId="55943"/>
    <cellStyle name="Total 2 6 7 5 4" xfId="55944"/>
    <cellStyle name="Total 2 6 7 5 5" xfId="55945"/>
    <cellStyle name="Total 2 6 7 5 6" xfId="55946"/>
    <cellStyle name="Total 2 6 7 5 7" xfId="55947"/>
    <cellStyle name="Total 2 6 7 5 8" xfId="55948"/>
    <cellStyle name="Total 2 6 7 6" xfId="55949"/>
    <cellStyle name="Total 2 6 7 6 2" xfId="55950"/>
    <cellStyle name="Total 2 6 7 6 3" xfId="55951"/>
    <cellStyle name="Total 2 6 7 6 4" xfId="55952"/>
    <cellStyle name="Total 2 6 7 6 5" xfId="55953"/>
    <cellStyle name="Total 2 6 7 6 6" xfId="55954"/>
    <cellStyle name="Total 2 6 7 6 7" xfId="55955"/>
    <cellStyle name="Total 2 6 7 7" xfId="55956"/>
    <cellStyle name="Total 2 6 7 8" xfId="55957"/>
    <cellStyle name="Total 2 6 7 9" xfId="55958"/>
    <cellStyle name="Total 2 6 8" xfId="55959"/>
    <cellStyle name="Total 2 6 8 2" xfId="55960"/>
    <cellStyle name="Total 2 6 8 2 2" xfId="55961"/>
    <cellStyle name="Total 2 6 8 2 3" xfId="55962"/>
    <cellStyle name="Total 2 6 8 2 4" xfId="55963"/>
    <cellStyle name="Total 2 6 8 2 5" xfId="55964"/>
    <cellStyle name="Total 2 6 8 2 6" xfId="55965"/>
    <cellStyle name="Total 2 6 8 2 7" xfId="55966"/>
    <cellStyle name="Total 2 6 8 3" xfId="55967"/>
    <cellStyle name="Total 2 6 8 4" xfId="55968"/>
    <cellStyle name="Total 2 6 8 5" xfId="55969"/>
    <cellStyle name="Total 2 6 9" xfId="55970"/>
    <cellStyle name="Total 2 6 9 2" xfId="55971"/>
    <cellStyle name="Total 2 6 9 2 2" xfId="55972"/>
    <cellStyle name="Total 2 6 9 2 3" xfId="55973"/>
    <cellStyle name="Total 2 6 9 2 4" xfId="55974"/>
    <cellStyle name="Total 2 6 9 2 5" xfId="55975"/>
    <cellStyle name="Total 2 6 9 2 6" xfId="55976"/>
    <cellStyle name="Total 2 6 9 2 7" xfId="55977"/>
    <cellStyle name="Total 2 6 9 3" xfId="55978"/>
    <cellStyle name="Total 2 6 9 4" xfId="55979"/>
    <cellStyle name="Total 2 6 9 5" xfId="55980"/>
    <cellStyle name="Total 2 7" xfId="55981"/>
    <cellStyle name="Total 2 7 10" xfId="55982"/>
    <cellStyle name="Total 2 7 10 2" xfId="55983"/>
    <cellStyle name="Total 2 7 10 2 2" xfId="55984"/>
    <cellStyle name="Total 2 7 10 2 3" xfId="55985"/>
    <cellStyle name="Total 2 7 10 2 4" xfId="55986"/>
    <cellStyle name="Total 2 7 10 2 5" xfId="55987"/>
    <cellStyle name="Total 2 7 10 2 6" xfId="55988"/>
    <cellStyle name="Total 2 7 10 2 7" xfId="55989"/>
    <cellStyle name="Total 2 7 10 3" xfId="55990"/>
    <cellStyle name="Total 2 7 10 4" xfId="55991"/>
    <cellStyle name="Total 2 7 10 5" xfId="55992"/>
    <cellStyle name="Total 2 7 11" xfId="55993"/>
    <cellStyle name="Total 2 7 11 2" xfId="55994"/>
    <cellStyle name="Total 2 7 11 2 2" xfId="55995"/>
    <cellStyle name="Total 2 7 11 2 3" xfId="55996"/>
    <cellStyle name="Total 2 7 11 2 4" xfId="55997"/>
    <cellStyle name="Total 2 7 11 2 5" xfId="55998"/>
    <cellStyle name="Total 2 7 11 2 6" xfId="55999"/>
    <cellStyle name="Total 2 7 11 2 7" xfId="56000"/>
    <cellStyle name="Total 2 7 11 3" xfId="56001"/>
    <cellStyle name="Total 2 7 11 4" xfId="56002"/>
    <cellStyle name="Total 2 7 11 5" xfId="56003"/>
    <cellStyle name="Total 2 7 12" xfId="56004"/>
    <cellStyle name="Total 2 7 12 2" xfId="56005"/>
    <cellStyle name="Total 2 7 12 3" xfId="56006"/>
    <cellStyle name="Total 2 7 12 4" xfId="56007"/>
    <cellStyle name="Total 2 7 12 5" xfId="56008"/>
    <cellStyle name="Total 2 7 12 6" xfId="56009"/>
    <cellStyle name="Total 2 7 12 7" xfId="56010"/>
    <cellStyle name="Total 2 7 12 8" xfId="56011"/>
    <cellStyle name="Total 2 7 13" xfId="56012"/>
    <cellStyle name="Total 2 7 13 2" xfId="56013"/>
    <cellStyle name="Total 2 7 13 3" xfId="56014"/>
    <cellStyle name="Total 2 7 13 4" xfId="56015"/>
    <cellStyle name="Total 2 7 13 5" xfId="56016"/>
    <cellStyle name="Total 2 7 13 6" xfId="56017"/>
    <cellStyle name="Total 2 7 13 7" xfId="56018"/>
    <cellStyle name="Total 2 7 14" xfId="56019"/>
    <cellStyle name="Total 2 7 14 2" xfId="56020"/>
    <cellStyle name="Total 2 7 14 3" xfId="56021"/>
    <cellStyle name="Total 2 7 14 4" xfId="56022"/>
    <cellStyle name="Total 2 7 14 5" xfId="56023"/>
    <cellStyle name="Total 2 7 15" xfId="56024"/>
    <cellStyle name="Total 2 7 15 2" xfId="56025"/>
    <cellStyle name="Total 2 7 15 3" xfId="56026"/>
    <cellStyle name="Total 2 7 15 4" xfId="56027"/>
    <cellStyle name="Total 2 7 15 5" xfId="56028"/>
    <cellStyle name="Total 2 7 16" xfId="56029"/>
    <cellStyle name="Total 2 7 16 2" xfId="56030"/>
    <cellStyle name="Total 2 7 16 3" xfId="56031"/>
    <cellStyle name="Total 2 7 16 4" xfId="56032"/>
    <cellStyle name="Total 2 7 16 5" xfId="56033"/>
    <cellStyle name="Total 2 7 17" xfId="56034"/>
    <cellStyle name="Total 2 7 17 2" xfId="56035"/>
    <cellStyle name="Total 2 7 17 3" xfId="56036"/>
    <cellStyle name="Total 2 7 17 4" xfId="56037"/>
    <cellStyle name="Total 2 7 17 5" xfId="56038"/>
    <cellStyle name="Total 2 7 18" xfId="56039"/>
    <cellStyle name="Total 2 7 18 2" xfId="56040"/>
    <cellStyle name="Total 2 7 18 3" xfId="56041"/>
    <cellStyle name="Total 2 7 18 4" xfId="56042"/>
    <cellStyle name="Total 2 7 18 5" xfId="56043"/>
    <cellStyle name="Total 2 7 19" xfId="56044"/>
    <cellStyle name="Total 2 7 19 2" xfId="56045"/>
    <cellStyle name="Total 2 7 19 3" xfId="56046"/>
    <cellStyle name="Total 2 7 19 4" xfId="56047"/>
    <cellStyle name="Total 2 7 19 5" xfId="56048"/>
    <cellStyle name="Total 2 7 2" xfId="56049"/>
    <cellStyle name="Total 2 7 2 10" xfId="56050"/>
    <cellStyle name="Total 2 7 2 10 2" xfId="56051"/>
    <cellStyle name="Total 2 7 2 10 3" xfId="56052"/>
    <cellStyle name="Total 2 7 2 10 4" xfId="56053"/>
    <cellStyle name="Total 2 7 2 10 5" xfId="56054"/>
    <cellStyle name="Total 2 7 2 10 6" xfId="56055"/>
    <cellStyle name="Total 2 7 2 10 7" xfId="56056"/>
    <cellStyle name="Total 2 7 2 10 8" xfId="56057"/>
    <cellStyle name="Total 2 7 2 11" xfId="56058"/>
    <cellStyle name="Total 2 7 2 11 2" xfId="56059"/>
    <cellStyle name="Total 2 7 2 11 3" xfId="56060"/>
    <cellStyle name="Total 2 7 2 11 4" xfId="56061"/>
    <cellStyle name="Total 2 7 2 11 5" xfId="56062"/>
    <cellStyle name="Total 2 7 2 11 6" xfId="56063"/>
    <cellStyle name="Total 2 7 2 11 7" xfId="56064"/>
    <cellStyle name="Total 2 7 2 12" xfId="56065"/>
    <cellStyle name="Total 2 7 2 12 2" xfId="56066"/>
    <cellStyle name="Total 2 7 2 12 3" xfId="56067"/>
    <cellStyle name="Total 2 7 2 12 4" xfId="56068"/>
    <cellStyle name="Total 2 7 2 12 5" xfId="56069"/>
    <cellStyle name="Total 2 7 2 13" xfId="56070"/>
    <cellStyle name="Total 2 7 2 13 2" xfId="56071"/>
    <cellStyle name="Total 2 7 2 13 3" xfId="56072"/>
    <cellStyle name="Total 2 7 2 13 4" xfId="56073"/>
    <cellStyle name="Total 2 7 2 13 5" xfId="56074"/>
    <cellStyle name="Total 2 7 2 14" xfId="56075"/>
    <cellStyle name="Total 2 7 2 14 2" xfId="56076"/>
    <cellStyle name="Total 2 7 2 14 3" xfId="56077"/>
    <cellStyle name="Total 2 7 2 14 4" xfId="56078"/>
    <cellStyle name="Total 2 7 2 14 5" xfId="56079"/>
    <cellStyle name="Total 2 7 2 15" xfId="56080"/>
    <cellStyle name="Total 2 7 2 15 2" xfId="56081"/>
    <cellStyle name="Total 2 7 2 15 3" xfId="56082"/>
    <cellStyle name="Total 2 7 2 15 4" xfId="56083"/>
    <cellStyle name="Total 2 7 2 15 5" xfId="56084"/>
    <cellStyle name="Total 2 7 2 16" xfId="56085"/>
    <cellStyle name="Total 2 7 2 16 2" xfId="56086"/>
    <cellStyle name="Total 2 7 2 16 3" xfId="56087"/>
    <cellStyle name="Total 2 7 2 16 4" xfId="56088"/>
    <cellStyle name="Total 2 7 2 16 5" xfId="56089"/>
    <cellStyle name="Total 2 7 2 17" xfId="56090"/>
    <cellStyle name="Total 2 7 2 17 2" xfId="56091"/>
    <cellStyle name="Total 2 7 2 17 3" xfId="56092"/>
    <cellStyle name="Total 2 7 2 17 4" xfId="56093"/>
    <cellStyle name="Total 2 7 2 17 5" xfId="56094"/>
    <cellStyle name="Total 2 7 2 18" xfId="56095"/>
    <cellStyle name="Total 2 7 2 2" xfId="56096"/>
    <cellStyle name="Total 2 7 2 2 10" xfId="56097"/>
    <cellStyle name="Total 2 7 2 2 10 2" xfId="56098"/>
    <cellStyle name="Total 2 7 2 2 10 3" xfId="56099"/>
    <cellStyle name="Total 2 7 2 2 10 4" xfId="56100"/>
    <cellStyle name="Total 2 7 2 2 10 5" xfId="56101"/>
    <cellStyle name="Total 2 7 2 2 11" xfId="56102"/>
    <cellStyle name="Total 2 7 2 2 11 2" xfId="56103"/>
    <cellStyle name="Total 2 7 2 2 11 3" xfId="56104"/>
    <cellStyle name="Total 2 7 2 2 11 4" xfId="56105"/>
    <cellStyle name="Total 2 7 2 2 11 5" xfId="56106"/>
    <cellStyle name="Total 2 7 2 2 12" xfId="56107"/>
    <cellStyle name="Total 2 7 2 2 12 2" xfId="56108"/>
    <cellStyle name="Total 2 7 2 2 12 3" xfId="56109"/>
    <cellStyle name="Total 2 7 2 2 12 4" xfId="56110"/>
    <cellStyle name="Total 2 7 2 2 12 5" xfId="56111"/>
    <cellStyle name="Total 2 7 2 2 13" xfId="56112"/>
    <cellStyle name="Total 2 7 2 2 13 2" xfId="56113"/>
    <cellStyle name="Total 2 7 2 2 13 3" xfId="56114"/>
    <cellStyle name="Total 2 7 2 2 13 4" xfId="56115"/>
    <cellStyle name="Total 2 7 2 2 13 5" xfId="56116"/>
    <cellStyle name="Total 2 7 2 2 14" xfId="56117"/>
    <cellStyle name="Total 2 7 2 2 14 2" xfId="56118"/>
    <cellStyle name="Total 2 7 2 2 14 3" xfId="56119"/>
    <cellStyle name="Total 2 7 2 2 14 4" xfId="56120"/>
    <cellStyle name="Total 2 7 2 2 14 5" xfId="56121"/>
    <cellStyle name="Total 2 7 2 2 15" xfId="56122"/>
    <cellStyle name="Total 2 7 2 2 15 2" xfId="56123"/>
    <cellStyle name="Total 2 7 2 2 15 3" xfId="56124"/>
    <cellStyle name="Total 2 7 2 2 15 4" xfId="56125"/>
    <cellStyle name="Total 2 7 2 2 15 5" xfId="56126"/>
    <cellStyle name="Total 2 7 2 2 16" xfId="56127"/>
    <cellStyle name="Total 2 7 2 2 16 2" xfId="56128"/>
    <cellStyle name="Total 2 7 2 2 16 3" xfId="56129"/>
    <cellStyle name="Total 2 7 2 2 16 4" xfId="56130"/>
    <cellStyle name="Total 2 7 2 2 16 5" xfId="56131"/>
    <cellStyle name="Total 2 7 2 2 17" xfId="56132"/>
    <cellStyle name="Total 2 7 2 2 17 2" xfId="56133"/>
    <cellStyle name="Total 2 7 2 2 17 3" xfId="56134"/>
    <cellStyle name="Total 2 7 2 2 17 4" xfId="56135"/>
    <cellStyle name="Total 2 7 2 2 17 5" xfId="56136"/>
    <cellStyle name="Total 2 7 2 2 18" xfId="56137"/>
    <cellStyle name="Total 2 7 2 2 18 2" xfId="56138"/>
    <cellStyle name="Total 2 7 2 2 18 3" xfId="56139"/>
    <cellStyle name="Total 2 7 2 2 18 4" xfId="56140"/>
    <cellStyle name="Total 2 7 2 2 18 5" xfId="56141"/>
    <cellStyle name="Total 2 7 2 2 19" xfId="56142"/>
    <cellStyle name="Total 2 7 2 2 2" xfId="56143"/>
    <cellStyle name="Total 2 7 2 2 2 10" xfId="56144"/>
    <cellStyle name="Total 2 7 2 2 2 10 2" xfId="56145"/>
    <cellStyle name="Total 2 7 2 2 2 10 3" xfId="56146"/>
    <cellStyle name="Total 2 7 2 2 2 10 4" xfId="56147"/>
    <cellStyle name="Total 2 7 2 2 2 10 5" xfId="56148"/>
    <cellStyle name="Total 2 7 2 2 2 11" xfId="56149"/>
    <cellStyle name="Total 2 7 2 2 2 11 2" xfId="56150"/>
    <cellStyle name="Total 2 7 2 2 2 11 3" xfId="56151"/>
    <cellStyle name="Total 2 7 2 2 2 11 4" xfId="56152"/>
    <cellStyle name="Total 2 7 2 2 2 11 5" xfId="56153"/>
    <cellStyle name="Total 2 7 2 2 2 12" xfId="56154"/>
    <cellStyle name="Total 2 7 2 2 2 12 2" xfId="56155"/>
    <cellStyle name="Total 2 7 2 2 2 12 3" xfId="56156"/>
    <cellStyle name="Total 2 7 2 2 2 12 4" xfId="56157"/>
    <cellStyle name="Total 2 7 2 2 2 12 5" xfId="56158"/>
    <cellStyle name="Total 2 7 2 2 2 13" xfId="56159"/>
    <cellStyle name="Total 2 7 2 2 2 13 2" xfId="56160"/>
    <cellStyle name="Total 2 7 2 2 2 13 3" xfId="56161"/>
    <cellStyle name="Total 2 7 2 2 2 13 4" xfId="56162"/>
    <cellStyle name="Total 2 7 2 2 2 13 5" xfId="56163"/>
    <cellStyle name="Total 2 7 2 2 2 14" xfId="56164"/>
    <cellStyle name="Total 2 7 2 2 2 14 2" xfId="56165"/>
    <cellStyle name="Total 2 7 2 2 2 14 3" xfId="56166"/>
    <cellStyle name="Total 2 7 2 2 2 14 4" xfId="56167"/>
    <cellStyle name="Total 2 7 2 2 2 14 5" xfId="56168"/>
    <cellStyle name="Total 2 7 2 2 2 15" xfId="56169"/>
    <cellStyle name="Total 2 7 2 2 2 15 2" xfId="56170"/>
    <cellStyle name="Total 2 7 2 2 2 15 3" xfId="56171"/>
    <cellStyle name="Total 2 7 2 2 2 15 4" xfId="56172"/>
    <cellStyle name="Total 2 7 2 2 2 15 5" xfId="56173"/>
    <cellStyle name="Total 2 7 2 2 2 16" xfId="56174"/>
    <cellStyle name="Total 2 7 2 2 2 16 2" xfId="56175"/>
    <cellStyle name="Total 2 7 2 2 2 16 3" xfId="56176"/>
    <cellStyle name="Total 2 7 2 2 2 16 4" xfId="56177"/>
    <cellStyle name="Total 2 7 2 2 2 16 5" xfId="56178"/>
    <cellStyle name="Total 2 7 2 2 2 17" xfId="56179"/>
    <cellStyle name="Total 2 7 2 2 2 17 2" xfId="56180"/>
    <cellStyle name="Total 2 7 2 2 2 17 3" xfId="56181"/>
    <cellStyle name="Total 2 7 2 2 2 17 4" xfId="56182"/>
    <cellStyle name="Total 2 7 2 2 2 17 5" xfId="56183"/>
    <cellStyle name="Total 2 7 2 2 2 18" xfId="56184"/>
    <cellStyle name="Total 2 7 2 2 2 18 2" xfId="56185"/>
    <cellStyle name="Total 2 7 2 2 2 18 3" xfId="56186"/>
    <cellStyle name="Total 2 7 2 2 2 18 4" xfId="56187"/>
    <cellStyle name="Total 2 7 2 2 2 18 5" xfId="56188"/>
    <cellStyle name="Total 2 7 2 2 2 19" xfId="56189"/>
    <cellStyle name="Total 2 7 2 2 2 2" xfId="56190"/>
    <cellStyle name="Total 2 7 2 2 2 2 2" xfId="56191"/>
    <cellStyle name="Total 2 7 2 2 2 2 2 2" xfId="56192"/>
    <cellStyle name="Total 2 7 2 2 2 2 2 3" xfId="56193"/>
    <cellStyle name="Total 2 7 2 2 2 2 2 4" xfId="56194"/>
    <cellStyle name="Total 2 7 2 2 2 2 2 5" xfId="56195"/>
    <cellStyle name="Total 2 7 2 2 2 2 2 6" xfId="56196"/>
    <cellStyle name="Total 2 7 2 2 2 2 2 7" xfId="56197"/>
    <cellStyle name="Total 2 7 2 2 2 2 3" xfId="56198"/>
    <cellStyle name="Total 2 7 2 2 2 2 4" xfId="56199"/>
    <cellStyle name="Total 2 7 2 2 2 2 5" xfId="56200"/>
    <cellStyle name="Total 2 7 2 2 2 3" xfId="56201"/>
    <cellStyle name="Total 2 7 2 2 2 3 2" xfId="56202"/>
    <cellStyle name="Total 2 7 2 2 2 3 2 2" xfId="56203"/>
    <cellStyle name="Total 2 7 2 2 2 3 2 3" xfId="56204"/>
    <cellStyle name="Total 2 7 2 2 2 3 2 4" xfId="56205"/>
    <cellStyle name="Total 2 7 2 2 2 3 2 5" xfId="56206"/>
    <cellStyle name="Total 2 7 2 2 2 3 2 6" xfId="56207"/>
    <cellStyle name="Total 2 7 2 2 2 3 2 7" xfId="56208"/>
    <cellStyle name="Total 2 7 2 2 2 3 3" xfId="56209"/>
    <cellStyle name="Total 2 7 2 2 2 3 4" xfId="56210"/>
    <cellStyle name="Total 2 7 2 2 2 3 5" xfId="56211"/>
    <cellStyle name="Total 2 7 2 2 2 4" xfId="56212"/>
    <cellStyle name="Total 2 7 2 2 2 4 2" xfId="56213"/>
    <cellStyle name="Total 2 7 2 2 2 4 2 2" xfId="56214"/>
    <cellStyle name="Total 2 7 2 2 2 4 2 3" xfId="56215"/>
    <cellStyle name="Total 2 7 2 2 2 4 2 4" xfId="56216"/>
    <cellStyle name="Total 2 7 2 2 2 4 2 5" xfId="56217"/>
    <cellStyle name="Total 2 7 2 2 2 4 2 6" xfId="56218"/>
    <cellStyle name="Total 2 7 2 2 2 4 2 7" xfId="56219"/>
    <cellStyle name="Total 2 7 2 2 2 4 3" xfId="56220"/>
    <cellStyle name="Total 2 7 2 2 2 4 4" xfId="56221"/>
    <cellStyle name="Total 2 7 2 2 2 4 5" xfId="56222"/>
    <cellStyle name="Total 2 7 2 2 2 5" xfId="56223"/>
    <cellStyle name="Total 2 7 2 2 2 5 2" xfId="56224"/>
    <cellStyle name="Total 2 7 2 2 2 5 3" xfId="56225"/>
    <cellStyle name="Total 2 7 2 2 2 5 4" xfId="56226"/>
    <cellStyle name="Total 2 7 2 2 2 5 5" xfId="56227"/>
    <cellStyle name="Total 2 7 2 2 2 5 6" xfId="56228"/>
    <cellStyle name="Total 2 7 2 2 2 5 7" xfId="56229"/>
    <cellStyle name="Total 2 7 2 2 2 5 8" xfId="56230"/>
    <cellStyle name="Total 2 7 2 2 2 6" xfId="56231"/>
    <cellStyle name="Total 2 7 2 2 2 6 2" xfId="56232"/>
    <cellStyle name="Total 2 7 2 2 2 6 3" xfId="56233"/>
    <cellStyle name="Total 2 7 2 2 2 6 4" xfId="56234"/>
    <cellStyle name="Total 2 7 2 2 2 6 5" xfId="56235"/>
    <cellStyle name="Total 2 7 2 2 2 6 6" xfId="56236"/>
    <cellStyle name="Total 2 7 2 2 2 6 7" xfId="56237"/>
    <cellStyle name="Total 2 7 2 2 2 7" xfId="56238"/>
    <cellStyle name="Total 2 7 2 2 2 7 2" xfId="56239"/>
    <cellStyle name="Total 2 7 2 2 2 7 3" xfId="56240"/>
    <cellStyle name="Total 2 7 2 2 2 7 4" xfId="56241"/>
    <cellStyle name="Total 2 7 2 2 2 7 5" xfId="56242"/>
    <cellStyle name="Total 2 7 2 2 2 8" xfId="56243"/>
    <cellStyle name="Total 2 7 2 2 2 8 2" xfId="56244"/>
    <cellStyle name="Total 2 7 2 2 2 8 3" xfId="56245"/>
    <cellStyle name="Total 2 7 2 2 2 8 4" xfId="56246"/>
    <cellStyle name="Total 2 7 2 2 2 8 5" xfId="56247"/>
    <cellStyle name="Total 2 7 2 2 2 9" xfId="56248"/>
    <cellStyle name="Total 2 7 2 2 2 9 2" xfId="56249"/>
    <cellStyle name="Total 2 7 2 2 2 9 3" xfId="56250"/>
    <cellStyle name="Total 2 7 2 2 2 9 4" xfId="56251"/>
    <cellStyle name="Total 2 7 2 2 2 9 5" xfId="56252"/>
    <cellStyle name="Total 2 7 2 2 3" xfId="56253"/>
    <cellStyle name="Total 2 7 2 2 3 10" xfId="56254"/>
    <cellStyle name="Total 2 7 2 2 3 2" xfId="56255"/>
    <cellStyle name="Total 2 7 2 2 3 2 2" xfId="56256"/>
    <cellStyle name="Total 2 7 2 2 3 2 2 2" xfId="56257"/>
    <cellStyle name="Total 2 7 2 2 3 2 2 3" xfId="56258"/>
    <cellStyle name="Total 2 7 2 2 3 2 2 4" xfId="56259"/>
    <cellStyle name="Total 2 7 2 2 3 2 2 5" xfId="56260"/>
    <cellStyle name="Total 2 7 2 2 3 2 2 6" xfId="56261"/>
    <cellStyle name="Total 2 7 2 2 3 2 2 7" xfId="56262"/>
    <cellStyle name="Total 2 7 2 2 3 2 3" xfId="56263"/>
    <cellStyle name="Total 2 7 2 2 3 2 4" xfId="56264"/>
    <cellStyle name="Total 2 7 2 2 3 3" xfId="56265"/>
    <cellStyle name="Total 2 7 2 2 3 3 2" xfId="56266"/>
    <cellStyle name="Total 2 7 2 2 3 3 2 2" xfId="56267"/>
    <cellStyle name="Total 2 7 2 2 3 3 2 3" xfId="56268"/>
    <cellStyle name="Total 2 7 2 2 3 3 2 4" xfId="56269"/>
    <cellStyle name="Total 2 7 2 2 3 3 2 5" xfId="56270"/>
    <cellStyle name="Total 2 7 2 2 3 3 2 6" xfId="56271"/>
    <cellStyle name="Total 2 7 2 2 3 3 2 7" xfId="56272"/>
    <cellStyle name="Total 2 7 2 2 3 3 3" xfId="56273"/>
    <cellStyle name="Total 2 7 2 2 3 3 4" xfId="56274"/>
    <cellStyle name="Total 2 7 2 2 3 4" xfId="56275"/>
    <cellStyle name="Total 2 7 2 2 3 4 2" xfId="56276"/>
    <cellStyle name="Total 2 7 2 2 3 4 2 2" xfId="56277"/>
    <cellStyle name="Total 2 7 2 2 3 4 2 3" xfId="56278"/>
    <cellStyle name="Total 2 7 2 2 3 4 2 4" xfId="56279"/>
    <cellStyle name="Total 2 7 2 2 3 4 2 5" xfId="56280"/>
    <cellStyle name="Total 2 7 2 2 3 4 2 6" xfId="56281"/>
    <cellStyle name="Total 2 7 2 2 3 4 2 7" xfId="56282"/>
    <cellStyle name="Total 2 7 2 2 3 4 3" xfId="56283"/>
    <cellStyle name="Total 2 7 2 2 3 4 4" xfId="56284"/>
    <cellStyle name="Total 2 7 2 2 3 5" xfId="56285"/>
    <cellStyle name="Total 2 7 2 2 3 5 2" xfId="56286"/>
    <cellStyle name="Total 2 7 2 2 3 5 3" xfId="56287"/>
    <cellStyle name="Total 2 7 2 2 3 5 4" xfId="56288"/>
    <cellStyle name="Total 2 7 2 2 3 5 5" xfId="56289"/>
    <cellStyle name="Total 2 7 2 2 3 5 6" xfId="56290"/>
    <cellStyle name="Total 2 7 2 2 3 5 7" xfId="56291"/>
    <cellStyle name="Total 2 7 2 2 3 5 8" xfId="56292"/>
    <cellStyle name="Total 2 7 2 2 3 6" xfId="56293"/>
    <cellStyle name="Total 2 7 2 2 3 6 2" xfId="56294"/>
    <cellStyle name="Total 2 7 2 2 3 6 3" xfId="56295"/>
    <cellStyle name="Total 2 7 2 2 3 6 4" xfId="56296"/>
    <cellStyle name="Total 2 7 2 2 3 6 5" xfId="56297"/>
    <cellStyle name="Total 2 7 2 2 3 6 6" xfId="56298"/>
    <cellStyle name="Total 2 7 2 2 3 6 7" xfId="56299"/>
    <cellStyle name="Total 2 7 2 2 3 7" xfId="56300"/>
    <cellStyle name="Total 2 7 2 2 3 8" xfId="56301"/>
    <cellStyle name="Total 2 7 2 2 3 9" xfId="56302"/>
    <cellStyle name="Total 2 7 2 2 4" xfId="56303"/>
    <cellStyle name="Total 2 7 2 2 4 2" xfId="56304"/>
    <cellStyle name="Total 2 7 2 2 4 2 2" xfId="56305"/>
    <cellStyle name="Total 2 7 2 2 4 2 3" xfId="56306"/>
    <cellStyle name="Total 2 7 2 2 4 2 4" xfId="56307"/>
    <cellStyle name="Total 2 7 2 2 4 2 5" xfId="56308"/>
    <cellStyle name="Total 2 7 2 2 4 2 6" xfId="56309"/>
    <cellStyle name="Total 2 7 2 2 4 2 7" xfId="56310"/>
    <cellStyle name="Total 2 7 2 2 4 3" xfId="56311"/>
    <cellStyle name="Total 2 7 2 2 4 4" xfId="56312"/>
    <cellStyle name="Total 2 7 2 2 4 5" xfId="56313"/>
    <cellStyle name="Total 2 7 2 2 5" xfId="56314"/>
    <cellStyle name="Total 2 7 2 2 5 2" xfId="56315"/>
    <cellStyle name="Total 2 7 2 2 5 2 2" xfId="56316"/>
    <cellStyle name="Total 2 7 2 2 5 2 3" xfId="56317"/>
    <cellStyle name="Total 2 7 2 2 5 2 4" xfId="56318"/>
    <cellStyle name="Total 2 7 2 2 5 2 5" xfId="56319"/>
    <cellStyle name="Total 2 7 2 2 5 2 6" xfId="56320"/>
    <cellStyle name="Total 2 7 2 2 5 2 7" xfId="56321"/>
    <cellStyle name="Total 2 7 2 2 5 3" xfId="56322"/>
    <cellStyle name="Total 2 7 2 2 5 4" xfId="56323"/>
    <cellStyle name="Total 2 7 2 2 5 5" xfId="56324"/>
    <cellStyle name="Total 2 7 2 2 6" xfId="56325"/>
    <cellStyle name="Total 2 7 2 2 6 2" xfId="56326"/>
    <cellStyle name="Total 2 7 2 2 6 2 2" xfId="56327"/>
    <cellStyle name="Total 2 7 2 2 6 2 3" xfId="56328"/>
    <cellStyle name="Total 2 7 2 2 6 2 4" xfId="56329"/>
    <cellStyle name="Total 2 7 2 2 6 2 5" xfId="56330"/>
    <cellStyle name="Total 2 7 2 2 6 2 6" xfId="56331"/>
    <cellStyle name="Total 2 7 2 2 6 2 7" xfId="56332"/>
    <cellStyle name="Total 2 7 2 2 6 3" xfId="56333"/>
    <cellStyle name="Total 2 7 2 2 6 4" xfId="56334"/>
    <cellStyle name="Total 2 7 2 2 6 5" xfId="56335"/>
    <cellStyle name="Total 2 7 2 2 7" xfId="56336"/>
    <cellStyle name="Total 2 7 2 2 7 2" xfId="56337"/>
    <cellStyle name="Total 2 7 2 2 7 2 2" xfId="56338"/>
    <cellStyle name="Total 2 7 2 2 7 2 3" xfId="56339"/>
    <cellStyle name="Total 2 7 2 2 7 2 4" xfId="56340"/>
    <cellStyle name="Total 2 7 2 2 7 2 5" xfId="56341"/>
    <cellStyle name="Total 2 7 2 2 7 2 6" xfId="56342"/>
    <cellStyle name="Total 2 7 2 2 7 2 7" xfId="56343"/>
    <cellStyle name="Total 2 7 2 2 7 3" xfId="56344"/>
    <cellStyle name="Total 2 7 2 2 7 4" xfId="56345"/>
    <cellStyle name="Total 2 7 2 2 7 5" xfId="56346"/>
    <cellStyle name="Total 2 7 2 2 8" xfId="56347"/>
    <cellStyle name="Total 2 7 2 2 8 2" xfId="56348"/>
    <cellStyle name="Total 2 7 2 2 8 3" xfId="56349"/>
    <cellStyle name="Total 2 7 2 2 8 4" xfId="56350"/>
    <cellStyle name="Total 2 7 2 2 8 5" xfId="56351"/>
    <cellStyle name="Total 2 7 2 2 8 6" xfId="56352"/>
    <cellStyle name="Total 2 7 2 2 8 7" xfId="56353"/>
    <cellStyle name="Total 2 7 2 2 8 8" xfId="56354"/>
    <cellStyle name="Total 2 7 2 2 9" xfId="56355"/>
    <cellStyle name="Total 2 7 2 2 9 2" xfId="56356"/>
    <cellStyle name="Total 2 7 2 2 9 3" xfId="56357"/>
    <cellStyle name="Total 2 7 2 2 9 4" xfId="56358"/>
    <cellStyle name="Total 2 7 2 2 9 5" xfId="56359"/>
    <cellStyle name="Total 2 7 2 2 9 6" xfId="56360"/>
    <cellStyle name="Total 2 7 2 2 9 7" xfId="56361"/>
    <cellStyle name="Total 2 7 2 3" xfId="56362"/>
    <cellStyle name="Total 2 7 2 3 10" xfId="56363"/>
    <cellStyle name="Total 2 7 2 3 10 2" xfId="56364"/>
    <cellStyle name="Total 2 7 2 3 10 3" xfId="56365"/>
    <cellStyle name="Total 2 7 2 3 10 4" xfId="56366"/>
    <cellStyle name="Total 2 7 2 3 10 5" xfId="56367"/>
    <cellStyle name="Total 2 7 2 3 11" xfId="56368"/>
    <cellStyle name="Total 2 7 2 3 11 2" xfId="56369"/>
    <cellStyle name="Total 2 7 2 3 11 3" xfId="56370"/>
    <cellStyle name="Total 2 7 2 3 11 4" xfId="56371"/>
    <cellStyle name="Total 2 7 2 3 11 5" xfId="56372"/>
    <cellStyle name="Total 2 7 2 3 12" xfId="56373"/>
    <cellStyle name="Total 2 7 2 3 12 2" xfId="56374"/>
    <cellStyle name="Total 2 7 2 3 12 3" xfId="56375"/>
    <cellStyle name="Total 2 7 2 3 12 4" xfId="56376"/>
    <cellStyle name="Total 2 7 2 3 12 5" xfId="56377"/>
    <cellStyle name="Total 2 7 2 3 13" xfId="56378"/>
    <cellStyle name="Total 2 7 2 3 13 2" xfId="56379"/>
    <cellStyle name="Total 2 7 2 3 13 3" xfId="56380"/>
    <cellStyle name="Total 2 7 2 3 13 4" xfId="56381"/>
    <cellStyle name="Total 2 7 2 3 13 5" xfId="56382"/>
    <cellStyle name="Total 2 7 2 3 14" xfId="56383"/>
    <cellStyle name="Total 2 7 2 3 14 2" xfId="56384"/>
    <cellStyle name="Total 2 7 2 3 14 3" xfId="56385"/>
    <cellStyle name="Total 2 7 2 3 14 4" xfId="56386"/>
    <cellStyle name="Total 2 7 2 3 14 5" xfId="56387"/>
    <cellStyle name="Total 2 7 2 3 15" xfId="56388"/>
    <cellStyle name="Total 2 7 2 3 15 2" xfId="56389"/>
    <cellStyle name="Total 2 7 2 3 15 3" xfId="56390"/>
    <cellStyle name="Total 2 7 2 3 15 4" xfId="56391"/>
    <cellStyle name="Total 2 7 2 3 15 5" xfId="56392"/>
    <cellStyle name="Total 2 7 2 3 16" xfId="56393"/>
    <cellStyle name="Total 2 7 2 3 16 2" xfId="56394"/>
    <cellStyle name="Total 2 7 2 3 16 3" xfId="56395"/>
    <cellStyle name="Total 2 7 2 3 16 4" xfId="56396"/>
    <cellStyle name="Total 2 7 2 3 16 5" xfId="56397"/>
    <cellStyle name="Total 2 7 2 3 17" xfId="56398"/>
    <cellStyle name="Total 2 7 2 3 17 2" xfId="56399"/>
    <cellStyle name="Total 2 7 2 3 17 3" xfId="56400"/>
    <cellStyle name="Total 2 7 2 3 17 4" xfId="56401"/>
    <cellStyle name="Total 2 7 2 3 17 5" xfId="56402"/>
    <cellStyle name="Total 2 7 2 3 18" xfId="56403"/>
    <cellStyle name="Total 2 7 2 3 18 2" xfId="56404"/>
    <cellStyle name="Total 2 7 2 3 18 3" xfId="56405"/>
    <cellStyle name="Total 2 7 2 3 18 4" xfId="56406"/>
    <cellStyle name="Total 2 7 2 3 18 5" xfId="56407"/>
    <cellStyle name="Total 2 7 2 3 19" xfId="56408"/>
    <cellStyle name="Total 2 7 2 3 2" xfId="56409"/>
    <cellStyle name="Total 2 7 2 3 2 10" xfId="56410"/>
    <cellStyle name="Total 2 7 2 3 2 10 2" xfId="56411"/>
    <cellStyle name="Total 2 7 2 3 2 10 3" xfId="56412"/>
    <cellStyle name="Total 2 7 2 3 2 10 4" xfId="56413"/>
    <cellStyle name="Total 2 7 2 3 2 10 5" xfId="56414"/>
    <cellStyle name="Total 2 7 2 3 2 11" xfId="56415"/>
    <cellStyle name="Total 2 7 2 3 2 11 2" xfId="56416"/>
    <cellStyle name="Total 2 7 2 3 2 11 3" xfId="56417"/>
    <cellStyle name="Total 2 7 2 3 2 11 4" xfId="56418"/>
    <cellStyle name="Total 2 7 2 3 2 11 5" xfId="56419"/>
    <cellStyle name="Total 2 7 2 3 2 12" xfId="56420"/>
    <cellStyle name="Total 2 7 2 3 2 12 2" xfId="56421"/>
    <cellStyle name="Total 2 7 2 3 2 12 3" xfId="56422"/>
    <cellStyle name="Total 2 7 2 3 2 12 4" xfId="56423"/>
    <cellStyle name="Total 2 7 2 3 2 12 5" xfId="56424"/>
    <cellStyle name="Total 2 7 2 3 2 13" xfId="56425"/>
    <cellStyle name="Total 2 7 2 3 2 13 2" xfId="56426"/>
    <cellStyle name="Total 2 7 2 3 2 13 3" xfId="56427"/>
    <cellStyle name="Total 2 7 2 3 2 13 4" xfId="56428"/>
    <cellStyle name="Total 2 7 2 3 2 13 5" xfId="56429"/>
    <cellStyle name="Total 2 7 2 3 2 14" xfId="56430"/>
    <cellStyle name="Total 2 7 2 3 2 14 2" xfId="56431"/>
    <cellStyle name="Total 2 7 2 3 2 14 3" xfId="56432"/>
    <cellStyle name="Total 2 7 2 3 2 14 4" xfId="56433"/>
    <cellStyle name="Total 2 7 2 3 2 14 5" xfId="56434"/>
    <cellStyle name="Total 2 7 2 3 2 15" xfId="56435"/>
    <cellStyle name="Total 2 7 2 3 2 15 2" xfId="56436"/>
    <cellStyle name="Total 2 7 2 3 2 15 3" xfId="56437"/>
    <cellStyle name="Total 2 7 2 3 2 15 4" xfId="56438"/>
    <cellStyle name="Total 2 7 2 3 2 15 5" xfId="56439"/>
    <cellStyle name="Total 2 7 2 3 2 16" xfId="56440"/>
    <cellStyle name="Total 2 7 2 3 2 16 2" xfId="56441"/>
    <cellStyle name="Total 2 7 2 3 2 16 3" xfId="56442"/>
    <cellStyle name="Total 2 7 2 3 2 16 4" xfId="56443"/>
    <cellStyle name="Total 2 7 2 3 2 16 5" xfId="56444"/>
    <cellStyle name="Total 2 7 2 3 2 17" xfId="56445"/>
    <cellStyle name="Total 2 7 2 3 2 17 2" xfId="56446"/>
    <cellStyle name="Total 2 7 2 3 2 17 3" xfId="56447"/>
    <cellStyle name="Total 2 7 2 3 2 17 4" xfId="56448"/>
    <cellStyle name="Total 2 7 2 3 2 17 5" xfId="56449"/>
    <cellStyle name="Total 2 7 2 3 2 18" xfId="56450"/>
    <cellStyle name="Total 2 7 2 3 2 18 2" xfId="56451"/>
    <cellStyle name="Total 2 7 2 3 2 18 3" xfId="56452"/>
    <cellStyle name="Total 2 7 2 3 2 18 4" xfId="56453"/>
    <cellStyle name="Total 2 7 2 3 2 18 5" xfId="56454"/>
    <cellStyle name="Total 2 7 2 3 2 19" xfId="56455"/>
    <cellStyle name="Total 2 7 2 3 2 2" xfId="56456"/>
    <cellStyle name="Total 2 7 2 3 2 2 2" xfId="56457"/>
    <cellStyle name="Total 2 7 2 3 2 2 2 2" xfId="56458"/>
    <cellStyle name="Total 2 7 2 3 2 2 2 3" xfId="56459"/>
    <cellStyle name="Total 2 7 2 3 2 2 2 4" xfId="56460"/>
    <cellStyle name="Total 2 7 2 3 2 2 2 5" xfId="56461"/>
    <cellStyle name="Total 2 7 2 3 2 2 2 6" xfId="56462"/>
    <cellStyle name="Total 2 7 2 3 2 2 2 7" xfId="56463"/>
    <cellStyle name="Total 2 7 2 3 2 2 3" xfId="56464"/>
    <cellStyle name="Total 2 7 2 3 2 2 4" xfId="56465"/>
    <cellStyle name="Total 2 7 2 3 2 2 5" xfId="56466"/>
    <cellStyle name="Total 2 7 2 3 2 3" xfId="56467"/>
    <cellStyle name="Total 2 7 2 3 2 3 2" xfId="56468"/>
    <cellStyle name="Total 2 7 2 3 2 3 2 2" xfId="56469"/>
    <cellStyle name="Total 2 7 2 3 2 3 2 3" xfId="56470"/>
    <cellStyle name="Total 2 7 2 3 2 3 2 4" xfId="56471"/>
    <cellStyle name="Total 2 7 2 3 2 3 2 5" xfId="56472"/>
    <cellStyle name="Total 2 7 2 3 2 3 2 6" xfId="56473"/>
    <cellStyle name="Total 2 7 2 3 2 3 2 7" xfId="56474"/>
    <cellStyle name="Total 2 7 2 3 2 3 3" xfId="56475"/>
    <cellStyle name="Total 2 7 2 3 2 3 4" xfId="56476"/>
    <cellStyle name="Total 2 7 2 3 2 3 5" xfId="56477"/>
    <cellStyle name="Total 2 7 2 3 2 4" xfId="56478"/>
    <cellStyle name="Total 2 7 2 3 2 4 2" xfId="56479"/>
    <cellStyle name="Total 2 7 2 3 2 4 2 2" xfId="56480"/>
    <cellStyle name="Total 2 7 2 3 2 4 2 3" xfId="56481"/>
    <cellStyle name="Total 2 7 2 3 2 4 2 4" xfId="56482"/>
    <cellStyle name="Total 2 7 2 3 2 4 2 5" xfId="56483"/>
    <cellStyle name="Total 2 7 2 3 2 4 2 6" xfId="56484"/>
    <cellStyle name="Total 2 7 2 3 2 4 2 7" xfId="56485"/>
    <cellStyle name="Total 2 7 2 3 2 4 3" xfId="56486"/>
    <cellStyle name="Total 2 7 2 3 2 4 4" xfId="56487"/>
    <cellStyle name="Total 2 7 2 3 2 4 5" xfId="56488"/>
    <cellStyle name="Total 2 7 2 3 2 5" xfId="56489"/>
    <cellStyle name="Total 2 7 2 3 2 5 2" xfId="56490"/>
    <cellStyle name="Total 2 7 2 3 2 5 3" xfId="56491"/>
    <cellStyle name="Total 2 7 2 3 2 5 4" xfId="56492"/>
    <cellStyle name="Total 2 7 2 3 2 5 5" xfId="56493"/>
    <cellStyle name="Total 2 7 2 3 2 5 6" xfId="56494"/>
    <cellStyle name="Total 2 7 2 3 2 5 7" xfId="56495"/>
    <cellStyle name="Total 2 7 2 3 2 5 8" xfId="56496"/>
    <cellStyle name="Total 2 7 2 3 2 6" xfId="56497"/>
    <cellStyle name="Total 2 7 2 3 2 6 2" xfId="56498"/>
    <cellStyle name="Total 2 7 2 3 2 6 3" xfId="56499"/>
    <cellStyle name="Total 2 7 2 3 2 6 4" xfId="56500"/>
    <cellStyle name="Total 2 7 2 3 2 6 5" xfId="56501"/>
    <cellStyle name="Total 2 7 2 3 2 6 6" xfId="56502"/>
    <cellStyle name="Total 2 7 2 3 2 6 7" xfId="56503"/>
    <cellStyle name="Total 2 7 2 3 2 7" xfId="56504"/>
    <cellStyle name="Total 2 7 2 3 2 7 2" xfId="56505"/>
    <cellStyle name="Total 2 7 2 3 2 7 3" xfId="56506"/>
    <cellStyle name="Total 2 7 2 3 2 7 4" xfId="56507"/>
    <cellStyle name="Total 2 7 2 3 2 7 5" xfId="56508"/>
    <cellStyle name="Total 2 7 2 3 2 8" xfId="56509"/>
    <cellStyle name="Total 2 7 2 3 2 8 2" xfId="56510"/>
    <cellStyle name="Total 2 7 2 3 2 8 3" xfId="56511"/>
    <cellStyle name="Total 2 7 2 3 2 8 4" xfId="56512"/>
    <cellStyle name="Total 2 7 2 3 2 8 5" xfId="56513"/>
    <cellStyle name="Total 2 7 2 3 2 9" xfId="56514"/>
    <cellStyle name="Total 2 7 2 3 2 9 2" xfId="56515"/>
    <cellStyle name="Total 2 7 2 3 2 9 3" xfId="56516"/>
    <cellStyle name="Total 2 7 2 3 2 9 4" xfId="56517"/>
    <cellStyle name="Total 2 7 2 3 2 9 5" xfId="56518"/>
    <cellStyle name="Total 2 7 2 3 3" xfId="56519"/>
    <cellStyle name="Total 2 7 2 3 3 10" xfId="56520"/>
    <cellStyle name="Total 2 7 2 3 3 2" xfId="56521"/>
    <cellStyle name="Total 2 7 2 3 3 2 2" xfId="56522"/>
    <cellStyle name="Total 2 7 2 3 3 2 2 2" xfId="56523"/>
    <cellStyle name="Total 2 7 2 3 3 2 2 3" xfId="56524"/>
    <cellStyle name="Total 2 7 2 3 3 2 2 4" xfId="56525"/>
    <cellStyle name="Total 2 7 2 3 3 2 2 5" xfId="56526"/>
    <cellStyle name="Total 2 7 2 3 3 2 2 6" xfId="56527"/>
    <cellStyle name="Total 2 7 2 3 3 2 2 7" xfId="56528"/>
    <cellStyle name="Total 2 7 2 3 3 2 3" xfId="56529"/>
    <cellStyle name="Total 2 7 2 3 3 2 4" xfId="56530"/>
    <cellStyle name="Total 2 7 2 3 3 3" xfId="56531"/>
    <cellStyle name="Total 2 7 2 3 3 3 2" xfId="56532"/>
    <cellStyle name="Total 2 7 2 3 3 3 2 2" xfId="56533"/>
    <cellStyle name="Total 2 7 2 3 3 3 2 3" xfId="56534"/>
    <cellStyle name="Total 2 7 2 3 3 3 2 4" xfId="56535"/>
    <cellStyle name="Total 2 7 2 3 3 3 2 5" xfId="56536"/>
    <cellStyle name="Total 2 7 2 3 3 3 2 6" xfId="56537"/>
    <cellStyle name="Total 2 7 2 3 3 3 2 7" xfId="56538"/>
    <cellStyle name="Total 2 7 2 3 3 3 3" xfId="56539"/>
    <cellStyle name="Total 2 7 2 3 3 3 4" xfId="56540"/>
    <cellStyle name="Total 2 7 2 3 3 4" xfId="56541"/>
    <cellStyle name="Total 2 7 2 3 3 4 2" xfId="56542"/>
    <cellStyle name="Total 2 7 2 3 3 4 2 2" xfId="56543"/>
    <cellStyle name="Total 2 7 2 3 3 4 2 3" xfId="56544"/>
    <cellStyle name="Total 2 7 2 3 3 4 2 4" xfId="56545"/>
    <cellStyle name="Total 2 7 2 3 3 4 2 5" xfId="56546"/>
    <cellStyle name="Total 2 7 2 3 3 4 2 6" xfId="56547"/>
    <cellStyle name="Total 2 7 2 3 3 4 2 7" xfId="56548"/>
    <cellStyle name="Total 2 7 2 3 3 4 3" xfId="56549"/>
    <cellStyle name="Total 2 7 2 3 3 4 4" xfId="56550"/>
    <cellStyle name="Total 2 7 2 3 3 5" xfId="56551"/>
    <cellStyle name="Total 2 7 2 3 3 5 2" xfId="56552"/>
    <cellStyle name="Total 2 7 2 3 3 5 3" xfId="56553"/>
    <cellStyle name="Total 2 7 2 3 3 5 4" xfId="56554"/>
    <cellStyle name="Total 2 7 2 3 3 5 5" xfId="56555"/>
    <cellStyle name="Total 2 7 2 3 3 5 6" xfId="56556"/>
    <cellStyle name="Total 2 7 2 3 3 5 7" xfId="56557"/>
    <cellStyle name="Total 2 7 2 3 3 5 8" xfId="56558"/>
    <cellStyle name="Total 2 7 2 3 3 6" xfId="56559"/>
    <cellStyle name="Total 2 7 2 3 3 6 2" xfId="56560"/>
    <cellStyle name="Total 2 7 2 3 3 6 3" xfId="56561"/>
    <cellStyle name="Total 2 7 2 3 3 6 4" xfId="56562"/>
    <cellStyle name="Total 2 7 2 3 3 6 5" xfId="56563"/>
    <cellStyle name="Total 2 7 2 3 3 6 6" xfId="56564"/>
    <cellStyle name="Total 2 7 2 3 3 6 7" xfId="56565"/>
    <cellStyle name="Total 2 7 2 3 3 7" xfId="56566"/>
    <cellStyle name="Total 2 7 2 3 3 8" xfId="56567"/>
    <cellStyle name="Total 2 7 2 3 3 9" xfId="56568"/>
    <cellStyle name="Total 2 7 2 3 4" xfId="56569"/>
    <cellStyle name="Total 2 7 2 3 4 2" xfId="56570"/>
    <cellStyle name="Total 2 7 2 3 4 2 2" xfId="56571"/>
    <cellStyle name="Total 2 7 2 3 4 2 3" xfId="56572"/>
    <cellStyle name="Total 2 7 2 3 4 2 4" xfId="56573"/>
    <cellStyle name="Total 2 7 2 3 4 2 5" xfId="56574"/>
    <cellStyle name="Total 2 7 2 3 4 2 6" xfId="56575"/>
    <cellStyle name="Total 2 7 2 3 4 2 7" xfId="56576"/>
    <cellStyle name="Total 2 7 2 3 4 3" xfId="56577"/>
    <cellStyle name="Total 2 7 2 3 4 4" xfId="56578"/>
    <cellStyle name="Total 2 7 2 3 4 5" xfId="56579"/>
    <cellStyle name="Total 2 7 2 3 5" xfId="56580"/>
    <cellStyle name="Total 2 7 2 3 5 2" xfId="56581"/>
    <cellStyle name="Total 2 7 2 3 5 2 2" xfId="56582"/>
    <cellStyle name="Total 2 7 2 3 5 2 3" xfId="56583"/>
    <cellStyle name="Total 2 7 2 3 5 2 4" xfId="56584"/>
    <cellStyle name="Total 2 7 2 3 5 2 5" xfId="56585"/>
    <cellStyle name="Total 2 7 2 3 5 2 6" xfId="56586"/>
    <cellStyle name="Total 2 7 2 3 5 2 7" xfId="56587"/>
    <cellStyle name="Total 2 7 2 3 5 3" xfId="56588"/>
    <cellStyle name="Total 2 7 2 3 5 4" xfId="56589"/>
    <cellStyle name="Total 2 7 2 3 5 5" xfId="56590"/>
    <cellStyle name="Total 2 7 2 3 6" xfId="56591"/>
    <cellStyle name="Total 2 7 2 3 6 2" xfId="56592"/>
    <cellStyle name="Total 2 7 2 3 6 2 2" xfId="56593"/>
    <cellStyle name="Total 2 7 2 3 6 2 3" xfId="56594"/>
    <cellStyle name="Total 2 7 2 3 6 2 4" xfId="56595"/>
    <cellStyle name="Total 2 7 2 3 6 2 5" xfId="56596"/>
    <cellStyle name="Total 2 7 2 3 6 2 6" xfId="56597"/>
    <cellStyle name="Total 2 7 2 3 6 2 7" xfId="56598"/>
    <cellStyle name="Total 2 7 2 3 6 3" xfId="56599"/>
    <cellStyle name="Total 2 7 2 3 6 4" xfId="56600"/>
    <cellStyle name="Total 2 7 2 3 6 5" xfId="56601"/>
    <cellStyle name="Total 2 7 2 3 7" xfId="56602"/>
    <cellStyle name="Total 2 7 2 3 7 2" xfId="56603"/>
    <cellStyle name="Total 2 7 2 3 7 2 2" xfId="56604"/>
    <cellStyle name="Total 2 7 2 3 7 2 3" xfId="56605"/>
    <cellStyle name="Total 2 7 2 3 7 2 4" xfId="56606"/>
    <cellStyle name="Total 2 7 2 3 7 2 5" xfId="56607"/>
    <cellStyle name="Total 2 7 2 3 7 2 6" xfId="56608"/>
    <cellStyle name="Total 2 7 2 3 7 2 7" xfId="56609"/>
    <cellStyle name="Total 2 7 2 3 7 3" xfId="56610"/>
    <cellStyle name="Total 2 7 2 3 7 4" xfId="56611"/>
    <cellStyle name="Total 2 7 2 3 7 5" xfId="56612"/>
    <cellStyle name="Total 2 7 2 3 8" xfId="56613"/>
    <cellStyle name="Total 2 7 2 3 8 2" xfId="56614"/>
    <cellStyle name="Total 2 7 2 3 8 3" xfId="56615"/>
    <cellStyle name="Total 2 7 2 3 8 4" xfId="56616"/>
    <cellStyle name="Total 2 7 2 3 8 5" xfId="56617"/>
    <cellStyle name="Total 2 7 2 3 8 6" xfId="56618"/>
    <cellStyle name="Total 2 7 2 3 8 7" xfId="56619"/>
    <cellStyle name="Total 2 7 2 3 8 8" xfId="56620"/>
    <cellStyle name="Total 2 7 2 3 9" xfId="56621"/>
    <cellStyle name="Total 2 7 2 3 9 2" xfId="56622"/>
    <cellStyle name="Total 2 7 2 3 9 3" xfId="56623"/>
    <cellStyle name="Total 2 7 2 3 9 4" xfId="56624"/>
    <cellStyle name="Total 2 7 2 3 9 5" xfId="56625"/>
    <cellStyle name="Total 2 7 2 3 9 6" xfId="56626"/>
    <cellStyle name="Total 2 7 2 3 9 7" xfId="56627"/>
    <cellStyle name="Total 2 7 2 4" xfId="56628"/>
    <cellStyle name="Total 2 7 2 4 10" xfId="56629"/>
    <cellStyle name="Total 2 7 2 4 10 2" xfId="56630"/>
    <cellStyle name="Total 2 7 2 4 10 3" xfId="56631"/>
    <cellStyle name="Total 2 7 2 4 10 4" xfId="56632"/>
    <cellStyle name="Total 2 7 2 4 10 5" xfId="56633"/>
    <cellStyle name="Total 2 7 2 4 11" xfId="56634"/>
    <cellStyle name="Total 2 7 2 4 11 2" xfId="56635"/>
    <cellStyle name="Total 2 7 2 4 11 3" xfId="56636"/>
    <cellStyle name="Total 2 7 2 4 11 4" xfId="56637"/>
    <cellStyle name="Total 2 7 2 4 11 5" xfId="56638"/>
    <cellStyle name="Total 2 7 2 4 12" xfId="56639"/>
    <cellStyle name="Total 2 7 2 4 12 2" xfId="56640"/>
    <cellStyle name="Total 2 7 2 4 12 3" xfId="56641"/>
    <cellStyle name="Total 2 7 2 4 12 4" xfId="56642"/>
    <cellStyle name="Total 2 7 2 4 12 5" xfId="56643"/>
    <cellStyle name="Total 2 7 2 4 13" xfId="56644"/>
    <cellStyle name="Total 2 7 2 4 13 2" xfId="56645"/>
    <cellStyle name="Total 2 7 2 4 13 3" xfId="56646"/>
    <cellStyle name="Total 2 7 2 4 13 4" xfId="56647"/>
    <cellStyle name="Total 2 7 2 4 13 5" xfId="56648"/>
    <cellStyle name="Total 2 7 2 4 14" xfId="56649"/>
    <cellStyle name="Total 2 7 2 4 14 2" xfId="56650"/>
    <cellStyle name="Total 2 7 2 4 14 3" xfId="56651"/>
    <cellStyle name="Total 2 7 2 4 14 4" xfId="56652"/>
    <cellStyle name="Total 2 7 2 4 14 5" xfId="56653"/>
    <cellStyle name="Total 2 7 2 4 15" xfId="56654"/>
    <cellStyle name="Total 2 7 2 4 15 2" xfId="56655"/>
    <cellStyle name="Total 2 7 2 4 15 3" xfId="56656"/>
    <cellStyle name="Total 2 7 2 4 15 4" xfId="56657"/>
    <cellStyle name="Total 2 7 2 4 15 5" xfId="56658"/>
    <cellStyle name="Total 2 7 2 4 16" xfId="56659"/>
    <cellStyle name="Total 2 7 2 4 16 2" xfId="56660"/>
    <cellStyle name="Total 2 7 2 4 16 3" xfId="56661"/>
    <cellStyle name="Total 2 7 2 4 16 4" xfId="56662"/>
    <cellStyle name="Total 2 7 2 4 16 5" xfId="56663"/>
    <cellStyle name="Total 2 7 2 4 17" xfId="56664"/>
    <cellStyle name="Total 2 7 2 4 17 2" xfId="56665"/>
    <cellStyle name="Total 2 7 2 4 17 3" xfId="56666"/>
    <cellStyle name="Total 2 7 2 4 17 4" xfId="56667"/>
    <cellStyle name="Total 2 7 2 4 17 5" xfId="56668"/>
    <cellStyle name="Total 2 7 2 4 18" xfId="56669"/>
    <cellStyle name="Total 2 7 2 4 18 2" xfId="56670"/>
    <cellStyle name="Total 2 7 2 4 18 3" xfId="56671"/>
    <cellStyle name="Total 2 7 2 4 18 4" xfId="56672"/>
    <cellStyle name="Total 2 7 2 4 18 5" xfId="56673"/>
    <cellStyle name="Total 2 7 2 4 19" xfId="56674"/>
    <cellStyle name="Total 2 7 2 4 2" xfId="56675"/>
    <cellStyle name="Total 2 7 2 4 2 2" xfId="56676"/>
    <cellStyle name="Total 2 7 2 4 2 2 2" xfId="56677"/>
    <cellStyle name="Total 2 7 2 4 2 2 3" xfId="56678"/>
    <cellStyle name="Total 2 7 2 4 2 2 4" xfId="56679"/>
    <cellStyle name="Total 2 7 2 4 2 2 5" xfId="56680"/>
    <cellStyle name="Total 2 7 2 4 2 2 6" xfId="56681"/>
    <cellStyle name="Total 2 7 2 4 2 2 7" xfId="56682"/>
    <cellStyle name="Total 2 7 2 4 2 3" xfId="56683"/>
    <cellStyle name="Total 2 7 2 4 2 4" xfId="56684"/>
    <cellStyle name="Total 2 7 2 4 2 5" xfId="56685"/>
    <cellStyle name="Total 2 7 2 4 3" xfId="56686"/>
    <cellStyle name="Total 2 7 2 4 3 2" xfId="56687"/>
    <cellStyle name="Total 2 7 2 4 3 2 2" xfId="56688"/>
    <cellStyle name="Total 2 7 2 4 3 2 3" xfId="56689"/>
    <cellStyle name="Total 2 7 2 4 3 2 4" xfId="56690"/>
    <cellStyle name="Total 2 7 2 4 3 2 5" xfId="56691"/>
    <cellStyle name="Total 2 7 2 4 3 2 6" xfId="56692"/>
    <cellStyle name="Total 2 7 2 4 3 2 7" xfId="56693"/>
    <cellStyle name="Total 2 7 2 4 3 3" xfId="56694"/>
    <cellStyle name="Total 2 7 2 4 3 4" xfId="56695"/>
    <cellStyle name="Total 2 7 2 4 3 5" xfId="56696"/>
    <cellStyle name="Total 2 7 2 4 4" xfId="56697"/>
    <cellStyle name="Total 2 7 2 4 4 2" xfId="56698"/>
    <cellStyle name="Total 2 7 2 4 4 2 2" xfId="56699"/>
    <cellStyle name="Total 2 7 2 4 4 2 3" xfId="56700"/>
    <cellStyle name="Total 2 7 2 4 4 2 4" xfId="56701"/>
    <cellStyle name="Total 2 7 2 4 4 2 5" xfId="56702"/>
    <cellStyle name="Total 2 7 2 4 4 2 6" xfId="56703"/>
    <cellStyle name="Total 2 7 2 4 4 2 7" xfId="56704"/>
    <cellStyle name="Total 2 7 2 4 4 3" xfId="56705"/>
    <cellStyle name="Total 2 7 2 4 4 4" xfId="56706"/>
    <cellStyle name="Total 2 7 2 4 4 5" xfId="56707"/>
    <cellStyle name="Total 2 7 2 4 5" xfId="56708"/>
    <cellStyle name="Total 2 7 2 4 5 2" xfId="56709"/>
    <cellStyle name="Total 2 7 2 4 5 3" xfId="56710"/>
    <cellStyle name="Total 2 7 2 4 5 4" xfId="56711"/>
    <cellStyle name="Total 2 7 2 4 5 5" xfId="56712"/>
    <cellStyle name="Total 2 7 2 4 5 6" xfId="56713"/>
    <cellStyle name="Total 2 7 2 4 5 7" xfId="56714"/>
    <cellStyle name="Total 2 7 2 4 5 8" xfId="56715"/>
    <cellStyle name="Total 2 7 2 4 6" xfId="56716"/>
    <cellStyle name="Total 2 7 2 4 6 2" xfId="56717"/>
    <cellStyle name="Total 2 7 2 4 6 3" xfId="56718"/>
    <cellStyle name="Total 2 7 2 4 6 4" xfId="56719"/>
    <cellStyle name="Total 2 7 2 4 6 5" xfId="56720"/>
    <cellStyle name="Total 2 7 2 4 6 6" xfId="56721"/>
    <cellStyle name="Total 2 7 2 4 6 7" xfId="56722"/>
    <cellStyle name="Total 2 7 2 4 7" xfId="56723"/>
    <cellStyle name="Total 2 7 2 4 7 2" xfId="56724"/>
    <cellStyle name="Total 2 7 2 4 7 3" xfId="56725"/>
    <cellStyle name="Total 2 7 2 4 7 4" xfId="56726"/>
    <cellStyle name="Total 2 7 2 4 7 5" xfId="56727"/>
    <cellStyle name="Total 2 7 2 4 8" xfId="56728"/>
    <cellStyle name="Total 2 7 2 4 8 2" xfId="56729"/>
    <cellStyle name="Total 2 7 2 4 8 3" xfId="56730"/>
    <cellStyle name="Total 2 7 2 4 8 4" xfId="56731"/>
    <cellStyle name="Total 2 7 2 4 8 5" xfId="56732"/>
    <cellStyle name="Total 2 7 2 4 9" xfId="56733"/>
    <cellStyle name="Total 2 7 2 4 9 2" xfId="56734"/>
    <cellStyle name="Total 2 7 2 4 9 3" xfId="56735"/>
    <cellStyle name="Total 2 7 2 4 9 4" xfId="56736"/>
    <cellStyle name="Total 2 7 2 4 9 5" xfId="56737"/>
    <cellStyle name="Total 2 7 2 5" xfId="56738"/>
    <cellStyle name="Total 2 7 2 5 10" xfId="56739"/>
    <cellStyle name="Total 2 7 2 5 2" xfId="56740"/>
    <cellStyle name="Total 2 7 2 5 2 2" xfId="56741"/>
    <cellStyle name="Total 2 7 2 5 2 2 2" xfId="56742"/>
    <cellStyle name="Total 2 7 2 5 2 2 3" xfId="56743"/>
    <cellStyle name="Total 2 7 2 5 2 2 4" xfId="56744"/>
    <cellStyle name="Total 2 7 2 5 2 2 5" xfId="56745"/>
    <cellStyle name="Total 2 7 2 5 2 2 6" xfId="56746"/>
    <cellStyle name="Total 2 7 2 5 2 2 7" xfId="56747"/>
    <cellStyle name="Total 2 7 2 5 2 3" xfId="56748"/>
    <cellStyle name="Total 2 7 2 5 2 4" xfId="56749"/>
    <cellStyle name="Total 2 7 2 5 3" xfId="56750"/>
    <cellStyle name="Total 2 7 2 5 3 2" xfId="56751"/>
    <cellStyle name="Total 2 7 2 5 3 2 2" xfId="56752"/>
    <cellStyle name="Total 2 7 2 5 3 2 3" xfId="56753"/>
    <cellStyle name="Total 2 7 2 5 3 2 4" xfId="56754"/>
    <cellStyle name="Total 2 7 2 5 3 2 5" xfId="56755"/>
    <cellStyle name="Total 2 7 2 5 3 2 6" xfId="56756"/>
    <cellStyle name="Total 2 7 2 5 3 2 7" xfId="56757"/>
    <cellStyle name="Total 2 7 2 5 3 3" xfId="56758"/>
    <cellStyle name="Total 2 7 2 5 3 4" xfId="56759"/>
    <cellStyle name="Total 2 7 2 5 4" xfId="56760"/>
    <cellStyle name="Total 2 7 2 5 4 2" xfId="56761"/>
    <cellStyle name="Total 2 7 2 5 4 2 2" xfId="56762"/>
    <cellStyle name="Total 2 7 2 5 4 2 3" xfId="56763"/>
    <cellStyle name="Total 2 7 2 5 4 2 4" xfId="56764"/>
    <cellStyle name="Total 2 7 2 5 4 2 5" xfId="56765"/>
    <cellStyle name="Total 2 7 2 5 4 2 6" xfId="56766"/>
    <cellStyle name="Total 2 7 2 5 4 2 7" xfId="56767"/>
    <cellStyle name="Total 2 7 2 5 4 3" xfId="56768"/>
    <cellStyle name="Total 2 7 2 5 4 4" xfId="56769"/>
    <cellStyle name="Total 2 7 2 5 5" xfId="56770"/>
    <cellStyle name="Total 2 7 2 5 5 2" xfId="56771"/>
    <cellStyle name="Total 2 7 2 5 5 3" xfId="56772"/>
    <cellStyle name="Total 2 7 2 5 5 4" xfId="56773"/>
    <cellStyle name="Total 2 7 2 5 5 5" xfId="56774"/>
    <cellStyle name="Total 2 7 2 5 5 6" xfId="56775"/>
    <cellStyle name="Total 2 7 2 5 5 7" xfId="56776"/>
    <cellStyle name="Total 2 7 2 5 5 8" xfId="56777"/>
    <cellStyle name="Total 2 7 2 5 6" xfId="56778"/>
    <cellStyle name="Total 2 7 2 5 6 2" xfId="56779"/>
    <cellStyle name="Total 2 7 2 5 6 3" xfId="56780"/>
    <cellStyle name="Total 2 7 2 5 6 4" xfId="56781"/>
    <cellStyle name="Total 2 7 2 5 6 5" xfId="56782"/>
    <cellStyle name="Total 2 7 2 5 6 6" xfId="56783"/>
    <cellStyle name="Total 2 7 2 5 6 7" xfId="56784"/>
    <cellStyle name="Total 2 7 2 5 7" xfId="56785"/>
    <cellStyle name="Total 2 7 2 5 8" xfId="56786"/>
    <cellStyle name="Total 2 7 2 5 9" xfId="56787"/>
    <cellStyle name="Total 2 7 2 6" xfId="56788"/>
    <cellStyle name="Total 2 7 2 6 2" xfId="56789"/>
    <cellStyle name="Total 2 7 2 6 2 2" xfId="56790"/>
    <cellStyle name="Total 2 7 2 6 2 3" xfId="56791"/>
    <cellStyle name="Total 2 7 2 6 2 4" xfId="56792"/>
    <cellStyle name="Total 2 7 2 6 2 5" xfId="56793"/>
    <cellStyle name="Total 2 7 2 6 2 6" xfId="56794"/>
    <cellStyle name="Total 2 7 2 6 2 7" xfId="56795"/>
    <cellStyle name="Total 2 7 2 6 3" xfId="56796"/>
    <cellStyle name="Total 2 7 2 6 4" xfId="56797"/>
    <cellStyle name="Total 2 7 2 6 5" xfId="56798"/>
    <cellStyle name="Total 2 7 2 7" xfId="56799"/>
    <cellStyle name="Total 2 7 2 7 2" xfId="56800"/>
    <cellStyle name="Total 2 7 2 7 2 2" xfId="56801"/>
    <cellStyle name="Total 2 7 2 7 2 3" xfId="56802"/>
    <cellStyle name="Total 2 7 2 7 2 4" xfId="56803"/>
    <cellStyle name="Total 2 7 2 7 2 5" xfId="56804"/>
    <cellStyle name="Total 2 7 2 7 2 6" xfId="56805"/>
    <cellStyle name="Total 2 7 2 7 2 7" xfId="56806"/>
    <cellStyle name="Total 2 7 2 7 3" xfId="56807"/>
    <cellStyle name="Total 2 7 2 7 4" xfId="56808"/>
    <cellStyle name="Total 2 7 2 7 5" xfId="56809"/>
    <cellStyle name="Total 2 7 2 8" xfId="56810"/>
    <cellStyle name="Total 2 7 2 8 2" xfId="56811"/>
    <cellStyle name="Total 2 7 2 8 2 2" xfId="56812"/>
    <cellStyle name="Total 2 7 2 8 2 3" xfId="56813"/>
    <cellStyle name="Total 2 7 2 8 2 4" xfId="56814"/>
    <cellStyle name="Total 2 7 2 8 2 5" xfId="56815"/>
    <cellStyle name="Total 2 7 2 8 2 6" xfId="56816"/>
    <cellStyle name="Total 2 7 2 8 2 7" xfId="56817"/>
    <cellStyle name="Total 2 7 2 8 3" xfId="56818"/>
    <cellStyle name="Total 2 7 2 8 4" xfId="56819"/>
    <cellStyle name="Total 2 7 2 8 5" xfId="56820"/>
    <cellStyle name="Total 2 7 2 9" xfId="56821"/>
    <cellStyle name="Total 2 7 2 9 2" xfId="56822"/>
    <cellStyle name="Total 2 7 2 9 2 2" xfId="56823"/>
    <cellStyle name="Total 2 7 2 9 2 3" xfId="56824"/>
    <cellStyle name="Total 2 7 2 9 2 4" xfId="56825"/>
    <cellStyle name="Total 2 7 2 9 2 5" xfId="56826"/>
    <cellStyle name="Total 2 7 2 9 2 6" xfId="56827"/>
    <cellStyle name="Total 2 7 2 9 2 7" xfId="56828"/>
    <cellStyle name="Total 2 7 2 9 3" xfId="56829"/>
    <cellStyle name="Total 2 7 2 9 4" xfId="56830"/>
    <cellStyle name="Total 2 7 2 9 5" xfId="56831"/>
    <cellStyle name="Total 2 7 20" xfId="56832"/>
    <cellStyle name="Total 2 7 3" xfId="56833"/>
    <cellStyle name="Total 2 7 3 10" xfId="56834"/>
    <cellStyle name="Total 2 7 3 10 2" xfId="56835"/>
    <cellStyle name="Total 2 7 3 10 3" xfId="56836"/>
    <cellStyle name="Total 2 7 3 10 4" xfId="56837"/>
    <cellStyle name="Total 2 7 3 10 5" xfId="56838"/>
    <cellStyle name="Total 2 7 3 10 6" xfId="56839"/>
    <cellStyle name="Total 2 7 3 10 7" xfId="56840"/>
    <cellStyle name="Total 2 7 3 10 8" xfId="56841"/>
    <cellStyle name="Total 2 7 3 11" xfId="56842"/>
    <cellStyle name="Total 2 7 3 11 2" xfId="56843"/>
    <cellStyle name="Total 2 7 3 11 3" xfId="56844"/>
    <cellStyle name="Total 2 7 3 11 4" xfId="56845"/>
    <cellStyle name="Total 2 7 3 11 5" xfId="56846"/>
    <cellStyle name="Total 2 7 3 11 6" xfId="56847"/>
    <cellStyle name="Total 2 7 3 11 7" xfId="56848"/>
    <cellStyle name="Total 2 7 3 12" xfId="56849"/>
    <cellStyle name="Total 2 7 3 12 2" xfId="56850"/>
    <cellStyle name="Total 2 7 3 12 3" xfId="56851"/>
    <cellStyle name="Total 2 7 3 12 4" xfId="56852"/>
    <cellStyle name="Total 2 7 3 12 5" xfId="56853"/>
    <cellStyle name="Total 2 7 3 13" xfId="56854"/>
    <cellStyle name="Total 2 7 3 13 2" xfId="56855"/>
    <cellStyle name="Total 2 7 3 13 3" xfId="56856"/>
    <cellStyle name="Total 2 7 3 13 4" xfId="56857"/>
    <cellStyle name="Total 2 7 3 13 5" xfId="56858"/>
    <cellStyle name="Total 2 7 3 14" xfId="56859"/>
    <cellStyle name="Total 2 7 3 14 2" xfId="56860"/>
    <cellStyle name="Total 2 7 3 14 3" xfId="56861"/>
    <cellStyle name="Total 2 7 3 14 4" xfId="56862"/>
    <cellStyle name="Total 2 7 3 14 5" xfId="56863"/>
    <cellStyle name="Total 2 7 3 15" xfId="56864"/>
    <cellStyle name="Total 2 7 3 15 2" xfId="56865"/>
    <cellStyle name="Total 2 7 3 15 3" xfId="56866"/>
    <cellStyle name="Total 2 7 3 15 4" xfId="56867"/>
    <cellStyle name="Total 2 7 3 15 5" xfId="56868"/>
    <cellStyle name="Total 2 7 3 16" xfId="56869"/>
    <cellStyle name="Total 2 7 3 16 2" xfId="56870"/>
    <cellStyle name="Total 2 7 3 16 3" xfId="56871"/>
    <cellStyle name="Total 2 7 3 16 4" xfId="56872"/>
    <cellStyle name="Total 2 7 3 16 5" xfId="56873"/>
    <cellStyle name="Total 2 7 3 17" xfId="56874"/>
    <cellStyle name="Total 2 7 3 17 2" xfId="56875"/>
    <cellStyle name="Total 2 7 3 17 3" xfId="56876"/>
    <cellStyle name="Total 2 7 3 17 4" xfId="56877"/>
    <cellStyle name="Total 2 7 3 17 5" xfId="56878"/>
    <cellStyle name="Total 2 7 3 18" xfId="56879"/>
    <cellStyle name="Total 2 7 3 2" xfId="56880"/>
    <cellStyle name="Total 2 7 3 2 10" xfId="56881"/>
    <cellStyle name="Total 2 7 3 2 10 2" xfId="56882"/>
    <cellStyle name="Total 2 7 3 2 10 3" xfId="56883"/>
    <cellStyle name="Total 2 7 3 2 10 4" xfId="56884"/>
    <cellStyle name="Total 2 7 3 2 10 5" xfId="56885"/>
    <cellStyle name="Total 2 7 3 2 11" xfId="56886"/>
    <cellStyle name="Total 2 7 3 2 11 2" xfId="56887"/>
    <cellStyle name="Total 2 7 3 2 11 3" xfId="56888"/>
    <cellStyle name="Total 2 7 3 2 11 4" xfId="56889"/>
    <cellStyle name="Total 2 7 3 2 11 5" xfId="56890"/>
    <cellStyle name="Total 2 7 3 2 12" xfId="56891"/>
    <cellStyle name="Total 2 7 3 2 12 2" xfId="56892"/>
    <cellStyle name="Total 2 7 3 2 12 3" xfId="56893"/>
    <cellStyle name="Total 2 7 3 2 12 4" xfId="56894"/>
    <cellStyle name="Total 2 7 3 2 12 5" xfId="56895"/>
    <cellStyle name="Total 2 7 3 2 13" xfId="56896"/>
    <cellStyle name="Total 2 7 3 2 13 2" xfId="56897"/>
    <cellStyle name="Total 2 7 3 2 13 3" xfId="56898"/>
    <cellStyle name="Total 2 7 3 2 13 4" xfId="56899"/>
    <cellStyle name="Total 2 7 3 2 13 5" xfId="56900"/>
    <cellStyle name="Total 2 7 3 2 14" xfId="56901"/>
    <cellStyle name="Total 2 7 3 2 14 2" xfId="56902"/>
    <cellStyle name="Total 2 7 3 2 14 3" xfId="56903"/>
    <cellStyle name="Total 2 7 3 2 14 4" xfId="56904"/>
    <cellStyle name="Total 2 7 3 2 14 5" xfId="56905"/>
    <cellStyle name="Total 2 7 3 2 15" xfId="56906"/>
    <cellStyle name="Total 2 7 3 2 15 2" xfId="56907"/>
    <cellStyle name="Total 2 7 3 2 15 3" xfId="56908"/>
    <cellStyle name="Total 2 7 3 2 15 4" xfId="56909"/>
    <cellStyle name="Total 2 7 3 2 15 5" xfId="56910"/>
    <cellStyle name="Total 2 7 3 2 16" xfId="56911"/>
    <cellStyle name="Total 2 7 3 2 16 2" xfId="56912"/>
    <cellStyle name="Total 2 7 3 2 16 3" xfId="56913"/>
    <cellStyle name="Total 2 7 3 2 16 4" xfId="56914"/>
    <cellStyle name="Total 2 7 3 2 16 5" xfId="56915"/>
    <cellStyle name="Total 2 7 3 2 17" xfId="56916"/>
    <cellStyle name="Total 2 7 3 2 17 2" xfId="56917"/>
    <cellStyle name="Total 2 7 3 2 17 3" xfId="56918"/>
    <cellStyle name="Total 2 7 3 2 17 4" xfId="56919"/>
    <cellStyle name="Total 2 7 3 2 17 5" xfId="56920"/>
    <cellStyle name="Total 2 7 3 2 18" xfId="56921"/>
    <cellStyle name="Total 2 7 3 2 18 2" xfId="56922"/>
    <cellStyle name="Total 2 7 3 2 18 3" xfId="56923"/>
    <cellStyle name="Total 2 7 3 2 18 4" xfId="56924"/>
    <cellStyle name="Total 2 7 3 2 18 5" xfId="56925"/>
    <cellStyle name="Total 2 7 3 2 19" xfId="56926"/>
    <cellStyle name="Total 2 7 3 2 2" xfId="56927"/>
    <cellStyle name="Total 2 7 3 2 2 10" xfId="56928"/>
    <cellStyle name="Total 2 7 3 2 2 10 2" xfId="56929"/>
    <cellStyle name="Total 2 7 3 2 2 10 3" xfId="56930"/>
    <cellStyle name="Total 2 7 3 2 2 10 4" xfId="56931"/>
    <cellStyle name="Total 2 7 3 2 2 10 5" xfId="56932"/>
    <cellStyle name="Total 2 7 3 2 2 11" xfId="56933"/>
    <cellStyle name="Total 2 7 3 2 2 11 2" xfId="56934"/>
    <cellStyle name="Total 2 7 3 2 2 11 3" xfId="56935"/>
    <cellStyle name="Total 2 7 3 2 2 11 4" xfId="56936"/>
    <cellStyle name="Total 2 7 3 2 2 11 5" xfId="56937"/>
    <cellStyle name="Total 2 7 3 2 2 12" xfId="56938"/>
    <cellStyle name="Total 2 7 3 2 2 12 2" xfId="56939"/>
    <cellStyle name="Total 2 7 3 2 2 12 3" xfId="56940"/>
    <cellStyle name="Total 2 7 3 2 2 12 4" xfId="56941"/>
    <cellStyle name="Total 2 7 3 2 2 12 5" xfId="56942"/>
    <cellStyle name="Total 2 7 3 2 2 13" xfId="56943"/>
    <cellStyle name="Total 2 7 3 2 2 13 2" xfId="56944"/>
    <cellStyle name="Total 2 7 3 2 2 13 3" xfId="56945"/>
    <cellStyle name="Total 2 7 3 2 2 13 4" xfId="56946"/>
    <cellStyle name="Total 2 7 3 2 2 13 5" xfId="56947"/>
    <cellStyle name="Total 2 7 3 2 2 14" xfId="56948"/>
    <cellStyle name="Total 2 7 3 2 2 14 2" xfId="56949"/>
    <cellStyle name="Total 2 7 3 2 2 14 3" xfId="56950"/>
    <cellStyle name="Total 2 7 3 2 2 14 4" xfId="56951"/>
    <cellStyle name="Total 2 7 3 2 2 14 5" xfId="56952"/>
    <cellStyle name="Total 2 7 3 2 2 15" xfId="56953"/>
    <cellStyle name="Total 2 7 3 2 2 15 2" xfId="56954"/>
    <cellStyle name="Total 2 7 3 2 2 15 3" xfId="56955"/>
    <cellStyle name="Total 2 7 3 2 2 15 4" xfId="56956"/>
    <cellStyle name="Total 2 7 3 2 2 15 5" xfId="56957"/>
    <cellStyle name="Total 2 7 3 2 2 16" xfId="56958"/>
    <cellStyle name="Total 2 7 3 2 2 16 2" xfId="56959"/>
    <cellStyle name="Total 2 7 3 2 2 16 3" xfId="56960"/>
    <cellStyle name="Total 2 7 3 2 2 16 4" xfId="56961"/>
    <cellStyle name="Total 2 7 3 2 2 16 5" xfId="56962"/>
    <cellStyle name="Total 2 7 3 2 2 17" xfId="56963"/>
    <cellStyle name="Total 2 7 3 2 2 17 2" xfId="56964"/>
    <cellStyle name="Total 2 7 3 2 2 17 3" xfId="56965"/>
    <cellStyle name="Total 2 7 3 2 2 17 4" xfId="56966"/>
    <cellStyle name="Total 2 7 3 2 2 17 5" xfId="56967"/>
    <cellStyle name="Total 2 7 3 2 2 18" xfId="56968"/>
    <cellStyle name="Total 2 7 3 2 2 18 2" xfId="56969"/>
    <cellStyle name="Total 2 7 3 2 2 18 3" xfId="56970"/>
    <cellStyle name="Total 2 7 3 2 2 18 4" xfId="56971"/>
    <cellStyle name="Total 2 7 3 2 2 18 5" xfId="56972"/>
    <cellStyle name="Total 2 7 3 2 2 19" xfId="56973"/>
    <cellStyle name="Total 2 7 3 2 2 2" xfId="56974"/>
    <cellStyle name="Total 2 7 3 2 2 2 2" xfId="56975"/>
    <cellStyle name="Total 2 7 3 2 2 2 2 2" xfId="56976"/>
    <cellStyle name="Total 2 7 3 2 2 2 2 3" xfId="56977"/>
    <cellStyle name="Total 2 7 3 2 2 2 2 4" xfId="56978"/>
    <cellStyle name="Total 2 7 3 2 2 2 2 5" xfId="56979"/>
    <cellStyle name="Total 2 7 3 2 2 2 2 6" xfId="56980"/>
    <cellStyle name="Total 2 7 3 2 2 2 2 7" xfId="56981"/>
    <cellStyle name="Total 2 7 3 2 2 2 3" xfId="56982"/>
    <cellStyle name="Total 2 7 3 2 2 2 4" xfId="56983"/>
    <cellStyle name="Total 2 7 3 2 2 2 5" xfId="56984"/>
    <cellStyle name="Total 2 7 3 2 2 3" xfId="56985"/>
    <cellStyle name="Total 2 7 3 2 2 3 2" xfId="56986"/>
    <cellStyle name="Total 2 7 3 2 2 3 2 2" xfId="56987"/>
    <cellStyle name="Total 2 7 3 2 2 3 2 3" xfId="56988"/>
    <cellStyle name="Total 2 7 3 2 2 3 2 4" xfId="56989"/>
    <cellStyle name="Total 2 7 3 2 2 3 2 5" xfId="56990"/>
    <cellStyle name="Total 2 7 3 2 2 3 2 6" xfId="56991"/>
    <cellStyle name="Total 2 7 3 2 2 3 2 7" xfId="56992"/>
    <cellStyle name="Total 2 7 3 2 2 3 3" xfId="56993"/>
    <cellStyle name="Total 2 7 3 2 2 3 4" xfId="56994"/>
    <cellStyle name="Total 2 7 3 2 2 3 5" xfId="56995"/>
    <cellStyle name="Total 2 7 3 2 2 4" xfId="56996"/>
    <cellStyle name="Total 2 7 3 2 2 4 2" xfId="56997"/>
    <cellStyle name="Total 2 7 3 2 2 4 2 2" xfId="56998"/>
    <cellStyle name="Total 2 7 3 2 2 4 2 3" xfId="56999"/>
    <cellStyle name="Total 2 7 3 2 2 4 2 4" xfId="57000"/>
    <cellStyle name="Total 2 7 3 2 2 4 2 5" xfId="57001"/>
    <cellStyle name="Total 2 7 3 2 2 4 2 6" xfId="57002"/>
    <cellStyle name="Total 2 7 3 2 2 4 2 7" xfId="57003"/>
    <cellStyle name="Total 2 7 3 2 2 4 3" xfId="57004"/>
    <cellStyle name="Total 2 7 3 2 2 4 4" xfId="57005"/>
    <cellStyle name="Total 2 7 3 2 2 4 5" xfId="57006"/>
    <cellStyle name="Total 2 7 3 2 2 5" xfId="57007"/>
    <cellStyle name="Total 2 7 3 2 2 5 2" xfId="57008"/>
    <cellStyle name="Total 2 7 3 2 2 5 3" xfId="57009"/>
    <cellStyle name="Total 2 7 3 2 2 5 4" xfId="57010"/>
    <cellStyle name="Total 2 7 3 2 2 5 5" xfId="57011"/>
    <cellStyle name="Total 2 7 3 2 2 5 6" xfId="57012"/>
    <cellStyle name="Total 2 7 3 2 2 5 7" xfId="57013"/>
    <cellStyle name="Total 2 7 3 2 2 5 8" xfId="57014"/>
    <cellStyle name="Total 2 7 3 2 2 6" xfId="57015"/>
    <cellStyle name="Total 2 7 3 2 2 6 2" xfId="57016"/>
    <cellStyle name="Total 2 7 3 2 2 6 3" xfId="57017"/>
    <cellStyle name="Total 2 7 3 2 2 6 4" xfId="57018"/>
    <cellStyle name="Total 2 7 3 2 2 6 5" xfId="57019"/>
    <cellStyle name="Total 2 7 3 2 2 6 6" xfId="57020"/>
    <cellStyle name="Total 2 7 3 2 2 6 7" xfId="57021"/>
    <cellStyle name="Total 2 7 3 2 2 7" xfId="57022"/>
    <cellStyle name="Total 2 7 3 2 2 7 2" xfId="57023"/>
    <cellStyle name="Total 2 7 3 2 2 7 3" xfId="57024"/>
    <cellStyle name="Total 2 7 3 2 2 7 4" xfId="57025"/>
    <cellStyle name="Total 2 7 3 2 2 7 5" xfId="57026"/>
    <cellStyle name="Total 2 7 3 2 2 8" xfId="57027"/>
    <cellStyle name="Total 2 7 3 2 2 8 2" xfId="57028"/>
    <cellStyle name="Total 2 7 3 2 2 8 3" xfId="57029"/>
    <cellStyle name="Total 2 7 3 2 2 8 4" xfId="57030"/>
    <cellStyle name="Total 2 7 3 2 2 8 5" xfId="57031"/>
    <cellStyle name="Total 2 7 3 2 2 9" xfId="57032"/>
    <cellStyle name="Total 2 7 3 2 2 9 2" xfId="57033"/>
    <cellStyle name="Total 2 7 3 2 2 9 3" xfId="57034"/>
    <cellStyle name="Total 2 7 3 2 2 9 4" xfId="57035"/>
    <cellStyle name="Total 2 7 3 2 2 9 5" xfId="57036"/>
    <cellStyle name="Total 2 7 3 2 3" xfId="57037"/>
    <cellStyle name="Total 2 7 3 2 3 10" xfId="57038"/>
    <cellStyle name="Total 2 7 3 2 3 2" xfId="57039"/>
    <cellStyle name="Total 2 7 3 2 3 2 2" xfId="57040"/>
    <cellStyle name="Total 2 7 3 2 3 2 2 2" xfId="57041"/>
    <cellStyle name="Total 2 7 3 2 3 2 2 3" xfId="57042"/>
    <cellStyle name="Total 2 7 3 2 3 2 2 4" xfId="57043"/>
    <cellStyle name="Total 2 7 3 2 3 2 2 5" xfId="57044"/>
    <cellStyle name="Total 2 7 3 2 3 2 2 6" xfId="57045"/>
    <cellStyle name="Total 2 7 3 2 3 2 2 7" xfId="57046"/>
    <cellStyle name="Total 2 7 3 2 3 2 3" xfId="57047"/>
    <cellStyle name="Total 2 7 3 2 3 2 4" xfId="57048"/>
    <cellStyle name="Total 2 7 3 2 3 3" xfId="57049"/>
    <cellStyle name="Total 2 7 3 2 3 3 2" xfId="57050"/>
    <cellStyle name="Total 2 7 3 2 3 3 2 2" xfId="57051"/>
    <cellStyle name="Total 2 7 3 2 3 3 2 3" xfId="57052"/>
    <cellStyle name="Total 2 7 3 2 3 3 2 4" xfId="57053"/>
    <cellStyle name="Total 2 7 3 2 3 3 2 5" xfId="57054"/>
    <cellStyle name="Total 2 7 3 2 3 3 2 6" xfId="57055"/>
    <cellStyle name="Total 2 7 3 2 3 3 2 7" xfId="57056"/>
    <cellStyle name="Total 2 7 3 2 3 3 3" xfId="57057"/>
    <cellStyle name="Total 2 7 3 2 3 3 4" xfId="57058"/>
    <cellStyle name="Total 2 7 3 2 3 4" xfId="57059"/>
    <cellStyle name="Total 2 7 3 2 3 4 2" xfId="57060"/>
    <cellStyle name="Total 2 7 3 2 3 4 2 2" xfId="57061"/>
    <cellStyle name="Total 2 7 3 2 3 4 2 3" xfId="57062"/>
    <cellStyle name="Total 2 7 3 2 3 4 2 4" xfId="57063"/>
    <cellStyle name="Total 2 7 3 2 3 4 2 5" xfId="57064"/>
    <cellStyle name="Total 2 7 3 2 3 4 2 6" xfId="57065"/>
    <cellStyle name="Total 2 7 3 2 3 4 2 7" xfId="57066"/>
    <cellStyle name="Total 2 7 3 2 3 4 3" xfId="57067"/>
    <cellStyle name="Total 2 7 3 2 3 4 4" xfId="57068"/>
    <cellStyle name="Total 2 7 3 2 3 5" xfId="57069"/>
    <cellStyle name="Total 2 7 3 2 3 5 2" xfId="57070"/>
    <cellStyle name="Total 2 7 3 2 3 5 3" xfId="57071"/>
    <cellStyle name="Total 2 7 3 2 3 5 4" xfId="57072"/>
    <cellStyle name="Total 2 7 3 2 3 5 5" xfId="57073"/>
    <cellStyle name="Total 2 7 3 2 3 5 6" xfId="57074"/>
    <cellStyle name="Total 2 7 3 2 3 5 7" xfId="57075"/>
    <cellStyle name="Total 2 7 3 2 3 5 8" xfId="57076"/>
    <cellStyle name="Total 2 7 3 2 3 6" xfId="57077"/>
    <cellStyle name="Total 2 7 3 2 3 6 2" xfId="57078"/>
    <cellStyle name="Total 2 7 3 2 3 6 3" xfId="57079"/>
    <cellStyle name="Total 2 7 3 2 3 6 4" xfId="57080"/>
    <cellStyle name="Total 2 7 3 2 3 6 5" xfId="57081"/>
    <cellStyle name="Total 2 7 3 2 3 6 6" xfId="57082"/>
    <cellStyle name="Total 2 7 3 2 3 6 7" xfId="57083"/>
    <cellStyle name="Total 2 7 3 2 3 7" xfId="57084"/>
    <cellStyle name="Total 2 7 3 2 3 8" xfId="57085"/>
    <cellStyle name="Total 2 7 3 2 3 9" xfId="57086"/>
    <cellStyle name="Total 2 7 3 2 4" xfId="57087"/>
    <cellStyle name="Total 2 7 3 2 4 2" xfId="57088"/>
    <cellStyle name="Total 2 7 3 2 4 2 2" xfId="57089"/>
    <cellStyle name="Total 2 7 3 2 4 2 3" xfId="57090"/>
    <cellStyle name="Total 2 7 3 2 4 2 4" xfId="57091"/>
    <cellStyle name="Total 2 7 3 2 4 2 5" xfId="57092"/>
    <cellStyle name="Total 2 7 3 2 4 2 6" xfId="57093"/>
    <cellStyle name="Total 2 7 3 2 4 2 7" xfId="57094"/>
    <cellStyle name="Total 2 7 3 2 4 3" xfId="57095"/>
    <cellStyle name="Total 2 7 3 2 4 4" xfId="57096"/>
    <cellStyle name="Total 2 7 3 2 4 5" xfId="57097"/>
    <cellStyle name="Total 2 7 3 2 5" xfId="57098"/>
    <cellStyle name="Total 2 7 3 2 5 2" xfId="57099"/>
    <cellStyle name="Total 2 7 3 2 5 2 2" xfId="57100"/>
    <cellStyle name="Total 2 7 3 2 5 2 3" xfId="57101"/>
    <cellStyle name="Total 2 7 3 2 5 2 4" xfId="57102"/>
    <cellStyle name="Total 2 7 3 2 5 2 5" xfId="57103"/>
    <cellStyle name="Total 2 7 3 2 5 2 6" xfId="57104"/>
    <cellStyle name="Total 2 7 3 2 5 2 7" xfId="57105"/>
    <cellStyle name="Total 2 7 3 2 5 3" xfId="57106"/>
    <cellStyle name="Total 2 7 3 2 5 4" xfId="57107"/>
    <cellStyle name="Total 2 7 3 2 5 5" xfId="57108"/>
    <cellStyle name="Total 2 7 3 2 6" xfId="57109"/>
    <cellStyle name="Total 2 7 3 2 6 2" xfId="57110"/>
    <cellStyle name="Total 2 7 3 2 6 2 2" xfId="57111"/>
    <cellStyle name="Total 2 7 3 2 6 2 3" xfId="57112"/>
    <cellStyle name="Total 2 7 3 2 6 2 4" xfId="57113"/>
    <cellStyle name="Total 2 7 3 2 6 2 5" xfId="57114"/>
    <cellStyle name="Total 2 7 3 2 6 2 6" xfId="57115"/>
    <cellStyle name="Total 2 7 3 2 6 2 7" xfId="57116"/>
    <cellStyle name="Total 2 7 3 2 6 3" xfId="57117"/>
    <cellStyle name="Total 2 7 3 2 6 4" xfId="57118"/>
    <cellStyle name="Total 2 7 3 2 6 5" xfId="57119"/>
    <cellStyle name="Total 2 7 3 2 7" xfId="57120"/>
    <cellStyle name="Total 2 7 3 2 7 2" xfId="57121"/>
    <cellStyle name="Total 2 7 3 2 7 2 2" xfId="57122"/>
    <cellStyle name="Total 2 7 3 2 7 2 3" xfId="57123"/>
    <cellStyle name="Total 2 7 3 2 7 2 4" xfId="57124"/>
    <cellStyle name="Total 2 7 3 2 7 2 5" xfId="57125"/>
    <cellStyle name="Total 2 7 3 2 7 2 6" xfId="57126"/>
    <cellStyle name="Total 2 7 3 2 7 2 7" xfId="57127"/>
    <cellStyle name="Total 2 7 3 2 7 3" xfId="57128"/>
    <cellStyle name="Total 2 7 3 2 7 4" xfId="57129"/>
    <cellStyle name="Total 2 7 3 2 7 5" xfId="57130"/>
    <cellStyle name="Total 2 7 3 2 8" xfId="57131"/>
    <cellStyle name="Total 2 7 3 2 8 2" xfId="57132"/>
    <cellStyle name="Total 2 7 3 2 8 3" xfId="57133"/>
    <cellStyle name="Total 2 7 3 2 8 4" xfId="57134"/>
    <cellStyle name="Total 2 7 3 2 8 5" xfId="57135"/>
    <cellStyle name="Total 2 7 3 2 8 6" xfId="57136"/>
    <cellStyle name="Total 2 7 3 2 8 7" xfId="57137"/>
    <cellStyle name="Total 2 7 3 2 8 8" xfId="57138"/>
    <cellStyle name="Total 2 7 3 2 9" xfId="57139"/>
    <cellStyle name="Total 2 7 3 2 9 2" xfId="57140"/>
    <cellStyle name="Total 2 7 3 2 9 3" xfId="57141"/>
    <cellStyle name="Total 2 7 3 2 9 4" xfId="57142"/>
    <cellStyle name="Total 2 7 3 2 9 5" xfId="57143"/>
    <cellStyle name="Total 2 7 3 2 9 6" xfId="57144"/>
    <cellStyle name="Total 2 7 3 2 9 7" xfId="57145"/>
    <cellStyle name="Total 2 7 3 3" xfId="57146"/>
    <cellStyle name="Total 2 7 3 3 10" xfId="57147"/>
    <cellStyle name="Total 2 7 3 3 10 2" xfId="57148"/>
    <cellStyle name="Total 2 7 3 3 10 3" xfId="57149"/>
    <cellStyle name="Total 2 7 3 3 10 4" xfId="57150"/>
    <cellStyle name="Total 2 7 3 3 10 5" xfId="57151"/>
    <cellStyle name="Total 2 7 3 3 11" xfId="57152"/>
    <cellStyle name="Total 2 7 3 3 11 2" xfId="57153"/>
    <cellStyle name="Total 2 7 3 3 11 3" xfId="57154"/>
    <cellStyle name="Total 2 7 3 3 11 4" xfId="57155"/>
    <cellStyle name="Total 2 7 3 3 11 5" xfId="57156"/>
    <cellStyle name="Total 2 7 3 3 12" xfId="57157"/>
    <cellStyle name="Total 2 7 3 3 12 2" xfId="57158"/>
    <cellStyle name="Total 2 7 3 3 12 3" xfId="57159"/>
    <cellStyle name="Total 2 7 3 3 12 4" xfId="57160"/>
    <cellStyle name="Total 2 7 3 3 12 5" xfId="57161"/>
    <cellStyle name="Total 2 7 3 3 13" xfId="57162"/>
    <cellStyle name="Total 2 7 3 3 13 2" xfId="57163"/>
    <cellStyle name="Total 2 7 3 3 13 3" xfId="57164"/>
    <cellStyle name="Total 2 7 3 3 13 4" xfId="57165"/>
    <cellStyle name="Total 2 7 3 3 13 5" xfId="57166"/>
    <cellStyle name="Total 2 7 3 3 14" xfId="57167"/>
    <cellStyle name="Total 2 7 3 3 14 2" xfId="57168"/>
    <cellStyle name="Total 2 7 3 3 14 3" xfId="57169"/>
    <cellStyle name="Total 2 7 3 3 14 4" xfId="57170"/>
    <cellStyle name="Total 2 7 3 3 14 5" xfId="57171"/>
    <cellStyle name="Total 2 7 3 3 15" xfId="57172"/>
    <cellStyle name="Total 2 7 3 3 15 2" xfId="57173"/>
    <cellStyle name="Total 2 7 3 3 15 3" xfId="57174"/>
    <cellStyle name="Total 2 7 3 3 15 4" xfId="57175"/>
    <cellStyle name="Total 2 7 3 3 15 5" xfId="57176"/>
    <cellStyle name="Total 2 7 3 3 16" xfId="57177"/>
    <cellStyle name="Total 2 7 3 3 16 2" xfId="57178"/>
    <cellStyle name="Total 2 7 3 3 16 3" xfId="57179"/>
    <cellStyle name="Total 2 7 3 3 16 4" xfId="57180"/>
    <cellStyle name="Total 2 7 3 3 16 5" xfId="57181"/>
    <cellStyle name="Total 2 7 3 3 17" xfId="57182"/>
    <cellStyle name="Total 2 7 3 3 17 2" xfId="57183"/>
    <cellStyle name="Total 2 7 3 3 17 3" xfId="57184"/>
    <cellStyle name="Total 2 7 3 3 17 4" xfId="57185"/>
    <cellStyle name="Total 2 7 3 3 17 5" xfId="57186"/>
    <cellStyle name="Total 2 7 3 3 18" xfId="57187"/>
    <cellStyle name="Total 2 7 3 3 18 2" xfId="57188"/>
    <cellStyle name="Total 2 7 3 3 18 3" xfId="57189"/>
    <cellStyle name="Total 2 7 3 3 18 4" xfId="57190"/>
    <cellStyle name="Total 2 7 3 3 18 5" xfId="57191"/>
    <cellStyle name="Total 2 7 3 3 19" xfId="57192"/>
    <cellStyle name="Total 2 7 3 3 2" xfId="57193"/>
    <cellStyle name="Total 2 7 3 3 2 10" xfId="57194"/>
    <cellStyle name="Total 2 7 3 3 2 10 2" xfId="57195"/>
    <cellStyle name="Total 2 7 3 3 2 10 3" xfId="57196"/>
    <cellStyle name="Total 2 7 3 3 2 10 4" xfId="57197"/>
    <cellStyle name="Total 2 7 3 3 2 10 5" xfId="57198"/>
    <cellStyle name="Total 2 7 3 3 2 11" xfId="57199"/>
    <cellStyle name="Total 2 7 3 3 2 11 2" xfId="57200"/>
    <cellStyle name="Total 2 7 3 3 2 11 3" xfId="57201"/>
    <cellStyle name="Total 2 7 3 3 2 11 4" xfId="57202"/>
    <cellStyle name="Total 2 7 3 3 2 11 5" xfId="57203"/>
    <cellStyle name="Total 2 7 3 3 2 12" xfId="57204"/>
    <cellStyle name="Total 2 7 3 3 2 12 2" xfId="57205"/>
    <cellStyle name="Total 2 7 3 3 2 12 3" xfId="57206"/>
    <cellStyle name="Total 2 7 3 3 2 12 4" xfId="57207"/>
    <cellStyle name="Total 2 7 3 3 2 12 5" xfId="57208"/>
    <cellStyle name="Total 2 7 3 3 2 13" xfId="57209"/>
    <cellStyle name="Total 2 7 3 3 2 13 2" xfId="57210"/>
    <cellStyle name="Total 2 7 3 3 2 13 3" xfId="57211"/>
    <cellStyle name="Total 2 7 3 3 2 13 4" xfId="57212"/>
    <cellStyle name="Total 2 7 3 3 2 13 5" xfId="57213"/>
    <cellStyle name="Total 2 7 3 3 2 14" xfId="57214"/>
    <cellStyle name="Total 2 7 3 3 2 14 2" xfId="57215"/>
    <cellStyle name="Total 2 7 3 3 2 14 3" xfId="57216"/>
    <cellStyle name="Total 2 7 3 3 2 14 4" xfId="57217"/>
    <cellStyle name="Total 2 7 3 3 2 14 5" xfId="57218"/>
    <cellStyle name="Total 2 7 3 3 2 15" xfId="57219"/>
    <cellStyle name="Total 2 7 3 3 2 15 2" xfId="57220"/>
    <cellStyle name="Total 2 7 3 3 2 15 3" xfId="57221"/>
    <cellStyle name="Total 2 7 3 3 2 15 4" xfId="57222"/>
    <cellStyle name="Total 2 7 3 3 2 15 5" xfId="57223"/>
    <cellStyle name="Total 2 7 3 3 2 16" xfId="57224"/>
    <cellStyle name="Total 2 7 3 3 2 16 2" xfId="57225"/>
    <cellStyle name="Total 2 7 3 3 2 16 3" xfId="57226"/>
    <cellStyle name="Total 2 7 3 3 2 16 4" xfId="57227"/>
    <cellStyle name="Total 2 7 3 3 2 16 5" xfId="57228"/>
    <cellStyle name="Total 2 7 3 3 2 17" xfId="57229"/>
    <cellStyle name="Total 2 7 3 3 2 17 2" xfId="57230"/>
    <cellStyle name="Total 2 7 3 3 2 17 3" xfId="57231"/>
    <cellStyle name="Total 2 7 3 3 2 17 4" xfId="57232"/>
    <cellStyle name="Total 2 7 3 3 2 17 5" xfId="57233"/>
    <cellStyle name="Total 2 7 3 3 2 18" xfId="57234"/>
    <cellStyle name="Total 2 7 3 3 2 18 2" xfId="57235"/>
    <cellStyle name="Total 2 7 3 3 2 18 3" xfId="57236"/>
    <cellStyle name="Total 2 7 3 3 2 18 4" xfId="57237"/>
    <cellStyle name="Total 2 7 3 3 2 18 5" xfId="57238"/>
    <cellStyle name="Total 2 7 3 3 2 19" xfId="57239"/>
    <cellStyle name="Total 2 7 3 3 2 2" xfId="57240"/>
    <cellStyle name="Total 2 7 3 3 2 2 2" xfId="57241"/>
    <cellStyle name="Total 2 7 3 3 2 2 2 2" xfId="57242"/>
    <cellStyle name="Total 2 7 3 3 2 2 2 3" xfId="57243"/>
    <cellStyle name="Total 2 7 3 3 2 2 2 4" xfId="57244"/>
    <cellStyle name="Total 2 7 3 3 2 2 2 5" xfId="57245"/>
    <cellStyle name="Total 2 7 3 3 2 2 2 6" xfId="57246"/>
    <cellStyle name="Total 2 7 3 3 2 2 2 7" xfId="57247"/>
    <cellStyle name="Total 2 7 3 3 2 2 3" xfId="57248"/>
    <cellStyle name="Total 2 7 3 3 2 2 4" xfId="57249"/>
    <cellStyle name="Total 2 7 3 3 2 2 5" xfId="57250"/>
    <cellStyle name="Total 2 7 3 3 2 3" xfId="57251"/>
    <cellStyle name="Total 2 7 3 3 2 3 2" xfId="57252"/>
    <cellStyle name="Total 2 7 3 3 2 3 2 2" xfId="57253"/>
    <cellStyle name="Total 2 7 3 3 2 3 2 3" xfId="57254"/>
    <cellStyle name="Total 2 7 3 3 2 3 2 4" xfId="57255"/>
    <cellStyle name="Total 2 7 3 3 2 3 2 5" xfId="57256"/>
    <cellStyle name="Total 2 7 3 3 2 3 2 6" xfId="57257"/>
    <cellStyle name="Total 2 7 3 3 2 3 2 7" xfId="57258"/>
    <cellStyle name="Total 2 7 3 3 2 3 3" xfId="57259"/>
    <cellStyle name="Total 2 7 3 3 2 3 4" xfId="57260"/>
    <cellStyle name="Total 2 7 3 3 2 3 5" xfId="57261"/>
    <cellStyle name="Total 2 7 3 3 2 4" xfId="57262"/>
    <cellStyle name="Total 2 7 3 3 2 4 2" xfId="57263"/>
    <cellStyle name="Total 2 7 3 3 2 4 2 2" xfId="57264"/>
    <cellStyle name="Total 2 7 3 3 2 4 2 3" xfId="57265"/>
    <cellStyle name="Total 2 7 3 3 2 4 2 4" xfId="57266"/>
    <cellStyle name="Total 2 7 3 3 2 4 2 5" xfId="57267"/>
    <cellStyle name="Total 2 7 3 3 2 4 2 6" xfId="57268"/>
    <cellStyle name="Total 2 7 3 3 2 4 2 7" xfId="57269"/>
    <cellStyle name="Total 2 7 3 3 2 4 3" xfId="57270"/>
    <cellStyle name="Total 2 7 3 3 2 4 4" xfId="57271"/>
    <cellStyle name="Total 2 7 3 3 2 4 5" xfId="57272"/>
    <cellStyle name="Total 2 7 3 3 2 5" xfId="57273"/>
    <cellStyle name="Total 2 7 3 3 2 5 2" xfId="57274"/>
    <cellStyle name="Total 2 7 3 3 2 5 3" xfId="57275"/>
    <cellStyle name="Total 2 7 3 3 2 5 4" xfId="57276"/>
    <cellStyle name="Total 2 7 3 3 2 5 5" xfId="57277"/>
    <cellStyle name="Total 2 7 3 3 2 5 6" xfId="57278"/>
    <cellStyle name="Total 2 7 3 3 2 5 7" xfId="57279"/>
    <cellStyle name="Total 2 7 3 3 2 5 8" xfId="57280"/>
    <cellStyle name="Total 2 7 3 3 2 6" xfId="57281"/>
    <cellStyle name="Total 2 7 3 3 2 6 2" xfId="57282"/>
    <cellStyle name="Total 2 7 3 3 2 6 3" xfId="57283"/>
    <cellStyle name="Total 2 7 3 3 2 6 4" xfId="57284"/>
    <cellStyle name="Total 2 7 3 3 2 6 5" xfId="57285"/>
    <cellStyle name="Total 2 7 3 3 2 6 6" xfId="57286"/>
    <cellStyle name="Total 2 7 3 3 2 6 7" xfId="57287"/>
    <cellStyle name="Total 2 7 3 3 2 7" xfId="57288"/>
    <cellStyle name="Total 2 7 3 3 2 7 2" xfId="57289"/>
    <cellStyle name="Total 2 7 3 3 2 7 3" xfId="57290"/>
    <cellStyle name="Total 2 7 3 3 2 7 4" xfId="57291"/>
    <cellStyle name="Total 2 7 3 3 2 7 5" xfId="57292"/>
    <cellStyle name="Total 2 7 3 3 2 8" xfId="57293"/>
    <cellStyle name="Total 2 7 3 3 2 8 2" xfId="57294"/>
    <cellStyle name="Total 2 7 3 3 2 8 3" xfId="57295"/>
    <cellStyle name="Total 2 7 3 3 2 8 4" xfId="57296"/>
    <cellStyle name="Total 2 7 3 3 2 8 5" xfId="57297"/>
    <cellStyle name="Total 2 7 3 3 2 9" xfId="57298"/>
    <cellStyle name="Total 2 7 3 3 2 9 2" xfId="57299"/>
    <cellStyle name="Total 2 7 3 3 2 9 3" xfId="57300"/>
    <cellStyle name="Total 2 7 3 3 2 9 4" xfId="57301"/>
    <cellStyle name="Total 2 7 3 3 2 9 5" xfId="57302"/>
    <cellStyle name="Total 2 7 3 3 3" xfId="57303"/>
    <cellStyle name="Total 2 7 3 3 3 10" xfId="57304"/>
    <cellStyle name="Total 2 7 3 3 3 2" xfId="57305"/>
    <cellStyle name="Total 2 7 3 3 3 2 2" xfId="57306"/>
    <cellStyle name="Total 2 7 3 3 3 2 2 2" xfId="57307"/>
    <cellStyle name="Total 2 7 3 3 3 2 2 3" xfId="57308"/>
    <cellStyle name="Total 2 7 3 3 3 2 2 4" xfId="57309"/>
    <cellStyle name="Total 2 7 3 3 3 2 2 5" xfId="57310"/>
    <cellStyle name="Total 2 7 3 3 3 2 2 6" xfId="57311"/>
    <cellStyle name="Total 2 7 3 3 3 2 2 7" xfId="57312"/>
    <cellStyle name="Total 2 7 3 3 3 2 3" xfId="57313"/>
    <cellStyle name="Total 2 7 3 3 3 2 4" xfId="57314"/>
    <cellStyle name="Total 2 7 3 3 3 3" xfId="57315"/>
    <cellStyle name="Total 2 7 3 3 3 3 2" xfId="57316"/>
    <cellStyle name="Total 2 7 3 3 3 3 2 2" xfId="57317"/>
    <cellStyle name="Total 2 7 3 3 3 3 2 3" xfId="57318"/>
    <cellStyle name="Total 2 7 3 3 3 3 2 4" xfId="57319"/>
    <cellStyle name="Total 2 7 3 3 3 3 2 5" xfId="57320"/>
    <cellStyle name="Total 2 7 3 3 3 3 2 6" xfId="57321"/>
    <cellStyle name="Total 2 7 3 3 3 3 2 7" xfId="57322"/>
    <cellStyle name="Total 2 7 3 3 3 3 3" xfId="57323"/>
    <cellStyle name="Total 2 7 3 3 3 3 4" xfId="57324"/>
    <cellStyle name="Total 2 7 3 3 3 4" xfId="57325"/>
    <cellStyle name="Total 2 7 3 3 3 4 2" xfId="57326"/>
    <cellStyle name="Total 2 7 3 3 3 4 2 2" xfId="57327"/>
    <cellStyle name="Total 2 7 3 3 3 4 2 3" xfId="57328"/>
    <cellStyle name="Total 2 7 3 3 3 4 2 4" xfId="57329"/>
    <cellStyle name="Total 2 7 3 3 3 4 2 5" xfId="57330"/>
    <cellStyle name="Total 2 7 3 3 3 4 2 6" xfId="57331"/>
    <cellStyle name="Total 2 7 3 3 3 4 2 7" xfId="57332"/>
    <cellStyle name="Total 2 7 3 3 3 4 3" xfId="57333"/>
    <cellStyle name="Total 2 7 3 3 3 4 4" xfId="57334"/>
    <cellStyle name="Total 2 7 3 3 3 5" xfId="57335"/>
    <cellStyle name="Total 2 7 3 3 3 5 2" xfId="57336"/>
    <cellStyle name="Total 2 7 3 3 3 5 3" xfId="57337"/>
    <cellStyle name="Total 2 7 3 3 3 5 4" xfId="57338"/>
    <cellStyle name="Total 2 7 3 3 3 5 5" xfId="57339"/>
    <cellStyle name="Total 2 7 3 3 3 5 6" xfId="57340"/>
    <cellStyle name="Total 2 7 3 3 3 5 7" xfId="57341"/>
    <cellStyle name="Total 2 7 3 3 3 5 8" xfId="57342"/>
    <cellStyle name="Total 2 7 3 3 3 6" xfId="57343"/>
    <cellStyle name="Total 2 7 3 3 3 6 2" xfId="57344"/>
    <cellStyle name="Total 2 7 3 3 3 6 3" xfId="57345"/>
    <cellStyle name="Total 2 7 3 3 3 6 4" xfId="57346"/>
    <cellStyle name="Total 2 7 3 3 3 6 5" xfId="57347"/>
    <cellStyle name="Total 2 7 3 3 3 6 6" xfId="57348"/>
    <cellStyle name="Total 2 7 3 3 3 6 7" xfId="57349"/>
    <cellStyle name="Total 2 7 3 3 3 7" xfId="57350"/>
    <cellStyle name="Total 2 7 3 3 3 8" xfId="57351"/>
    <cellStyle name="Total 2 7 3 3 3 9" xfId="57352"/>
    <cellStyle name="Total 2 7 3 3 4" xfId="57353"/>
    <cellStyle name="Total 2 7 3 3 4 2" xfId="57354"/>
    <cellStyle name="Total 2 7 3 3 4 2 2" xfId="57355"/>
    <cellStyle name="Total 2 7 3 3 4 2 3" xfId="57356"/>
    <cellStyle name="Total 2 7 3 3 4 2 4" xfId="57357"/>
    <cellStyle name="Total 2 7 3 3 4 2 5" xfId="57358"/>
    <cellStyle name="Total 2 7 3 3 4 2 6" xfId="57359"/>
    <cellStyle name="Total 2 7 3 3 4 2 7" xfId="57360"/>
    <cellStyle name="Total 2 7 3 3 4 3" xfId="57361"/>
    <cellStyle name="Total 2 7 3 3 4 4" xfId="57362"/>
    <cellStyle name="Total 2 7 3 3 4 5" xfId="57363"/>
    <cellStyle name="Total 2 7 3 3 5" xfId="57364"/>
    <cellStyle name="Total 2 7 3 3 5 2" xfId="57365"/>
    <cellStyle name="Total 2 7 3 3 5 2 2" xfId="57366"/>
    <cellStyle name="Total 2 7 3 3 5 2 3" xfId="57367"/>
    <cellStyle name="Total 2 7 3 3 5 2 4" xfId="57368"/>
    <cellStyle name="Total 2 7 3 3 5 2 5" xfId="57369"/>
    <cellStyle name="Total 2 7 3 3 5 2 6" xfId="57370"/>
    <cellStyle name="Total 2 7 3 3 5 2 7" xfId="57371"/>
    <cellStyle name="Total 2 7 3 3 5 3" xfId="57372"/>
    <cellStyle name="Total 2 7 3 3 5 4" xfId="57373"/>
    <cellStyle name="Total 2 7 3 3 5 5" xfId="57374"/>
    <cellStyle name="Total 2 7 3 3 6" xfId="57375"/>
    <cellStyle name="Total 2 7 3 3 6 2" xfId="57376"/>
    <cellStyle name="Total 2 7 3 3 6 2 2" xfId="57377"/>
    <cellStyle name="Total 2 7 3 3 6 2 3" xfId="57378"/>
    <cellStyle name="Total 2 7 3 3 6 2 4" xfId="57379"/>
    <cellStyle name="Total 2 7 3 3 6 2 5" xfId="57380"/>
    <cellStyle name="Total 2 7 3 3 6 2 6" xfId="57381"/>
    <cellStyle name="Total 2 7 3 3 6 2 7" xfId="57382"/>
    <cellStyle name="Total 2 7 3 3 6 3" xfId="57383"/>
    <cellStyle name="Total 2 7 3 3 6 4" xfId="57384"/>
    <cellStyle name="Total 2 7 3 3 6 5" xfId="57385"/>
    <cellStyle name="Total 2 7 3 3 7" xfId="57386"/>
    <cellStyle name="Total 2 7 3 3 7 2" xfId="57387"/>
    <cellStyle name="Total 2 7 3 3 7 2 2" xfId="57388"/>
    <cellStyle name="Total 2 7 3 3 7 2 3" xfId="57389"/>
    <cellStyle name="Total 2 7 3 3 7 2 4" xfId="57390"/>
    <cellStyle name="Total 2 7 3 3 7 2 5" xfId="57391"/>
    <cellStyle name="Total 2 7 3 3 7 2 6" xfId="57392"/>
    <cellStyle name="Total 2 7 3 3 7 2 7" xfId="57393"/>
    <cellStyle name="Total 2 7 3 3 7 3" xfId="57394"/>
    <cellStyle name="Total 2 7 3 3 7 4" xfId="57395"/>
    <cellStyle name="Total 2 7 3 3 7 5" xfId="57396"/>
    <cellStyle name="Total 2 7 3 3 8" xfId="57397"/>
    <cellStyle name="Total 2 7 3 3 8 2" xfId="57398"/>
    <cellStyle name="Total 2 7 3 3 8 3" xfId="57399"/>
    <cellStyle name="Total 2 7 3 3 8 4" xfId="57400"/>
    <cellStyle name="Total 2 7 3 3 8 5" xfId="57401"/>
    <cellStyle name="Total 2 7 3 3 8 6" xfId="57402"/>
    <cellStyle name="Total 2 7 3 3 8 7" xfId="57403"/>
    <cellStyle name="Total 2 7 3 3 8 8" xfId="57404"/>
    <cellStyle name="Total 2 7 3 3 9" xfId="57405"/>
    <cellStyle name="Total 2 7 3 3 9 2" xfId="57406"/>
    <cellStyle name="Total 2 7 3 3 9 3" xfId="57407"/>
    <cellStyle name="Total 2 7 3 3 9 4" xfId="57408"/>
    <cellStyle name="Total 2 7 3 3 9 5" xfId="57409"/>
    <cellStyle name="Total 2 7 3 3 9 6" xfId="57410"/>
    <cellStyle name="Total 2 7 3 3 9 7" xfId="57411"/>
    <cellStyle name="Total 2 7 3 4" xfId="57412"/>
    <cellStyle name="Total 2 7 3 4 10" xfId="57413"/>
    <cellStyle name="Total 2 7 3 4 10 2" xfId="57414"/>
    <cellStyle name="Total 2 7 3 4 10 3" xfId="57415"/>
    <cellStyle name="Total 2 7 3 4 10 4" xfId="57416"/>
    <cellStyle name="Total 2 7 3 4 10 5" xfId="57417"/>
    <cellStyle name="Total 2 7 3 4 11" xfId="57418"/>
    <cellStyle name="Total 2 7 3 4 11 2" xfId="57419"/>
    <cellStyle name="Total 2 7 3 4 11 3" xfId="57420"/>
    <cellStyle name="Total 2 7 3 4 11 4" xfId="57421"/>
    <cellStyle name="Total 2 7 3 4 11 5" xfId="57422"/>
    <cellStyle name="Total 2 7 3 4 12" xfId="57423"/>
    <cellStyle name="Total 2 7 3 4 12 2" xfId="57424"/>
    <cellStyle name="Total 2 7 3 4 12 3" xfId="57425"/>
    <cellStyle name="Total 2 7 3 4 12 4" xfId="57426"/>
    <cellStyle name="Total 2 7 3 4 12 5" xfId="57427"/>
    <cellStyle name="Total 2 7 3 4 13" xfId="57428"/>
    <cellStyle name="Total 2 7 3 4 13 2" xfId="57429"/>
    <cellStyle name="Total 2 7 3 4 13 3" xfId="57430"/>
    <cellStyle name="Total 2 7 3 4 13 4" xfId="57431"/>
    <cellStyle name="Total 2 7 3 4 13 5" xfId="57432"/>
    <cellStyle name="Total 2 7 3 4 14" xfId="57433"/>
    <cellStyle name="Total 2 7 3 4 14 2" xfId="57434"/>
    <cellStyle name="Total 2 7 3 4 14 3" xfId="57435"/>
    <cellStyle name="Total 2 7 3 4 14 4" xfId="57436"/>
    <cellStyle name="Total 2 7 3 4 14 5" xfId="57437"/>
    <cellStyle name="Total 2 7 3 4 15" xfId="57438"/>
    <cellStyle name="Total 2 7 3 4 15 2" xfId="57439"/>
    <cellStyle name="Total 2 7 3 4 15 3" xfId="57440"/>
    <cellStyle name="Total 2 7 3 4 15 4" xfId="57441"/>
    <cellStyle name="Total 2 7 3 4 15 5" xfId="57442"/>
    <cellStyle name="Total 2 7 3 4 16" xfId="57443"/>
    <cellStyle name="Total 2 7 3 4 16 2" xfId="57444"/>
    <cellStyle name="Total 2 7 3 4 16 3" xfId="57445"/>
    <cellStyle name="Total 2 7 3 4 16 4" xfId="57446"/>
    <cellStyle name="Total 2 7 3 4 16 5" xfId="57447"/>
    <cellStyle name="Total 2 7 3 4 17" xfId="57448"/>
    <cellStyle name="Total 2 7 3 4 17 2" xfId="57449"/>
    <cellStyle name="Total 2 7 3 4 17 3" xfId="57450"/>
    <cellStyle name="Total 2 7 3 4 17 4" xfId="57451"/>
    <cellStyle name="Total 2 7 3 4 17 5" xfId="57452"/>
    <cellStyle name="Total 2 7 3 4 18" xfId="57453"/>
    <cellStyle name="Total 2 7 3 4 18 2" xfId="57454"/>
    <cellStyle name="Total 2 7 3 4 18 3" xfId="57455"/>
    <cellStyle name="Total 2 7 3 4 18 4" xfId="57456"/>
    <cellStyle name="Total 2 7 3 4 18 5" xfId="57457"/>
    <cellStyle name="Total 2 7 3 4 19" xfId="57458"/>
    <cellStyle name="Total 2 7 3 4 2" xfId="57459"/>
    <cellStyle name="Total 2 7 3 4 2 2" xfId="57460"/>
    <cellStyle name="Total 2 7 3 4 2 2 2" xfId="57461"/>
    <cellStyle name="Total 2 7 3 4 2 2 3" xfId="57462"/>
    <cellStyle name="Total 2 7 3 4 2 2 4" xfId="57463"/>
    <cellStyle name="Total 2 7 3 4 2 2 5" xfId="57464"/>
    <cellStyle name="Total 2 7 3 4 2 2 6" xfId="57465"/>
    <cellStyle name="Total 2 7 3 4 2 2 7" xfId="57466"/>
    <cellStyle name="Total 2 7 3 4 2 3" xfId="57467"/>
    <cellStyle name="Total 2 7 3 4 2 4" xfId="57468"/>
    <cellStyle name="Total 2 7 3 4 2 5" xfId="57469"/>
    <cellStyle name="Total 2 7 3 4 3" xfId="57470"/>
    <cellStyle name="Total 2 7 3 4 3 2" xfId="57471"/>
    <cellStyle name="Total 2 7 3 4 3 2 2" xfId="57472"/>
    <cellStyle name="Total 2 7 3 4 3 2 3" xfId="57473"/>
    <cellStyle name="Total 2 7 3 4 3 2 4" xfId="57474"/>
    <cellStyle name="Total 2 7 3 4 3 2 5" xfId="57475"/>
    <cellStyle name="Total 2 7 3 4 3 2 6" xfId="57476"/>
    <cellStyle name="Total 2 7 3 4 3 2 7" xfId="57477"/>
    <cellStyle name="Total 2 7 3 4 3 3" xfId="57478"/>
    <cellStyle name="Total 2 7 3 4 3 4" xfId="57479"/>
    <cellStyle name="Total 2 7 3 4 3 5" xfId="57480"/>
    <cellStyle name="Total 2 7 3 4 4" xfId="57481"/>
    <cellStyle name="Total 2 7 3 4 4 2" xfId="57482"/>
    <cellStyle name="Total 2 7 3 4 4 2 2" xfId="57483"/>
    <cellStyle name="Total 2 7 3 4 4 2 3" xfId="57484"/>
    <cellStyle name="Total 2 7 3 4 4 2 4" xfId="57485"/>
    <cellStyle name="Total 2 7 3 4 4 2 5" xfId="57486"/>
    <cellStyle name="Total 2 7 3 4 4 2 6" xfId="57487"/>
    <cellStyle name="Total 2 7 3 4 4 2 7" xfId="57488"/>
    <cellStyle name="Total 2 7 3 4 4 3" xfId="57489"/>
    <cellStyle name="Total 2 7 3 4 4 4" xfId="57490"/>
    <cellStyle name="Total 2 7 3 4 4 5" xfId="57491"/>
    <cellStyle name="Total 2 7 3 4 5" xfId="57492"/>
    <cellStyle name="Total 2 7 3 4 5 2" xfId="57493"/>
    <cellStyle name="Total 2 7 3 4 5 3" xfId="57494"/>
    <cellStyle name="Total 2 7 3 4 5 4" xfId="57495"/>
    <cellStyle name="Total 2 7 3 4 5 5" xfId="57496"/>
    <cellStyle name="Total 2 7 3 4 5 6" xfId="57497"/>
    <cellStyle name="Total 2 7 3 4 5 7" xfId="57498"/>
    <cellStyle name="Total 2 7 3 4 5 8" xfId="57499"/>
    <cellStyle name="Total 2 7 3 4 6" xfId="57500"/>
    <cellStyle name="Total 2 7 3 4 6 2" xfId="57501"/>
    <cellStyle name="Total 2 7 3 4 6 3" xfId="57502"/>
    <cellStyle name="Total 2 7 3 4 6 4" xfId="57503"/>
    <cellStyle name="Total 2 7 3 4 6 5" xfId="57504"/>
    <cellStyle name="Total 2 7 3 4 6 6" xfId="57505"/>
    <cellStyle name="Total 2 7 3 4 6 7" xfId="57506"/>
    <cellStyle name="Total 2 7 3 4 7" xfId="57507"/>
    <cellStyle name="Total 2 7 3 4 7 2" xfId="57508"/>
    <cellStyle name="Total 2 7 3 4 7 3" xfId="57509"/>
    <cellStyle name="Total 2 7 3 4 7 4" xfId="57510"/>
    <cellStyle name="Total 2 7 3 4 7 5" xfId="57511"/>
    <cellStyle name="Total 2 7 3 4 8" xfId="57512"/>
    <cellStyle name="Total 2 7 3 4 8 2" xfId="57513"/>
    <cellStyle name="Total 2 7 3 4 8 3" xfId="57514"/>
    <cellStyle name="Total 2 7 3 4 8 4" xfId="57515"/>
    <cellStyle name="Total 2 7 3 4 8 5" xfId="57516"/>
    <cellStyle name="Total 2 7 3 4 9" xfId="57517"/>
    <cellStyle name="Total 2 7 3 4 9 2" xfId="57518"/>
    <cellStyle name="Total 2 7 3 4 9 3" xfId="57519"/>
    <cellStyle name="Total 2 7 3 4 9 4" xfId="57520"/>
    <cellStyle name="Total 2 7 3 4 9 5" xfId="57521"/>
    <cellStyle name="Total 2 7 3 5" xfId="57522"/>
    <cellStyle name="Total 2 7 3 5 10" xfId="57523"/>
    <cellStyle name="Total 2 7 3 5 2" xfId="57524"/>
    <cellStyle name="Total 2 7 3 5 2 2" xfId="57525"/>
    <cellStyle name="Total 2 7 3 5 2 2 2" xfId="57526"/>
    <cellStyle name="Total 2 7 3 5 2 2 3" xfId="57527"/>
    <cellStyle name="Total 2 7 3 5 2 2 4" xfId="57528"/>
    <cellStyle name="Total 2 7 3 5 2 2 5" xfId="57529"/>
    <cellStyle name="Total 2 7 3 5 2 2 6" xfId="57530"/>
    <cellStyle name="Total 2 7 3 5 2 2 7" xfId="57531"/>
    <cellStyle name="Total 2 7 3 5 2 3" xfId="57532"/>
    <cellStyle name="Total 2 7 3 5 2 4" xfId="57533"/>
    <cellStyle name="Total 2 7 3 5 3" xfId="57534"/>
    <cellStyle name="Total 2 7 3 5 3 2" xfId="57535"/>
    <cellStyle name="Total 2 7 3 5 3 2 2" xfId="57536"/>
    <cellStyle name="Total 2 7 3 5 3 2 3" xfId="57537"/>
    <cellStyle name="Total 2 7 3 5 3 2 4" xfId="57538"/>
    <cellStyle name="Total 2 7 3 5 3 2 5" xfId="57539"/>
    <cellStyle name="Total 2 7 3 5 3 2 6" xfId="57540"/>
    <cellStyle name="Total 2 7 3 5 3 2 7" xfId="57541"/>
    <cellStyle name="Total 2 7 3 5 3 3" xfId="57542"/>
    <cellStyle name="Total 2 7 3 5 3 4" xfId="57543"/>
    <cellStyle name="Total 2 7 3 5 4" xfId="57544"/>
    <cellStyle name="Total 2 7 3 5 4 2" xfId="57545"/>
    <cellStyle name="Total 2 7 3 5 4 2 2" xfId="57546"/>
    <cellStyle name="Total 2 7 3 5 4 2 3" xfId="57547"/>
    <cellStyle name="Total 2 7 3 5 4 2 4" xfId="57548"/>
    <cellStyle name="Total 2 7 3 5 4 2 5" xfId="57549"/>
    <cellStyle name="Total 2 7 3 5 4 2 6" xfId="57550"/>
    <cellStyle name="Total 2 7 3 5 4 2 7" xfId="57551"/>
    <cellStyle name="Total 2 7 3 5 4 3" xfId="57552"/>
    <cellStyle name="Total 2 7 3 5 4 4" xfId="57553"/>
    <cellStyle name="Total 2 7 3 5 5" xfId="57554"/>
    <cellStyle name="Total 2 7 3 5 5 2" xfId="57555"/>
    <cellStyle name="Total 2 7 3 5 5 3" xfId="57556"/>
    <cellStyle name="Total 2 7 3 5 5 4" xfId="57557"/>
    <cellStyle name="Total 2 7 3 5 5 5" xfId="57558"/>
    <cellStyle name="Total 2 7 3 5 5 6" xfId="57559"/>
    <cellStyle name="Total 2 7 3 5 5 7" xfId="57560"/>
    <cellStyle name="Total 2 7 3 5 5 8" xfId="57561"/>
    <cellStyle name="Total 2 7 3 5 6" xfId="57562"/>
    <cellStyle name="Total 2 7 3 5 6 2" xfId="57563"/>
    <cellStyle name="Total 2 7 3 5 6 3" xfId="57564"/>
    <cellStyle name="Total 2 7 3 5 6 4" xfId="57565"/>
    <cellStyle name="Total 2 7 3 5 6 5" xfId="57566"/>
    <cellStyle name="Total 2 7 3 5 6 6" xfId="57567"/>
    <cellStyle name="Total 2 7 3 5 6 7" xfId="57568"/>
    <cellStyle name="Total 2 7 3 5 7" xfId="57569"/>
    <cellStyle name="Total 2 7 3 5 8" xfId="57570"/>
    <cellStyle name="Total 2 7 3 5 9" xfId="57571"/>
    <cellStyle name="Total 2 7 3 6" xfId="57572"/>
    <cellStyle name="Total 2 7 3 6 2" xfId="57573"/>
    <cellStyle name="Total 2 7 3 6 2 2" xfId="57574"/>
    <cellStyle name="Total 2 7 3 6 2 3" xfId="57575"/>
    <cellStyle name="Total 2 7 3 6 2 4" xfId="57576"/>
    <cellStyle name="Total 2 7 3 6 2 5" xfId="57577"/>
    <cellStyle name="Total 2 7 3 6 2 6" xfId="57578"/>
    <cellStyle name="Total 2 7 3 6 2 7" xfId="57579"/>
    <cellStyle name="Total 2 7 3 6 3" xfId="57580"/>
    <cellStyle name="Total 2 7 3 6 4" xfId="57581"/>
    <cellStyle name="Total 2 7 3 6 5" xfId="57582"/>
    <cellStyle name="Total 2 7 3 7" xfId="57583"/>
    <cellStyle name="Total 2 7 3 7 2" xfId="57584"/>
    <cellStyle name="Total 2 7 3 7 2 2" xfId="57585"/>
    <cellStyle name="Total 2 7 3 7 2 3" xfId="57586"/>
    <cellStyle name="Total 2 7 3 7 2 4" xfId="57587"/>
    <cellStyle name="Total 2 7 3 7 2 5" xfId="57588"/>
    <cellStyle name="Total 2 7 3 7 2 6" xfId="57589"/>
    <cellStyle name="Total 2 7 3 7 2 7" xfId="57590"/>
    <cellStyle name="Total 2 7 3 7 3" xfId="57591"/>
    <cellStyle name="Total 2 7 3 7 4" xfId="57592"/>
    <cellStyle name="Total 2 7 3 7 5" xfId="57593"/>
    <cellStyle name="Total 2 7 3 8" xfId="57594"/>
    <cellStyle name="Total 2 7 3 8 2" xfId="57595"/>
    <cellStyle name="Total 2 7 3 8 2 2" xfId="57596"/>
    <cellStyle name="Total 2 7 3 8 2 3" xfId="57597"/>
    <cellStyle name="Total 2 7 3 8 2 4" xfId="57598"/>
    <cellStyle name="Total 2 7 3 8 2 5" xfId="57599"/>
    <cellStyle name="Total 2 7 3 8 2 6" xfId="57600"/>
    <cellStyle name="Total 2 7 3 8 2 7" xfId="57601"/>
    <cellStyle name="Total 2 7 3 8 3" xfId="57602"/>
    <cellStyle name="Total 2 7 3 8 4" xfId="57603"/>
    <cellStyle name="Total 2 7 3 8 5" xfId="57604"/>
    <cellStyle name="Total 2 7 3 9" xfId="57605"/>
    <cellStyle name="Total 2 7 3 9 2" xfId="57606"/>
    <cellStyle name="Total 2 7 3 9 2 2" xfId="57607"/>
    <cellStyle name="Total 2 7 3 9 2 3" xfId="57608"/>
    <cellStyle name="Total 2 7 3 9 2 4" xfId="57609"/>
    <cellStyle name="Total 2 7 3 9 2 5" xfId="57610"/>
    <cellStyle name="Total 2 7 3 9 2 6" xfId="57611"/>
    <cellStyle name="Total 2 7 3 9 2 7" xfId="57612"/>
    <cellStyle name="Total 2 7 3 9 3" xfId="57613"/>
    <cellStyle name="Total 2 7 3 9 4" xfId="57614"/>
    <cellStyle name="Total 2 7 3 9 5" xfId="57615"/>
    <cellStyle name="Total 2 7 4" xfId="57616"/>
    <cellStyle name="Total 2 7 4 10" xfId="57617"/>
    <cellStyle name="Total 2 7 4 10 2" xfId="57618"/>
    <cellStyle name="Total 2 7 4 10 3" xfId="57619"/>
    <cellStyle name="Total 2 7 4 10 4" xfId="57620"/>
    <cellStyle name="Total 2 7 4 10 5" xfId="57621"/>
    <cellStyle name="Total 2 7 4 11" xfId="57622"/>
    <cellStyle name="Total 2 7 4 11 2" xfId="57623"/>
    <cellStyle name="Total 2 7 4 11 3" xfId="57624"/>
    <cellStyle name="Total 2 7 4 11 4" xfId="57625"/>
    <cellStyle name="Total 2 7 4 11 5" xfId="57626"/>
    <cellStyle name="Total 2 7 4 12" xfId="57627"/>
    <cellStyle name="Total 2 7 4 12 2" xfId="57628"/>
    <cellStyle name="Total 2 7 4 12 3" xfId="57629"/>
    <cellStyle name="Total 2 7 4 12 4" xfId="57630"/>
    <cellStyle name="Total 2 7 4 12 5" xfId="57631"/>
    <cellStyle name="Total 2 7 4 13" xfId="57632"/>
    <cellStyle name="Total 2 7 4 13 2" xfId="57633"/>
    <cellStyle name="Total 2 7 4 13 3" xfId="57634"/>
    <cellStyle name="Total 2 7 4 13 4" xfId="57635"/>
    <cellStyle name="Total 2 7 4 13 5" xfId="57636"/>
    <cellStyle name="Total 2 7 4 14" xfId="57637"/>
    <cellStyle name="Total 2 7 4 14 2" xfId="57638"/>
    <cellStyle name="Total 2 7 4 14 3" xfId="57639"/>
    <cellStyle name="Total 2 7 4 14 4" xfId="57640"/>
    <cellStyle name="Total 2 7 4 14 5" xfId="57641"/>
    <cellStyle name="Total 2 7 4 15" xfId="57642"/>
    <cellStyle name="Total 2 7 4 15 2" xfId="57643"/>
    <cellStyle name="Total 2 7 4 15 3" xfId="57644"/>
    <cellStyle name="Total 2 7 4 15 4" xfId="57645"/>
    <cellStyle name="Total 2 7 4 15 5" xfId="57646"/>
    <cellStyle name="Total 2 7 4 16" xfId="57647"/>
    <cellStyle name="Total 2 7 4 16 2" xfId="57648"/>
    <cellStyle name="Total 2 7 4 16 3" xfId="57649"/>
    <cellStyle name="Total 2 7 4 16 4" xfId="57650"/>
    <cellStyle name="Total 2 7 4 16 5" xfId="57651"/>
    <cellStyle name="Total 2 7 4 17" xfId="57652"/>
    <cellStyle name="Total 2 7 4 17 2" xfId="57653"/>
    <cellStyle name="Total 2 7 4 17 3" xfId="57654"/>
    <cellStyle name="Total 2 7 4 17 4" xfId="57655"/>
    <cellStyle name="Total 2 7 4 17 5" xfId="57656"/>
    <cellStyle name="Total 2 7 4 18" xfId="57657"/>
    <cellStyle name="Total 2 7 4 18 2" xfId="57658"/>
    <cellStyle name="Total 2 7 4 18 3" xfId="57659"/>
    <cellStyle name="Total 2 7 4 18 4" xfId="57660"/>
    <cellStyle name="Total 2 7 4 18 5" xfId="57661"/>
    <cellStyle name="Total 2 7 4 19" xfId="57662"/>
    <cellStyle name="Total 2 7 4 2" xfId="57663"/>
    <cellStyle name="Total 2 7 4 2 10" xfId="57664"/>
    <cellStyle name="Total 2 7 4 2 10 2" xfId="57665"/>
    <cellStyle name="Total 2 7 4 2 10 3" xfId="57666"/>
    <cellStyle name="Total 2 7 4 2 10 4" xfId="57667"/>
    <cellStyle name="Total 2 7 4 2 10 5" xfId="57668"/>
    <cellStyle name="Total 2 7 4 2 11" xfId="57669"/>
    <cellStyle name="Total 2 7 4 2 11 2" xfId="57670"/>
    <cellStyle name="Total 2 7 4 2 11 3" xfId="57671"/>
    <cellStyle name="Total 2 7 4 2 11 4" xfId="57672"/>
    <cellStyle name="Total 2 7 4 2 11 5" xfId="57673"/>
    <cellStyle name="Total 2 7 4 2 12" xfId="57674"/>
    <cellStyle name="Total 2 7 4 2 12 2" xfId="57675"/>
    <cellStyle name="Total 2 7 4 2 12 3" xfId="57676"/>
    <cellStyle name="Total 2 7 4 2 12 4" xfId="57677"/>
    <cellStyle name="Total 2 7 4 2 12 5" xfId="57678"/>
    <cellStyle name="Total 2 7 4 2 13" xfId="57679"/>
    <cellStyle name="Total 2 7 4 2 13 2" xfId="57680"/>
    <cellStyle name="Total 2 7 4 2 13 3" xfId="57681"/>
    <cellStyle name="Total 2 7 4 2 13 4" xfId="57682"/>
    <cellStyle name="Total 2 7 4 2 13 5" xfId="57683"/>
    <cellStyle name="Total 2 7 4 2 14" xfId="57684"/>
    <cellStyle name="Total 2 7 4 2 14 2" xfId="57685"/>
    <cellStyle name="Total 2 7 4 2 14 3" xfId="57686"/>
    <cellStyle name="Total 2 7 4 2 14 4" xfId="57687"/>
    <cellStyle name="Total 2 7 4 2 14 5" xfId="57688"/>
    <cellStyle name="Total 2 7 4 2 15" xfId="57689"/>
    <cellStyle name="Total 2 7 4 2 15 2" xfId="57690"/>
    <cellStyle name="Total 2 7 4 2 15 3" xfId="57691"/>
    <cellStyle name="Total 2 7 4 2 15 4" xfId="57692"/>
    <cellStyle name="Total 2 7 4 2 15 5" xfId="57693"/>
    <cellStyle name="Total 2 7 4 2 16" xfId="57694"/>
    <cellStyle name="Total 2 7 4 2 16 2" xfId="57695"/>
    <cellStyle name="Total 2 7 4 2 16 3" xfId="57696"/>
    <cellStyle name="Total 2 7 4 2 16 4" xfId="57697"/>
    <cellStyle name="Total 2 7 4 2 16 5" xfId="57698"/>
    <cellStyle name="Total 2 7 4 2 17" xfId="57699"/>
    <cellStyle name="Total 2 7 4 2 17 2" xfId="57700"/>
    <cellStyle name="Total 2 7 4 2 17 3" xfId="57701"/>
    <cellStyle name="Total 2 7 4 2 17 4" xfId="57702"/>
    <cellStyle name="Total 2 7 4 2 17 5" xfId="57703"/>
    <cellStyle name="Total 2 7 4 2 18" xfId="57704"/>
    <cellStyle name="Total 2 7 4 2 18 2" xfId="57705"/>
    <cellStyle name="Total 2 7 4 2 18 3" xfId="57706"/>
    <cellStyle name="Total 2 7 4 2 18 4" xfId="57707"/>
    <cellStyle name="Total 2 7 4 2 18 5" xfId="57708"/>
    <cellStyle name="Total 2 7 4 2 19" xfId="57709"/>
    <cellStyle name="Total 2 7 4 2 2" xfId="57710"/>
    <cellStyle name="Total 2 7 4 2 2 2" xfId="57711"/>
    <cellStyle name="Total 2 7 4 2 2 2 2" xfId="57712"/>
    <cellStyle name="Total 2 7 4 2 2 2 3" xfId="57713"/>
    <cellStyle name="Total 2 7 4 2 2 2 4" xfId="57714"/>
    <cellStyle name="Total 2 7 4 2 2 2 5" xfId="57715"/>
    <cellStyle name="Total 2 7 4 2 2 2 6" xfId="57716"/>
    <cellStyle name="Total 2 7 4 2 2 2 7" xfId="57717"/>
    <cellStyle name="Total 2 7 4 2 2 3" xfId="57718"/>
    <cellStyle name="Total 2 7 4 2 2 4" xfId="57719"/>
    <cellStyle name="Total 2 7 4 2 2 5" xfId="57720"/>
    <cellStyle name="Total 2 7 4 2 3" xfId="57721"/>
    <cellStyle name="Total 2 7 4 2 3 2" xfId="57722"/>
    <cellStyle name="Total 2 7 4 2 3 2 2" xfId="57723"/>
    <cellStyle name="Total 2 7 4 2 3 2 3" xfId="57724"/>
    <cellStyle name="Total 2 7 4 2 3 2 4" xfId="57725"/>
    <cellStyle name="Total 2 7 4 2 3 2 5" xfId="57726"/>
    <cellStyle name="Total 2 7 4 2 3 2 6" xfId="57727"/>
    <cellStyle name="Total 2 7 4 2 3 2 7" xfId="57728"/>
    <cellStyle name="Total 2 7 4 2 3 3" xfId="57729"/>
    <cellStyle name="Total 2 7 4 2 3 4" xfId="57730"/>
    <cellStyle name="Total 2 7 4 2 3 5" xfId="57731"/>
    <cellStyle name="Total 2 7 4 2 4" xfId="57732"/>
    <cellStyle name="Total 2 7 4 2 4 2" xfId="57733"/>
    <cellStyle name="Total 2 7 4 2 4 2 2" xfId="57734"/>
    <cellStyle name="Total 2 7 4 2 4 2 3" xfId="57735"/>
    <cellStyle name="Total 2 7 4 2 4 2 4" xfId="57736"/>
    <cellStyle name="Total 2 7 4 2 4 2 5" xfId="57737"/>
    <cellStyle name="Total 2 7 4 2 4 2 6" xfId="57738"/>
    <cellStyle name="Total 2 7 4 2 4 2 7" xfId="57739"/>
    <cellStyle name="Total 2 7 4 2 4 3" xfId="57740"/>
    <cellStyle name="Total 2 7 4 2 4 4" xfId="57741"/>
    <cellStyle name="Total 2 7 4 2 4 5" xfId="57742"/>
    <cellStyle name="Total 2 7 4 2 5" xfId="57743"/>
    <cellStyle name="Total 2 7 4 2 5 2" xfId="57744"/>
    <cellStyle name="Total 2 7 4 2 5 3" xfId="57745"/>
    <cellStyle name="Total 2 7 4 2 5 4" xfId="57746"/>
    <cellStyle name="Total 2 7 4 2 5 5" xfId="57747"/>
    <cellStyle name="Total 2 7 4 2 5 6" xfId="57748"/>
    <cellStyle name="Total 2 7 4 2 5 7" xfId="57749"/>
    <cellStyle name="Total 2 7 4 2 5 8" xfId="57750"/>
    <cellStyle name="Total 2 7 4 2 6" xfId="57751"/>
    <cellStyle name="Total 2 7 4 2 6 2" xfId="57752"/>
    <cellStyle name="Total 2 7 4 2 6 3" xfId="57753"/>
    <cellStyle name="Total 2 7 4 2 6 4" xfId="57754"/>
    <cellStyle name="Total 2 7 4 2 6 5" xfId="57755"/>
    <cellStyle name="Total 2 7 4 2 6 6" xfId="57756"/>
    <cellStyle name="Total 2 7 4 2 6 7" xfId="57757"/>
    <cellStyle name="Total 2 7 4 2 7" xfId="57758"/>
    <cellStyle name="Total 2 7 4 2 7 2" xfId="57759"/>
    <cellStyle name="Total 2 7 4 2 7 3" xfId="57760"/>
    <cellStyle name="Total 2 7 4 2 7 4" xfId="57761"/>
    <cellStyle name="Total 2 7 4 2 7 5" xfId="57762"/>
    <cellStyle name="Total 2 7 4 2 8" xfId="57763"/>
    <cellStyle name="Total 2 7 4 2 8 2" xfId="57764"/>
    <cellStyle name="Total 2 7 4 2 8 3" xfId="57765"/>
    <cellStyle name="Total 2 7 4 2 8 4" xfId="57766"/>
    <cellStyle name="Total 2 7 4 2 8 5" xfId="57767"/>
    <cellStyle name="Total 2 7 4 2 9" xfId="57768"/>
    <cellStyle name="Total 2 7 4 2 9 2" xfId="57769"/>
    <cellStyle name="Total 2 7 4 2 9 3" xfId="57770"/>
    <cellStyle name="Total 2 7 4 2 9 4" xfId="57771"/>
    <cellStyle name="Total 2 7 4 2 9 5" xfId="57772"/>
    <cellStyle name="Total 2 7 4 3" xfId="57773"/>
    <cellStyle name="Total 2 7 4 3 10" xfId="57774"/>
    <cellStyle name="Total 2 7 4 3 2" xfId="57775"/>
    <cellStyle name="Total 2 7 4 3 2 2" xfId="57776"/>
    <cellStyle name="Total 2 7 4 3 2 2 2" xfId="57777"/>
    <cellStyle name="Total 2 7 4 3 2 2 3" xfId="57778"/>
    <cellStyle name="Total 2 7 4 3 2 2 4" xfId="57779"/>
    <cellStyle name="Total 2 7 4 3 2 2 5" xfId="57780"/>
    <cellStyle name="Total 2 7 4 3 2 2 6" xfId="57781"/>
    <cellStyle name="Total 2 7 4 3 2 2 7" xfId="57782"/>
    <cellStyle name="Total 2 7 4 3 2 3" xfId="57783"/>
    <cellStyle name="Total 2 7 4 3 2 4" xfId="57784"/>
    <cellStyle name="Total 2 7 4 3 3" xfId="57785"/>
    <cellStyle name="Total 2 7 4 3 3 2" xfId="57786"/>
    <cellStyle name="Total 2 7 4 3 3 2 2" xfId="57787"/>
    <cellStyle name="Total 2 7 4 3 3 2 3" xfId="57788"/>
    <cellStyle name="Total 2 7 4 3 3 2 4" xfId="57789"/>
    <cellStyle name="Total 2 7 4 3 3 2 5" xfId="57790"/>
    <cellStyle name="Total 2 7 4 3 3 2 6" xfId="57791"/>
    <cellStyle name="Total 2 7 4 3 3 2 7" xfId="57792"/>
    <cellStyle name="Total 2 7 4 3 3 3" xfId="57793"/>
    <cellStyle name="Total 2 7 4 3 3 4" xfId="57794"/>
    <cellStyle name="Total 2 7 4 3 4" xfId="57795"/>
    <cellStyle name="Total 2 7 4 3 4 2" xfId="57796"/>
    <cellStyle name="Total 2 7 4 3 4 2 2" xfId="57797"/>
    <cellStyle name="Total 2 7 4 3 4 2 3" xfId="57798"/>
    <cellStyle name="Total 2 7 4 3 4 2 4" xfId="57799"/>
    <cellStyle name="Total 2 7 4 3 4 2 5" xfId="57800"/>
    <cellStyle name="Total 2 7 4 3 4 2 6" xfId="57801"/>
    <cellStyle name="Total 2 7 4 3 4 2 7" xfId="57802"/>
    <cellStyle name="Total 2 7 4 3 4 3" xfId="57803"/>
    <cellStyle name="Total 2 7 4 3 4 4" xfId="57804"/>
    <cellStyle name="Total 2 7 4 3 5" xfId="57805"/>
    <cellStyle name="Total 2 7 4 3 5 2" xfId="57806"/>
    <cellStyle name="Total 2 7 4 3 5 3" xfId="57807"/>
    <cellStyle name="Total 2 7 4 3 5 4" xfId="57808"/>
    <cellStyle name="Total 2 7 4 3 5 5" xfId="57809"/>
    <cellStyle name="Total 2 7 4 3 5 6" xfId="57810"/>
    <cellStyle name="Total 2 7 4 3 5 7" xfId="57811"/>
    <cellStyle name="Total 2 7 4 3 5 8" xfId="57812"/>
    <cellStyle name="Total 2 7 4 3 6" xfId="57813"/>
    <cellStyle name="Total 2 7 4 3 6 2" xfId="57814"/>
    <cellStyle name="Total 2 7 4 3 6 3" xfId="57815"/>
    <cellStyle name="Total 2 7 4 3 6 4" xfId="57816"/>
    <cellStyle name="Total 2 7 4 3 6 5" xfId="57817"/>
    <cellStyle name="Total 2 7 4 3 6 6" xfId="57818"/>
    <cellStyle name="Total 2 7 4 3 6 7" xfId="57819"/>
    <cellStyle name="Total 2 7 4 3 7" xfId="57820"/>
    <cellStyle name="Total 2 7 4 3 8" xfId="57821"/>
    <cellStyle name="Total 2 7 4 3 9" xfId="57822"/>
    <cellStyle name="Total 2 7 4 4" xfId="57823"/>
    <cellStyle name="Total 2 7 4 4 2" xfId="57824"/>
    <cellStyle name="Total 2 7 4 4 2 2" xfId="57825"/>
    <cellStyle name="Total 2 7 4 4 2 3" xfId="57826"/>
    <cellStyle name="Total 2 7 4 4 2 4" xfId="57827"/>
    <cellStyle name="Total 2 7 4 4 2 5" xfId="57828"/>
    <cellStyle name="Total 2 7 4 4 2 6" xfId="57829"/>
    <cellStyle name="Total 2 7 4 4 2 7" xfId="57830"/>
    <cellStyle name="Total 2 7 4 4 3" xfId="57831"/>
    <cellStyle name="Total 2 7 4 4 4" xfId="57832"/>
    <cellStyle name="Total 2 7 4 4 5" xfId="57833"/>
    <cellStyle name="Total 2 7 4 5" xfId="57834"/>
    <cellStyle name="Total 2 7 4 5 2" xfId="57835"/>
    <cellStyle name="Total 2 7 4 5 2 2" xfId="57836"/>
    <cellStyle name="Total 2 7 4 5 2 3" xfId="57837"/>
    <cellStyle name="Total 2 7 4 5 2 4" xfId="57838"/>
    <cellStyle name="Total 2 7 4 5 2 5" xfId="57839"/>
    <cellStyle name="Total 2 7 4 5 2 6" xfId="57840"/>
    <cellStyle name="Total 2 7 4 5 2 7" xfId="57841"/>
    <cellStyle name="Total 2 7 4 5 3" xfId="57842"/>
    <cellStyle name="Total 2 7 4 5 4" xfId="57843"/>
    <cellStyle name="Total 2 7 4 5 5" xfId="57844"/>
    <cellStyle name="Total 2 7 4 6" xfId="57845"/>
    <cellStyle name="Total 2 7 4 6 2" xfId="57846"/>
    <cellStyle name="Total 2 7 4 6 2 2" xfId="57847"/>
    <cellStyle name="Total 2 7 4 6 2 3" xfId="57848"/>
    <cellStyle name="Total 2 7 4 6 2 4" xfId="57849"/>
    <cellStyle name="Total 2 7 4 6 2 5" xfId="57850"/>
    <cellStyle name="Total 2 7 4 6 2 6" xfId="57851"/>
    <cellStyle name="Total 2 7 4 6 2 7" xfId="57852"/>
    <cellStyle name="Total 2 7 4 6 3" xfId="57853"/>
    <cellStyle name="Total 2 7 4 6 4" xfId="57854"/>
    <cellStyle name="Total 2 7 4 6 5" xfId="57855"/>
    <cellStyle name="Total 2 7 4 7" xfId="57856"/>
    <cellStyle name="Total 2 7 4 7 2" xfId="57857"/>
    <cellStyle name="Total 2 7 4 7 2 2" xfId="57858"/>
    <cellStyle name="Total 2 7 4 7 2 3" xfId="57859"/>
    <cellStyle name="Total 2 7 4 7 2 4" xfId="57860"/>
    <cellStyle name="Total 2 7 4 7 2 5" xfId="57861"/>
    <cellStyle name="Total 2 7 4 7 2 6" xfId="57862"/>
    <cellStyle name="Total 2 7 4 7 2 7" xfId="57863"/>
    <cellStyle name="Total 2 7 4 7 3" xfId="57864"/>
    <cellStyle name="Total 2 7 4 7 4" xfId="57865"/>
    <cellStyle name="Total 2 7 4 7 5" xfId="57866"/>
    <cellStyle name="Total 2 7 4 8" xfId="57867"/>
    <cellStyle name="Total 2 7 4 8 2" xfId="57868"/>
    <cellStyle name="Total 2 7 4 8 3" xfId="57869"/>
    <cellStyle name="Total 2 7 4 8 4" xfId="57870"/>
    <cellStyle name="Total 2 7 4 8 5" xfId="57871"/>
    <cellStyle name="Total 2 7 4 8 6" xfId="57872"/>
    <cellStyle name="Total 2 7 4 8 7" xfId="57873"/>
    <cellStyle name="Total 2 7 4 8 8" xfId="57874"/>
    <cellStyle name="Total 2 7 4 9" xfId="57875"/>
    <cellStyle name="Total 2 7 4 9 2" xfId="57876"/>
    <cellStyle name="Total 2 7 4 9 3" xfId="57877"/>
    <cellStyle name="Total 2 7 4 9 4" xfId="57878"/>
    <cellStyle name="Total 2 7 4 9 5" xfId="57879"/>
    <cellStyle name="Total 2 7 4 9 6" xfId="57880"/>
    <cellStyle name="Total 2 7 4 9 7" xfId="57881"/>
    <cellStyle name="Total 2 7 5" xfId="57882"/>
    <cellStyle name="Total 2 7 5 10" xfId="57883"/>
    <cellStyle name="Total 2 7 5 10 2" xfId="57884"/>
    <cellStyle name="Total 2 7 5 10 3" xfId="57885"/>
    <cellStyle name="Total 2 7 5 10 4" xfId="57886"/>
    <cellStyle name="Total 2 7 5 10 5" xfId="57887"/>
    <cellStyle name="Total 2 7 5 11" xfId="57888"/>
    <cellStyle name="Total 2 7 5 11 2" xfId="57889"/>
    <cellStyle name="Total 2 7 5 11 3" xfId="57890"/>
    <cellStyle name="Total 2 7 5 11 4" xfId="57891"/>
    <cellStyle name="Total 2 7 5 11 5" xfId="57892"/>
    <cellStyle name="Total 2 7 5 12" xfId="57893"/>
    <cellStyle name="Total 2 7 5 12 2" xfId="57894"/>
    <cellStyle name="Total 2 7 5 12 3" xfId="57895"/>
    <cellStyle name="Total 2 7 5 12 4" xfId="57896"/>
    <cellStyle name="Total 2 7 5 12 5" xfId="57897"/>
    <cellStyle name="Total 2 7 5 13" xfId="57898"/>
    <cellStyle name="Total 2 7 5 13 2" xfId="57899"/>
    <cellStyle name="Total 2 7 5 13 3" xfId="57900"/>
    <cellStyle name="Total 2 7 5 13 4" xfId="57901"/>
    <cellStyle name="Total 2 7 5 13 5" xfId="57902"/>
    <cellStyle name="Total 2 7 5 14" xfId="57903"/>
    <cellStyle name="Total 2 7 5 14 2" xfId="57904"/>
    <cellStyle name="Total 2 7 5 14 3" xfId="57905"/>
    <cellStyle name="Total 2 7 5 14 4" xfId="57906"/>
    <cellStyle name="Total 2 7 5 14 5" xfId="57907"/>
    <cellStyle name="Total 2 7 5 15" xfId="57908"/>
    <cellStyle name="Total 2 7 5 15 2" xfId="57909"/>
    <cellStyle name="Total 2 7 5 15 3" xfId="57910"/>
    <cellStyle name="Total 2 7 5 15 4" xfId="57911"/>
    <cellStyle name="Total 2 7 5 15 5" xfId="57912"/>
    <cellStyle name="Total 2 7 5 16" xfId="57913"/>
    <cellStyle name="Total 2 7 5 16 2" xfId="57914"/>
    <cellStyle name="Total 2 7 5 16 3" xfId="57915"/>
    <cellStyle name="Total 2 7 5 16 4" xfId="57916"/>
    <cellStyle name="Total 2 7 5 16 5" xfId="57917"/>
    <cellStyle name="Total 2 7 5 17" xfId="57918"/>
    <cellStyle name="Total 2 7 5 17 2" xfId="57919"/>
    <cellStyle name="Total 2 7 5 17 3" xfId="57920"/>
    <cellStyle name="Total 2 7 5 17 4" xfId="57921"/>
    <cellStyle name="Total 2 7 5 17 5" xfId="57922"/>
    <cellStyle name="Total 2 7 5 18" xfId="57923"/>
    <cellStyle name="Total 2 7 5 18 2" xfId="57924"/>
    <cellStyle name="Total 2 7 5 18 3" xfId="57925"/>
    <cellStyle name="Total 2 7 5 18 4" xfId="57926"/>
    <cellStyle name="Total 2 7 5 18 5" xfId="57927"/>
    <cellStyle name="Total 2 7 5 19" xfId="57928"/>
    <cellStyle name="Total 2 7 5 2" xfId="57929"/>
    <cellStyle name="Total 2 7 5 2 10" xfId="57930"/>
    <cellStyle name="Total 2 7 5 2 10 2" xfId="57931"/>
    <cellStyle name="Total 2 7 5 2 10 3" xfId="57932"/>
    <cellStyle name="Total 2 7 5 2 10 4" xfId="57933"/>
    <cellStyle name="Total 2 7 5 2 10 5" xfId="57934"/>
    <cellStyle name="Total 2 7 5 2 11" xfId="57935"/>
    <cellStyle name="Total 2 7 5 2 11 2" xfId="57936"/>
    <cellStyle name="Total 2 7 5 2 11 3" xfId="57937"/>
    <cellStyle name="Total 2 7 5 2 11 4" xfId="57938"/>
    <cellStyle name="Total 2 7 5 2 11 5" xfId="57939"/>
    <cellStyle name="Total 2 7 5 2 12" xfId="57940"/>
    <cellStyle name="Total 2 7 5 2 12 2" xfId="57941"/>
    <cellStyle name="Total 2 7 5 2 12 3" xfId="57942"/>
    <cellStyle name="Total 2 7 5 2 12 4" xfId="57943"/>
    <cellStyle name="Total 2 7 5 2 12 5" xfId="57944"/>
    <cellStyle name="Total 2 7 5 2 13" xfId="57945"/>
    <cellStyle name="Total 2 7 5 2 13 2" xfId="57946"/>
    <cellStyle name="Total 2 7 5 2 13 3" xfId="57947"/>
    <cellStyle name="Total 2 7 5 2 13 4" xfId="57948"/>
    <cellStyle name="Total 2 7 5 2 13 5" xfId="57949"/>
    <cellStyle name="Total 2 7 5 2 14" xfId="57950"/>
    <cellStyle name="Total 2 7 5 2 14 2" xfId="57951"/>
    <cellStyle name="Total 2 7 5 2 14 3" xfId="57952"/>
    <cellStyle name="Total 2 7 5 2 14 4" xfId="57953"/>
    <cellStyle name="Total 2 7 5 2 14 5" xfId="57954"/>
    <cellStyle name="Total 2 7 5 2 15" xfId="57955"/>
    <cellStyle name="Total 2 7 5 2 15 2" xfId="57956"/>
    <cellStyle name="Total 2 7 5 2 15 3" xfId="57957"/>
    <cellStyle name="Total 2 7 5 2 15 4" xfId="57958"/>
    <cellStyle name="Total 2 7 5 2 15 5" xfId="57959"/>
    <cellStyle name="Total 2 7 5 2 16" xfId="57960"/>
    <cellStyle name="Total 2 7 5 2 16 2" xfId="57961"/>
    <cellStyle name="Total 2 7 5 2 16 3" xfId="57962"/>
    <cellStyle name="Total 2 7 5 2 16 4" xfId="57963"/>
    <cellStyle name="Total 2 7 5 2 16 5" xfId="57964"/>
    <cellStyle name="Total 2 7 5 2 17" xfId="57965"/>
    <cellStyle name="Total 2 7 5 2 17 2" xfId="57966"/>
    <cellStyle name="Total 2 7 5 2 17 3" xfId="57967"/>
    <cellStyle name="Total 2 7 5 2 17 4" xfId="57968"/>
    <cellStyle name="Total 2 7 5 2 17 5" xfId="57969"/>
    <cellStyle name="Total 2 7 5 2 18" xfId="57970"/>
    <cellStyle name="Total 2 7 5 2 18 2" xfId="57971"/>
    <cellStyle name="Total 2 7 5 2 18 3" xfId="57972"/>
    <cellStyle name="Total 2 7 5 2 18 4" xfId="57973"/>
    <cellStyle name="Total 2 7 5 2 18 5" xfId="57974"/>
    <cellStyle name="Total 2 7 5 2 19" xfId="57975"/>
    <cellStyle name="Total 2 7 5 2 2" xfId="57976"/>
    <cellStyle name="Total 2 7 5 2 2 2" xfId="57977"/>
    <cellStyle name="Total 2 7 5 2 2 2 2" xfId="57978"/>
    <cellStyle name="Total 2 7 5 2 2 2 3" xfId="57979"/>
    <cellStyle name="Total 2 7 5 2 2 2 4" xfId="57980"/>
    <cellStyle name="Total 2 7 5 2 2 2 5" xfId="57981"/>
    <cellStyle name="Total 2 7 5 2 2 2 6" xfId="57982"/>
    <cellStyle name="Total 2 7 5 2 2 2 7" xfId="57983"/>
    <cellStyle name="Total 2 7 5 2 2 3" xfId="57984"/>
    <cellStyle name="Total 2 7 5 2 2 4" xfId="57985"/>
    <cellStyle name="Total 2 7 5 2 2 5" xfId="57986"/>
    <cellStyle name="Total 2 7 5 2 3" xfId="57987"/>
    <cellStyle name="Total 2 7 5 2 3 2" xfId="57988"/>
    <cellStyle name="Total 2 7 5 2 3 2 2" xfId="57989"/>
    <cellStyle name="Total 2 7 5 2 3 2 3" xfId="57990"/>
    <cellStyle name="Total 2 7 5 2 3 2 4" xfId="57991"/>
    <cellStyle name="Total 2 7 5 2 3 2 5" xfId="57992"/>
    <cellStyle name="Total 2 7 5 2 3 2 6" xfId="57993"/>
    <cellStyle name="Total 2 7 5 2 3 2 7" xfId="57994"/>
    <cellStyle name="Total 2 7 5 2 3 3" xfId="57995"/>
    <cellStyle name="Total 2 7 5 2 3 4" xfId="57996"/>
    <cellStyle name="Total 2 7 5 2 3 5" xfId="57997"/>
    <cellStyle name="Total 2 7 5 2 4" xfId="57998"/>
    <cellStyle name="Total 2 7 5 2 4 2" xfId="57999"/>
    <cellStyle name="Total 2 7 5 2 4 2 2" xfId="58000"/>
    <cellStyle name="Total 2 7 5 2 4 2 3" xfId="58001"/>
    <cellStyle name="Total 2 7 5 2 4 2 4" xfId="58002"/>
    <cellStyle name="Total 2 7 5 2 4 2 5" xfId="58003"/>
    <cellStyle name="Total 2 7 5 2 4 2 6" xfId="58004"/>
    <cellStyle name="Total 2 7 5 2 4 2 7" xfId="58005"/>
    <cellStyle name="Total 2 7 5 2 4 3" xfId="58006"/>
    <cellStyle name="Total 2 7 5 2 4 4" xfId="58007"/>
    <cellStyle name="Total 2 7 5 2 4 5" xfId="58008"/>
    <cellStyle name="Total 2 7 5 2 5" xfId="58009"/>
    <cellStyle name="Total 2 7 5 2 5 2" xfId="58010"/>
    <cellStyle name="Total 2 7 5 2 5 3" xfId="58011"/>
    <cellStyle name="Total 2 7 5 2 5 4" xfId="58012"/>
    <cellStyle name="Total 2 7 5 2 5 5" xfId="58013"/>
    <cellStyle name="Total 2 7 5 2 5 6" xfId="58014"/>
    <cellStyle name="Total 2 7 5 2 5 7" xfId="58015"/>
    <cellStyle name="Total 2 7 5 2 5 8" xfId="58016"/>
    <cellStyle name="Total 2 7 5 2 6" xfId="58017"/>
    <cellStyle name="Total 2 7 5 2 6 2" xfId="58018"/>
    <cellStyle name="Total 2 7 5 2 6 3" xfId="58019"/>
    <cellStyle name="Total 2 7 5 2 6 4" xfId="58020"/>
    <cellStyle name="Total 2 7 5 2 6 5" xfId="58021"/>
    <cellStyle name="Total 2 7 5 2 6 6" xfId="58022"/>
    <cellStyle name="Total 2 7 5 2 6 7" xfId="58023"/>
    <cellStyle name="Total 2 7 5 2 7" xfId="58024"/>
    <cellStyle name="Total 2 7 5 2 7 2" xfId="58025"/>
    <cellStyle name="Total 2 7 5 2 7 3" xfId="58026"/>
    <cellStyle name="Total 2 7 5 2 7 4" xfId="58027"/>
    <cellStyle name="Total 2 7 5 2 7 5" xfId="58028"/>
    <cellStyle name="Total 2 7 5 2 8" xfId="58029"/>
    <cellStyle name="Total 2 7 5 2 8 2" xfId="58030"/>
    <cellStyle name="Total 2 7 5 2 8 3" xfId="58031"/>
    <cellStyle name="Total 2 7 5 2 8 4" xfId="58032"/>
    <cellStyle name="Total 2 7 5 2 8 5" xfId="58033"/>
    <cellStyle name="Total 2 7 5 2 9" xfId="58034"/>
    <cellStyle name="Total 2 7 5 2 9 2" xfId="58035"/>
    <cellStyle name="Total 2 7 5 2 9 3" xfId="58036"/>
    <cellStyle name="Total 2 7 5 2 9 4" xfId="58037"/>
    <cellStyle name="Total 2 7 5 2 9 5" xfId="58038"/>
    <cellStyle name="Total 2 7 5 3" xfId="58039"/>
    <cellStyle name="Total 2 7 5 3 10" xfId="58040"/>
    <cellStyle name="Total 2 7 5 3 2" xfId="58041"/>
    <cellStyle name="Total 2 7 5 3 2 2" xfId="58042"/>
    <cellStyle name="Total 2 7 5 3 2 2 2" xfId="58043"/>
    <cellStyle name="Total 2 7 5 3 2 2 3" xfId="58044"/>
    <cellStyle name="Total 2 7 5 3 2 2 4" xfId="58045"/>
    <cellStyle name="Total 2 7 5 3 2 2 5" xfId="58046"/>
    <cellStyle name="Total 2 7 5 3 2 2 6" xfId="58047"/>
    <cellStyle name="Total 2 7 5 3 2 2 7" xfId="58048"/>
    <cellStyle name="Total 2 7 5 3 2 3" xfId="58049"/>
    <cellStyle name="Total 2 7 5 3 2 4" xfId="58050"/>
    <cellStyle name="Total 2 7 5 3 3" xfId="58051"/>
    <cellStyle name="Total 2 7 5 3 3 2" xfId="58052"/>
    <cellStyle name="Total 2 7 5 3 3 2 2" xfId="58053"/>
    <cellStyle name="Total 2 7 5 3 3 2 3" xfId="58054"/>
    <cellStyle name="Total 2 7 5 3 3 2 4" xfId="58055"/>
    <cellStyle name="Total 2 7 5 3 3 2 5" xfId="58056"/>
    <cellStyle name="Total 2 7 5 3 3 2 6" xfId="58057"/>
    <cellStyle name="Total 2 7 5 3 3 2 7" xfId="58058"/>
    <cellStyle name="Total 2 7 5 3 3 3" xfId="58059"/>
    <cellStyle name="Total 2 7 5 3 3 4" xfId="58060"/>
    <cellStyle name="Total 2 7 5 3 4" xfId="58061"/>
    <cellStyle name="Total 2 7 5 3 4 2" xfId="58062"/>
    <cellStyle name="Total 2 7 5 3 4 2 2" xfId="58063"/>
    <cellStyle name="Total 2 7 5 3 4 2 3" xfId="58064"/>
    <cellStyle name="Total 2 7 5 3 4 2 4" xfId="58065"/>
    <cellStyle name="Total 2 7 5 3 4 2 5" xfId="58066"/>
    <cellStyle name="Total 2 7 5 3 4 2 6" xfId="58067"/>
    <cellStyle name="Total 2 7 5 3 4 2 7" xfId="58068"/>
    <cellStyle name="Total 2 7 5 3 4 3" xfId="58069"/>
    <cellStyle name="Total 2 7 5 3 4 4" xfId="58070"/>
    <cellStyle name="Total 2 7 5 3 5" xfId="58071"/>
    <cellStyle name="Total 2 7 5 3 5 2" xfId="58072"/>
    <cellStyle name="Total 2 7 5 3 5 3" xfId="58073"/>
    <cellStyle name="Total 2 7 5 3 5 4" xfId="58074"/>
    <cellStyle name="Total 2 7 5 3 5 5" xfId="58075"/>
    <cellStyle name="Total 2 7 5 3 5 6" xfId="58076"/>
    <cellStyle name="Total 2 7 5 3 5 7" xfId="58077"/>
    <cellStyle name="Total 2 7 5 3 5 8" xfId="58078"/>
    <cellStyle name="Total 2 7 5 3 6" xfId="58079"/>
    <cellStyle name="Total 2 7 5 3 6 2" xfId="58080"/>
    <cellStyle name="Total 2 7 5 3 6 3" xfId="58081"/>
    <cellStyle name="Total 2 7 5 3 6 4" xfId="58082"/>
    <cellStyle name="Total 2 7 5 3 6 5" xfId="58083"/>
    <cellStyle name="Total 2 7 5 3 6 6" xfId="58084"/>
    <cellStyle name="Total 2 7 5 3 6 7" xfId="58085"/>
    <cellStyle name="Total 2 7 5 3 7" xfId="58086"/>
    <cellStyle name="Total 2 7 5 3 8" xfId="58087"/>
    <cellStyle name="Total 2 7 5 3 9" xfId="58088"/>
    <cellStyle name="Total 2 7 5 4" xfId="58089"/>
    <cellStyle name="Total 2 7 5 4 2" xfId="58090"/>
    <cellStyle name="Total 2 7 5 4 2 2" xfId="58091"/>
    <cellStyle name="Total 2 7 5 4 2 3" xfId="58092"/>
    <cellStyle name="Total 2 7 5 4 2 4" xfId="58093"/>
    <cellStyle name="Total 2 7 5 4 2 5" xfId="58094"/>
    <cellStyle name="Total 2 7 5 4 2 6" xfId="58095"/>
    <cellStyle name="Total 2 7 5 4 2 7" xfId="58096"/>
    <cellStyle name="Total 2 7 5 4 3" xfId="58097"/>
    <cellStyle name="Total 2 7 5 4 4" xfId="58098"/>
    <cellStyle name="Total 2 7 5 4 5" xfId="58099"/>
    <cellStyle name="Total 2 7 5 5" xfId="58100"/>
    <cellStyle name="Total 2 7 5 5 2" xfId="58101"/>
    <cellStyle name="Total 2 7 5 5 2 2" xfId="58102"/>
    <cellStyle name="Total 2 7 5 5 2 3" xfId="58103"/>
    <cellStyle name="Total 2 7 5 5 2 4" xfId="58104"/>
    <cellStyle name="Total 2 7 5 5 2 5" xfId="58105"/>
    <cellStyle name="Total 2 7 5 5 2 6" xfId="58106"/>
    <cellStyle name="Total 2 7 5 5 2 7" xfId="58107"/>
    <cellStyle name="Total 2 7 5 5 3" xfId="58108"/>
    <cellStyle name="Total 2 7 5 5 4" xfId="58109"/>
    <cellStyle name="Total 2 7 5 5 5" xfId="58110"/>
    <cellStyle name="Total 2 7 5 6" xfId="58111"/>
    <cellStyle name="Total 2 7 5 6 2" xfId="58112"/>
    <cellStyle name="Total 2 7 5 6 2 2" xfId="58113"/>
    <cellStyle name="Total 2 7 5 6 2 3" xfId="58114"/>
    <cellStyle name="Total 2 7 5 6 2 4" xfId="58115"/>
    <cellStyle name="Total 2 7 5 6 2 5" xfId="58116"/>
    <cellStyle name="Total 2 7 5 6 2 6" xfId="58117"/>
    <cellStyle name="Total 2 7 5 6 2 7" xfId="58118"/>
    <cellStyle name="Total 2 7 5 6 3" xfId="58119"/>
    <cellStyle name="Total 2 7 5 6 4" xfId="58120"/>
    <cellStyle name="Total 2 7 5 6 5" xfId="58121"/>
    <cellStyle name="Total 2 7 5 7" xfId="58122"/>
    <cellStyle name="Total 2 7 5 7 2" xfId="58123"/>
    <cellStyle name="Total 2 7 5 7 2 2" xfId="58124"/>
    <cellStyle name="Total 2 7 5 7 2 3" xfId="58125"/>
    <cellStyle name="Total 2 7 5 7 2 4" xfId="58126"/>
    <cellStyle name="Total 2 7 5 7 2 5" xfId="58127"/>
    <cellStyle name="Total 2 7 5 7 2 6" xfId="58128"/>
    <cellStyle name="Total 2 7 5 7 2 7" xfId="58129"/>
    <cellStyle name="Total 2 7 5 7 3" xfId="58130"/>
    <cellStyle name="Total 2 7 5 7 4" xfId="58131"/>
    <cellStyle name="Total 2 7 5 7 5" xfId="58132"/>
    <cellStyle name="Total 2 7 5 8" xfId="58133"/>
    <cellStyle name="Total 2 7 5 8 2" xfId="58134"/>
    <cellStyle name="Total 2 7 5 8 3" xfId="58135"/>
    <cellStyle name="Total 2 7 5 8 4" xfId="58136"/>
    <cellStyle name="Total 2 7 5 8 5" xfId="58137"/>
    <cellStyle name="Total 2 7 5 8 6" xfId="58138"/>
    <cellStyle name="Total 2 7 5 8 7" xfId="58139"/>
    <cellStyle name="Total 2 7 5 8 8" xfId="58140"/>
    <cellStyle name="Total 2 7 5 9" xfId="58141"/>
    <cellStyle name="Total 2 7 5 9 2" xfId="58142"/>
    <cellStyle name="Total 2 7 5 9 3" xfId="58143"/>
    <cellStyle name="Total 2 7 5 9 4" xfId="58144"/>
    <cellStyle name="Total 2 7 5 9 5" xfId="58145"/>
    <cellStyle name="Total 2 7 5 9 6" xfId="58146"/>
    <cellStyle name="Total 2 7 5 9 7" xfId="58147"/>
    <cellStyle name="Total 2 7 6" xfId="58148"/>
    <cellStyle name="Total 2 7 6 10" xfId="58149"/>
    <cellStyle name="Total 2 7 6 10 2" xfId="58150"/>
    <cellStyle name="Total 2 7 6 10 3" xfId="58151"/>
    <cellStyle name="Total 2 7 6 10 4" xfId="58152"/>
    <cellStyle name="Total 2 7 6 10 5" xfId="58153"/>
    <cellStyle name="Total 2 7 6 11" xfId="58154"/>
    <cellStyle name="Total 2 7 6 11 2" xfId="58155"/>
    <cellStyle name="Total 2 7 6 11 3" xfId="58156"/>
    <cellStyle name="Total 2 7 6 11 4" xfId="58157"/>
    <cellStyle name="Total 2 7 6 11 5" xfId="58158"/>
    <cellStyle name="Total 2 7 6 12" xfId="58159"/>
    <cellStyle name="Total 2 7 6 12 2" xfId="58160"/>
    <cellStyle name="Total 2 7 6 12 3" xfId="58161"/>
    <cellStyle name="Total 2 7 6 12 4" xfId="58162"/>
    <cellStyle name="Total 2 7 6 12 5" xfId="58163"/>
    <cellStyle name="Total 2 7 6 13" xfId="58164"/>
    <cellStyle name="Total 2 7 6 13 2" xfId="58165"/>
    <cellStyle name="Total 2 7 6 13 3" xfId="58166"/>
    <cellStyle name="Total 2 7 6 13 4" xfId="58167"/>
    <cellStyle name="Total 2 7 6 13 5" xfId="58168"/>
    <cellStyle name="Total 2 7 6 14" xfId="58169"/>
    <cellStyle name="Total 2 7 6 14 2" xfId="58170"/>
    <cellStyle name="Total 2 7 6 14 3" xfId="58171"/>
    <cellStyle name="Total 2 7 6 14 4" xfId="58172"/>
    <cellStyle name="Total 2 7 6 14 5" xfId="58173"/>
    <cellStyle name="Total 2 7 6 15" xfId="58174"/>
    <cellStyle name="Total 2 7 6 15 2" xfId="58175"/>
    <cellStyle name="Total 2 7 6 15 3" xfId="58176"/>
    <cellStyle name="Total 2 7 6 15 4" xfId="58177"/>
    <cellStyle name="Total 2 7 6 15 5" xfId="58178"/>
    <cellStyle name="Total 2 7 6 16" xfId="58179"/>
    <cellStyle name="Total 2 7 6 16 2" xfId="58180"/>
    <cellStyle name="Total 2 7 6 16 3" xfId="58181"/>
    <cellStyle name="Total 2 7 6 16 4" xfId="58182"/>
    <cellStyle name="Total 2 7 6 16 5" xfId="58183"/>
    <cellStyle name="Total 2 7 6 17" xfId="58184"/>
    <cellStyle name="Total 2 7 6 17 2" xfId="58185"/>
    <cellStyle name="Total 2 7 6 17 3" xfId="58186"/>
    <cellStyle name="Total 2 7 6 17 4" xfId="58187"/>
    <cellStyle name="Total 2 7 6 17 5" xfId="58188"/>
    <cellStyle name="Total 2 7 6 18" xfId="58189"/>
    <cellStyle name="Total 2 7 6 18 2" xfId="58190"/>
    <cellStyle name="Total 2 7 6 18 3" xfId="58191"/>
    <cellStyle name="Total 2 7 6 18 4" xfId="58192"/>
    <cellStyle name="Total 2 7 6 18 5" xfId="58193"/>
    <cellStyle name="Total 2 7 6 19" xfId="58194"/>
    <cellStyle name="Total 2 7 6 2" xfId="58195"/>
    <cellStyle name="Total 2 7 6 2 2" xfId="58196"/>
    <cellStyle name="Total 2 7 6 2 2 2" xfId="58197"/>
    <cellStyle name="Total 2 7 6 2 2 3" xfId="58198"/>
    <cellStyle name="Total 2 7 6 2 2 4" xfId="58199"/>
    <cellStyle name="Total 2 7 6 2 2 5" xfId="58200"/>
    <cellStyle name="Total 2 7 6 2 2 6" xfId="58201"/>
    <cellStyle name="Total 2 7 6 2 2 7" xfId="58202"/>
    <cellStyle name="Total 2 7 6 2 3" xfId="58203"/>
    <cellStyle name="Total 2 7 6 2 4" xfId="58204"/>
    <cellStyle name="Total 2 7 6 2 5" xfId="58205"/>
    <cellStyle name="Total 2 7 6 3" xfId="58206"/>
    <cellStyle name="Total 2 7 6 3 2" xfId="58207"/>
    <cellStyle name="Total 2 7 6 3 2 2" xfId="58208"/>
    <cellStyle name="Total 2 7 6 3 2 3" xfId="58209"/>
    <cellStyle name="Total 2 7 6 3 2 4" xfId="58210"/>
    <cellStyle name="Total 2 7 6 3 2 5" xfId="58211"/>
    <cellStyle name="Total 2 7 6 3 2 6" xfId="58212"/>
    <cellStyle name="Total 2 7 6 3 2 7" xfId="58213"/>
    <cellStyle name="Total 2 7 6 3 3" xfId="58214"/>
    <cellStyle name="Total 2 7 6 3 4" xfId="58215"/>
    <cellStyle name="Total 2 7 6 3 5" xfId="58216"/>
    <cellStyle name="Total 2 7 6 4" xfId="58217"/>
    <cellStyle name="Total 2 7 6 4 2" xfId="58218"/>
    <cellStyle name="Total 2 7 6 4 2 2" xfId="58219"/>
    <cellStyle name="Total 2 7 6 4 2 3" xfId="58220"/>
    <cellStyle name="Total 2 7 6 4 2 4" xfId="58221"/>
    <cellStyle name="Total 2 7 6 4 2 5" xfId="58222"/>
    <cellStyle name="Total 2 7 6 4 2 6" xfId="58223"/>
    <cellStyle name="Total 2 7 6 4 2 7" xfId="58224"/>
    <cellStyle name="Total 2 7 6 4 3" xfId="58225"/>
    <cellStyle name="Total 2 7 6 4 4" xfId="58226"/>
    <cellStyle name="Total 2 7 6 4 5" xfId="58227"/>
    <cellStyle name="Total 2 7 6 5" xfId="58228"/>
    <cellStyle name="Total 2 7 6 5 2" xfId="58229"/>
    <cellStyle name="Total 2 7 6 5 3" xfId="58230"/>
    <cellStyle name="Total 2 7 6 5 4" xfId="58231"/>
    <cellStyle name="Total 2 7 6 5 5" xfId="58232"/>
    <cellStyle name="Total 2 7 6 5 6" xfId="58233"/>
    <cellStyle name="Total 2 7 6 5 7" xfId="58234"/>
    <cellStyle name="Total 2 7 6 5 8" xfId="58235"/>
    <cellStyle name="Total 2 7 6 6" xfId="58236"/>
    <cellStyle name="Total 2 7 6 6 2" xfId="58237"/>
    <cellStyle name="Total 2 7 6 6 3" xfId="58238"/>
    <cellStyle name="Total 2 7 6 6 4" xfId="58239"/>
    <cellStyle name="Total 2 7 6 6 5" xfId="58240"/>
    <cellStyle name="Total 2 7 6 6 6" xfId="58241"/>
    <cellStyle name="Total 2 7 6 6 7" xfId="58242"/>
    <cellStyle name="Total 2 7 6 7" xfId="58243"/>
    <cellStyle name="Total 2 7 6 7 2" xfId="58244"/>
    <cellStyle name="Total 2 7 6 7 3" xfId="58245"/>
    <cellStyle name="Total 2 7 6 7 4" xfId="58246"/>
    <cellStyle name="Total 2 7 6 7 5" xfId="58247"/>
    <cellStyle name="Total 2 7 6 8" xfId="58248"/>
    <cellStyle name="Total 2 7 6 8 2" xfId="58249"/>
    <cellStyle name="Total 2 7 6 8 3" xfId="58250"/>
    <cellStyle name="Total 2 7 6 8 4" xfId="58251"/>
    <cellStyle name="Total 2 7 6 8 5" xfId="58252"/>
    <cellStyle name="Total 2 7 6 9" xfId="58253"/>
    <cellStyle name="Total 2 7 6 9 2" xfId="58254"/>
    <cellStyle name="Total 2 7 6 9 3" xfId="58255"/>
    <cellStyle name="Total 2 7 6 9 4" xfId="58256"/>
    <cellStyle name="Total 2 7 6 9 5" xfId="58257"/>
    <cellStyle name="Total 2 7 7" xfId="58258"/>
    <cellStyle name="Total 2 7 7 10" xfId="58259"/>
    <cellStyle name="Total 2 7 7 2" xfId="58260"/>
    <cellStyle name="Total 2 7 7 2 2" xfId="58261"/>
    <cellStyle name="Total 2 7 7 2 2 2" xfId="58262"/>
    <cellStyle name="Total 2 7 7 2 2 3" xfId="58263"/>
    <cellStyle name="Total 2 7 7 2 2 4" xfId="58264"/>
    <cellStyle name="Total 2 7 7 2 2 5" xfId="58265"/>
    <cellStyle name="Total 2 7 7 2 2 6" xfId="58266"/>
    <cellStyle name="Total 2 7 7 2 2 7" xfId="58267"/>
    <cellStyle name="Total 2 7 7 2 3" xfId="58268"/>
    <cellStyle name="Total 2 7 7 2 4" xfId="58269"/>
    <cellStyle name="Total 2 7 7 3" xfId="58270"/>
    <cellStyle name="Total 2 7 7 3 2" xfId="58271"/>
    <cellStyle name="Total 2 7 7 3 2 2" xfId="58272"/>
    <cellStyle name="Total 2 7 7 3 2 3" xfId="58273"/>
    <cellStyle name="Total 2 7 7 3 2 4" xfId="58274"/>
    <cellStyle name="Total 2 7 7 3 2 5" xfId="58275"/>
    <cellStyle name="Total 2 7 7 3 2 6" xfId="58276"/>
    <cellStyle name="Total 2 7 7 3 2 7" xfId="58277"/>
    <cellStyle name="Total 2 7 7 3 3" xfId="58278"/>
    <cellStyle name="Total 2 7 7 3 4" xfId="58279"/>
    <cellStyle name="Total 2 7 7 4" xfId="58280"/>
    <cellStyle name="Total 2 7 7 4 2" xfId="58281"/>
    <cellStyle name="Total 2 7 7 4 2 2" xfId="58282"/>
    <cellStyle name="Total 2 7 7 4 2 3" xfId="58283"/>
    <cellStyle name="Total 2 7 7 4 2 4" xfId="58284"/>
    <cellStyle name="Total 2 7 7 4 2 5" xfId="58285"/>
    <cellStyle name="Total 2 7 7 4 2 6" xfId="58286"/>
    <cellStyle name="Total 2 7 7 4 2 7" xfId="58287"/>
    <cellStyle name="Total 2 7 7 4 3" xfId="58288"/>
    <cellStyle name="Total 2 7 7 4 4" xfId="58289"/>
    <cellStyle name="Total 2 7 7 5" xfId="58290"/>
    <cellStyle name="Total 2 7 7 5 2" xfId="58291"/>
    <cellStyle name="Total 2 7 7 5 3" xfId="58292"/>
    <cellStyle name="Total 2 7 7 5 4" xfId="58293"/>
    <cellStyle name="Total 2 7 7 5 5" xfId="58294"/>
    <cellStyle name="Total 2 7 7 5 6" xfId="58295"/>
    <cellStyle name="Total 2 7 7 5 7" xfId="58296"/>
    <cellStyle name="Total 2 7 7 5 8" xfId="58297"/>
    <cellStyle name="Total 2 7 7 6" xfId="58298"/>
    <cellStyle name="Total 2 7 7 6 2" xfId="58299"/>
    <cellStyle name="Total 2 7 7 6 3" xfId="58300"/>
    <cellStyle name="Total 2 7 7 6 4" xfId="58301"/>
    <cellStyle name="Total 2 7 7 6 5" xfId="58302"/>
    <cellStyle name="Total 2 7 7 6 6" xfId="58303"/>
    <cellStyle name="Total 2 7 7 6 7" xfId="58304"/>
    <cellStyle name="Total 2 7 7 7" xfId="58305"/>
    <cellStyle name="Total 2 7 7 8" xfId="58306"/>
    <cellStyle name="Total 2 7 7 9" xfId="58307"/>
    <cellStyle name="Total 2 7 8" xfId="58308"/>
    <cellStyle name="Total 2 7 8 2" xfId="58309"/>
    <cellStyle name="Total 2 7 8 2 2" xfId="58310"/>
    <cellStyle name="Total 2 7 8 2 3" xfId="58311"/>
    <cellStyle name="Total 2 7 8 2 4" xfId="58312"/>
    <cellStyle name="Total 2 7 8 2 5" xfId="58313"/>
    <cellStyle name="Total 2 7 8 2 6" xfId="58314"/>
    <cellStyle name="Total 2 7 8 2 7" xfId="58315"/>
    <cellStyle name="Total 2 7 8 3" xfId="58316"/>
    <cellStyle name="Total 2 7 8 4" xfId="58317"/>
    <cellStyle name="Total 2 7 8 5" xfId="58318"/>
    <cellStyle name="Total 2 7 9" xfId="58319"/>
    <cellStyle name="Total 2 7 9 2" xfId="58320"/>
    <cellStyle name="Total 2 7 9 2 2" xfId="58321"/>
    <cellStyle name="Total 2 7 9 2 3" xfId="58322"/>
    <cellStyle name="Total 2 7 9 2 4" xfId="58323"/>
    <cellStyle name="Total 2 7 9 2 5" xfId="58324"/>
    <cellStyle name="Total 2 7 9 2 6" xfId="58325"/>
    <cellStyle name="Total 2 7 9 2 7" xfId="58326"/>
    <cellStyle name="Total 2 7 9 3" xfId="58327"/>
    <cellStyle name="Total 2 7 9 4" xfId="58328"/>
    <cellStyle name="Total 2 7 9 5" xfId="58329"/>
    <cellStyle name="Total 2 8" xfId="58330"/>
    <cellStyle name="Total 2 8 10" xfId="58331"/>
    <cellStyle name="Total 2 8 10 2" xfId="58332"/>
    <cellStyle name="Total 2 8 10 3" xfId="58333"/>
    <cellStyle name="Total 2 8 10 4" xfId="58334"/>
    <cellStyle name="Total 2 8 10 5" xfId="58335"/>
    <cellStyle name="Total 2 8 10 6" xfId="58336"/>
    <cellStyle name="Total 2 8 10 7" xfId="58337"/>
    <cellStyle name="Total 2 8 10 8" xfId="58338"/>
    <cellStyle name="Total 2 8 11" xfId="58339"/>
    <cellStyle name="Total 2 8 11 2" xfId="58340"/>
    <cellStyle name="Total 2 8 11 3" xfId="58341"/>
    <cellStyle name="Total 2 8 11 4" xfId="58342"/>
    <cellStyle name="Total 2 8 11 5" xfId="58343"/>
    <cellStyle name="Total 2 8 11 6" xfId="58344"/>
    <cellStyle name="Total 2 8 11 7" xfId="58345"/>
    <cellStyle name="Total 2 8 12" xfId="58346"/>
    <cellStyle name="Total 2 8 12 2" xfId="58347"/>
    <cellStyle name="Total 2 8 12 3" xfId="58348"/>
    <cellStyle name="Total 2 8 12 4" xfId="58349"/>
    <cellStyle name="Total 2 8 12 5" xfId="58350"/>
    <cellStyle name="Total 2 8 13" xfId="58351"/>
    <cellStyle name="Total 2 8 13 2" xfId="58352"/>
    <cellStyle name="Total 2 8 13 3" xfId="58353"/>
    <cellStyle name="Total 2 8 13 4" xfId="58354"/>
    <cellStyle name="Total 2 8 13 5" xfId="58355"/>
    <cellStyle name="Total 2 8 14" xfId="58356"/>
    <cellStyle name="Total 2 8 14 2" xfId="58357"/>
    <cellStyle name="Total 2 8 14 3" xfId="58358"/>
    <cellStyle name="Total 2 8 14 4" xfId="58359"/>
    <cellStyle name="Total 2 8 14 5" xfId="58360"/>
    <cellStyle name="Total 2 8 15" xfId="58361"/>
    <cellStyle name="Total 2 8 15 2" xfId="58362"/>
    <cellStyle name="Total 2 8 15 3" xfId="58363"/>
    <cellStyle name="Total 2 8 15 4" xfId="58364"/>
    <cellStyle name="Total 2 8 15 5" xfId="58365"/>
    <cellStyle name="Total 2 8 16" xfId="58366"/>
    <cellStyle name="Total 2 8 16 2" xfId="58367"/>
    <cellStyle name="Total 2 8 16 3" xfId="58368"/>
    <cellStyle name="Total 2 8 16 4" xfId="58369"/>
    <cellStyle name="Total 2 8 16 5" xfId="58370"/>
    <cellStyle name="Total 2 8 17" xfId="58371"/>
    <cellStyle name="Total 2 8 17 2" xfId="58372"/>
    <cellStyle name="Total 2 8 17 3" xfId="58373"/>
    <cellStyle name="Total 2 8 17 4" xfId="58374"/>
    <cellStyle name="Total 2 8 17 5" xfId="58375"/>
    <cellStyle name="Total 2 8 18" xfId="58376"/>
    <cellStyle name="Total 2 8 2" xfId="58377"/>
    <cellStyle name="Total 2 8 2 10" xfId="58378"/>
    <cellStyle name="Total 2 8 2 10 2" xfId="58379"/>
    <cellStyle name="Total 2 8 2 10 3" xfId="58380"/>
    <cellStyle name="Total 2 8 2 10 4" xfId="58381"/>
    <cellStyle name="Total 2 8 2 10 5" xfId="58382"/>
    <cellStyle name="Total 2 8 2 11" xfId="58383"/>
    <cellStyle name="Total 2 8 2 11 2" xfId="58384"/>
    <cellStyle name="Total 2 8 2 11 3" xfId="58385"/>
    <cellStyle name="Total 2 8 2 11 4" xfId="58386"/>
    <cellStyle name="Total 2 8 2 11 5" xfId="58387"/>
    <cellStyle name="Total 2 8 2 12" xfId="58388"/>
    <cellStyle name="Total 2 8 2 12 2" xfId="58389"/>
    <cellStyle name="Total 2 8 2 12 3" xfId="58390"/>
    <cellStyle name="Total 2 8 2 12 4" xfId="58391"/>
    <cellStyle name="Total 2 8 2 12 5" xfId="58392"/>
    <cellStyle name="Total 2 8 2 13" xfId="58393"/>
    <cellStyle name="Total 2 8 2 13 2" xfId="58394"/>
    <cellStyle name="Total 2 8 2 13 3" xfId="58395"/>
    <cellStyle name="Total 2 8 2 13 4" xfId="58396"/>
    <cellStyle name="Total 2 8 2 13 5" xfId="58397"/>
    <cellStyle name="Total 2 8 2 14" xfId="58398"/>
    <cellStyle name="Total 2 8 2 14 2" xfId="58399"/>
    <cellStyle name="Total 2 8 2 14 3" xfId="58400"/>
    <cellStyle name="Total 2 8 2 14 4" xfId="58401"/>
    <cellStyle name="Total 2 8 2 14 5" xfId="58402"/>
    <cellStyle name="Total 2 8 2 15" xfId="58403"/>
    <cellStyle name="Total 2 8 2 15 2" xfId="58404"/>
    <cellStyle name="Total 2 8 2 15 3" xfId="58405"/>
    <cellStyle name="Total 2 8 2 15 4" xfId="58406"/>
    <cellStyle name="Total 2 8 2 15 5" xfId="58407"/>
    <cellStyle name="Total 2 8 2 16" xfId="58408"/>
    <cellStyle name="Total 2 8 2 16 2" xfId="58409"/>
    <cellStyle name="Total 2 8 2 16 3" xfId="58410"/>
    <cellStyle name="Total 2 8 2 16 4" xfId="58411"/>
    <cellStyle name="Total 2 8 2 16 5" xfId="58412"/>
    <cellStyle name="Total 2 8 2 17" xfId="58413"/>
    <cellStyle name="Total 2 8 2 17 2" xfId="58414"/>
    <cellStyle name="Total 2 8 2 17 3" xfId="58415"/>
    <cellStyle name="Total 2 8 2 17 4" xfId="58416"/>
    <cellStyle name="Total 2 8 2 17 5" xfId="58417"/>
    <cellStyle name="Total 2 8 2 18" xfId="58418"/>
    <cellStyle name="Total 2 8 2 18 2" xfId="58419"/>
    <cellStyle name="Total 2 8 2 18 3" xfId="58420"/>
    <cellStyle name="Total 2 8 2 18 4" xfId="58421"/>
    <cellStyle name="Total 2 8 2 18 5" xfId="58422"/>
    <cellStyle name="Total 2 8 2 19" xfId="58423"/>
    <cellStyle name="Total 2 8 2 2" xfId="58424"/>
    <cellStyle name="Total 2 8 2 2 10" xfId="58425"/>
    <cellStyle name="Total 2 8 2 2 10 2" xfId="58426"/>
    <cellStyle name="Total 2 8 2 2 10 3" xfId="58427"/>
    <cellStyle name="Total 2 8 2 2 10 4" xfId="58428"/>
    <cellStyle name="Total 2 8 2 2 10 5" xfId="58429"/>
    <cellStyle name="Total 2 8 2 2 11" xfId="58430"/>
    <cellStyle name="Total 2 8 2 2 11 2" xfId="58431"/>
    <cellStyle name="Total 2 8 2 2 11 3" xfId="58432"/>
    <cellStyle name="Total 2 8 2 2 11 4" xfId="58433"/>
    <cellStyle name="Total 2 8 2 2 11 5" xfId="58434"/>
    <cellStyle name="Total 2 8 2 2 12" xfId="58435"/>
    <cellStyle name="Total 2 8 2 2 12 2" xfId="58436"/>
    <cellStyle name="Total 2 8 2 2 12 3" xfId="58437"/>
    <cellStyle name="Total 2 8 2 2 12 4" xfId="58438"/>
    <cellStyle name="Total 2 8 2 2 12 5" xfId="58439"/>
    <cellStyle name="Total 2 8 2 2 13" xfId="58440"/>
    <cellStyle name="Total 2 8 2 2 13 2" xfId="58441"/>
    <cellStyle name="Total 2 8 2 2 13 3" xfId="58442"/>
    <cellStyle name="Total 2 8 2 2 13 4" xfId="58443"/>
    <cellStyle name="Total 2 8 2 2 13 5" xfId="58444"/>
    <cellStyle name="Total 2 8 2 2 14" xfId="58445"/>
    <cellStyle name="Total 2 8 2 2 14 2" xfId="58446"/>
    <cellStyle name="Total 2 8 2 2 14 3" xfId="58447"/>
    <cellStyle name="Total 2 8 2 2 14 4" xfId="58448"/>
    <cellStyle name="Total 2 8 2 2 14 5" xfId="58449"/>
    <cellStyle name="Total 2 8 2 2 15" xfId="58450"/>
    <cellStyle name="Total 2 8 2 2 15 2" xfId="58451"/>
    <cellStyle name="Total 2 8 2 2 15 3" xfId="58452"/>
    <cellStyle name="Total 2 8 2 2 15 4" xfId="58453"/>
    <cellStyle name="Total 2 8 2 2 15 5" xfId="58454"/>
    <cellStyle name="Total 2 8 2 2 16" xfId="58455"/>
    <cellStyle name="Total 2 8 2 2 16 2" xfId="58456"/>
    <cellStyle name="Total 2 8 2 2 16 3" xfId="58457"/>
    <cellStyle name="Total 2 8 2 2 16 4" xfId="58458"/>
    <cellStyle name="Total 2 8 2 2 16 5" xfId="58459"/>
    <cellStyle name="Total 2 8 2 2 17" xfId="58460"/>
    <cellStyle name="Total 2 8 2 2 17 2" xfId="58461"/>
    <cellStyle name="Total 2 8 2 2 17 3" xfId="58462"/>
    <cellStyle name="Total 2 8 2 2 17 4" xfId="58463"/>
    <cellStyle name="Total 2 8 2 2 17 5" xfId="58464"/>
    <cellStyle name="Total 2 8 2 2 18" xfId="58465"/>
    <cellStyle name="Total 2 8 2 2 18 2" xfId="58466"/>
    <cellStyle name="Total 2 8 2 2 18 3" xfId="58467"/>
    <cellStyle name="Total 2 8 2 2 18 4" xfId="58468"/>
    <cellStyle name="Total 2 8 2 2 18 5" xfId="58469"/>
    <cellStyle name="Total 2 8 2 2 19" xfId="58470"/>
    <cellStyle name="Total 2 8 2 2 2" xfId="58471"/>
    <cellStyle name="Total 2 8 2 2 2 2" xfId="58472"/>
    <cellStyle name="Total 2 8 2 2 2 2 2" xfId="58473"/>
    <cellStyle name="Total 2 8 2 2 2 2 3" xfId="58474"/>
    <cellStyle name="Total 2 8 2 2 2 2 4" xfId="58475"/>
    <cellStyle name="Total 2 8 2 2 2 2 5" xfId="58476"/>
    <cellStyle name="Total 2 8 2 2 2 2 6" xfId="58477"/>
    <cellStyle name="Total 2 8 2 2 2 2 7" xfId="58478"/>
    <cellStyle name="Total 2 8 2 2 2 3" xfId="58479"/>
    <cellStyle name="Total 2 8 2 2 2 4" xfId="58480"/>
    <cellStyle name="Total 2 8 2 2 2 5" xfId="58481"/>
    <cellStyle name="Total 2 8 2 2 3" xfId="58482"/>
    <cellStyle name="Total 2 8 2 2 3 2" xfId="58483"/>
    <cellStyle name="Total 2 8 2 2 3 2 2" xfId="58484"/>
    <cellStyle name="Total 2 8 2 2 3 2 3" xfId="58485"/>
    <cellStyle name="Total 2 8 2 2 3 2 4" xfId="58486"/>
    <cellStyle name="Total 2 8 2 2 3 2 5" xfId="58487"/>
    <cellStyle name="Total 2 8 2 2 3 2 6" xfId="58488"/>
    <cellStyle name="Total 2 8 2 2 3 2 7" xfId="58489"/>
    <cellStyle name="Total 2 8 2 2 3 3" xfId="58490"/>
    <cellStyle name="Total 2 8 2 2 3 4" xfId="58491"/>
    <cellStyle name="Total 2 8 2 2 3 5" xfId="58492"/>
    <cellStyle name="Total 2 8 2 2 4" xfId="58493"/>
    <cellStyle name="Total 2 8 2 2 4 2" xfId="58494"/>
    <cellStyle name="Total 2 8 2 2 4 2 2" xfId="58495"/>
    <cellStyle name="Total 2 8 2 2 4 2 3" xfId="58496"/>
    <cellStyle name="Total 2 8 2 2 4 2 4" xfId="58497"/>
    <cellStyle name="Total 2 8 2 2 4 2 5" xfId="58498"/>
    <cellStyle name="Total 2 8 2 2 4 2 6" xfId="58499"/>
    <cellStyle name="Total 2 8 2 2 4 2 7" xfId="58500"/>
    <cellStyle name="Total 2 8 2 2 4 3" xfId="58501"/>
    <cellStyle name="Total 2 8 2 2 4 4" xfId="58502"/>
    <cellStyle name="Total 2 8 2 2 4 5" xfId="58503"/>
    <cellStyle name="Total 2 8 2 2 5" xfId="58504"/>
    <cellStyle name="Total 2 8 2 2 5 2" xfId="58505"/>
    <cellStyle name="Total 2 8 2 2 5 3" xfId="58506"/>
    <cellStyle name="Total 2 8 2 2 5 4" xfId="58507"/>
    <cellStyle name="Total 2 8 2 2 5 5" xfId="58508"/>
    <cellStyle name="Total 2 8 2 2 5 6" xfId="58509"/>
    <cellStyle name="Total 2 8 2 2 5 7" xfId="58510"/>
    <cellStyle name="Total 2 8 2 2 5 8" xfId="58511"/>
    <cellStyle name="Total 2 8 2 2 6" xfId="58512"/>
    <cellStyle name="Total 2 8 2 2 6 2" xfId="58513"/>
    <cellStyle name="Total 2 8 2 2 6 3" xfId="58514"/>
    <cellStyle name="Total 2 8 2 2 6 4" xfId="58515"/>
    <cellStyle name="Total 2 8 2 2 6 5" xfId="58516"/>
    <cellStyle name="Total 2 8 2 2 6 6" xfId="58517"/>
    <cellStyle name="Total 2 8 2 2 6 7" xfId="58518"/>
    <cellStyle name="Total 2 8 2 2 7" xfId="58519"/>
    <cellStyle name="Total 2 8 2 2 7 2" xfId="58520"/>
    <cellStyle name="Total 2 8 2 2 7 3" xfId="58521"/>
    <cellStyle name="Total 2 8 2 2 7 4" xfId="58522"/>
    <cellStyle name="Total 2 8 2 2 7 5" xfId="58523"/>
    <cellStyle name="Total 2 8 2 2 8" xfId="58524"/>
    <cellStyle name="Total 2 8 2 2 8 2" xfId="58525"/>
    <cellStyle name="Total 2 8 2 2 8 3" xfId="58526"/>
    <cellStyle name="Total 2 8 2 2 8 4" xfId="58527"/>
    <cellStyle name="Total 2 8 2 2 8 5" xfId="58528"/>
    <cellStyle name="Total 2 8 2 2 9" xfId="58529"/>
    <cellStyle name="Total 2 8 2 2 9 2" xfId="58530"/>
    <cellStyle name="Total 2 8 2 2 9 3" xfId="58531"/>
    <cellStyle name="Total 2 8 2 2 9 4" xfId="58532"/>
    <cellStyle name="Total 2 8 2 2 9 5" xfId="58533"/>
    <cellStyle name="Total 2 8 2 3" xfId="58534"/>
    <cellStyle name="Total 2 8 2 3 10" xfId="58535"/>
    <cellStyle name="Total 2 8 2 3 2" xfId="58536"/>
    <cellStyle name="Total 2 8 2 3 2 2" xfId="58537"/>
    <cellStyle name="Total 2 8 2 3 2 2 2" xfId="58538"/>
    <cellStyle name="Total 2 8 2 3 2 2 3" xfId="58539"/>
    <cellStyle name="Total 2 8 2 3 2 2 4" xfId="58540"/>
    <cellStyle name="Total 2 8 2 3 2 2 5" xfId="58541"/>
    <cellStyle name="Total 2 8 2 3 2 2 6" xfId="58542"/>
    <cellStyle name="Total 2 8 2 3 2 2 7" xfId="58543"/>
    <cellStyle name="Total 2 8 2 3 2 3" xfId="58544"/>
    <cellStyle name="Total 2 8 2 3 2 4" xfId="58545"/>
    <cellStyle name="Total 2 8 2 3 3" xfId="58546"/>
    <cellStyle name="Total 2 8 2 3 3 2" xfId="58547"/>
    <cellStyle name="Total 2 8 2 3 3 2 2" xfId="58548"/>
    <cellStyle name="Total 2 8 2 3 3 2 3" xfId="58549"/>
    <cellStyle name="Total 2 8 2 3 3 2 4" xfId="58550"/>
    <cellStyle name="Total 2 8 2 3 3 2 5" xfId="58551"/>
    <cellStyle name="Total 2 8 2 3 3 2 6" xfId="58552"/>
    <cellStyle name="Total 2 8 2 3 3 2 7" xfId="58553"/>
    <cellStyle name="Total 2 8 2 3 3 3" xfId="58554"/>
    <cellStyle name="Total 2 8 2 3 3 4" xfId="58555"/>
    <cellStyle name="Total 2 8 2 3 4" xfId="58556"/>
    <cellStyle name="Total 2 8 2 3 4 2" xfId="58557"/>
    <cellStyle name="Total 2 8 2 3 4 2 2" xfId="58558"/>
    <cellStyle name="Total 2 8 2 3 4 2 3" xfId="58559"/>
    <cellStyle name="Total 2 8 2 3 4 2 4" xfId="58560"/>
    <cellStyle name="Total 2 8 2 3 4 2 5" xfId="58561"/>
    <cellStyle name="Total 2 8 2 3 4 2 6" xfId="58562"/>
    <cellStyle name="Total 2 8 2 3 4 2 7" xfId="58563"/>
    <cellStyle name="Total 2 8 2 3 4 3" xfId="58564"/>
    <cellStyle name="Total 2 8 2 3 4 4" xfId="58565"/>
    <cellStyle name="Total 2 8 2 3 5" xfId="58566"/>
    <cellStyle name="Total 2 8 2 3 5 2" xfId="58567"/>
    <cellStyle name="Total 2 8 2 3 5 3" xfId="58568"/>
    <cellStyle name="Total 2 8 2 3 5 4" xfId="58569"/>
    <cellStyle name="Total 2 8 2 3 5 5" xfId="58570"/>
    <cellStyle name="Total 2 8 2 3 5 6" xfId="58571"/>
    <cellStyle name="Total 2 8 2 3 5 7" xfId="58572"/>
    <cellStyle name="Total 2 8 2 3 5 8" xfId="58573"/>
    <cellStyle name="Total 2 8 2 3 6" xfId="58574"/>
    <cellStyle name="Total 2 8 2 3 6 2" xfId="58575"/>
    <cellStyle name="Total 2 8 2 3 6 3" xfId="58576"/>
    <cellStyle name="Total 2 8 2 3 6 4" xfId="58577"/>
    <cellStyle name="Total 2 8 2 3 6 5" xfId="58578"/>
    <cellStyle name="Total 2 8 2 3 6 6" xfId="58579"/>
    <cellStyle name="Total 2 8 2 3 6 7" xfId="58580"/>
    <cellStyle name="Total 2 8 2 3 7" xfId="58581"/>
    <cellStyle name="Total 2 8 2 3 8" xfId="58582"/>
    <cellStyle name="Total 2 8 2 3 9" xfId="58583"/>
    <cellStyle name="Total 2 8 2 4" xfId="58584"/>
    <cellStyle name="Total 2 8 2 4 2" xfId="58585"/>
    <cellStyle name="Total 2 8 2 4 2 2" xfId="58586"/>
    <cellStyle name="Total 2 8 2 4 2 3" xfId="58587"/>
    <cellStyle name="Total 2 8 2 4 2 4" xfId="58588"/>
    <cellStyle name="Total 2 8 2 4 2 5" xfId="58589"/>
    <cellStyle name="Total 2 8 2 4 2 6" xfId="58590"/>
    <cellStyle name="Total 2 8 2 4 2 7" xfId="58591"/>
    <cellStyle name="Total 2 8 2 4 3" xfId="58592"/>
    <cellStyle name="Total 2 8 2 4 4" xfId="58593"/>
    <cellStyle name="Total 2 8 2 4 5" xfId="58594"/>
    <cellStyle name="Total 2 8 2 5" xfId="58595"/>
    <cellStyle name="Total 2 8 2 5 2" xfId="58596"/>
    <cellStyle name="Total 2 8 2 5 2 2" xfId="58597"/>
    <cellStyle name="Total 2 8 2 5 2 3" xfId="58598"/>
    <cellStyle name="Total 2 8 2 5 2 4" xfId="58599"/>
    <cellStyle name="Total 2 8 2 5 2 5" xfId="58600"/>
    <cellStyle name="Total 2 8 2 5 2 6" xfId="58601"/>
    <cellStyle name="Total 2 8 2 5 2 7" xfId="58602"/>
    <cellStyle name="Total 2 8 2 5 3" xfId="58603"/>
    <cellStyle name="Total 2 8 2 5 4" xfId="58604"/>
    <cellStyle name="Total 2 8 2 5 5" xfId="58605"/>
    <cellStyle name="Total 2 8 2 6" xfId="58606"/>
    <cellStyle name="Total 2 8 2 6 2" xfId="58607"/>
    <cellStyle name="Total 2 8 2 6 2 2" xfId="58608"/>
    <cellStyle name="Total 2 8 2 6 2 3" xfId="58609"/>
    <cellStyle name="Total 2 8 2 6 2 4" xfId="58610"/>
    <cellStyle name="Total 2 8 2 6 2 5" xfId="58611"/>
    <cellStyle name="Total 2 8 2 6 2 6" xfId="58612"/>
    <cellStyle name="Total 2 8 2 6 2 7" xfId="58613"/>
    <cellStyle name="Total 2 8 2 6 3" xfId="58614"/>
    <cellStyle name="Total 2 8 2 6 4" xfId="58615"/>
    <cellStyle name="Total 2 8 2 6 5" xfId="58616"/>
    <cellStyle name="Total 2 8 2 7" xfId="58617"/>
    <cellStyle name="Total 2 8 2 7 2" xfId="58618"/>
    <cellStyle name="Total 2 8 2 7 2 2" xfId="58619"/>
    <cellStyle name="Total 2 8 2 7 2 3" xfId="58620"/>
    <cellStyle name="Total 2 8 2 7 2 4" xfId="58621"/>
    <cellStyle name="Total 2 8 2 7 2 5" xfId="58622"/>
    <cellStyle name="Total 2 8 2 7 2 6" xfId="58623"/>
    <cellStyle name="Total 2 8 2 7 2 7" xfId="58624"/>
    <cellStyle name="Total 2 8 2 7 3" xfId="58625"/>
    <cellStyle name="Total 2 8 2 7 4" xfId="58626"/>
    <cellStyle name="Total 2 8 2 7 5" xfId="58627"/>
    <cellStyle name="Total 2 8 2 8" xfId="58628"/>
    <cellStyle name="Total 2 8 2 8 2" xfId="58629"/>
    <cellStyle name="Total 2 8 2 8 3" xfId="58630"/>
    <cellStyle name="Total 2 8 2 8 4" xfId="58631"/>
    <cellStyle name="Total 2 8 2 8 5" xfId="58632"/>
    <cellStyle name="Total 2 8 2 8 6" xfId="58633"/>
    <cellStyle name="Total 2 8 2 8 7" xfId="58634"/>
    <cellStyle name="Total 2 8 2 8 8" xfId="58635"/>
    <cellStyle name="Total 2 8 2 9" xfId="58636"/>
    <cellStyle name="Total 2 8 2 9 2" xfId="58637"/>
    <cellStyle name="Total 2 8 2 9 3" xfId="58638"/>
    <cellStyle name="Total 2 8 2 9 4" xfId="58639"/>
    <cellStyle name="Total 2 8 2 9 5" xfId="58640"/>
    <cellStyle name="Total 2 8 2 9 6" xfId="58641"/>
    <cellStyle name="Total 2 8 2 9 7" xfId="58642"/>
    <cellStyle name="Total 2 8 3" xfId="58643"/>
    <cellStyle name="Total 2 8 3 10" xfId="58644"/>
    <cellStyle name="Total 2 8 3 10 2" xfId="58645"/>
    <cellStyle name="Total 2 8 3 10 3" xfId="58646"/>
    <cellStyle name="Total 2 8 3 10 4" xfId="58647"/>
    <cellStyle name="Total 2 8 3 10 5" xfId="58648"/>
    <cellStyle name="Total 2 8 3 11" xfId="58649"/>
    <cellStyle name="Total 2 8 3 11 2" xfId="58650"/>
    <cellStyle name="Total 2 8 3 11 3" xfId="58651"/>
    <cellStyle name="Total 2 8 3 11 4" xfId="58652"/>
    <cellStyle name="Total 2 8 3 11 5" xfId="58653"/>
    <cellStyle name="Total 2 8 3 12" xfId="58654"/>
    <cellStyle name="Total 2 8 3 12 2" xfId="58655"/>
    <cellStyle name="Total 2 8 3 12 3" xfId="58656"/>
    <cellStyle name="Total 2 8 3 12 4" xfId="58657"/>
    <cellStyle name="Total 2 8 3 12 5" xfId="58658"/>
    <cellStyle name="Total 2 8 3 13" xfId="58659"/>
    <cellStyle name="Total 2 8 3 13 2" xfId="58660"/>
    <cellStyle name="Total 2 8 3 13 3" xfId="58661"/>
    <cellStyle name="Total 2 8 3 13 4" xfId="58662"/>
    <cellStyle name="Total 2 8 3 13 5" xfId="58663"/>
    <cellStyle name="Total 2 8 3 14" xfId="58664"/>
    <cellStyle name="Total 2 8 3 14 2" xfId="58665"/>
    <cellStyle name="Total 2 8 3 14 3" xfId="58666"/>
    <cellStyle name="Total 2 8 3 14 4" xfId="58667"/>
    <cellStyle name="Total 2 8 3 14 5" xfId="58668"/>
    <cellStyle name="Total 2 8 3 15" xfId="58669"/>
    <cellStyle name="Total 2 8 3 15 2" xfId="58670"/>
    <cellStyle name="Total 2 8 3 15 3" xfId="58671"/>
    <cellStyle name="Total 2 8 3 15 4" xfId="58672"/>
    <cellStyle name="Total 2 8 3 15 5" xfId="58673"/>
    <cellStyle name="Total 2 8 3 16" xfId="58674"/>
    <cellStyle name="Total 2 8 3 16 2" xfId="58675"/>
    <cellStyle name="Total 2 8 3 16 3" xfId="58676"/>
    <cellStyle name="Total 2 8 3 16 4" xfId="58677"/>
    <cellStyle name="Total 2 8 3 16 5" xfId="58678"/>
    <cellStyle name="Total 2 8 3 17" xfId="58679"/>
    <cellStyle name="Total 2 8 3 17 2" xfId="58680"/>
    <cellStyle name="Total 2 8 3 17 3" xfId="58681"/>
    <cellStyle name="Total 2 8 3 17 4" xfId="58682"/>
    <cellStyle name="Total 2 8 3 17 5" xfId="58683"/>
    <cellStyle name="Total 2 8 3 18" xfId="58684"/>
    <cellStyle name="Total 2 8 3 18 2" xfId="58685"/>
    <cellStyle name="Total 2 8 3 18 3" xfId="58686"/>
    <cellStyle name="Total 2 8 3 18 4" xfId="58687"/>
    <cellStyle name="Total 2 8 3 18 5" xfId="58688"/>
    <cellStyle name="Total 2 8 3 19" xfId="58689"/>
    <cellStyle name="Total 2 8 3 2" xfId="58690"/>
    <cellStyle name="Total 2 8 3 2 10" xfId="58691"/>
    <cellStyle name="Total 2 8 3 2 10 2" xfId="58692"/>
    <cellStyle name="Total 2 8 3 2 10 3" xfId="58693"/>
    <cellStyle name="Total 2 8 3 2 10 4" xfId="58694"/>
    <cellStyle name="Total 2 8 3 2 10 5" xfId="58695"/>
    <cellStyle name="Total 2 8 3 2 11" xfId="58696"/>
    <cellStyle name="Total 2 8 3 2 11 2" xfId="58697"/>
    <cellStyle name="Total 2 8 3 2 11 3" xfId="58698"/>
    <cellStyle name="Total 2 8 3 2 11 4" xfId="58699"/>
    <cellStyle name="Total 2 8 3 2 11 5" xfId="58700"/>
    <cellStyle name="Total 2 8 3 2 12" xfId="58701"/>
    <cellStyle name="Total 2 8 3 2 12 2" xfId="58702"/>
    <cellStyle name="Total 2 8 3 2 12 3" xfId="58703"/>
    <cellStyle name="Total 2 8 3 2 12 4" xfId="58704"/>
    <cellStyle name="Total 2 8 3 2 12 5" xfId="58705"/>
    <cellStyle name="Total 2 8 3 2 13" xfId="58706"/>
    <cellStyle name="Total 2 8 3 2 13 2" xfId="58707"/>
    <cellStyle name="Total 2 8 3 2 13 3" xfId="58708"/>
    <cellStyle name="Total 2 8 3 2 13 4" xfId="58709"/>
    <cellStyle name="Total 2 8 3 2 13 5" xfId="58710"/>
    <cellStyle name="Total 2 8 3 2 14" xfId="58711"/>
    <cellStyle name="Total 2 8 3 2 14 2" xfId="58712"/>
    <cellStyle name="Total 2 8 3 2 14 3" xfId="58713"/>
    <cellStyle name="Total 2 8 3 2 14 4" xfId="58714"/>
    <cellStyle name="Total 2 8 3 2 14 5" xfId="58715"/>
    <cellStyle name="Total 2 8 3 2 15" xfId="58716"/>
    <cellStyle name="Total 2 8 3 2 15 2" xfId="58717"/>
    <cellStyle name="Total 2 8 3 2 15 3" xfId="58718"/>
    <cellStyle name="Total 2 8 3 2 15 4" xfId="58719"/>
    <cellStyle name="Total 2 8 3 2 15 5" xfId="58720"/>
    <cellStyle name="Total 2 8 3 2 16" xfId="58721"/>
    <cellStyle name="Total 2 8 3 2 16 2" xfId="58722"/>
    <cellStyle name="Total 2 8 3 2 16 3" xfId="58723"/>
    <cellStyle name="Total 2 8 3 2 16 4" xfId="58724"/>
    <cellStyle name="Total 2 8 3 2 16 5" xfId="58725"/>
    <cellStyle name="Total 2 8 3 2 17" xfId="58726"/>
    <cellStyle name="Total 2 8 3 2 17 2" xfId="58727"/>
    <cellStyle name="Total 2 8 3 2 17 3" xfId="58728"/>
    <cellStyle name="Total 2 8 3 2 17 4" xfId="58729"/>
    <cellStyle name="Total 2 8 3 2 17 5" xfId="58730"/>
    <cellStyle name="Total 2 8 3 2 18" xfId="58731"/>
    <cellStyle name="Total 2 8 3 2 18 2" xfId="58732"/>
    <cellStyle name="Total 2 8 3 2 18 3" xfId="58733"/>
    <cellStyle name="Total 2 8 3 2 18 4" xfId="58734"/>
    <cellStyle name="Total 2 8 3 2 18 5" xfId="58735"/>
    <cellStyle name="Total 2 8 3 2 19" xfId="58736"/>
    <cellStyle name="Total 2 8 3 2 2" xfId="58737"/>
    <cellStyle name="Total 2 8 3 2 2 2" xfId="58738"/>
    <cellStyle name="Total 2 8 3 2 2 2 2" xfId="58739"/>
    <cellStyle name="Total 2 8 3 2 2 2 3" xfId="58740"/>
    <cellStyle name="Total 2 8 3 2 2 2 4" xfId="58741"/>
    <cellStyle name="Total 2 8 3 2 2 2 5" xfId="58742"/>
    <cellStyle name="Total 2 8 3 2 2 2 6" xfId="58743"/>
    <cellStyle name="Total 2 8 3 2 2 2 7" xfId="58744"/>
    <cellStyle name="Total 2 8 3 2 2 3" xfId="58745"/>
    <cellStyle name="Total 2 8 3 2 2 4" xfId="58746"/>
    <cellStyle name="Total 2 8 3 2 2 5" xfId="58747"/>
    <cellStyle name="Total 2 8 3 2 3" xfId="58748"/>
    <cellStyle name="Total 2 8 3 2 3 2" xfId="58749"/>
    <cellStyle name="Total 2 8 3 2 3 2 2" xfId="58750"/>
    <cellStyle name="Total 2 8 3 2 3 2 3" xfId="58751"/>
    <cellStyle name="Total 2 8 3 2 3 2 4" xfId="58752"/>
    <cellStyle name="Total 2 8 3 2 3 2 5" xfId="58753"/>
    <cellStyle name="Total 2 8 3 2 3 2 6" xfId="58754"/>
    <cellStyle name="Total 2 8 3 2 3 2 7" xfId="58755"/>
    <cellStyle name="Total 2 8 3 2 3 3" xfId="58756"/>
    <cellStyle name="Total 2 8 3 2 3 4" xfId="58757"/>
    <cellStyle name="Total 2 8 3 2 3 5" xfId="58758"/>
    <cellStyle name="Total 2 8 3 2 4" xfId="58759"/>
    <cellStyle name="Total 2 8 3 2 4 2" xfId="58760"/>
    <cellStyle name="Total 2 8 3 2 4 2 2" xfId="58761"/>
    <cellStyle name="Total 2 8 3 2 4 2 3" xfId="58762"/>
    <cellStyle name="Total 2 8 3 2 4 2 4" xfId="58763"/>
    <cellStyle name="Total 2 8 3 2 4 2 5" xfId="58764"/>
    <cellStyle name="Total 2 8 3 2 4 2 6" xfId="58765"/>
    <cellStyle name="Total 2 8 3 2 4 2 7" xfId="58766"/>
    <cellStyle name="Total 2 8 3 2 4 3" xfId="58767"/>
    <cellStyle name="Total 2 8 3 2 4 4" xfId="58768"/>
    <cellStyle name="Total 2 8 3 2 4 5" xfId="58769"/>
    <cellStyle name="Total 2 8 3 2 5" xfId="58770"/>
    <cellStyle name="Total 2 8 3 2 5 2" xfId="58771"/>
    <cellStyle name="Total 2 8 3 2 5 3" xfId="58772"/>
    <cellStyle name="Total 2 8 3 2 5 4" xfId="58773"/>
    <cellStyle name="Total 2 8 3 2 5 5" xfId="58774"/>
    <cellStyle name="Total 2 8 3 2 5 6" xfId="58775"/>
    <cellStyle name="Total 2 8 3 2 5 7" xfId="58776"/>
    <cellStyle name="Total 2 8 3 2 5 8" xfId="58777"/>
    <cellStyle name="Total 2 8 3 2 6" xfId="58778"/>
    <cellStyle name="Total 2 8 3 2 6 2" xfId="58779"/>
    <cellStyle name="Total 2 8 3 2 6 3" xfId="58780"/>
    <cellStyle name="Total 2 8 3 2 6 4" xfId="58781"/>
    <cellStyle name="Total 2 8 3 2 6 5" xfId="58782"/>
    <cellStyle name="Total 2 8 3 2 6 6" xfId="58783"/>
    <cellStyle name="Total 2 8 3 2 6 7" xfId="58784"/>
    <cellStyle name="Total 2 8 3 2 7" xfId="58785"/>
    <cellStyle name="Total 2 8 3 2 7 2" xfId="58786"/>
    <cellStyle name="Total 2 8 3 2 7 3" xfId="58787"/>
    <cellStyle name="Total 2 8 3 2 7 4" xfId="58788"/>
    <cellStyle name="Total 2 8 3 2 7 5" xfId="58789"/>
    <cellStyle name="Total 2 8 3 2 8" xfId="58790"/>
    <cellStyle name="Total 2 8 3 2 8 2" xfId="58791"/>
    <cellStyle name="Total 2 8 3 2 8 3" xfId="58792"/>
    <cellStyle name="Total 2 8 3 2 8 4" xfId="58793"/>
    <cellStyle name="Total 2 8 3 2 8 5" xfId="58794"/>
    <cellStyle name="Total 2 8 3 2 9" xfId="58795"/>
    <cellStyle name="Total 2 8 3 2 9 2" xfId="58796"/>
    <cellStyle name="Total 2 8 3 2 9 3" xfId="58797"/>
    <cellStyle name="Total 2 8 3 2 9 4" xfId="58798"/>
    <cellStyle name="Total 2 8 3 2 9 5" xfId="58799"/>
    <cellStyle name="Total 2 8 3 3" xfId="58800"/>
    <cellStyle name="Total 2 8 3 3 10" xfId="58801"/>
    <cellStyle name="Total 2 8 3 3 2" xfId="58802"/>
    <cellStyle name="Total 2 8 3 3 2 2" xfId="58803"/>
    <cellStyle name="Total 2 8 3 3 2 2 2" xfId="58804"/>
    <cellStyle name="Total 2 8 3 3 2 2 3" xfId="58805"/>
    <cellStyle name="Total 2 8 3 3 2 2 4" xfId="58806"/>
    <cellStyle name="Total 2 8 3 3 2 2 5" xfId="58807"/>
    <cellStyle name="Total 2 8 3 3 2 2 6" xfId="58808"/>
    <cellStyle name="Total 2 8 3 3 2 2 7" xfId="58809"/>
    <cellStyle name="Total 2 8 3 3 2 3" xfId="58810"/>
    <cellStyle name="Total 2 8 3 3 2 4" xfId="58811"/>
    <cellStyle name="Total 2 8 3 3 3" xfId="58812"/>
    <cellStyle name="Total 2 8 3 3 3 2" xfId="58813"/>
    <cellStyle name="Total 2 8 3 3 3 2 2" xfId="58814"/>
    <cellStyle name="Total 2 8 3 3 3 2 3" xfId="58815"/>
    <cellStyle name="Total 2 8 3 3 3 2 4" xfId="58816"/>
    <cellStyle name="Total 2 8 3 3 3 2 5" xfId="58817"/>
    <cellStyle name="Total 2 8 3 3 3 2 6" xfId="58818"/>
    <cellStyle name="Total 2 8 3 3 3 2 7" xfId="58819"/>
    <cellStyle name="Total 2 8 3 3 3 3" xfId="58820"/>
    <cellStyle name="Total 2 8 3 3 3 4" xfId="58821"/>
    <cellStyle name="Total 2 8 3 3 4" xfId="58822"/>
    <cellStyle name="Total 2 8 3 3 4 2" xfId="58823"/>
    <cellStyle name="Total 2 8 3 3 4 2 2" xfId="58824"/>
    <cellStyle name="Total 2 8 3 3 4 2 3" xfId="58825"/>
    <cellStyle name="Total 2 8 3 3 4 2 4" xfId="58826"/>
    <cellStyle name="Total 2 8 3 3 4 2 5" xfId="58827"/>
    <cellStyle name="Total 2 8 3 3 4 2 6" xfId="58828"/>
    <cellStyle name="Total 2 8 3 3 4 2 7" xfId="58829"/>
    <cellStyle name="Total 2 8 3 3 4 3" xfId="58830"/>
    <cellStyle name="Total 2 8 3 3 4 4" xfId="58831"/>
    <cellStyle name="Total 2 8 3 3 5" xfId="58832"/>
    <cellStyle name="Total 2 8 3 3 5 2" xfId="58833"/>
    <cellStyle name="Total 2 8 3 3 5 3" xfId="58834"/>
    <cellStyle name="Total 2 8 3 3 5 4" xfId="58835"/>
    <cellStyle name="Total 2 8 3 3 5 5" xfId="58836"/>
    <cellStyle name="Total 2 8 3 3 5 6" xfId="58837"/>
    <cellStyle name="Total 2 8 3 3 5 7" xfId="58838"/>
    <cellStyle name="Total 2 8 3 3 5 8" xfId="58839"/>
    <cellStyle name="Total 2 8 3 3 6" xfId="58840"/>
    <cellStyle name="Total 2 8 3 3 6 2" xfId="58841"/>
    <cellStyle name="Total 2 8 3 3 6 3" xfId="58842"/>
    <cellStyle name="Total 2 8 3 3 6 4" xfId="58843"/>
    <cellStyle name="Total 2 8 3 3 6 5" xfId="58844"/>
    <cellStyle name="Total 2 8 3 3 6 6" xfId="58845"/>
    <cellStyle name="Total 2 8 3 3 6 7" xfId="58846"/>
    <cellStyle name="Total 2 8 3 3 7" xfId="58847"/>
    <cellStyle name="Total 2 8 3 3 8" xfId="58848"/>
    <cellStyle name="Total 2 8 3 3 9" xfId="58849"/>
    <cellStyle name="Total 2 8 3 4" xfId="58850"/>
    <cellStyle name="Total 2 8 3 4 2" xfId="58851"/>
    <cellStyle name="Total 2 8 3 4 2 2" xfId="58852"/>
    <cellStyle name="Total 2 8 3 4 2 3" xfId="58853"/>
    <cellStyle name="Total 2 8 3 4 2 4" xfId="58854"/>
    <cellStyle name="Total 2 8 3 4 2 5" xfId="58855"/>
    <cellStyle name="Total 2 8 3 4 2 6" xfId="58856"/>
    <cellStyle name="Total 2 8 3 4 2 7" xfId="58857"/>
    <cellStyle name="Total 2 8 3 4 3" xfId="58858"/>
    <cellStyle name="Total 2 8 3 4 4" xfId="58859"/>
    <cellStyle name="Total 2 8 3 4 5" xfId="58860"/>
    <cellStyle name="Total 2 8 3 5" xfId="58861"/>
    <cellStyle name="Total 2 8 3 5 2" xfId="58862"/>
    <cellStyle name="Total 2 8 3 5 2 2" xfId="58863"/>
    <cellStyle name="Total 2 8 3 5 2 3" xfId="58864"/>
    <cellStyle name="Total 2 8 3 5 2 4" xfId="58865"/>
    <cellStyle name="Total 2 8 3 5 2 5" xfId="58866"/>
    <cellStyle name="Total 2 8 3 5 2 6" xfId="58867"/>
    <cellStyle name="Total 2 8 3 5 2 7" xfId="58868"/>
    <cellStyle name="Total 2 8 3 5 3" xfId="58869"/>
    <cellStyle name="Total 2 8 3 5 4" xfId="58870"/>
    <cellStyle name="Total 2 8 3 5 5" xfId="58871"/>
    <cellStyle name="Total 2 8 3 6" xfId="58872"/>
    <cellStyle name="Total 2 8 3 6 2" xfId="58873"/>
    <cellStyle name="Total 2 8 3 6 2 2" xfId="58874"/>
    <cellStyle name="Total 2 8 3 6 2 3" xfId="58875"/>
    <cellStyle name="Total 2 8 3 6 2 4" xfId="58876"/>
    <cellStyle name="Total 2 8 3 6 2 5" xfId="58877"/>
    <cellStyle name="Total 2 8 3 6 2 6" xfId="58878"/>
    <cellStyle name="Total 2 8 3 6 2 7" xfId="58879"/>
    <cellStyle name="Total 2 8 3 6 3" xfId="58880"/>
    <cellStyle name="Total 2 8 3 6 4" xfId="58881"/>
    <cellStyle name="Total 2 8 3 6 5" xfId="58882"/>
    <cellStyle name="Total 2 8 3 7" xfId="58883"/>
    <cellStyle name="Total 2 8 3 7 2" xfId="58884"/>
    <cellStyle name="Total 2 8 3 7 2 2" xfId="58885"/>
    <cellStyle name="Total 2 8 3 7 2 3" xfId="58886"/>
    <cellStyle name="Total 2 8 3 7 2 4" xfId="58887"/>
    <cellStyle name="Total 2 8 3 7 2 5" xfId="58888"/>
    <cellStyle name="Total 2 8 3 7 2 6" xfId="58889"/>
    <cellStyle name="Total 2 8 3 7 2 7" xfId="58890"/>
    <cellStyle name="Total 2 8 3 7 3" xfId="58891"/>
    <cellStyle name="Total 2 8 3 7 4" xfId="58892"/>
    <cellStyle name="Total 2 8 3 7 5" xfId="58893"/>
    <cellStyle name="Total 2 8 3 8" xfId="58894"/>
    <cellStyle name="Total 2 8 3 8 2" xfId="58895"/>
    <cellStyle name="Total 2 8 3 8 3" xfId="58896"/>
    <cellStyle name="Total 2 8 3 8 4" xfId="58897"/>
    <cellStyle name="Total 2 8 3 8 5" xfId="58898"/>
    <cellStyle name="Total 2 8 3 8 6" xfId="58899"/>
    <cellStyle name="Total 2 8 3 8 7" xfId="58900"/>
    <cellStyle name="Total 2 8 3 8 8" xfId="58901"/>
    <cellStyle name="Total 2 8 3 9" xfId="58902"/>
    <cellStyle name="Total 2 8 3 9 2" xfId="58903"/>
    <cellStyle name="Total 2 8 3 9 3" xfId="58904"/>
    <cellStyle name="Total 2 8 3 9 4" xfId="58905"/>
    <cellStyle name="Total 2 8 3 9 5" xfId="58906"/>
    <cellStyle name="Total 2 8 3 9 6" xfId="58907"/>
    <cellStyle name="Total 2 8 3 9 7" xfId="58908"/>
    <cellStyle name="Total 2 8 4" xfId="58909"/>
    <cellStyle name="Total 2 8 4 10" xfId="58910"/>
    <cellStyle name="Total 2 8 4 10 2" xfId="58911"/>
    <cellStyle name="Total 2 8 4 10 3" xfId="58912"/>
    <cellStyle name="Total 2 8 4 10 4" xfId="58913"/>
    <cellStyle name="Total 2 8 4 10 5" xfId="58914"/>
    <cellStyle name="Total 2 8 4 11" xfId="58915"/>
    <cellStyle name="Total 2 8 4 11 2" xfId="58916"/>
    <cellStyle name="Total 2 8 4 11 3" xfId="58917"/>
    <cellStyle name="Total 2 8 4 11 4" xfId="58918"/>
    <cellStyle name="Total 2 8 4 11 5" xfId="58919"/>
    <cellStyle name="Total 2 8 4 12" xfId="58920"/>
    <cellStyle name="Total 2 8 4 12 2" xfId="58921"/>
    <cellStyle name="Total 2 8 4 12 3" xfId="58922"/>
    <cellStyle name="Total 2 8 4 12 4" xfId="58923"/>
    <cellStyle name="Total 2 8 4 12 5" xfId="58924"/>
    <cellStyle name="Total 2 8 4 13" xfId="58925"/>
    <cellStyle name="Total 2 8 4 13 2" xfId="58926"/>
    <cellStyle name="Total 2 8 4 13 3" xfId="58927"/>
    <cellStyle name="Total 2 8 4 13 4" xfId="58928"/>
    <cellStyle name="Total 2 8 4 13 5" xfId="58929"/>
    <cellStyle name="Total 2 8 4 14" xfId="58930"/>
    <cellStyle name="Total 2 8 4 14 2" xfId="58931"/>
    <cellStyle name="Total 2 8 4 14 3" xfId="58932"/>
    <cellStyle name="Total 2 8 4 14 4" xfId="58933"/>
    <cellStyle name="Total 2 8 4 14 5" xfId="58934"/>
    <cellStyle name="Total 2 8 4 15" xfId="58935"/>
    <cellStyle name="Total 2 8 4 15 2" xfId="58936"/>
    <cellStyle name="Total 2 8 4 15 3" xfId="58937"/>
    <cellStyle name="Total 2 8 4 15 4" xfId="58938"/>
    <cellStyle name="Total 2 8 4 15 5" xfId="58939"/>
    <cellStyle name="Total 2 8 4 16" xfId="58940"/>
    <cellStyle name="Total 2 8 4 16 2" xfId="58941"/>
    <cellStyle name="Total 2 8 4 16 3" xfId="58942"/>
    <cellStyle name="Total 2 8 4 16 4" xfId="58943"/>
    <cellStyle name="Total 2 8 4 16 5" xfId="58944"/>
    <cellStyle name="Total 2 8 4 17" xfId="58945"/>
    <cellStyle name="Total 2 8 4 17 2" xfId="58946"/>
    <cellStyle name="Total 2 8 4 17 3" xfId="58947"/>
    <cellStyle name="Total 2 8 4 17 4" xfId="58948"/>
    <cellStyle name="Total 2 8 4 17 5" xfId="58949"/>
    <cellStyle name="Total 2 8 4 18" xfId="58950"/>
    <cellStyle name="Total 2 8 4 18 2" xfId="58951"/>
    <cellStyle name="Total 2 8 4 18 3" xfId="58952"/>
    <cellStyle name="Total 2 8 4 18 4" xfId="58953"/>
    <cellStyle name="Total 2 8 4 18 5" xfId="58954"/>
    <cellStyle name="Total 2 8 4 19" xfId="58955"/>
    <cellStyle name="Total 2 8 4 2" xfId="58956"/>
    <cellStyle name="Total 2 8 4 2 2" xfId="58957"/>
    <cellStyle name="Total 2 8 4 2 2 2" xfId="58958"/>
    <cellStyle name="Total 2 8 4 2 2 3" xfId="58959"/>
    <cellStyle name="Total 2 8 4 2 2 4" xfId="58960"/>
    <cellStyle name="Total 2 8 4 2 2 5" xfId="58961"/>
    <cellStyle name="Total 2 8 4 2 2 6" xfId="58962"/>
    <cellStyle name="Total 2 8 4 2 2 7" xfId="58963"/>
    <cellStyle name="Total 2 8 4 2 3" xfId="58964"/>
    <cellStyle name="Total 2 8 4 2 4" xfId="58965"/>
    <cellStyle name="Total 2 8 4 2 5" xfId="58966"/>
    <cellStyle name="Total 2 8 4 3" xfId="58967"/>
    <cellStyle name="Total 2 8 4 3 2" xfId="58968"/>
    <cellStyle name="Total 2 8 4 3 2 2" xfId="58969"/>
    <cellStyle name="Total 2 8 4 3 2 3" xfId="58970"/>
    <cellStyle name="Total 2 8 4 3 2 4" xfId="58971"/>
    <cellStyle name="Total 2 8 4 3 2 5" xfId="58972"/>
    <cellStyle name="Total 2 8 4 3 2 6" xfId="58973"/>
    <cellStyle name="Total 2 8 4 3 2 7" xfId="58974"/>
    <cellStyle name="Total 2 8 4 3 3" xfId="58975"/>
    <cellStyle name="Total 2 8 4 3 4" xfId="58976"/>
    <cellStyle name="Total 2 8 4 3 5" xfId="58977"/>
    <cellStyle name="Total 2 8 4 4" xfId="58978"/>
    <cellStyle name="Total 2 8 4 4 2" xfId="58979"/>
    <cellStyle name="Total 2 8 4 4 2 2" xfId="58980"/>
    <cellStyle name="Total 2 8 4 4 2 3" xfId="58981"/>
    <cellStyle name="Total 2 8 4 4 2 4" xfId="58982"/>
    <cellStyle name="Total 2 8 4 4 2 5" xfId="58983"/>
    <cellStyle name="Total 2 8 4 4 2 6" xfId="58984"/>
    <cellStyle name="Total 2 8 4 4 2 7" xfId="58985"/>
    <cellStyle name="Total 2 8 4 4 3" xfId="58986"/>
    <cellStyle name="Total 2 8 4 4 4" xfId="58987"/>
    <cellStyle name="Total 2 8 4 4 5" xfId="58988"/>
    <cellStyle name="Total 2 8 4 5" xfId="58989"/>
    <cellStyle name="Total 2 8 4 5 2" xfId="58990"/>
    <cellStyle name="Total 2 8 4 5 3" xfId="58991"/>
    <cellStyle name="Total 2 8 4 5 4" xfId="58992"/>
    <cellStyle name="Total 2 8 4 5 5" xfId="58993"/>
    <cellStyle name="Total 2 8 4 5 6" xfId="58994"/>
    <cellStyle name="Total 2 8 4 5 7" xfId="58995"/>
    <cellStyle name="Total 2 8 4 5 8" xfId="58996"/>
    <cellStyle name="Total 2 8 4 6" xfId="58997"/>
    <cellStyle name="Total 2 8 4 6 2" xfId="58998"/>
    <cellStyle name="Total 2 8 4 6 3" xfId="58999"/>
    <cellStyle name="Total 2 8 4 6 4" xfId="59000"/>
    <cellStyle name="Total 2 8 4 6 5" xfId="59001"/>
    <cellStyle name="Total 2 8 4 6 6" xfId="59002"/>
    <cellStyle name="Total 2 8 4 6 7" xfId="59003"/>
    <cellStyle name="Total 2 8 4 7" xfId="59004"/>
    <cellStyle name="Total 2 8 4 7 2" xfId="59005"/>
    <cellStyle name="Total 2 8 4 7 3" xfId="59006"/>
    <cellStyle name="Total 2 8 4 7 4" xfId="59007"/>
    <cellStyle name="Total 2 8 4 7 5" xfId="59008"/>
    <cellStyle name="Total 2 8 4 8" xfId="59009"/>
    <cellStyle name="Total 2 8 4 8 2" xfId="59010"/>
    <cellStyle name="Total 2 8 4 8 3" xfId="59011"/>
    <cellStyle name="Total 2 8 4 8 4" xfId="59012"/>
    <cellStyle name="Total 2 8 4 8 5" xfId="59013"/>
    <cellStyle name="Total 2 8 4 9" xfId="59014"/>
    <cellStyle name="Total 2 8 4 9 2" xfId="59015"/>
    <cellStyle name="Total 2 8 4 9 3" xfId="59016"/>
    <cellStyle name="Total 2 8 4 9 4" xfId="59017"/>
    <cellStyle name="Total 2 8 4 9 5" xfId="59018"/>
    <cellStyle name="Total 2 8 5" xfId="59019"/>
    <cellStyle name="Total 2 8 5 10" xfId="59020"/>
    <cellStyle name="Total 2 8 5 2" xfId="59021"/>
    <cellStyle name="Total 2 8 5 2 2" xfId="59022"/>
    <cellStyle name="Total 2 8 5 2 2 2" xfId="59023"/>
    <cellStyle name="Total 2 8 5 2 2 3" xfId="59024"/>
    <cellStyle name="Total 2 8 5 2 2 4" xfId="59025"/>
    <cellStyle name="Total 2 8 5 2 2 5" xfId="59026"/>
    <cellStyle name="Total 2 8 5 2 2 6" xfId="59027"/>
    <cellStyle name="Total 2 8 5 2 2 7" xfId="59028"/>
    <cellStyle name="Total 2 8 5 2 3" xfId="59029"/>
    <cellStyle name="Total 2 8 5 2 4" xfId="59030"/>
    <cellStyle name="Total 2 8 5 3" xfId="59031"/>
    <cellStyle name="Total 2 8 5 3 2" xfId="59032"/>
    <cellStyle name="Total 2 8 5 3 2 2" xfId="59033"/>
    <cellStyle name="Total 2 8 5 3 2 3" xfId="59034"/>
    <cellStyle name="Total 2 8 5 3 2 4" xfId="59035"/>
    <cellStyle name="Total 2 8 5 3 2 5" xfId="59036"/>
    <cellStyle name="Total 2 8 5 3 2 6" xfId="59037"/>
    <cellStyle name="Total 2 8 5 3 2 7" xfId="59038"/>
    <cellStyle name="Total 2 8 5 3 3" xfId="59039"/>
    <cellStyle name="Total 2 8 5 3 4" xfId="59040"/>
    <cellStyle name="Total 2 8 5 4" xfId="59041"/>
    <cellStyle name="Total 2 8 5 4 2" xfId="59042"/>
    <cellStyle name="Total 2 8 5 4 2 2" xfId="59043"/>
    <cellStyle name="Total 2 8 5 4 2 3" xfId="59044"/>
    <cellStyle name="Total 2 8 5 4 2 4" xfId="59045"/>
    <cellStyle name="Total 2 8 5 4 2 5" xfId="59046"/>
    <cellStyle name="Total 2 8 5 4 2 6" xfId="59047"/>
    <cellStyle name="Total 2 8 5 4 2 7" xfId="59048"/>
    <cellStyle name="Total 2 8 5 4 3" xfId="59049"/>
    <cellStyle name="Total 2 8 5 4 4" xfId="59050"/>
    <cellStyle name="Total 2 8 5 5" xfId="59051"/>
    <cellStyle name="Total 2 8 5 5 2" xfId="59052"/>
    <cellStyle name="Total 2 8 5 5 3" xfId="59053"/>
    <cellStyle name="Total 2 8 5 5 4" xfId="59054"/>
    <cellStyle name="Total 2 8 5 5 5" xfId="59055"/>
    <cellStyle name="Total 2 8 5 5 6" xfId="59056"/>
    <cellStyle name="Total 2 8 5 5 7" xfId="59057"/>
    <cellStyle name="Total 2 8 5 5 8" xfId="59058"/>
    <cellStyle name="Total 2 8 5 6" xfId="59059"/>
    <cellStyle name="Total 2 8 5 6 2" xfId="59060"/>
    <cellStyle name="Total 2 8 5 6 3" xfId="59061"/>
    <cellStyle name="Total 2 8 5 6 4" xfId="59062"/>
    <cellStyle name="Total 2 8 5 6 5" xfId="59063"/>
    <cellStyle name="Total 2 8 5 6 6" xfId="59064"/>
    <cellStyle name="Total 2 8 5 6 7" xfId="59065"/>
    <cellStyle name="Total 2 8 5 7" xfId="59066"/>
    <cellStyle name="Total 2 8 5 8" xfId="59067"/>
    <cellStyle name="Total 2 8 5 9" xfId="59068"/>
    <cellStyle name="Total 2 8 6" xfId="59069"/>
    <cellStyle name="Total 2 8 6 2" xfId="59070"/>
    <cellStyle name="Total 2 8 6 2 2" xfId="59071"/>
    <cellStyle name="Total 2 8 6 2 3" xfId="59072"/>
    <cellStyle name="Total 2 8 6 2 4" xfId="59073"/>
    <cellStyle name="Total 2 8 6 2 5" xfId="59074"/>
    <cellStyle name="Total 2 8 6 2 6" xfId="59075"/>
    <cellStyle name="Total 2 8 6 2 7" xfId="59076"/>
    <cellStyle name="Total 2 8 6 3" xfId="59077"/>
    <cellStyle name="Total 2 8 6 4" xfId="59078"/>
    <cellStyle name="Total 2 8 6 5" xfId="59079"/>
    <cellStyle name="Total 2 8 7" xfId="59080"/>
    <cellStyle name="Total 2 8 7 2" xfId="59081"/>
    <cellStyle name="Total 2 8 7 2 2" xfId="59082"/>
    <cellStyle name="Total 2 8 7 2 3" xfId="59083"/>
    <cellStyle name="Total 2 8 7 2 4" xfId="59084"/>
    <cellStyle name="Total 2 8 7 2 5" xfId="59085"/>
    <cellStyle name="Total 2 8 7 2 6" xfId="59086"/>
    <cellStyle name="Total 2 8 7 2 7" xfId="59087"/>
    <cellStyle name="Total 2 8 7 3" xfId="59088"/>
    <cellStyle name="Total 2 8 7 4" xfId="59089"/>
    <cellStyle name="Total 2 8 7 5" xfId="59090"/>
    <cellStyle name="Total 2 8 8" xfId="59091"/>
    <cellStyle name="Total 2 8 8 2" xfId="59092"/>
    <cellStyle name="Total 2 8 8 2 2" xfId="59093"/>
    <cellStyle name="Total 2 8 8 2 3" xfId="59094"/>
    <cellStyle name="Total 2 8 8 2 4" xfId="59095"/>
    <cellStyle name="Total 2 8 8 2 5" xfId="59096"/>
    <cellStyle name="Total 2 8 8 2 6" xfId="59097"/>
    <cellStyle name="Total 2 8 8 2 7" xfId="59098"/>
    <cellStyle name="Total 2 8 8 3" xfId="59099"/>
    <cellStyle name="Total 2 8 8 4" xfId="59100"/>
    <cellStyle name="Total 2 8 8 5" xfId="59101"/>
    <cellStyle name="Total 2 8 9" xfId="59102"/>
    <cellStyle name="Total 2 8 9 2" xfId="59103"/>
    <cellStyle name="Total 2 8 9 2 2" xfId="59104"/>
    <cellStyle name="Total 2 8 9 2 3" xfId="59105"/>
    <cellStyle name="Total 2 8 9 2 4" xfId="59106"/>
    <cellStyle name="Total 2 8 9 2 5" xfId="59107"/>
    <cellStyle name="Total 2 8 9 2 6" xfId="59108"/>
    <cellStyle name="Total 2 8 9 2 7" xfId="59109"/>
    <cellStyle name="Total 2 8 9 3" xfId="59110"/>
    <cellStyle name="Total 2 8 9 4" xfId="59111"/>
    <cellStyle name="Total 2 8 9 5" xfId="59112"/>
    <cellStyle name="Total 2 9" xfId="59113"/>
    <cellStyle name="Total 2 9 10" xfId="59114"/>
    <cellStyle name="Total 2 9 10 2" xfId="59115"/>
    <cellStyle name="Total 2 9 10 3" xfId="59116"/>
    <cellStyle name="Total 2 9 10 4" xfId="59117"/>
    <cellStyle name="Total 2 9 10 5" xfId="59118"/>
    <cellStyle name="Total 2 9 10 6" xfId="59119"/>
    <cellStyle name="Total 2 9 10 7" xfId="59120"/>
    <cellStyle name="Total 2 9 10 8" xfId="59121"/>
    <cellStyle name="Total 2 9 11" xfId="59122"/>
    <cellStyle name="Total 2 9 11 2" xfId="59123"/>
    <cellStyle name="Total 2 9 11 3" xfId="59124"/>
    <cellStyle name="Total 2 9 11 4" xfId="59125"/>
    <cellStyle name="Total 2 9 11 5" xfId="59126"/>
    <cellStyle name="Total 2 9 11 6" xfId="59127"/>
    <cellStyle name="Total 2 9 11 7" xfId="59128"/>
    <cellStyle name="Total 2 9 12" xfId="59129"/>
    <cellStyle name="Total 2 9 12 2" xfId="59130"/>
    <cellStyle name="Total 2 9 12 3" xfId="59131"/>
    <cellStyle name="Total 2 9 12 4" xfId="59132"/>
    <cellStyle name="Total 2 9 12 5" xfId="59133"/>
    <cellStyle name="Total 2 9 13" xfId="59134"/>
    <cellStyle name="Total 2 9 13 2" xfId="59135"/>
    <cellStyle name="Total 2 9 13 3" xfId="59136"/>
    <cellStyle name="Total 2 9 13 4" xfId="59137"/>
    <cellStyle name="Total 2 9 13 5" xfId="59138"/>
    <cellStyle name="Total 2 9 14" xfId="59139"/>
    <cellStyle name="Total 2 9 14 2" xfId="59140"/>
    <cellStyle name="Total 2 9 14 3" xfId="59141"/>
    <cellStyle name="Total 2 9 14 4" xfId="59142"/>
    <cellStyle name="Total 2 9 14 5" xfId="59143"/>
    <cellStyle name="Total 2 9 15" xfId="59144"/>
    <cellStyle name="Total 2 9 15 2" xfId="59145"/>
    <cellStyle name="Total 2 9 15 3" xfId="59146"/>
    <cellStyle name="Total 2 9 15 4" xfId="59147"/>
    <cellStyle name="Total 2 9 15 5" xfId="59148"/>
    <cellStyle name="Total 2 9 16" xfId="59149"/>
    <cellStyle name="Total 2 9 16 2" xfId="59150"/>
    <cellStyle name="Total 2 9 16 3" xfId="59151"/>
    <cellStyle name="Total 2 9 16 4" xfId="59152"/>
    <cellStyle name="Total 2 9 16 5" xfId="59153"/>
    <cellStyle name="Total 2 9 17" xfId="59154"/>
    <cellStyle name="Total 2 9 17 2" xfId="59155"/>
    <cellStyle name="Total 2 9 17 3" xfId="59156"/>
    <cellStyle name="Total 2 9 17 4" xfId="59157"/>
    <cellStyle name="Total 2 9 17 5" xfId="59158"/>
    <cellStyle name="Total 2 9 18" xfId="59159"/>
    <cellStyle name="Total 2 9 2" xfId="59160"/>
    <cellStyle name="Total 2 9 2 10" xfId="59161"/>
    <cellStyle name="Total 2 9 2 10 2" xfId="59162"/>
    <cellStyle name="Total 2 9 2 10 3" xfId="59163"/>
    <cellStyle name="Total 2 9 2 10 4" xfId="59164"/>
    <cellStyle name="Total 2 9 2 10 5" xfId="59165"/>
    <cellStyle name="Total 2 9 2 11" xfId="59166"/>
    <cellStyle name="Total 2 9 2 11 2" xfId="59167"/>
    <cellStyle name="Total 2 9 2 11 3" xfId="59168"/>
    <cellStyle name="Total 2 9 2 11 4" xfId="59169"/>
    <cellStyle name="Total 2 9 2 11 5" xfId="59170"/>
    <cellStyle name="Total 2 9 2 12" xfId="59171"/>
    <cellStyle name="Total 2 9 2 12 2" xfId="59172"/>
    <cellStyle name="Total 2 9 2 12 3" xfId="59173"/>
    <cellStyle name="Total 2 9 2 12 4" xfId="59174"/>
    <cellStyle name="Total 2 9 2 12 5" xfId="59175"/>
    <cellStyle name="Total 2 9 2 13" xfId="59176"/>
    <cellStyle name="Total 2 9 2 13 2" xfId="59177"/>
    <cellStyle name="Total 2 9 2 13 3" xfId="59178"/>
    <cellStyle name="Total 2 9 2 13 4" xfId="59179"/>
    <cellStyle name="Total 2 9 2 13 5" xfId="59180"/>
    <cellStyle name="Total 2 9 2 14" xfId="59181"/>
    <cellStyle name="Total 2 9 2 14 2" xfId="59182"/>
    <cellStyle name="Total 2 9 2 14 3" xfId="59183"/>
    <cellStyle name="Total 2 9 2 14 4" xfId="59184"/>
    <cellStyle name="Total 2 9 2 14 5" xfId="59185"/>
    <cellStyle name="Total 2 9 2 15" xfId="59186"/>
    <cellStyle name="Total 2 9 2 15 2" xfId="59187"/>
    <cellStyle name="Total 2 9 2 15 3" xfId="59188"/>
    <cellStyle name="Total 2 9 2 15 4" xfId="59189"/>
    <cellStyle name="Total 2 9 2 15 5" xfId="59190"/>
    <cellStyle name="Total 2 9 2 16" xfId="59191"/>
    <cellStyle name="Total 2 9 2 16 2" xfId="59192"/>
    <cellStyle name="Total 2 9 2 16 3" xfId="59193"/>
    <cellStyle name="Total 2 9 2 16 4" xfId="59194"/>
    <cellStyle name="Total 2 9 2 16 5" xfId="59195"/>
    <cellStyle name="Total 2 9 2 17" xfId="59196"/>
    <cellStyle name="Total 2 9 2 17 2" xfId="59197"/>
    <cellStyle name="Total 2 9 2 17 3" xfId="59198"/>
    <cellStyle name="Total 2 9 2 17 4" xfId="59199"/>
    <cellStyle name="Total 2 9 2 17 5" xfId="59200"/>
    <cellStyle name="Total 2 9 2 18" xfId="59201"/>
    <cellStyle name="Total 2 9 2 18 2" xfId="59202"/>
    <cellStyle name="Total 2 9 2 18 3" xfId="59203"/>
    <cellStyle name="Total 2 9 2 18 4" xfId="59204"/>
    <cellStyle name="Total 2 9 2 18 5" xfId="59205"/>
    <cellStyle name="Total 2 9 2 19" xfId="59206"/>
    <cellStyle name="Total 2 9 2 2" xfId="59207"/>
    <cellStyle name="Total 2 9 2 2 10" xfId="59208"/>
    <cellStyle name="Total 2 9 2 2 10 2" xfId="59209"/>
    <cellStyle name="Total 2 9 2 2 10 3" xfId="59210"/>
    <cellStyle name="Total 2 9 2 2 10 4" xfId="59211"/>
    <cellStyle name="Total 2 9 2 2 10 5" xfId="59212"/>
    <cellStyle name="Total 2 9 2 2 11" xfId="59213"/>
    <cellStyle name="Total 2 9 2 2 11 2" xfId="59214"/>
    <cellStyle name="Total 2 9 2 2 11 3" xfId="59215"/>
    <cellStyle name="Total 2 9 2 2 11 4" xfId="59216"/>
    <cellStyle name="Total 2 9 2 2 11 5" xfId="59217"/>
    <cellStyle name="Total 2 9 2 2 12" xfId="59218"/>
    <cellStyle name="Total 2 9 2 2 12 2" xfId="59219"/>
    <cellStyle name="Total 2 9 2 2 12 3" xfId="59220"/>
    <cellStyle name="Total 2 9 2 2 12 4" xfId="59221"/>
    <cellStyle name="Total 2 9 2 2 12 5" xfId="59222"/>
    <cellStyle name="Total 2 9 2 2 13" xfId="59223"/>
    <cellStyle name="Total 2 9 2 2 13 2" xfId="59224"/>
    <cellStyle name="Total 2 9 2 2 13 3" xfId="59225"/>
    <cellStyle name="Total 2 9 2 2 13 4" xfId="59226"/>
    <cellStyle name="Total 2 9 2 2 13 5" xfId="59227"/>
    <cellStyle name="Total 2 9 2 2 14" xfId="59228"/>
    <cellStyle name="Total 2 9 2 2 14 2" xfId="59229"/>
    <cellStyle name="Total 2 9 2 2 14 3" xfId="59230"/>
    <cellStyle name="Total 2 9 2 2 14 4" xfId="59231"/>
    <cellStyle name="Total 2 9 2 2 14 5" xfId="59232"/>
    <cellStyle name="Total 2 9 2 2 15" xfId="59233"/>
    <cellStyle name="Total 2 9 2 2 15 2" xfId="59234"/>
    <cellStyle name="Total 2 9 2 2 15 3" xfId="59235"/>
    <cellStyle name="Total 2 9 2 2 15 4" xfId="59236"/>
    <cellStyle name="Total 2 9 2 2 15 5" xfId="59237"/>
    <cellStyle name="Total 2 9 2 2 16" xfId="59238"/>
    <cellStyle name="Total 2 9 2 2 16 2" xfId="59239"/>
    <cellStyle name="Total 2 9 2 2 16 3" xfId="59240"/>
    <cellStyle name="Total 2 9 2 2 16 4" xfId="59241"/>
    <cellStyle name="Total 2 9 2 2 16 5" xfId="59242"/>
    <cellStyle name="Total 2 9 2 2 17" xfId="59243"/>
    <cellStyle name="Total 2 9 2 2 17 2" xfId="59244"/>
    <cellStyle name="Total 2 9 2 2 17 3" xfId="59245"/>
    <cellStyle name="Total 2 9 2 2 17 4" xfId="59246"/>
    <cellStyle name="Total 2 9 2 2 17 5" xfId="59247"/>
    <cellStyle name="Total 2 9 2 2 18" xfId="59248"/>
    <cellStyle name="Total 2 9 2 2 18 2" xfId="59249"/>
    <cellStyle name="Total 2 9 2 2 18 3" xfId="59250"/>
    <cellStyle name="Total 2 9 2 2 18 4" xfId="59251"/>
    <cellStyle name="Total 2 9 2 2 18 5" xfId="59252"/>
    <cellStyle name="Total 2 9 2 2 19" xfId="59253"/>
    <cellStyle name="Total 2 9 2 2 2" xfId="59254"/>
    <cellStyle name="Total 2 9 2 2 2 2" xfId="59255"/>
    <cellStyle name="Total 2 9 2 2 2 2 2" xfId="59256"/>
    <cellStyle name="Total 2 9 2 2 2 2 3" xfId="59257"/>
    <cellStyle name="Total 2 9 2 2 2 2 4" xfId="59258"/>
    <cellStyle name="Total 2 9 2 2 2 2 5" xfId="59259"/>
    <cellStyle name="Total 2 9 2 2 2 2 6" xfId="59260"/>
    <cellStyle name="Total 2 9 2 2 2 2 7" xfId="59261"/>
    <cellStyle name="Total 2 9 2 2 2 3" xfId="59262"/>
    <cellStyle name="Total 2 9 2 2 2 4" xfId="59263"/>
    <cellStyle name="Total 2 9 2 2 2 5" xfId="59264"/>
    <cellStyle name="Total 2 9 2 2 3" xfId="59265"/>
    <cellStyle name="Total 2 9 2 2 3 2" xfId="59266"/>
    <cellStyle name="Total 2 9 2 2 3 2 2" xfId="59267"/>
    <cellStyle name="Total 2 9 2 2 3 2 3" xfId="59268"/>
    <cellStyle name="Total 2 9 2 2 3 2 4" xfId="59269"/>
    <cellStyle name="Total 2 9 2 2 3 2 5" xfId="59270"/>
    <cellStyle name="Total 2 9 2 2 3 2 6" xfId="59271"/>
    <cellStyle name="Total 2 9 2 2 3 2 7" xfId="59272"/>
    <cellStyle name="Total 2 9 2 2 3 3" xfId="59273"/>
    <cellStyle name="Total 2 9 2 2 3 4" xfId="59274"/>
    <cellStyle name="Total 2 9 2 2 3 5" xfId="59275"/>
    <cellStyle name="Total 2 9 2 2 4" xfId="59276"/>
    <cellStyle name="Total 2 9 2 2 4 2" xfId="59277"/>
    <cellStyle name="Total 2 9 2 2 4 2 2" xfId="59278"/>
    <cellStyle name="Total 2 9 2 2 4 2 3" xfId="59279"/>
    <cellStyle name="Total 2 9 2 2 4 2 4" xfId="59280"/>
    <cellStyle name="Total 2 9 2 2 4 2 5" xfId="59281"/>
    <cellStyle name="Total 2 9 2 2 4 2 6" xfId="59282"/>
    <cellStyle name="Total 2 9 2 2 4 2 7" xfId="59283"/>
    <cellStyle name="Total 2 9 2 2 4 3" xfId="59284"/>
    <cellStyle name="Total 2 9 2 2 4 4" xfId="59285"/>
    <cellStyle name="Total 2 9 2 2 4 5" xfId="59286"/>
    <cellStyle name="Total 2 9 2 2 5" xfId="59287"/>
    <cellStyle name="Total 2 9 2 2 5 2" xfId="59288"/>
    <cellStyle name="Total 2 9 2 2 5 3" xfId="59289"/>
    <cellStyle name="Total 2 9 2 2 5 4" xfId="59290"/>
    <cellStyle name="Total 2 9 2 2 5 5" xfId="59291"/>
    <cellStyle name="Total 2 9 2 2 5 6" xfId="59292"/>
    <cellStyle name="Total 2 9 2 2 5 7" xfId="59293"/>
    <cellStyle name="Total 2 9 2 2 5 8" xfId="59294"/>
    <cellStyle name="Total 2 9 2 2 6" xfId="59295"/>
    <cellStyle name="Total 2 9 2 2 6 2" xfId="59296"/>
    <cellStyle name="Total 2 9 2 2 6 3" xfId="59297"/>
    <cellStyle name="Total 2 9 2 2 6 4" xfId="59298"/>
    <cellStyle name="Total 2 9 2 2 6 5" xfId="59299"/>
    <cellStyle name="Total 2 9 2 2 6 6" xfId="59300"/>
    <cellStyle name="Total 2 9 2 2 6 7" xfId="59301"/>
    <cellStyle name="Total 2 9 2 2 7" xfId="59302"/>
    <cellStyle name="Total 2 9 2 2 7 2" xfId="59303"/>
    <cellStyle name="Total 2 9 2 2 7 3" xfId="59304"/>
    <cellStyle name="Total 2 9 2 2 7 4" xfId="59305"/>
    <cellStyle name="Total 2 9 2 2 7 5" xfId="59306"/>
    <cellStyle name="Total 2 9 2 2 8" xfId="59307"/>
    <cellStyle name="Total 2 9 2 2 8 2" xfId="59308"/>
    <cellStyle name="Total 2 9 2 2 8 3" xfId="59309"/>
    <cellStyle name="Total 2 9 2 2 8 4" xfId="59310"/>
    <cellStyle name="Total 2 9 2 2 8 5" xfId="59311"/>
    <cellStyle name="Total 2 9 2 2 9" xfId="59312"/>
    <cellStyle name="Total 2 9 2 2 9 2" xfId="59313"/>
    <cellStyle name="Total 2 9 2 2 9 3" xfId="59314"/>
    <cellStyle name="Total 2 9 2 2 9 4" xfId="59315"/>
    <cellStyle name="Total 2 9 2 2 9 5" xfId="59316"/>
    <cellStyle name="Total 2 9 2 3" xfId="59317"/>
    <cellStyle name="Total 2 9 2 3 10" xfId="59318"/>
    <cellStyle name="Total 2 9 2 3 2" xfId="59319"/>
    <cellStyle name="Total 2 9 2 3 2 2" xfId="59320"/>
    <cellStyle name="Total 2 9 2 3 2 2 2" xfId="59321"/>
    <cellStyle name="Total 2 9 2 3 2 2 3" xfId="59322"/>
    <cellStyle name="Total 2 9 2 3 2 2 4" xfId="59323"/>
    <cellStyle name="Total 2 9 2 3 2 2 5" xfId="59324"/>
    <cellStyle name="Total 2 9 2 3 2 2 6" xfId="59325"/>
    <cellStyle name="Total 2 9 2 3 2 2 7" xfId="59326"/>
    <cellStyle name="Total 2 9 2 3 2 3" xfId="59327"/>
    <cellStyle name="Total 2 9 2 3 2 4" xfId="59328"/>
    <cellStyle name="Total 2 9 2 3 3" xfId="59329"/>
    <cellStyle name="Total 2 9 2 3 3 2" xfId="59330"/>
    <cellStyle name="Total 2 9 2 3 3 2 2" xfId="59331"/>
    <cellStyle name="Total 2 9 2 3 3 2 3" xfId="59332"/>
    <cellStyle name="Total 2 9 2 3 3 2 4" xfId="59333"/>
    <cellStyle name="Total 2 9 2 3 3 2 5" xfId="59334"/>
    <cellStyle name="Total 2 9 2 3 3 2 6" xfId="59335"/>
    <cellStyle name="Total 2 9 2 3 3 2 7" xfId="59336"/>
    <cellStyle name="Total 2 9 2 3 3 3" xfId="59337"/>
    <cellStyle name="Total 2 9 2 3 3 4" xfId="59338"/>
    <cellStyle name="Total 2 9 2 3 4" xfId="59339"/>
    <cellStyle name="Total 2 9 2 3 4 2" xfId="59340"/>
    <cellStyle name="Total 2 9 2 3 4 2 2" xfId="59341"/>
    <cellStyle name="Total 2 9 2 3 4 2 3" xfId="59342"/>
    <cellStyle name="Total 2 9 2 3 4 2 4" xfId="59343"/>
    <cellStyle name="Total 2 9 2 3 4 2 5" xfId="59344"/>
    <cellStyle name="Total 2 9 2 3 4 2 6" xfId="59345"/>
    <cellStyle name="Total 2 9 2 3 4 2 7" xfId="59346"/>
    <cellStyle name="Total 2 9 2 3 4 3" xfId="59347"/>
    <cellStyle name="Total 2 9 2 3 4 4" xfId="59348"/>
    <cellStyle name="Total 2 9 2 3 5" xfId="59349"/>
    <cellStyle name="Total 2 9 2 3 5 2" xfId="59350"/>
    <cellStyle name="Total 2 9 2 3 5 3" xfId="59351"/>
    <cellStyle name="Total 2 9 2 3 5 4" xfId="59352"/>
    <cellStyle name="Total 2 9 2 3 5 5" xfId="59353"/>
    <cellStyle name="Total 2 9 2 3 5 6" xfId="59354"/>
    <cellStyle name="Total 2 9 2 3 5 7" xfId="59355"/>
    <cellStyle name="Total 2 9 2 3 5 8" xfId="59356"/>
    <cellStyle name="Total 2 9 2 3 6" xfId="59357"/>
    <cellStyle name="Total 2 9 2 3 6 2" xfId="59358"/>
    <cellStyle name="Total 2 9 2 3 6 3" xfId="59359"/>
    <cellStyle name="Total 2 9 2 3 6 4" xfId="59360"/>
    <cellStyle name="Total 2 9 2 3 6 5" xfId="59361"/>
    <cellStyle name="Total 2 9 2 3 6 6" xfId="59362"/>
    <cellStyle name="Total 2 9 2 3 6 7" xfId="59363"/>
    <cellStyle name="Total 2 9 2 3 7" xfId="59364"/>
    <cellStyle name="Total 2 9 2 3 8" xfId="59365"/>
    <cellStyle name="Total 2 9 2 3 9" xfId="59366"/>
    <cellStyle name="Total 2 9 2 4" xfId="59367"/>
    <cellStyle name="Total 2 9 2 4 2" xfId="59368"/>
    <cellStyle name="Total 2 9 2 4 2 2" xfId="59369"/>
    <cellStyle name="Total 2 9 2 4 2 3" xfId="59370"/>
    <cellStyle name="Total 2 9 2 4 2 4" xfId="59371"/>
    <cellStyle name="Total 2 9 2 4 2 5" xfId="59372"/>
    <cellStyle name="Total 2 9 2 4 2 6" xfId="59373"/>
    <cellStyle name="Total 2 9 2 4 2 7" xfId="59374"/>
    <cellStyle name="Total 2 9 2 4 3" xfId="59375"/>
    <cellStyle name="Total 2 9 2 4 4" xfId="59376"/>
    <cellStyle name="Total 2 9 2 4 5" xfId="59377"/>
    <cellStyle name="Total 2 9 2 5" xfId="59378"/>
    <cellStyle name="Total 2 9 2 5 2" xfId="59379"/>
    <cellStyle name="Total 2 9 2 5 2 2" xfId="59380"/>
    <cellStyle name="Total 2 9 2 5 2 3" xfId="59381"/>
    <cellStyle name="Total 2 9 2 5 2 4" xfId="59382"/>
    <cellStyle name="Total 2 9 2 5 2 5" xfId="59383"/>
    <cellStyle name="Total 2 9 2 5 2 6" xfId="59384"/>
    <cellStyle name="Total 2 9 2 5 2 7" xfId="59385"/>
    <cellStyle name="Total 2 9 2 5 3" xfId="59386"/>
    <cellStyle name="Total 2 9 2 5 4" xfId="59387"/>
    <cellStyle name="Total 2 9 2 5 5" xfId="59388"/>
    <cellStyle name="Total 2 9 2 6" xfId="59389"/>
    <cellStyle name="Total 2 9 2 6 2" xfId="59390"/>
    <cellStyle name="Total 2 9 2 6 2 2" xfId="59391"/>
    <cellStyle name="Total 2 9 2 6 2 3" xfId="59392"/>
    <cellStyle name="Total 2 9 2 6 2 4" xfId="59393"/>
    <cellStyle name="Total 2 9 2 6 2 5" xfId="59394"/>
    <cellStyle name="Total 2 9 2 6 2 6" xfId="59395"/>
    <cellStyle name="Total 2 9 2 6 2 7" xfId="59396"/>
    <cellStyle name="Total 2 9 2 6 3" xfId="59397"/>
    <cellStyle name="Total 2 9 2 6 4" xfId="59398"/>
    <cellStyle name="Total 2 9 2 6 5" xfId="59399"/>
    <cellStyle name="Total 2 9 2 7" xfId="59400"/>
    <cellStyle name="Total 2 9 2 7 2" xfId="59401"/>
    <cellStyle name="Total 2 9 2 7 2 2" xfId="59402"/>
    <cellStyle name="Total 2 9 2 7 2 3" xfId="59403"/>
    <cellStyle name="Total 2 9 2 7 2 4" xfId="59404"/>
    <cellStyle name="Total 2 9 2 7 2 5" xfId="59405"/>
    <cellStyle name="Total 2 9 2 7 2 6" xfId="59406"/>
    <cellStyle name="Total 2 9 2 7 2 7" xfId="59407"/>
    <cellStyle name="Total 2 9 2 7 3" xfId="59408"/>
    <cellStyle name="Total 2 9 2 7 4" xfId="59409"/>
    <cellStyle name="Total 2 9 2 7 5" xfId="59410"/>
    <cellStyle name="Total 2 9 2 8" xfId="59411"/>
    <cellStyle name="Total 2 9 2 8 2" xfId="59412"/>
    <cellStyle name="Total 2 9 2 8 3" xfId="59413"/>
    <cellStyle name="Total 2 9 2 8 4" xfId="59414"/>
    <cellStyle name="Total 2 9 2 8 5" xfId="59415"/>
    <cellStyle name="Total 2 9 2 8 6" xfId="59416"/>
    <cellStyle name="Total 2 9 2 8 7" xfId="59417"/>
    <cellStyle name="Total 2 9 2 8 8" xfId="59418"/>
    <cellStyle name="Total 2 9 2 9" xfId="59419"/>
    <cellStyle name="Total 2 9 2 9 2" xfId="59420"/>
    <cellStyle name="Total 2 9 2 9 3" xfId="59421"/>
    <cellStyle name="Total 2 9 2 9 4" xfId="59422"/>
    <cellStyle name="Total 2 9 2 9 5" xfId="59423"/>
    <cellStyle name="Total 2 9 2 9 6" xfId="59424"/>
    <cellStyle name="Total 2 9 2 9 7" xfId="59425"/>
    <cellStyle name="Total 2 9 3" xfId="59426"/>
    <cellStyle name="Total 2 9 3 10" xfId="59427"/>
    <cellStyle name="Total 2 9 3 10 2" xfId="59428"/>
    <cellStyle name="Total 2 9 3 10 3" xfId="59429"/>
    <cellStyle name="Total 2 9 3 10 4" xfId="59430"/>
    <cellStyle name="Total 2 9 3 10 5" xfId="59431"/>
    <cellStyle name="Total 2 9 3 11" xfId="59432"/>
    <cellStyle name="Total 2 9 3 11 2" xfId="59433"/>
    <cellStyle name="Total 2 9 3 11 3" xfId="59434"/>
    <cellStyle name="Total 2 9 3 11 4" xfId="59435"/>
    <cellStyle name="Total 2 9 3 11 5" xfId="59436"/>
    <cellStyle name="Total 2 9 3 12" xfId="59437"/>
    <cellStyle name="Total 2 9 3 12 2" xfId="59438"/>
    <cellStyle name="Total 2 9 3 12 3" xfId="59439"/>
    <cellStyle name="Total 2 9 3 12 4" xfId="59440"/>
    <cellStyle name="Total 2 9 3 12 5" xfId="59441"/>
    <cellStyle name="Total 2 9 3 13" xfId="59442"/>
    <cellStyle name="Total 2 9 3 13 2" xfId="59443"/>
    <cellStyle name="Total 2 9 3 13 3" xfId="59444"/>
    <cellStyle name="Total 2 9 3 13 4" xfId="59445"/>
    <cellStyle name="Total 2 9 3 13 5" xfId="59446"/>
    <cellStyle name="Total 2 9 3 14" xfId="59447"/>
    <cellStyle name="Total 2 9 3 14 2" xfId="59448"/>
    <cellStyle name="Total 2 9 3 14 3" xfId="59449"/>
    <cellStyle name="Total 2 9 3 14 4" xfId="59450"/>
    <cellStyle name="Total 2 9 3 14 5" xfId="59451"/>
    <cellStyle name="Total 2 9 3 15" xfId="59452"/>
    <cellStyle name="Total 2 9 3 15 2" xfId="59453"/>
    <cellStyle name="Total 2 9 3 15 3" xfId="59454"/>
    <cellStyle name="Total 2 9 3 15 4" xfId="59455"/>
    <cellStyle name="Total 2 9 3 15 5" xfId="59456"/>
    <cellStyle name="Total 2 9 3 16" xfId="59457"/>
    <cellStyle name="Total 2 9 3 16 2" xfId="59458"/>
    <cellStyle name="Total 2 9 3 16 3" xfId="59459"/>
    <cellStyle name="Total 2 9 3 16 4" xfId="59460"/>
    <cellStyle name="Total 2 9 3 16 5" xfId="59461"/>
    <cellStyle name="Total 2 9 3 17" xfId="59462"/>
    <cellStyle name="Total 2 9 3 17 2" xfId="59463"/>
    <cellStyle name="Total 2 9 3 17 3" xfId="59464"/>
    <cellStyle name="Total 2 9 3 17 4" xfId="59465"/>
    <cellStyle name="Total 2 9 3 17 5" xfId="59466"/>
    <cellStyle name="Total 2 9 3 18" xfId="59467"/>
    <cellStyle name="Total 2 9 3 18 2" xfId="59468"/>
    <cellStyle name="Total 2 9 3 18 3" xfId="59469"/>
    <cellStyle name="Total 2 9 3 18 4" xfId="59470"/>
    <cellStyle name="Total 2 9 3 18 5" xfId="59471"/>
    <cellStyle name="Total 2 9 3 19" xfId="59472"/>
    <cellStyle name="Total 2 9 3 2" xfId="59473"/>
    <cellStyle name="Total 2 9 3 2 10" xfId="59474"/>
    <cellStyle name="Total 2 9 3 2 10 2" xfId="59475"/>
    <cellStyle name="Total 2 9 3 2 10 3" xfId="59476"/>
    <cellStyle name="Total 2 9 3 2 10 4" xfId="59477"/>
    <cellStyle name="Total 2 9 3 2 10 5" xfId="59478"/>
    <cellStyle name="Total 2 9 3 2 11" xfId="59479"/>
    <cellStyle name="Total 2 9 3 2 11 2" xfId="59480"/>
    <cellStyle name="Total 2 9 3 2 11 3" xfId="59481"/>
    <cellStyle name="Total 2 9 3 2 11 4" xfId="59482"/>
    <cellStyle name="Total 2 9 3 2 11 5" xfId="59483"/>
    <cellStyle name="Total 2 9 3 2 12" xfId="59484"/>
    <cellStyle name="Total 2 9 3 2 12 2" xfId="59485"/>
    <cellStyle name="Total 2 9 3 2 12 3" xfId="59486"/>
    <cellStyle name="Total 2 9 3 2 12 4" xfId="59487"/>
    <cellStyle name="Total 2 9 3 2 12 5" xfId="59488"/>
    <cellStyle name="Total 2 9 3 2 13" xfId="59489"/>
    <cellStyle name="Total 2 9 3 2 13 2" xfId="59490"/>
    <cellStyle name="Total 2 9 3 2 13 3" xfId="59491"/>
    <cellStyle name="Total 2 9 3 2 13 4" xfId="59492"/>
    <cellStyle name="Total 2 9 3 2 13 5" xfId="59493"/>
    <cellStyle name="Total 2 9 3 2 14" xfId="59494"/>
    <cellStyle name="Total 2 9 3 2 14 2" xfId="59495"/>
    <cellStyle name="Total 2 9 3 2 14 3" xfId="59496"/>
    <cellStyle name="Total 2 9 3 2 14 4" xfId="59497"/>
    <cellStyle name="Total 2 9 3 2 14 5" xfId="59498"/>
    <cellStyle name="Total 2 9 3 2 15" xfId="59499"/>
    <cellStyle name="Total 2 9 3 2 15 2" xfId="59500"/>
    <cellStyle name="Total 2 9 3 2 15 3" xfId="59501"/>
    <cellStyle name="Total 2 9 3 2 15 4" xfId="59502"/>
    <cellStyle name="Total 2 9 3 2 15 5" xfId="59503"/>
    <cellStyle name="Total 2 9 3 2 16" xfId="59504"/>
    <cellStyle name="Total 2 9 3 2 16 2" xfId="59505"/>
    <cellStyle name="Total 2 9 3 2 16 3" xfId="59506"/>
    <cellStyle name="Total 2 9 3 2 16 4" xfId="59507"/>
    <cellStyle name="Total 2 9 3 2 16 5" xfId="59508"/>
    <cellStyle name="Total 2 9 3 2 17" xfId="59509"/>
    <cellStyle name="Total 2 9 3 2 17 2" xfId="59510"/>
    <cellStyle name="Total 2 9 3 2 17 3" xfId="59511"/>
    <cellStyle name="Total 2 9 3 2 17 4" xfId="59512"/>
    <cellStyle name="Total 2 9 3 2 17 5" xfId="59513"/>
    <cellStyle name="Total 2 9 3 2 18" xfId="59514"/>
    <cellStyle name="Total 2 9 3 2 18 2" xfId="59515"/>
    <cellStyle name="Total 2 9 3 2 18 3" xfId="59516"/>
    <cellStyle name="Total 2 9 3 2 18 4" xfId="59517"/>
    <cellStyle name="Total 2 9 3 2 18 5" xfId="59518"/>
    <cellStyle name="Total 2 9 3 2 19" xfId="59519"/>
    <cellStyle name="Total 2 9 3 2 2" xfId="59520"/>
    <cellStyle name="Total 2 9 3 2 2 2" xfId="59521"/>
    <cellStyle name="Total 2 9 3 2 2 2 2" xfId="59522"/>
    <cellStyle name="Total 2 9 3 2 2 2 3" xfId="59523"/>
    <cellStyle name="Total 2 9 3 2 2 2 4" xfId="59524"/>
    <cellStyle name="Total 2 9 3 2 2 2 5" xfId="59525"/>
    <cellStyle name="Total 2 9 3 2 2 2 6" xfId="59526"/>
    <cellStyle name="Total 2 9 3 2 2 2 7" xfId="59527"/>
    <cellStyle name="Total 2 9 3 2 2 3" xfId="59528"/>
    <cellStyle name="Total 2 9 3 2 2 4" xfId="59529"/>
    <cellStyle name="Total 2 9 3 2 2 5" xfId="59530"/>
    <cellStyle name="Total 2 9 3 2 3" xfId="59531"/>
    <cellStyle name="Total 2 9 3 2 3 2" xfId="59532"/>
    <cellStyle name="Total 2 9 3 2 3 2 2" xfId="59533"/>
    <cellStyle name="Total 2 9 3 2 3 2 3" xfId="59534"/>
    <cellStyle name="Total 2 9 3 2 3 2 4" xfId="59535"/>
    <cellStyle name="Total 2 9 3 2 3 2 5" xfId="59536"/>
    <cellStyle name="Total 2 9 3 2 3 2 6" xfId="59537"/>
    <cellStyle name="Total 2 9 3 2 3 2 7" xfId="59538"/>
    <cellStyle name="Total 2 9 3 2 3 3" xfId="59539"/>
    <cellStyle name="Total 2 9 3 2 3 4" xfId="59540"/>
    <cellStyle name="Total 2 9 3 2 3 5" xfId="59541"/>
    <cellStyle name="Total 2 9 3 2 4" xfId="59542"/>
    <cellStyle name="Total 2 9 3 2 4 2" xfId="59543"/>
    <cellStyle name="Total 2 9 3 2 4 2 2" xfId="59544"/>
    <cellStyle name="Total 2 9 3 2 4 2 3" xfId="59545"/>
    <cellStyle name="Total 2 9 3 2 4 2 4" xfId="59546"/>
    <cellStyle name="Total 2 9 3 2 4 2 5" xfId="59547"/>
    <cellStyle name="Total 2 9 3 2 4 2 6" xfId="59548"/>
    <cellStyle name="Total 2 9 3 2 4 2 7" xfId="59549"/>
    <cellStyle name="Total 2 9 3 2 4 3" xfId="59550"/>
    <cellStyle name="Total 2 9 3 2 4 4" xfId="59551"/>
    <cellStyle name="Total 2 9 3 2 4 5" xfId="59552"/>
    <cellStyle name="Total 2 9 3 2 5" xfId="59553"/>
    <cellStyle name="Total 2 9 3 2 5 2" xfId="59554"/>
    <cellStyle name="Total 2 9 3 2 5 3" xfId="59555"/>
    <cellStyle name="Total 2 9 3 2 5 4" xfId="59556"/>
    <cellStyle name="Total 2 9 3 2 5 5" xfId="59557"/>
    <cellStyle name="Total 2 9 3 2 5 6" xfId="59558"/>
    <cellStyle name="Total 2 9 3 2 5 7" xfId="59559"/>
    <cellStyle name="Total 2 9 3 2 5 8" xfId="59560"/>
    <cellStyle name="Total 2 9 3 2 6" xfId="59561"/>
    <cellStyle name="Total 2 9 3 2 6 2" xfId="59562"/>
    <cellStyle name="Total 2 9 3 2 6 3" xfId="59563"/>
    <cellStyle name="Total 2 9 3 2 6 4" xfId="59564"/>
    <cellStyle name="Total 2 9 3 2 6 5" xfId="59565"/>
    <cellStyle name="Total 2 9 3 2 6 6" xfId="59566"/>
    <cellStyle name="Total 2 9 3 2 6 7" xfId="59567"/>
    <cellStyle name="Total 2 9 3 2 7" xfId="59568"/>
    <cellStyle name="Total 2 9 3 2 7 2" xfId="59569"/>
    <cellStyle name="Total 2 9 3 2 7 3" xfId="59570"/>
    <cellStyle name="Total 2 9 3 2 7 4" xfId="59571"/>
    <cellStyle name="Total 2 9 3 2 7 5" xfId="59572"/>
    <cellStyle name="Total 2 9 3 2 8" xfId="59573"/>
    <cellStyle name="Total 2 9 3 2 8 2" xfId="59574"/>
    <cellStyle name="Total 2 9 3 2 8 3" xfId="59575"/>
    <cellStyle name="Total 2 9 3 2 8 4" xfId="59576"/>
    <cellStyle name="Total 2 9 3 2 8 5" xfId="59577"/>
    <cellStyle name="Total 2 9 3 2 9" xfId="59578"/>
    <cellStyle name="Total 2 9 3 2 9 2" xfId="59579"/>
    <cellStyle name="Total 2 9 3 2 9 3" xfId="59580"/>
    <cellStyle name="Total 2 9 3 2 9 4" xfId="59581"/>
    <cellStyle name="Total 2 9 3 2 9 5" xfId="59582"/>
    <cellStyle name="Total 2 9 3 3" xfId="59583"/>
    <cellStyle name="Total 2 9 3 3 10" xfId="59584"/>
    <cellStyle name="Total 2 9 3 3 2" xfId="59585"/>
    <cellStyle name="Total 2 9 3 3 2 2" xfId="59586"/>
    <cellStyle name="Total 2 9 3 3 2 2 2" xfId="59587"/>
    <cellStyle name="Total 2 9 3 3 2 2 3" xfId="59588"/>
    <cellStyle name="Total 2 9 3 3 2 2 4" xfId="59589"/>
    <cellStyle name="Total 2 9 3 3 2 2 5" xfId="59590"/>
    <cellStyle name="Total 2 9 3 3 2 2 6" xfId="59591"/>
    <cellStyle name="Total 2 9 3 3 2 2 7" xfId="59592"/>
    <cellStyle name="Total 2 9 3 3 2 3" xfId="59593"/>
    <cellStyle name="Total 2 9 3 3 2 4" xfId="59594"/>
    <cellStyle name="Total 2 9 3 3 3" xfId="59595"/>
    <cellStyle name="Total 2 9 3 3 3 2" xfId="59596"/>
    <cellStyle name="Total 2 9 3 3 3 2 2" xfId="59597"/>
    <cellStyle name="Total 2 9 3 3 3 2 3" xfId="59598"/>
    <cellStyle name="Total 2 9 3 3 3 2 4" xfId="59599"/>
    <cellStyle name="Total 2 9 3 3 3 2 5" xfId="59600"/>
    <cellStyle name="Total 2 9 3 3 3 2 6" xfId="59601"/>
    <cellStyle name="Total 2 9 3 3 3 2 7" xfId="59602"/>
    <cellStyle name="Total 2 9 3 3 3 3" xfId="59603"/>
    <cellStyle name="Total 2 9 3 3 3 4" xfId="59604"/>
    <cellStyle name="Total 2 9 3 3 4" xfId="59605"/>
    <cellStyle name="Total 2 9 3 3 4 2" xfId="59606"/>
    <cellStyle name="Total 2 9 3 3 4 2 2" xfId="59607"/>
    <cellStyle name="Total 2 9 3 3 4 2 3" xfId="59608"/>
    <cellStyle name="Total 2 9 3 3 4 2 4" xfId="59609"/>
    <cellStyle name="Total 2 9 3 3 4 2 5" xfId="59610"/>
    <cellStyle name="Total 2 9 3 3 4 2 6" xfId="59611"/>
    <cellStyle name="Total 2 9 3 3 4 2 7" xfId="59612"/>
    <cellStyle name="Total 2 9 3 3 4 3" xfId="59613"/>
    <cellStyle name="Total 2 9 3 3 4 4" xfId="59614"/>
    <cellStyle name="Total 2 9 3 3 5" xfId="59615"/>
    <cellStyle name="Total 2 9 3 3 5 2" xfId="59616"/>
    <cellStyle name="Total 2 9 3 3 5 3" xfId="59617"/>
    <cellStyle name="Total 2 9 3 3 5 4" xfId="59618"/>
    <cellStyle name="Total 2 9 3 3 5 5" xfId="59619"/>
    <cellStyle name="Total 2 9 3 3 5 6" xfId="59620"/>
    <cellStyle name="Total 2 9 3 3 5 7" xfId="59621"/>
    <cellStyle name="Total 2 9 3 3 5 8" xfId="59622"/>
    <cellStyle name="Total 2 9 3 3 6" xfId="59623"/>
    <cellStyle name="Total 2 9 3 3 6 2" xfId="59624"/>
    <cellStyle name="Total 2 9 3 3 6 3" xfId="59625"/>
    <cellStyle name="Total 2 9 3 3 6 4" xfId="59626"/>
    <cellStyle name="Total 2 9 3 3 6 5" xfId="59627"/>
    <cellStyle name="Total 2 9 3 3 6 6" xfId="59628"/>
    <cellStyle name="Total 2 9 3 3 6 7" xfId="59629"/>
    <cellStyle name="Total 2 9 3 3 7" xfId="59630"/>
    <cellStyle name="Total 2 9 3 3 8" xfId="59631"/>
    <cellStyle name="Total 2 9 3 3 9" xfId="59632"/>
    <cellStyle name="Total 2 9 3 4" xfId="59633"/>
    <cellStyle name="Total 2 9 3 4 2" xfId="59634"/>
    <cellStyle name="Total 2 9 3 4 2 2" xfId="59635"/>
    <cellStyle name="Total 2 9 3 4 2 3" xfId="59636"/>
    <cellStyle name="Total 2 9 3 4 2 4" xfId="59637"/>
    <cellStyle name="Total 2 9 3 4 2 5" xfId="59638"/>
    <cellStyle name="Total 2 9 3 4 2 6" xfId="59639"/>
    <cellStyle name="Total 2 9 3 4 2 7" xfId="59640"/>
    <cellStyle name="Total 2 9 3 4 3" xfId="59641"/>
    <cellStyle name="Total 2 9 3 4 4" xfId="59642"/>
    <cellStyle name="Total 2 9 3 4 5" xfId="59643"/>
    <cellStyle name="Total 2 9 3 5" xfId="59644"/>
    <cellStyle name="Total 2 9 3 5 2" xfId="59645"/>
    <cellStyle name="Total 2 9 3 5 2 2" xfId="59646"/>
    <cellStyle name="Total 2 9 3 5 2 3" xfId="59647"/>
    <cellStyle name="Total 2 9 3 5 2 4" xfId="59648"/>
    <cellStyle name="Total 2 9 3 5 2 5" xfId="59649"/>
    <cellStyle name="Total 2 9 3 5 2 6" xfId="59650"/>
    <cellStyle name="Total 2 9 3 5 2 7" xfId="59651"/>
    <cellStyle name="Total 2 9 3 5 3" xfId="59652"/>
    <cellStyle name="Total 2 9 3 5 4" xfId="59653"/>
    <cellStyle name="Total 2 9 3 5 5" xfId="59654"/>
    <cellStyle name="Total 2 9 3 6" xfId="59655"/>
    <cellStyle name="Total 2 9 3 6 2" xfId="59656"/>
    <cellStyle name="Total 2 9 3 6 2 2" xfId="59657"/>
    <cellStyle name="Total 2 9 3 6 2 3" xfId="59658"/>
    <cellStyle name="Total 2 9 3 6 2 4" xfId="59659"/>
    <cellStyle name="Total 2 9 3 6 2 5" xfId="59660"/>
    <cellStyle name="Total 2 9 3 6 2 6" xfId="59661"/>
    <cellStyle name="Total 2 9 3 6 2 7" xfId="59662"/>
    <cellStyle name="Total 2 9 3 6 3" xfId="59663"/>
    <cellStyle name="Total 2 9 3 6 4" xfId="59664"/>
    <cellStyle name="Total 2 9 3 6 5" xfId="59665"/>
    <cellStyle name="Total 2 9 3 7" xfId="59666"/>
    <cellStyle name="Total 2 9 3 7 2" xfId="59667"/>
    <cellStyle name="Total 2 9 3 7 2 2" xfId="59668"/>
    <cellStyle name="Total 2 9 3 7 2 3" xfId="59669"/>
    <cellStyle name="Total 2 9 3 7 2 4" xfId="59670"/>
    <cellStyle name="Total 2 9 3 7 2 5" xfId="59671"/>
    <cellStyle name="Total 2 9 3 7 2 6" xfId="59672"/>
    <cellStyle name="Total 2 9 3 7 2 7" xfId="59673"/>
    <cellStyle name="Total 2 9 3 7 3" xfId="59674"/>
    <cellStyle name="Total 2 9 3 7 4" xfId="59675"/>
    <cellStyle name="Total 2 9 3 7 5" xfId="59676"/>
    <cellStyle name="Total 2 9 3 8" xfId="59677"/>
    <cellStyle name="Total 2 9 3 8 2" xfId="59678"/>
    <cellStyle name="Total 2 9 3 8 3" xfId="59679"/>
    <cellStyle name="Total 2 9 3 8 4" xfId="59680"/>
    <cellStyle name="Total 2 9 3 8 5" xfId="59681"/>
    <cellStyle name="Total 2 9 3 8 6" xfId="59682"/>
    <cellStyle name="Total 2 9 3 8 7" xfId="59683"/>
    <cellStyle name="Total 2 9 3 8 8" xfId="59684"/>
    <cellStyle name="Total 2 9 3 9" xfId="59685"/>
    <cellStyle name="Total 2 9 3 9 2" xfId="59686"/>
    <cellStyle name="Total 2 9 3 9 3" xfId="59687"/>
    <cellStyle name="Total 2 9 3 9 4" xfId="59688"/>
    <cellStyle name="Total 2 9 3 9 5" xfId="59689"/>
    <cellStyle name="Total 2 9 3 9 6" xfId="59690"/>
    <cellStyle name="Total 2 9 3 9 7" xfId="59691"/>
    <cellStyle name="Total 2 9 4" xfId="59692"/>
    <cellStyle name="Total 2 9 4 10" xfId="59693"/>
    <cellStyle name="Total 2 9 4 10 2" xfId="59694"/>
    <cellStyle name="Total 2 9 4 10 3" xfId="59695"/>
    <cellStyle name="Total 2 9 4 10 4" xfId="59696"/>
    <cellStyle name="Total 2 9 4 10 5" xfId="59697"/>
    <cellStyle name="Total 2 9 4 11" xfId="59698"/>
    <cellStyle name="Total 2 9 4 11 2" xfId="59699"/>
    <cellStyle name="Total 2 9 4 11 3" xfId="59700"/>
    <cellStyle name="Total 2 9 4 11 4" xfId="59701"/>
    <cellStyle name="Total 2 9 4 11 5" xfId="59702"/>
    <cellStyle name="Total 2 9 4 12" xfId="59703"/>
    <cellStyle name="Total 2 9 4 12 2" xfId="59704"/>
    <cellStyle name="Total 2 9 4 12 3" xfId="59705"/>
    <cellStyle name="Total 2 9 4 12 4" xfId="59706"/>
    <cellStyle name="Total 2 9 4 12 5" xfId="59707"/>
    <cellStyle name="Total 2 9 4 13" xfId="59708"/>
    <cellStyle name="Total 2 9 4 13 2" xfId="59709"/>
    <cellStyle name="Total 2 9 4 13 3" xfId="59710"/>
    <cellStyle name="Total 2 9 4 13 4" xfId="59711"/>
    <cellStyle name="Total 2 9 4 13 5" xfId="59712"/>
    <cellStyle name="Total 2 9 4 14" xfId="59713"/>
    <cellStyle name="Total 2 9 4 14 2" xfId="59714"/>
    <cellStyle name="Total 2 9 4 14 3" xfId="59715"/>
    <cellStyle name="Total 2 9 4 14 4" xfId="59716"/>
    <cellStyle name="Total 2 9 4 14 5" xfId="59717"/>
    <cellStyle name="Total 2 9 4 15" xfId="59718"/>
    <cellStyle name="Total 2 9 4 15 2" xfId="59719"/>
    <cellStyle name="Total 2 9 4 15 3" xfId="59720"/>
    <cellStyle name="Total 2 9 4 15 4" xfId="59721"/>
    <cellStyle name="Total 2 9 4 15 5" xfId="59722"/>
    <cellStyle name="Total 2 9 4 16" xfId="59723"/>
    <cellStyle name="Total 2 9 4 16 2" xfId="59724"/>
    <cellStyle name="Total 2 9 4 16 3" xfId="59725"/>
    <cellStyle name="Total 2 9 4 16 4" xfId="59726"/>
    <cellStyle name="Total 2 9 4 16 5" xfId="59727"/>
    <cellStyle name="Total 2 9 4 17" xfId="59728"/>
    <cellStyle name="Total 2 9 4 17 2" xfId="59729"/>
    <cellStyle name="Total 2 9 4 17 3" xfId="59730"/>
    <cellStyle name="Total 2 9 4 17 4" xfId="59731"/>
    <cellStyle name="Total 2 9 4 17 5" xfId="59732"/>
    <cellStyle name="Total 2 9 4 18" xfId="59733"/>
    <cellStyle name="Total 2 9 4 18 2" xfId="59734"/>
    <cellStyle name="Total 2 9 4 18 3" xfId="59735"/>
    <cellStyle name="Total 2 9 4 18 4" xfId="59736"/>
    <cellStyle name="Total 2 9 4 18 5" xfId="59737"/>
    <cellStyle name="Total 2 9 4 19" xfId="59738"/>
    <cellStyle name="Total 2 9 4 2" xfId="59739"/>
    <cellStyle name="Total 2 9 4 2 2" xfId="59740"/>
    <cellStyle name="Total 2 9 4 2 2 2" xfId="59741"/>
    <cellStyle name="Total 2 9 4 2 2 3" xfId="59742"/>
    <cellStyle name="Total 2 9 4 2 2 4" xfId="59743"/>
    <cellStyle name="Total 2 9 4 2 2 5" xfId="59744"/>
    <cellStyle name="Total 2 9 4 2 2 6" xfId="59745"/>
    <cellStyle name="Total 2 9 4 2 2 7" xfId="59746"/>
    <cellStyle name="Total 2 9 4 2 3" xfId="59747"/>
    <cellStyle name="Total 2 9 4 2 4" xfId="59748"/>
    <cellStyle name="Total 2 9 4 2 5" xfId="59749"/>
    <cellStyle name="Total 2 9 4 3" xfId="59750"/>
    <cellStyle name="Total 2 9 4 3 2" xfId="59751"/>
    <cellStyle name="Total 2 9 4 3 2 2" xfId="59752"/>
    <cellStyle name="Total 2 9 4 3 2 3" xfId="59753"/>
    <cellStyle name="Total 2 9 4 3 2 4" xfId="59754"/>
    <cellStyle name="Total 2 9 4 3 2 5" xfId="59755"/>
    <cellStyle name="Total 2 9 4 3 2 6" xfId="59756"/>
    <cellStyle name="Total 2 9 4 3 2 7" xfId="59757"/>
    <cellStyle name="Total 2 9 4 3 3" xfId="59758"/>
    <cellStyle name="Total 2 9 4 3 4" xfId="59759"/>
    <cellStyle name="Total 2 9 4 3 5" xfId="59760"/>
    <cellStyle name="Total 2 9 4 4" xfId="59761"/>
    <cellStyle name="Total 2 9 4 4 2" xfId="59762"/>
    <cellStyle name="Total 2 9 4 4 2 2" xfId="59763"/>
    <cellStyle name="Total 2 9 4 4 2 3" xfId="59764"/>
    <cellStyle name="Total 2 9 4 4 2 4" xfId="59765"/>
    <cellStyle name="Total 2 9 4 4 2 5" xfId="59766"/>
    <cellStyle name="Total 2 9 4 4 2 6" xfId="59767"/>
    <cellStyle name="Total 2 9 4 4 2 7" xfId="59768"/>
    <cellStyle name="Total 2 9 4 4 3" xfId="59769"/>
    <cellStyle name="Total 2 9 4 4 4" xfId="59770"/>
    <cellStyle name="Total 2 9 4 4 5" xfId="59771"/>
    <cellStyle name="Total 2 9 4 5" xfId="59772"/>
    <cellStyle name="Total 2 9 4 5 2" xfId="59773"/>
    <cellStyle name="Total 2 9 4 5 3" xfId="59774"/>
    <cellStyle name="Total 2 9 4 5 4" xfId="59775"/>
    <cellStyle name="Total 2 9 4 5 5" xfId="59776"/>
    <cellStyle name="Total 2 9 4 5 6" xfId="59777"/>
    <cellStyle name="Total 2 9 4 5 7" xfId="59778"/>
    <cellStyle name="Total 2 9 4 5 8" xfId="59779"/>
    <cellStyle name="Total 2 9 4 6" xfId="59780"/>
    <cellStyle name="Total 2 9 4 6 2" xfId="59781"/>
    <cellStyle name="Total 2 9 4 6 3" xfId="59782"/>
    <cellStyle name="Total 2 9 4 6 4" xfId="59783"/>
    <cellStyle name="Total 2 9 4 6 5" xfId="59784"/>
    <cellStyle name="Total 2 9 4 6 6" xfId="59785"/>
    <cellStyle name="Total 2 9 4 6 7" xfId="59786"/>
    <cellStyle name="Total 2 9 4 7" xfId="59787"/>
    <cellStyle name="Total 2 9 4 7 2" xfId="59788"/>
    <cellStyle name="Total 2 9 4 7 3" xfId="59789"/>
    <cellStyle name="Total 2 9 4 7 4" xfId="59790"/>
    <cellStyle name="Total 2 9 4 7 5" xfId="59791"/>
    <cellStyle name="Total 2 9 4 8" xfId="59792"/>
    <cellStyle name="Total 2 9 4 8 2" xfId="59793"/>
    <cellStyle name="Total 2 9 4 8 3" xfId="59794"/>
    <cellStyle name="Total 2 9 4 8 4" xfId="59795"/>
    <cellStyle name="Total 2 9 4 8 5" xfId="59796"/>
    <cellStyle name="Total 2 9 4 9" xfId="59797"/>
    <cellStyle name="Total 2 9 4 9 2" xfId="59798"/>
    <cellStyle name="Total 2 9 4 9 3" xfId="59799"/>
    <cellStyle name="Total 2 9 4 9 4" xfId="59800"/>
    <cellStyle name="Total 2 9 4 9 5" xfId="59801"/>
    <cellStyle name="Total 2 9 5" xfId="59802"/>
    <cellStyle name="Total 2 9 5 10" xfId="59803"/>
    <cellStyle name="Total 2 9 5 2" xfId="59804"/>
    <cellStyle name="Total 2 9 5 2 2" xfId="59805"/>
    <cellStyle name="Total 2 9 5 2 2 2" xfId="59806"/>
    <cellStyle name="Total 2 9 5 2 2 3" xfId="59807"/>
    <cellStyle name="Total 2 9 5 2 2 4" xfId="59808"/>
    <cellStyle name="Total 2 9 5 2 2 5" xfId="59809"/>
    <cellStyle name="Total 2 9 5 2 2 6" xfId="59810"/>
    <cellStyle name="Total 2 9 5 2 2 7" xfId="59811"/>
    <cellStyle name="Total 2 9 5 2 3" xfId="59812"/>
    <cellStyle name="Total 2 9 5 2 4" xfId="59813"/>
    <cellStyle name="Total 2 9 5 3" xfId="59814"/>
    <cellStyle name="Total 2 9 5 3 2" xfId="59815"/>
    <cellStyle name="Total 2 9 5 3 2 2" xfId="59816"/>
    <cellStyle name="Total 2 9 5 3 2 3" xfId="59817"/>
    <cellStyle name="Total 2 9 5 3 2 4" xfId="59818"/>
    <cellStyle name="Total 2 9 5 3 2 5" xfId="59819"/>
    <cellStyle name="Total 2 9 5 3 2 6" xfId="59820"/>
    <cellStyle name="Total 2 9 5 3 2 7" xfId="59821"/>
    <cellStyle name="Total 2 9 5 3 3" xfId="59822"/>
    <cellStyle name="Total 2 9 5 3 4" xfId="59823"/>
    <cellStyle name="Total 2 9 5 4" xfId="59824"/>
    <cellStyle name="Total 2 9 5 4 2" xfId="59825"/>
    <cellStyle name="Total 2 9 5 4 2 2" xfId="59826"/>
    <cellStyle name="Total 2 9 5 4 2 3" xfId="59827"/>
    <cellStyle name="Total 2 9 5 4 2 4" xfId="59828"/>
    <cellStyle name="Total 2 9 5 4 2 5" xfId="59829"/>
    <cellStyle name="Total 2 9 5 4 2 6" xfId="59830"/>
    <cellStyle name="Total 2 9 5 4 2 7" xfId="59831"/>
    <cellStyle name="Total 2 9 5 4 3" xfId="59832"/>
    <cellStyle name="Total 2 9 5 4 4" xfId="59833"/>
    <cellStyle name="Total 2 9 5 5" xfId="59834"/>
    <cellStyle name="Total 2 9 5 5 2" xfId="59835"/>
    <cellStyle name="Total 2 9 5 5 3" xfId="59836"/>
    <cellStyle name="Total 2 9 5 5 4" xfId="59837"/>
    <cellStyle name="Total 2 9 5 5 5" xfId="59838"/>
    <cellStyle name="Total 2 9 5 5 6" xfId="59839"/>
    <cellStyle name="Total 2 9 5 5 7" xfId="59840"/>
    <cellStyle name="Total 2 9 5 5 8" xfId="59841"/>
    <cellStyle name="Total 2 9 5 6" xfId="59842"/>
    <cellStyle name="Total 2 9 5 6 2" xfId="59843"/>
    <cellStyle name="Total 2 9 5 6 3" xfId="59844"/>
    <cellStyle name="Total 2 9 5 6 4" xfId="59845"/>
    <cellStyle name="Total 2 9 5 6 5" xfId="59846"/>
    <cellStyle name="Total 2 9 5 6 6" xfId="59847"/>
    <cellStyle name="Total 2 9 5 6 7" xfId="59848"/>
    <cellStyle name="Total 2 9 5 7" xfId="59849"/>
    <cellStyle name="Total 2 9 5 8" xfId="59850"/>
    <cellStyle name="Total 2 9 5 9" xfId="59851"/>
    <cellStyle name="Total 2 9 6" xfId="59852"/>
    <cellStyle name="Total 2 9 6 2" xfId="59853"/>
    <cellStyle name="Total 2 9 6 2 2" xfId="59854"/>
    <cellStyle name="Total 2 9 6 2 3" xfId="59855"/>
    <cellStyle name="Total 2 9 6 2 4" xfId="59856"/>
    <cellStyle name="Total 2 9 6 2 5" xfId="59857"/>
    <cellStyle name="Total 2 9 6 2 6" xfId="59858"/>
    <cellStyle name="Total 2 9 6 2 7" xfId="59859"/>
    <cellStyle name="Total 2 9 6 3" xfId="59860"/>
    <cellStyle name="Total 2 9 6 4" xfId="59861"/>
    <cellStyle name="Total 2 9 6 5" xfId="59862"/>
    <cellStyle name="Total 2 9 7" xfId="59863"/>
    <cellStyle name="Total 2 9 7 2" xfId="59864"/>
    <cellStyle name="Total 2 9 7 2 2" xfId="59865"/>
    <cellStyle name="Total 2 9 7 2 3" xfId="59866"/>
    <cellStyle name="Total 2 9 7 2 4" xfId="59867"/>
    <cellStyle name="Total 2 9 7 2 5" xfId="59868"/>
    <cellStyle name="Total 2 9 7 2 6" xfId="59869"/>
    <cellStyle name="Total 2 9 7 2 7" xfId="59870"/>
    <cellStyle name="Total 2 9 7 3" xfId="59871"/>
    <cellStyle name="Total 2 9 7 4" xfId="59872"/>
    <cellStyle name="Total 2 9 7 5" xfId="59873"/>
    <cellStyle name="Total 2 9 8" xfId="59874"/>
    <cellStyle name="Total 2 9 8 2" xfId="59875"/>
    <cellStyle name="Total 2 9 8 2 2" xfId="59876"/>
    <cellStyle name="Total 2 9 8 2 3" xfId="59877"/>
    <cellStyle name="Total 2 9 8 2 4" xfId="59878"/>
    <cellStyle name="Total 2 9 8 2 5" xfId="59879"/>
    <cellStyle name="Total 2 9 8 2 6" xfId="59880"/>
    <cellStyle name="Total 2 9 8 2 7" xfId="59881"/>
    <cellStyle name="Total 2 9 8 3" xfId="59882"/>
    <cellStyle name="Total 2 9 8 4" xfId="59883"/>
    <cellStyle name="Total 2 9 8 5" xfId="59884"/>
    <cellStyle name="Total 2 9 9" xfId="59885"/>
    <cellStyle name="Total 2 9 9 2" xfId="59886"/>
    <cellStyle name="Total 2 9 9 2 2" xfId="59887"/>
    <cellStyle name="Total 2 9 9 2 3" xfId="59888"/>
    <cellStyle name="Total 2 9 9 2 4" xfId="59889"/>
    <cellStyle name="Total 2 9 9 2 5" xfId="59890"/>
    <cellStyle name="Total 2 9 9 2 6" xfId="59891"/>
    <cellStyle name="Total 2 9 9 2 7" xfId="59892"/>
    <cellStyle name="Total 2 9 9 3" xfId="59893"/>
    <cellStyle name="Total 2 9 9 4" xfId="59894"/>
    <cellStyle name="Total 2 9 9 5" xfId="59895"/>
    <cellStyle name="Total 3" xfId="59896"/>
    <cellStyle name="Total 4" xfId="59897"/>
    <cellStyle name="Total 5" xfId="59898"/>
    <cellStyle name="Total 6" xfId="59899"/>
    <cellStyle name="Warning Text 2" xfId="260"/>
    <cellStyle name="Warning Text 2 2" xfId="59900"/>
    <cellStyle name="Warning Text 3" xfId="59901"/>
    <cellStyle name="Warning Text 4" xfId="59902"/>
    <cellStyle name="Warning Text 5" xfId="59903"/>
    <cellStyle name="Warning Text 6" xfId="59904"/>
    <cellStyle name="year" xfId="261"/>
    <cellStyle name="year 2" xfId="262"/>
    <cellStyle name="year 2 2" xfId="59905"/>
    <cellStyle name="year 3" xfId="59906"/>
    <cellStyle name="year_29(d) - Gas extensions -tariffs" xfId="263"/>
  </cellStyles>
  <dxfs count="0"/>
  <tableStyles count="0" defaultTableStyle="TableStyleMedium2" defaultPivotStyle="PivotStyleLight16"/>
  <colors>
    <mruColors>
      <color rgb="FFFFFFCC"/>
      <color rgb="FFFFFF99"/>
      <color rgb="FFD9D9D9"/>
      <color rgb="FF9C0006"/>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818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602616" y="145676"/>
          <a:ext cx="2831966" cy="5843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ER\SP%20AusNet%20(transmission)%202014-17%20reset%20models\05%20Final%20decision\RFM&amp;PTRM\SP%20AusNet%20transmission%202014%20-%20post%20tax%20revenue%20model%20-%20AER%20final%20dec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Price%20Review\2017-22%20TRR\10.0%202017%20TRR%20-%20Submission%20Development\A1%20RIN's\Final\Ausnet%20(T)%202018-22%20-%20Reset%20RIN%20template%20-%20locked%20@%202015082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ER\AusNet%20TX%202016\13.0%20AusNet%202017%20TRR%20-%20Revenue%20Proposal%2030%20Oct%2015\13.4%20Supporting%20Models\AusNet%20Services%202017-22%20TRR%20EBSS%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 val="Lookups and Dat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P AusNet record of changes"/>
      <sheetName val="Input"/>
      <sheetName val="WACC"/>
      <sheetName val="Assets"/>
      <sheetName val="SPI Depreciation"/>
      <sheetName val="Equity raising cost-capex"/>
      <sheetName val="Analysis"/>
      <sheetName val="Smoothing"/>
      <sheetName val="Revenue summary"/>
      <sheetName val="Price path (nominal)"/>
      <sheetName val="Price path (real)"/>
      <sheetName val="Chart1"/>
      <sheetName val="Chart2"/>
      <sheetName val="Chart3"/>
      <sheetName val="Standard asset life for ERC"/>
      <sheetName val="EBSS"/>
    </sheetNames>
    <sheetDataSet>
      <sheetData sheetId="0"/>
      <sheetData sheetId="1"/>
      <sheetData sheetId="2">
        <row r="7">
          <cell r="G7" t="str">
            <v>Secondary</v>
          </cell>
          <cell r="K7">
            <v>132.44142914738336</v>
          </cell>
          <cell r="L7">
            <v>0</v>
          </cell>
          <cell r="M7">
            <v>15</v>
          </cell>
          <cell r="N7">
            <v>163.92763371219161</v>
          </cell>
          <cell r="O7">
            <v>15.233334352949251</v>
          </cell>
          <cell r="P7">
            <v>12.5</v>
          </cell>
        </row>
        <row r="8">
          <cell r="G8" t="str">
            <v>Switchgear</v>
          </cell>
          <cell r="K8">
            <v>568.85379627605039</v>
          </cell>
          <cell r="L8">
            <v>0</v>
          </cell>
          <cell r="M8">
            <v>45</v>
          </cell>
          <cell r="N8">
            <v>482.35847728929383</v>
          </cell>
          <cell r="O8">
            <v>28.829622367794432</v>
          </cell>
          <cell r="P8">
            <v>40</v>
          </cell>
        </row>
        <row r="9">
          <cell r="G9" t="str">
            <v>Transformers</v>
          </cell>
          <cell r="K9">
            <v>256.8720966026417</v>
          </cell>
          <cell r="L9">
            <v>0</v>
          </cell>
          <cell r="M9">
            <v>45</v>
          </cell>
          <cell r="N9">
            <v>236.21973611857086</v>
          </cell>
          <cell r="O9">
            <v>26.765259983419245</v>
          </cell>
          <cell r="P9">
            <v>40</v>
          </cell>
        </row>
        <row r="10">
          <cell r="G10" t="str">
            <v>Reactive</v>
          </cell>
          <cell r="K10">
            <v>80.987069121386128</v>
          </cell>
          <cell r="L10">
            <v>0</v>
          </cell>
          <cell r="M10">
            <v>40</v>
          </cell>
          <cell r="N10">
            <v>62.882347612572801</v>
          </cell>
          <cell r="O10">
            <v>18.702053803497044</v>
          </cell>
          <cell r="P10">
            <v>40</v>
          </cell>
        </row>
        <row r="11">
          <cell r="G11" t="str">
            <v>Towers and Conductor</v>
          </cell>
          <cell r="K11">
            <v>1089.404729477616</v>
          </cell>
          <cell r="L11">
            <v>0</v>
          </cell>
          <cell r="M11">
            <v>60</v>
          </cell>
          <cell r="N11">
            <v>811.55435865874415</v>
          </cell>
          <cell r="O11">
            <v>26.389832849192345</v>
          </cell>
          <cell r="P11">
            <v>47.5</v>
          </cell>
        </row>
        <row r="12">
          <cell r="G12" t="str">
            <v>Establishment</v>
          </cell>
          <cell r="K12">
            <v>173.32554283112131</v>
          </cell>
          <cell r="L12">
            <v>0</v>
          </cell>
          <cell r="M12">
            <v>45</v>
          </cell>
          <cell r="N12">
            <v>145.65136019376354</v>
          </cell>
          <cell r="O12">
            <v>33.041685989495257</v>
          </cell>
          <cell r="P12">
            <v>40</v>
          </cell>
        </row>
        <row r="13">
          <cell r="G13" t="str">
            <v>Communications</v>
          </cell>
          <cell r="K13">
            <v>26.21199108403621</v>
          </cell>
          <cell r="L13">
            <v>0</v>
          </cell>
          <cell r="M13">
            <v>15</v>
          </cell>
          <cell r="N13">
            <v>31.375387206503689</v>
          </cell>
          <cell r="O13">
            <v>9.8466601526439188</v>
          </cell>
          <cell r="P13">
            <v>12.5</v>
          </cell>
        </row>
        <row r="14">
          <cell r="G14" t="str">
            <v>Inventory</v>
          </cell>
          <cell r="K14">
            <v>8.6366927213280285</v>
          </cell>
          <cell r="L14">
            <v>0</v>
          </cell>
          <cell r="M14" t="str">
            <v>n/a</v>
          </cell>
          <cell r="N14">
            <v>5.9841243136739095</v>
          </cell>
          <cell r="O14" t="str">
            <v>n/a</v>
          </cell>
          <cell r="P14" t="str">
            <v>n/a</v>
          </cell>
        </row>
        <row r="15">
          <cell r="G15" t="str">
            <v>IT</v>
          </cell>
          <cell r="K15">
            <v>51.980009809686841</v>
          </cell>
          <cell r="L15">
            <v>0</v>
          </cell>
          <cell r="M15">
            <v>5</v>
          </cell>
          <cell r="N15">
            <v>33.339286107321229</v>
          </cell>
          <cell r="O15">
            <v>2.6664885119560786</v>
          </cell>
          <cell r="P15">
            <v>3.5</v>
          </cell>
        </row>
        <row r="16">
          <cell r="G16" t="str">
            <v>Vehicles</v>
          </cell>
          <cell r="K16">
            <v>4.2031665495994872</v>
          </cell>
          <cell r="L16">
            <v>0</v>
          </cell>
          <cell r="M16">
            <v>7</v>
          </cell>
          <cell r="N16">
            <v>3.1935695687827268</v>
          </cell>
          <cell r="O16">
            <v>6.5077974072307221</v>
          </cell>
          <cell r="P16">
            <v>8</v>
          </cell>
        </row>
        <row r="17">
          <cell r="G17" t="str">
            <v>Other</v>
          </cell>
          <cell r="K17">
            <v>17.672810738957295</v>
          </cell>
          <cell r="L17">
            <v>0</v>
          </cell>
          <cell r="M17">
            <v>10</v>
          </cell>
          <cell r="N17">
            <v>12.912062190739267</v>
          </cell>
          <cell r="O17">
            <v>7.2805727890349479</v>
          </cell>
          <cell r="P17">
            <v>10</v>
          </cell>
        </row>
        <row r="18">
          <cell r="G18" t="str">
            <v>Premises</v>
          </cell>
          <cell r="K18">
            <v>2.5733450091456369</v>
          </cell>
          <cell r="L18">
            <v>0</v>
          </cell>
          <cell r="M18">
            <v>10</v>
          </cell>
          <cell r="N18">
            <v>1.2883797022906267</v>
          </cell>
          <cell r="O18">
            <v>10.11912977126436</v>
          </cell>
          <cell r="P18">
            <v>20</v>
          </cell>
        </row>
        <row r="19">
          <cell r="G19" t="str">
            <v>Land</v>
          </cell>
          <cell r="K19">
            <v>109.02587503640576</v>
          </cell>
          <cell r="L19">
            <v>0</v>
          </cell>
          <cell r="M19" t="str">
            <v>n/a</v>
          </cell>
          <cell r="N19">
            <v>80.118380287397386</v>
          </cell>
          <cell r="O19" t="str">
            <v>n/a</v>
          </cell>
          <cell r="P19" t="str">
            <v>n/a</v>
          </cell>
        </row>
        <row r="20">
          <cell r="G20" t="str">
            <v>Easements</v>
          </cell>
          <cell r="K20">
            <v>128.22829305881598</v>
          </cell>
          <cell r="L20">
            <v>0</v>
          </cell>
          <cell r="M20" t="str">
            <v>n/a</v>
          </cell>
          <cell r="N20">
            <v>94.584698999999986</v>
          </cell>
          <cell r="O20" t="str">
            <v>n/a</v>
          </cell>
          <cell r="P20" t="str">
            <v>n/a</v>
          </cell>
        </row>
        <row r="21">
          <cell r="G21" t="str">
            <v>Equity raising costs (2003-08)</v>
          </cell>
          <cell r="K21">
            <v>53.4</v>
          </cell>
          <cell r="L21">
            <v>0</v>
          </cell>
          <cell r="M21">
            <v>27.570707579950131</v>
          </cell>
          <cell r="N21">
            <v>53.4</v>
          </cell>
          <cell r="O21">
            <v>5</v>
          </cell>
          <cell r="P21">
            <v>5</v>
          </cell>
        </row>
        <row r="22">
          <cell r="G22">
            <v>0</v>
          </cell>
          <cell r="K22">
            <v>0</v>
          </cell>
          <cell r="L22">
            <v>0</v>
          </cell>
          <cell r="M22">
            <v>0</v>
          </cell>
          <cell r="N22">
            <v>0</v>
          </cell>
          <cell r="O22">
            <v>0</v>
          </cell>
          <cell r="P22">
            <v>0</v>
          </cell>
        </row>
        <row r="23">
          <cell r="G23">
            <v>0</v>
          </cell>
          <cell r="K23">
            <v>0</v>
          </cell>
          <cell r="L23">
            <v>0</v>
          </cell>
          <cell r="M23">
            <v>0</v>
          </cell>
          <cell r="N23">
            <v>0</v>
          </cell>
          <cell r="O23">
            <v>0</v>
          </cell>
          <cell r="P23">
            <v>0</v>
          </cell>
        </row>
        <row r="24">
          <cell r="G24">
            <v>0</v>
          </cell>
          <cell r="K24">
            <v>0</v>
          </cell>
          <cell r="L24">
            <v>0</v>
          </cell>
          <cell r="M24">
            <v>0</v>
          </cell>
          <cell r="N24">
            <v>0</v>
          </cell>
          <cell r="O24">
            <v>0</v>
          </cell>
          <cell r="P24">
            <v>0</v>
          </cell>
        </row>
        <row r="25">
          <cell r="G25">
            <v>0</v>
          </cell>
          <cell r="K25">
            <v>0</v>
          </cell>
          <cell r="L25">
            <v>0</v>
          </cell>
          <cell r="M25">
            <v>0</v>
          </cell>
          <cell r="N25">
            <v>0</v>
          </cell>
          <cell r="O25">
            <v>0</v>
          </cell>
          <cell r="P25">
            <v>0</v>
          </cell>
        </row>
        <row r="26">
          <cell r="G26">
            <v>0</v>
          </cell>
          <cell r="K26">
            <v>0</v>
          </cell>
          <cell r="L26">
            <v>0</v>
          </cell>
          <cell r="M26">
            <v>0</v>
          </cell>
          <cell r="N26">
            <v>0</v>
          </cell>
          <cell r="O26">
            <v>0</v>
          </cell>
          <cell r="P26">
            <v>0</v>
          </cell>
        </row>
        <row r="27">
          <cell r="G27">
            <v>0</v>
          </cell>
          <cell r="K27">
            <v>0</v>
          </cell>
          <cell r="L27">
            <v>0</v>
          </cell>
          <cell r="M27">
            <v>0</v>
          </cell>
          <cell r="N27">
            <v>0</v>
          </cell>
          <cell r="O27">
            <v>0</v>
          </cell>
          <cell r="P27">
            <v>0</v>
          </cell>
        </row>
        <row r="28">
          <cell r="G28">
            <v>0</v>
          </cell>
          <cell r="K28">
            <v>0</v>
          </cell>
          <cell r="L28">
            <v>0</v>
          </cell>
          <cell r="M28">
            <v>0</v>
          </cell>
          <cell r="N28">
            <v>0</v>
          </cell>
          <cell r="O28">
            <v>0</v>
          </cell>
          <cell r="P28">
            <v>0</v>
          </cell>
        </row>
        <row r="29">
          <cell r="G29">
            <v>0</v>
          </cell>
          <cell r="K29">
            <v>0</v>
          </cell>
          <cell r="L29">
            <v>0</v>
          </cell>
          <cell r="M29">
            <v>0</v>
          </cell>
          <cell r="N29">
            <v>0</v>
          </cell>
          <cell r="O29">
            <v>0</v>
          </cell>
          <cell r="P29">
            <v>0</v>
          </cell>
        </row>
        <row r="30">
          <cell r="G30">
            <v>0</v>
          </cell>
          <cell r="K30">
            <v>0</v>
          </cell>
          <cell r="L30">
            <v>0</v>
          </cell>
          <cell r="M30">
            <v>0</v>
          </cell>
          <cell r="N30">
            <v>0</v>
          </cell>
          <cell r="O30">
            <v>0</v>
          </cell>
          <cell r="P30">
            <v>0</v>
          </cell>
        </row>
        <row r="31">
          <cell r="G31">
            <v>0</v>
          </cell>
          <cell r="K31">
            <v>0</v>
          </cell>
          <cell r="L31">
            <v>0</v>
          </cell>
          <cell r="M31">
            <v>0</v>
          </cell>
          <cell r="N31">
            <v>0</v>
          </cell>
          <cell r="O31">
            <v>0</v>
          </cell>
          <cell r="P31">
            <v>0</v>
          </cell>
        </row>
        <row r="32">
          <cell r="G32">
            <v>0</v>
          </cell>
          <cell r="K32">
            <v>0</v>
          </cell>
          <cell r="L32">
            <v>0</v>
          </cell>
          <cell r="M32">
            <v>0</v>
          </cell>
          <cell r="N32">
            <v>0</v>
          </cell>
          <cell r="O32">
            <v>0</v>
          </cell>
          <cell r="P32">
            <v>0</v>
          </cell>
        </row>
        <row r="33">
          <cell r="G33">
            <v>0</v>
          </cell>
          <cell r="K33">
            <v>0</v>
          </cell>
          <cell r="L33">
            <v>0</v>
          </cell>
          <cell r="M33">
            <v>0</v>
          </cell>
          <cell r="N33">
            <v>0</v>
          </cell>
          <cell r="O33">
            <v>0</v>
          </cell>
          <cell r="P33">
            <v>0</v>
          </cell>
        </row>
        <row r="34">
          <cell r="G34">
            <v>0</v>
          </cell>
          <cell r="K34">
            <v>0</v>
          </cell>
          <cell r="L34">
            <v>0</v>
          </cell>
          <cell r="M34">
            <v>0</v>
          </cell>
          <cell r="N34">
            <v>0</v>
          </cell>
          <cell r="O34">
            <v>0</v>
          </cell>
          <cell r="P34">
            <v>0</v>
          </cell>
        </row>
        <row r="35">
          <cell r="G35">
            <v>0</v>
          </cell>
          <cell r="K35">
            <v>0</v>
          </cell>
          <cell r="L35">
            <v>0</v>
          </cell>
          <cell r="M35">
            <v>0</v>
          </cell>
          <cell r="N35">
            <v>0</v>
          </cell>
          <cell r="O35">
            <v>0</v>
          </cell>
          <cell r="P35">
            <v>0</v>
          </cell>
        </row>
        <row r="36">
          <cell r="G36">
            <v>0</v>
          </cell>
          <cell r="K36">
            <v>0</v>
          </cell>
          <cell r="L36">
            <v>0</v>
          </cell>
          <cell r="M36">
            <v>0</v>
          </cell>
          <cell r="N36">
            <v>0</v>
          </cell>
          <cell r="O36">
            <v>0</v>
          </cell>
          <cell r="P36">
            <v>0</v>
          </cell>
        </row>
        <row r="37">
          <cell r="J37">
            <v>2876.0434843477769</v>
          </cell>
        </row>
        <row r="261">
          <cell r="G261">
            <v>4.3059444158761083E-2</v>
          </cell>
        </row>
        <row r="262">
          <cell r="G262">
            <v>2.4500000000000001E-2</v>
          </cell>
        </row>
        <row r="263">
          <cell r="G263">
            <v>2.4798620808456833E-2</v>
          </cell>
        </row>
        <row r="264">
          <cell r="G264">
            <v>6.5000000000000002E-2</v>
          </cell>
        </row>
        <row r="265">
          <cell r="G265">
            <v>0.65</v>
          </cell>
        </row>
        <row r="267">
          <cell r="G267">
            <v>0.8</v>
          </cell>
        </row>
        <row r="271">
          <cell r="G271">
            <v>1</v>
          </cell>
        </row>
        <row r="272">
          <cell r="G272">
            <v>0.03</v>
          </cell>
        </row>
        <row r="273">
          <cell r="G273">
            <v>0.01</v>
          </cell>
        </row>
        <row r="274">
          <cell r="G274">
            <v>0.3</v>
          </cell>
        </row>
        <row r="275">
          <cell r="G275">
            <v>9.2000000000000003E-4</v>
          </cell>
        </row>
      </sheetData>
      <sheetData sheetId="3">
        <row r="27">
          <cell r="F27">
            <v>7.8738616643835177E-2</v>
          </cell>
        </row>
        <row r="28">
          <cell r="F28">
            <v>5.2941548700668938E-2</v>
          </cell>
        </row>
      </sheetData>
      <sheetData sheetId="4"/>
      <sheetData sheetId="5"/>
      <sheetData sheetId="6"/>
      <sheetData sheetId="7">
        <row r="69">
          <cell r="D69">
            <v>0.29999999999999949</v>
          </cell>
        </row>
      </sheetData>
      <sheetData sheetId="8">
        <row r="11">
          <cell r="E11">
            <v>3.2373859306025737E-2</v>
          </cell>
        </row>
      </sheetData>
      <sheetData sheetId="9"/>
      <sheetData sheetId="10"/>
      <sheetData sheetId="11"/>
      <sheetData sheetId="12" refreshError="1"/>
      <sheetData sheetId="13" refreshError="1"/>
      <sheetData sheetId="14" refreshError="1"/>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Instructions"/>
      <sheetName val="Business &amp; other details"/>
      <sheetName val="2.1 Expenditure summary"/>
      <sheetName val="2.2 Repex"/>
      <sheetName val="2.5 Connections"/>
      <sheetName val="2.6 Non-network"/>
      <sheetName val="2.10 Overheads"/>
      <sheetName val="2.11 Labour"/>
      <sheetName val="2.12 Input table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7 Operating environment"/>
      <sheetName val="7.1  Policies and Procedures"/>
      <sheetName val="7.2 Contingent projects"/>
      <sheetName val="7.3 Obligations"/>
      <sheetName val="7.4 Shared Assets"/>
      <sheetName val="7.5 EBSS"/>
      <sheetName val="7.6 Indicative bill impact "/>
      <sheetName val="7.7 STPIS"/>
      <sheetName val="unlocked"/>
    </sheetNames>
    <sheetDataSet>
      <sheetData sheetId="0" refreshError="1">
        <row r="10">
          <cell r="B10" t="str">
            <v>CA</v>
          </cell>
          <cell r="C10" t="str">
            <v>CATEGORY ANALYSIS</v>
          </cell>
          <cell r="F10" t="str">
            <v>2015</v>
          </cell>
        </row>
        <row r="11">
          <cell r="B11" t="str">
            <v>CAM/Service change Backcast</v>
          </cell>
          <cell r="C11" t="str">
            <v>REGULATORY REPORTING STATEMENT</v>
          </cell>
          <cell r="F11" t="str">
            <v>2017</v>
          </cell>
        </row>
        <row r="12">
          <cell r="B12" t="str">
            <v>CPI</v>
          </cell>
          <cell r="C12" t="str">
            <v>CPI</v>
          </cell>
          <cell r="F12" t="str">
            <v>2017</v>
          </cell>
        </row>
        <row r="13">
          <cell r="B13" t="str">
            <v>EB</v>
          </cell>
          <cell r="C13" t="str">
            <v>ECONOMIC BENCHMARKING</v>
          </cell>
          <cell r="F13" t="str">
            <v>2015</v>
          </cell>
        </row>
        <row r="14">
          <cell r="B14" t="str">
            <v>PTRM</v>
          </cell>
          <cell r="C14" t="str">
            <v>POST TAX REVENUE MODEL</v>
          </cell>
          <cell r="F14" t="str">
            <v>2022</v>
          </cell>
        </row>
        <row r="15">
          <cell r="B15" t="str">
            <v>Reset</v>
          </cell>
          <cell r="C15" t="str">
            <v>REGULATORY REPORTING STATEMENT</v>
          </cell>
          <cell r="F15" t="str">
            <v>2022</v>
          </cell>
        </row>
        <row r="16">
          <cell r="B16" t="str">
            <v>RFM</v>
          </cell>
          <cell r="C16" t="str">
            <v>ROLL FORWARD MODEL</v>
          </cell>
          <cell r="F16" t="str">
            <v>2017</v>
          </cell>
        </row>
        <row r="17">
          <cell r="B17" t="str">
            <v>WACC</v>
          </cell>
          <cell r="C17" t="str">
            <v>WEIGHTED AVERAGE COST OF CAPITAL</v>
          </cell>
          <cell r="F17" t="str">
            <v>2017</v>
          </cell>
        </row>
        <row r="21">
          <cell r="B21" t="str">
            <v>ActewAGL Distribution</v>
          </cell>
          <cell r="C21">
            <v>76670568688</v>
          </cell>
          <cell r="D21" t="str">
            <v>ACT</v>
          </cell>
          <cell r="E21" t="str">
            <v>Electricity</v>
          </cell>
          <cell r="F21" t="str">
            <v>Distribution</v>
          </cell>
          <cell r="G21" t="str">
            <v>Revenue cap</v>
          </cell>
          <cell r="I21">
            <v>6</v>
          </cell>
          <cell r="J21" t="str">
            <v>ACT</v>
          </cell>
        </row>
        <row r="22">
          <cell r="B22" t="str">
            <v>ActewAGL Distribution (Tx Assets)</v>
          </cell>
          <cell r="C22">
            <v>76670568688</v>
          </cell>
          <cell r="D22" t="str">
            <v>ACT</v>
          </cell>
          <cell r="E22" t="str">
            <v>Electricity</v>
          </cell>
          <cell r="F22" t="str">
            <v>Distribution</v>
          </cell>
          <cell r="G22" t="str">
            <v>Revenue cap</v>
          </cell>
          <cell r="I22">
            <v>5</v>
          </cell>
          <cell r="J22" t="str">
            <v>ACT</v>
          </cell>
        </row>
        <row r="23">
          <cell r="B23" t="str">
            <v>AGN</v>
          </cell>
          <cell r="C23">
            <v>78551685</v>
          </cell>
          <cell r="D23" t="str">
            <v>SA</v>
          </cell>
          <cell r="E23" t="str">
            <v>Gas</v>
          </cell>
          <cell r="F23" t="str">
            <v>Distribution</v>
          </cell>
          <cell r="G23" t="str">
            <v>Revenue cap</v>
          </cell>
          <cell r="I23">
            <v>5</v>
          </cell>
          <cell r="J23" t="str">
            <v>SA</v>
          </cell>
        </row>
        <row r="24">
          <cell r="B24" t="str">
            <v>Ausgrid</v>
          </cell>
          <cell r="C24">
            <v>67505337385</v>
          </cell>
          <cell r="D24" t="str">
            <v>NSW</v>
          </cell>
          <cell r="E24" t="str">
            <v>Electricity</v>
          </cell>
          <cell r="F24" t="str">
            <v>Distribution</v>
          </cell>
          <cell r="G24" t="str">
            <v>Revenue cap</v>
          </cell>
          <cell r="I24">
            <v>5</v>
          </cell>
          <cell r="J24" t="str">
            <v>NSW</v>
          </cell>
        </row>
        <row r="25">
          <cell r="B25" t="str">
            <v>Ausgrid (Tx Assets)</v>
          </cell>
          <cell r="C25">
            <v>67505337385</v>
          </cell>
          <cell r="D25" t="str">
            <v>NSW</v>
          </cell>
          <cell r="E25" t="str">
            <v>Electricity</v>
          </cell>
          <cell r="F25" t="str">
            <v>Distribution</v>
          </cell>
          <cell r="G25" t="str">
            <v>Revenue cap</v>
          </cell>
          <cell r="I25">
            <v>5</v>
          </cell>
          <cell r="J25" t="str">
            <v>NSW</v>
          </cell>
        </row>
        <row r="26">
          <cell r="B26" t="str">
            <v>AusNet (D)</v>
          </cell>
          <cell r="C26">
            <v>91064651118</v>
          </cell>
          <cell r="D26" t="str">
            <v>Vic</v>
          </cell>
          <cell r="E26" t="str">
            <v>Electricity</v>
          </cell>
          <cell r="F26" t="str">
            <v>Distribution</v>
          </cell>
          <cell r="G26" t="str">
            <v>Revenue cap</v>
          </cell>
          <cell r="I26">
            <v>5</v>
          </cell>
          <cell r="J26" t="str">
            <v>Vic</v>
          </cell>
        </row>
        <row r="27">
          <cell r="B27" t="str">
            <v>AusNet (T)</v>
          </cell>
          <cell r="C27">
            <v>78079798173</v>
          </cell>
          <cell r="D27" t="str">
            <v>Vic</v>
          </cell>
          <cell r="E27" t="str">
            <v>Electricity</v>
          </cell>
          <cell r="F27" t="str">
            <v>Transmission</v>
          </cell>
          <cell r="G27" t="str">
            <v>Revenue cap</v>
          </cell>
          <cell r="I27">
            <v>5</v>
          </cell>
          <cell r="J27" t="str">
            <v>Vic</v>
          </cell>
        </row>
        <row r="28">
          <cell r="B28" t="str">
            <v>Australian Distribution Co.</v>
          </cell>
          <cell r="C28">
            <v>11222333444</v>
          </cell>
          <cell r="D28" t="str">
            <v>-</v>
          </cell>
          <cell r="E28" t="str">
            <v>Electricity</v>
          </cell>
          <cell r="F28" t="str">
            <v>Distribution</v>
          </cell>
          <cell r="G28" t="str">
            <v>Revenue cap</v>
          </cell>
          <cell r="I28">
            <v>5</v>
          </cell>
          <cell r="J28" t="str">
            <v>-</v>
          </cell>
        </row>
        <row r="29">
          <cell r="B29" t="str">
            <v>Australian Transmission Co.</v>
          </cell>
          <cell r="C29">
            <v>11222333444</v>
          </cell>
          <cell r="D29" t="str">
            <v>-</v>
          </cell>
          <cell r="E29" t="str">
            <v>Electricity</v>
          </cell>
          <cell r="F29" t="str">
            <v>Transmission</v>
          </cell>
          <cell r="G29" t="str">
            <v>Revenue cap</v>
          </cell>
          <cell r="I29">
            <v>5</v>
          </cell>
          <cell r="J29" t="str">
            <v>-</v>
          </cell>
        </row>
        <row r="30">
          <cell r="B30" t="str">
            <v>CitiPower</v>
          </cell>
          <cell r="C30">
            <v>76064651056</v>
          </cell>
          <cell r="D30" t="str">
            <v>Vic</v>
          </cell>
          <cell r="E30" t="str">
            <v>Electricity</v>
          </cell>
          <cell r="F30" t="str">
            <v>Distribution</v>
          </cell>
          <cell r="G30" t="str">
            <v>Revenue cap</v>
          </cell>
          <cell r="I30">
            <v>5</v>
          </cell>
          <cell r="J30" t="str">
            <v>Vic</v>
          </cell>
        </row>
        <row r="31">
          <cell r="B31" t="str">
            <v>Directlink</v>
          </cell>
          <cell r="C31">
            <v>16779340889</v>
          </cell>
          <cell r="D31" t="str">
            <v>NSW</v>
          </cell>
          <cell r="E31" t="str">
            <v>Electricity</v>
          </cell>
          <cell r="F31" t="str">
            <v>Transmission</v>
          </cell>
          <cell r="G31" t="str">
            <v>Revenue cap</v>
          </cell>
          <cell r="I31">
            <v>5</v>
          </cell>
          <cell r="J31" t="str">
            <v>Qld</v>
          </cell>
        </row>
        <row r="32">
          <cell r="B32" t="str">
            <v>ElectraNet</v>
          </cell>
          <cell r="C32">
            <v>41094482416</v>
          </cell>
          <cell r="D32" t="str">
            <v>SA</v>
          </cell>
          <cell r="E32" t="str">
            <v>Electricity</v>
          </cell>
          <cell r="F32" t="str">
            <v>Transmission</v>
          </cell>
          <cell r="G32" t="str">
            <v>Revenue cap</v>
          </cell>
          <cell r="I32">
            <v>5</v>
          </cell>
          <cell r="J32" t="str">
            <v>SA</v>
          </cell>
        </row>
        <row r="33">
          <cell r="B33" t="str">
            <v>Endeavour Energy</v>
          </cell>
          <cell r="C33">
            <v>59253130878</v>
          </cell>
          <cell r="D33" t="str">
            <v>NSW</v>
          </cell>
          <cell r="E33" t="str">
            <v>Electricity</v>
          </cell>
          <cell r="F33" t="str">
            <v>Distribution</v>
          </cell>
          <cell r="G33" t="str">
            <v>Revenue cap</v>
          </cell>
          <cell r="I33">
            <v>5</v>
          </cell>
          <cell r="J33" t="str">
            <v>NSW</v>
          </cell>
        </row>
        <row r="34">
          <cell r="B34" t="str">
            <v>Energex</v>
          </cell>
          <cell r="C34">
            <v>40078849055</v>
          </cell>
          <cell r="D34" t="str">
            <v>Qld</v>
          </cell>
          <cell r="E34" t="str">
            <v>Electricity</v>
          </cell>
          <cell r="F34" t="str">
            <v>Distribution</v>
          </cell>
          <cell r="G34" t="str">
            <v>Revenue cap</v>
          </cell>
          <cell r="I34">
            <v>5</v>
          </cell>
          <cell r="J34" t="str">
            <v>Qld</v>
          </cell>
        </row>
        <row r="35">
          <cell r="B35" t="str">
            <v>Ergon Energy</v>
          </cell>
          <cell r="C35">
            <v>50087646062</v>
          </cell>
          <cell r="D35" t="str">
            <v>Qld</v>
          </cell>
          <cell r="E35" t="str">
            <v>Electricity</v>
          </cell>
          <cell r="F35" t="str">
            <v>Distribution</v>
          </cell>
          <cell r="G35" t="str">
            <v>Revenue cap</v>
          </cell>
          <cell r="I35">
            <v>5</v>
          </cell>
          <cell r="J35" t="str">
            <v>Qld</v>
          </cell>
        </row>
        <row r="36">
          <cell r="B36" t="str">
            <v>Essential Energy</v>
          </cell>
          <cell r="C36">
            <v>37428185226</v>
          </cell>
          <cell r="D36" t="str">
            <v>NSW</v>
          </cell>
          <cell r="E36" t="str">
            <v>Electricity</v>
          </cell>
          <cell r="F36" t="str">
            <v>Distribution</v>
          </cell>
          <cell r="G36" t="str">
            <v>Revenue cap</v>
          </cell>
          <cell r="I36">
            <v>5</v>
          </cell>
          <cell r="J36" t="str">
            <v>NSW</v>
          </cell>
        </row>
        <row r="37">
          <cell r="B37" t="str">
            <v>Jemena Electricity</v>
          </cell>
          <cell r="C37">
            <v>82064651083</v>
          </cell>
          <cell r="D37" t="str">
            <v>Vic</v>
          </cell>
          <cell r="E37" t="str">
            <v>Electricity</v>
          </cell>
          <cell r="F37" t="str">
            <v>Distribution</v>
          </cell>
          <cell r="G37" t="str">
            <v>Revenue cap</v>
          </cell>
          <cell r="I37">
            <v>5</v>
          </cell>
          <cell r="J37" t="str">
            <v>Vic</v>
          </cell>
        </row>
        <row r="38">
          <cell r="B38" t="str">
            <v>Murraylink</v>
          </cell>
          <cell r="C38">
            <v>79181207909</v>
          </cell>
          <cell r="D38" t="str">
            <v>NSW</v>
          </cell>
          <cell r="E38" t="str">
            <v>Electricity</v>
          </cell>
          <cell r="F38" t="str">
            <v>Transmission</v>
          </cell>
          <cell r="G38" t="str">
            <v>Revenue cap</v>
          </cell>
          <cell r="I38">
            <v>5</v>
          </cell>
          <cell r="J38" t="str">
            <v>SA</v>
          </cell>
        </row>
        <row r="39">
          <cell r="B39" t="str">
            <v>Powercor Australia</v>
          </cell>
          <cell r="C39">
            <v>89064651109</v>
          </cell>
          <cell r="D39" t="str">
            <v>Vic</v>
          </cell>
          <cell r="E39" t="str">
            <v>Electricity</v>
          </cell>
          <cell r="F39" t="str">
            <v>Distribution</v>
          </cell>
          <cell r="G39" t="str">
            <v>Revenue cap</v>
          </cell>
          <cell r="I39">
            <v>5</v>
          </cell>
          <cell r="J39" t="str">
            <v>Vic</v>
          </cell>
        </row>
        <row r="40">
          <cell r="B40" t="str">
            <v>Powerlink</v>
          </cell>
          <cell r="C40">
            <v>82078849233</v>
          </cell>
          <cell r="D40" t="str">
            <v>Qld</v>
          </cell>
          <cell r="E40" t="str">
            <v>Electricity</v>
          </cell>
          <cell r="F40" t="str">
            <v>Transmission</v>
          </cell>
          <cell r="G40" t="str">
            <v>Revenue cap</v>
          </cell>
          <cell r="I40">
            <v>5</v>
          </cell>
          <cell r="J40" t="str">
            <v>Qld</v>
          </cell>
        </row>
        <row r="41">
          <cell r="B41" t="str">
            <v>Qld,SA &amp;ACT Gas Reset</v>
          </cell>
          <cell r="C41">
            <v>22222222222</v>
          </cell>
          <cell r="D41" t="str">
            <v>-</v>
          </cell>
          <cell r="E41" t="str">
            <v>Gas</v>
          </cell>
          <cell r="F41" t="str">
            <v>Distribution</v>
          </cell>
          <cell r="G41" t="str">
            <v>?</v>
          </cell>
          <cell r="I41">
            <v>5</v>
          </cell>
          <cell r="J41" t="str">
            <v>-</v>
          </cell>
        </row>
        <row r="42">
          <cell r="B42" t="str">
            <v>SA Power Networks</v>
          </cell>
          <cell r="C42">
            <v>13332330749</v>
          </cell>
          <cell r="D42" t="str">
            <v>SA</v>
          </cell>
          <cell r="E42" t="str">
            <v>Electricity</v>
          </cell>
          <cell r="F42" t="str">
            <v>Distribution</v>
          </cell>
          <cell r="G42" t="str">
            <v>Revenue cap</v>
          </cell>
          <cell r="I42">
            <v>5</v>
          </cell>
          <cell r="J42" t="str">
            <v>SA</v>
          </cell>
        </row>
        <row r="43">
          <cell r="B43" t="str">
            <v>TasNetworks (D)</v>
          </cell>
          <cell r="C43">
            <v>24167357299</v>
          </cell>
          <cell r="D43" t="str">
            <v>Tas</v>
          </cell>
          <cell r="E43" t="str">
            <v>Electricity</v>
          </cell>
          <cell r="F43" t="str">
            <v>Distribution</v>
          </cell>
          <cell r="G43" t="str">
            <v>Revenue cap</v>
          </cell>
          <cell r="I43">
            <v>5</v>
          </cell>
          <cell r="J43" t="str">
            <v>Tas</v>
          </cell>
        </row>
        <row r="44">
          <cell r="B44" t="str">
            <v>TasNetworks (T)</v>
          </cell>
          <cell r="C44">
            <v>24167357299</v>
          </cell>
          <cell r="D44" t="str">
            <v>Tas</v>
          </cell>
          <cell r="E44" t="str">
            <v>Electricity</v>
          </cell>
          <cell r="F44" t="str">
            <v>Transmission</v>
          </cell>
          <cell r="G44" t="str">
            <v>Revenue cap</v>
          </cell>
          <cell r="I44">
            <v>5</v>
          </cell>
          <cell r="J44" t="str">
            <v>Tas</v>
          </cell>
        </row>
        <row r="45">
          <cell r="B45" t="str">
            <v>TransGrid</v>
          </cell>
          <cell r="C45">
            <v>19622755774</v>
          </cell>
          <cell r="D45" t="str">
            <v>NSW</v>
          </cell>
          <cell r="E45" t="str">
            <v>Electricity</v>
          </cell>
          <cell r="F45" t="str">
            <v>Transmission</v>
          </cell>
          <cell r="G45" t="str">
            <v>Revenue cap</v>
          </cell>
          <cell r="I45">
            <v>5</v>
          </cell>
          <cell r="J45" t="str">
            <v>NSW</v>
          </cell>
        </row>
        <row r="46">
          <cell r="B46" t="str">
            <v>United Energy</v>
          </cell>
          <cell r="C46">
            <v>70064651029</v>
          </cell>
          <cell r="D46" t="str">
            <v>Vic</v>
          </cell>
          <cell r="E46" t="str">
            <v>Electricity</v>
          </cell>
          <cell r="F46" t="str">
            <v>Distribution</v>
          </cell>
          <cell r="G46" t="str">
            <v>Revenue cap</v>
          </cell>
          <cell r="I46">
            <v>5</v>
          </cell>
          <cell r="J46" t="str">
            <v>Vic</v>
          </cell>
        </row>
        <row r="47">
          <cell r="B47" t="str">
            <v>Victorian DNSP Backcasting</v>
          </cell>
          <cell r="C47">
            <v>33333333666</v>
          </cell>
          <cell r="D47" t="str">
            <v>Vic</v>
          </cell>
          <cell r="E47" t="str">
            <v>Electricity</v>
          </cell>
          <cell r="F47" t="str">
            <v>Distribution</v>
          </cell>
          <cell r="G47" t="str">
            <v>?</v>
          </cell>
          <cell r="I47">
            <v>5</v>
          </cell>
          <cell r="J47" t="str">
            <v>Vic</v>
          </cell>
        </row>
        <row r="48">
          <cell r="B48" t="str">
            <v xml:space="preserve">Victorian DNSP Reset </v>
          </cell>
          <cell r="C48">
            <v>33333333333</v>
          </cell>
          <cell r="D48" t="str">
            <v>Vic</v>
          </cell>
          <cell r="E48" t="str">
            <v>Electricity</v>
          </cell>
          <cell r="F48" t="str">
            <v>Distribution</v>
          </cell>
          <cell r="G48" t="str">
            <v>?</v>
          </cell>
          <cell r="I48">
            <v>5</v>
          </cell>
          <cell r="J48" t="str">
            <v>Vic</v>
          </cell>
        </row>
        <row r="54">
          <cell r="B54" t="str">
            <v>After appeal</v>
          </cell>
        </row>
        <row r="55">
          <cell r="B55" t="str">
            <v>Draft decision</v>
          </cell>
        </row>
        <row r="56">
          <cell r="B56" t="str">
            <v>Final decision</v>
          </cell>
        </row>
        <row r="57">
          <cell r="B57" t="str">
            <v>Pass through decision</v>
          </cell>
        </row>
        <row r="58">
          <cell r="B58" t="str">
            <v>PTRM annual update</v>
          </cell>
        </row>
        <row r="59">
          <cell r="B59" t="str">
            <v>PTRM interim update 1</v>
          </cell>
        </row>
        <row r="60">
          <cell r="B60" t="str">
            <v>PTRM interim update 2</v>
          </cell>
        </row>
        <row r="61">
          <cell r="B61" t="str">
            <v>PTRM interim update 3</v>
          </cell>
        </row>
        <row r="62">
          <cell r="B62" t="str">
            <v>PTRM interim update 4</v>
          </cell>
        </row>
        <row r="63">
          <cell r="B63" t="str">
            <v>Regulatory proposal</v>
          </cell>
        </row>
        <row r="64">
          <cell r="B64" t="str">
            <v>Reporting</v>
          </cell>
        </row>
        <row r="65">
          <cell r="B65" t="str">
            <v>Revised regulatory proposal</v>
          </cell>
        </row>
        <row r="66">
          <cell r="B66" t="str">
            <v>RFM annual update</v>
          </cell>
        </row>
        <row r="67">
          <cell r="B67" t="str">
            <v>WACC annual update</v>
          </cell>
        </row>
      </sheetData>
      <sheetData sheetId="1" refreshError="1"/>
      <sheetData sheetId="2" refreshError="1"/>
      <sheetData sheetId="3" refreshError="1">
        <row r="14">
          <cell r="D14" t="str">
            <v>AusNet (T)</v>
          </cell>
        </row>
        <row r="35">
          <cell r="D35" t="str">
            <v>2017-18</v>
          </cell>
          <cell r="E35" t="str">
            <v>2018-19</v>
          </cell>
          <cell r="F35" t="str">
            <v>2019-20</v>
          </cell>
          <cell r="G35" t="str">
            <v>2020-21</v>
          </cell>
          <cell r="H35" t="str">
            <v>2021-22</v>
          </cell>
        </row>
        <row r="38">
          <cell r="D38" t="str">
            <v>2012-13</v>
          </cell>
          <cell r="E38" t="str">
            <v>2013-14</v>
          </cell>
          <cell r="F38" t="str">
            <v>2014-15</v>
          </cell>
          <cell r="G38" t="str">
            <v>2015-16</v>
          </cell>
          <cell r="H38" t="str">
            <v>2016-17</v>
          </cell>
        </row>
        <row r="41">
          <cell r="D41" t="str">
            <v>2007-08</v>
          </cell>
          <cell r="E41" t="str">
            <v>2008-09</v>
          </cell>
          <cell r="F41" t="str">
            <v>2009-10</v>
          </cell>
          <cell r="G41" t="str">
            <v>2010-11</v>
          </cell>
          <cell r="H41" t="str">
            <v>2011-12</v>
          </cell>
        </row>
        <row r="45">
          <cell r="D45" t="str">
            <v>2014-15</v>
          </cell>
        </row>
        <row r="51">
          <cell r="D51" t="str">
            <v>Transmission</v>
          </cell>
        </row>
        <row r="54">
          <cell r="D54" t="str">
            <v>Financial</v>
          </cell>
        </row>
        <row r="55">
          <cell r="D55" t="str">
            <v>Reset</v>
          </cell>
        </row>
        <row r="61">
          <cell r="D61" t="str">
            <v>March 2017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efreshError="1">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efreshError="1">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efreshError="1">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alculations --&gt;"/>
      <sheetName val="Efficiency carryover"/>
      <sheetName val="Inputs --&gt;"/>
      <sheetName val="Actual opex ($ nominal)"/>
      <sheetName val="Actual opex ($ March 2017)"/>
      <sheetName val="CPI"/>
      <sheetName val="AER 2014-17 Final Decision --&gt;"/>
      <sheetName val="AER EBSS Final Decision"/>
      <sheetName val="AER Opex Model"/>
      <sheetName val="AER EBSS Model"/>
      <sheetName val="Reset RIN Template --&gt;"/>
      <sheetName val="7.5 EBSS"/>
    </sheetNames>
    <sheetDataSet>
      <sheetData sheetId="0" refreshError="1"/>
      <sheetData sheetId="1" refreshError="1"/>
      <sheetData sheetId="2" refreshError="1"/>
      <sheetData sheetId="3" refreshError="1"/>
      <sheetData sheetId="4">
        <row r="5">
          <cell r="C5">
            <v>172362.97632833116</v>
          </cell>
        </row>
      </sheetData>
      <sheetData sheetId="5">
        <row r="21">
          <cell r="C21">
            <v>81792.233746427199</v>
          </cell>
          <cell r="D21">
            <v>77096.576260718182</v>
          </cell>
          <cell r="E21">
            <v>77911.046278596215</v>
          </cell>
          <cell r="F21">
            <v>82012.863884686434</v>
          </cell>
          <cell r="G21">
            <v>85416.905562389729</v>
          </cell>
          <cell r="H21">
            <v>87201.559084895154</v>
          </cell>
          <cell r="I21">
            <v>88054.344282335805</v>
          </cell>
        </row>
      </sheetData>
      <sheetData sheetId="6">
        <row r="18">
          <cell r="C18">
            <v>0.93479913756055977</v>
          </cell>
        </row>
        <row r="36">
          <cell r="C36">
            <v>0.79285440652001715</v>
          </cell>
        </row>
      </sheetData>
      <sheetData sheetId="7" refreshError="1"/>
      <sheetData sheetId="8">
        <row r="30">
          <cell r="F30">
            <v>185.13515541257806</v>
          </cell>
        </row>
      </sheetData>
      <sheetData sheetId="9">
        <row r="52">
          <cell r="J52">
            <v>78685.222599278073</v>
          </cell>
          <cell r="K52">
            <v>80830.504332888289</v>
          </cell>
          <cell r="L52">
            <v>81627.687199980224</v>
          </cell>
        </row>
      </sheetData>
      <sheetData sheetId="10">
        <row r="4">
          <cell r="S4">
            <v>163.65673570397595</v>
          </cell>
        </row>
        <row r="13">
          <cell r="S13">
            <v>66.53119717372752</v>
          </cell>
          <cell r="T13">
            <v>67.283339758803024</v>
          </cell>
          <cell r="U13">
            <v>68.593941567627141</v>
          </cell>
          <cell r="V13">
            <v>69.257751833799333</v>
          </cell>
        </row>
      </sheetData>
      <sheetData sheetId="11" refreshError="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B1:L74"/>
  <sheetViews>
    <sheetView zoomScale="85" zoomScaleNormal="85" workbookViewId="0">
      <selection activeCell="Q20" sqref="Q20"/>
    </sheetView>
  </sheetViews>
  <sheetFormatPr defaultRowHeight="15"/>
  <cols>
    <col min="1" max="1" width="41.7109375" customWidth="1"/>
    <col min="2" max="2" width="45.28515625" style="14" hidden="1" customWidth="1"/>
    <col min="3" max="3" width="25.28515625" style="14" hidden="1" customWidth="1"/>
    <col min="4" max="4" width="17.42578125" style="17" hidden="1" customWidth="1"/>
    <col min="5" max="5" width="21.7109375" style="31" hidden="1" customWidth="1"/>
    <col min="6" max="6" width="11.5703125" style="17" hidden="1" customWidth="1"/>
    <col min="7" max="7" width="14.140625" style="17" hidden="1" customWidth="1"/>
    <col min="8" max="8" width="19.7109375" style="14" hidden="1" customWidth="1"/>
    <col min="9" max="9" width="12.28515625" style="14" hidden="1" customWidth="1"/>
    <col min="10" max="10" width="12.28515625" style="32" hidden="1" customWidth="1"/>
    <col min="11" max="11" width="17.28515625" style="14" hidden="1" customWidth="1"/>
    <col min="12" max="12" width="40" hidden="1" customWidth="1"/>
    <col min="13" max="13" width="0" hidden="1" customWidth="1"/>
  </cols>
  <sheetData>
    <row r="1" spans="2:10" ht="18">
      <c r="B1" s="603" t="s">
        <v>42</v>
      </c>
      <c r="C1" s="603"/>
      <c r="D1" s="603"/>
      <c r="E1" s="603"/>
      <c r="F1" s="603"/>
      <c r="G1" s="603"/>
      <c r="H1" s="603"/>
      <c r="I1" s="603"/>
      <c r="J1" s="603"/>
    </row>
    <row r="2" spans="2:10">
      <c r="B2" s="19" t="s">
        <v>43</v>
      </c>
      <c r="C2" s="20"/>
      <c r="D2" s="21"/>
      <c r="E2" s="21"/>
      <c r="F2" s="20"/>
      <c r="G2" s="20"/>
      <c r="H2" s="22"/>
      <c r="I2" s="22"/>
      <c r="J2" s="23"/>
    </row>
    <row r="3" spans="2:10">
      <c r="B3" s="26" t="s">
        <v>44</v>
      </c>
      <c r="C3" s="27" t="s">
        <v>45</v>
      </c>
      <c r="D3" s="21"/>
      <c r="E3" s="21"/>
      <c r="F3" s="20"/>
      <c r="G3" s="20"/>
      <c r="H3" s="22"/>
      <c r="I3" s="22"/>
      <c r="J3" s="23"/>
    </row>
    <row r="4" spans="2:10">
      <c r="B4" s="26" t="s">
        <v>47</v>
      </c>
      <c r="C4" s="27" t="s">
        <v>48</v>
      </c>
      <c r="D4" s="20"/>
      <c r="E4" s="21"/>
      <c r="F4" s="20"/>
      <c r="G4" s="20"/>
      <c r="H4" s="22"/>
      <c r="I4" s="22"/>
      <c r="J4" s="23"/>
    </row>
    <row r="5" spans="2:10">
      <c r="B5" s="26" t="s">
        <v>49</v>
      </c>
      <c r="C5" s="27" t="s">
        <v>50</v>
      </c>
      <c r="D5" s="20"/>
      <c r="E5" s="21"/>
      <c r="F5" s="20"/>
      <c r="G5" s="20"/>
      <c r="H5" s="22"/>
      <c r="I5" s="22"/>
      <c r="J5" s="23"/>
    </row>
    <row r="6" spans="2:10">
      <c r="C6" s="30"/>
    </row>
    <row r="9" spans="2:10" ht="15.75" thickBot="1">
      <c r="B9" s="55" t="s">
        <v>54</v>
      </c>
      <c r="C9" s="56" t="s">
        <v>55</v>
      </c>
      <c r="E9" s="57" t="s">
        <v>56</v>
      </c>
      <c r="F9" s="57" t="s">
        <v>57</v>
      </c>
    </row>
    <row r="10" spans="2:10">
      <c r="B10" s="59" t="s">
        <v>58</v>
      </c>
      <c r="C10" s="60" t="s">
        <v>59</v>
      </c>
      <c r="D10" s="61"/>
      <c r="E10" s="62" t="s">
        <v>60</v>
      </c>
      <c r="F10" s="63" t="str">
        <f>CONCATENATE(LEFT(CRY, 2) &amp;IF(CRY&gt;"2009-10",,"") &amp;RIGHT(CRY,2))</f>
        <v>2015</v>
      </c>
    </row>
    <row r="11" spans="2:10">
      <c r="B11" s="65" t="s">
        <v>61</v>
      </c>
      <c r="C11" s="66" t="s">
        <v>16</v>
      </c>
      <c r="D11" s="67"/>
      <c r="E11" s="68" t="s">
        <v>60</v>
      </c>
      <c r="F11" s="69" t="str">
        <f>CONCATENATE(LEFT(CRCP_y5, 2) &amp;IF(CRCP_y5&gt;"2009-10",,"") &amp;RIGHT(CRCP_y5,2))</f>
        <v>2017</v>
      </c>
    </row>
    <row r="12" spans="2:10">
      <c r="B12" s="65" t="s">
        <v>24</v>
      </c>
      <c r="C12" s="66" t="s">
        <v>24</v>
      </c>
      <c r="D12" s="67"/>
      <c r="E12" s="68" t="s">
        <v>60</v>
      </c>
      <c r="F12" s="69" t="str">
        <f>CONCATENATE(LEFT(CRCP_y5, 2) &amp;IF(CRCP_y5&gt;"2009-10",,"") &amp;RIGHT(CRCP_y5,2))</f>
        <v>2017</v>
      </c>
    </row>
    <row r="13" spans="2:10">
      <c r="B13" s="65" t="s">
        <v>62</v>
      </c>
      <c r="C13" s="66" t="s">
        <v>63</v>
      </c>
      <c r="D13" s="67"/>
      <c r="E13" s="68" t="s">
        <v>60</v>
      </c>
      <c r="F13" s="73" t="str">
        <f>CONCATENATE(LEFT(CRY, 2) &amp;IF(CRY&gt;"2009-10",,"") &amp;RIGHT(CRY,2))</f>
        <v>2015</v>
      </c>
    </row>
    <row r="14" spans="2:10">
      <c r="B14" s="65" t="s">
        <v>64</v>
      </c>
      <c r="C14" s="66" t="s">
        <v>65</v>
      </c>
      <c r="D14" s="67"/>
      <c r="E14" s="68" t="s">
        <v>66</v>
      </c>
      <c r="F14" s="74" t="str">
        <f>CONCATENATE(LEFT(FRCP_y5, 2) &amp;IF(FRCP_y1&gt;"2009-10",,"") &amp;RIGHT(FRCP_y5,2))</f>
        <v>2022</v>
      </c>
    </row>
    <row r="15" spans="2:10">
      <c r="B15" s="65" t="s">
        <v>37</v>
      </c>
      <c r="C15" s="66" t="s">
        <v>16</v>
      </c>
      <c r="D15" s="67"/>
      <c r="E15" s="68" t="s">
        <v>66</v>
      </c>
      <c r="F15" s="74" t="str">
        <f>CONCATENATE(LEFT(FRCP_y5, 2) &amp;IF(FRCP_y1&gt;"2009-10",,"") &amp;RIGHT(FRCP_y5,2))</f>
        <v>2022</v>
      </c>
    </row>
    <row r="16" spans="2:10">
      <c r="B16" s="65" t="s">
        <v>67</v>
      </c>
      <c r="C16" s="66" t="s">
        <v>68</v>
      </c>
      <c r="D16" s="67"/>
      <c r="E16" s="68" t="s">
        <v>69</v>
      </c>
      <c r="F16" s="74" t="str">
        <f>CONCATENATE(LEFT(CRCP_y5, 2) &amp;IF(CRCP_y1&gt;"2009-10",,"") &amp;RIGHT(CRCP_y5,2))</f>
        <v>2017</v>
      </c>
    </row>
    <row r="17" spans="2:12" ht="15.75" thickBot="1">
      <c r="B17" s="75" t="s">
        <v>70</v>
      </c>
      <c r="C17" s="76" t="s">
        <v>71</v>
      </c>
      <c r="D17" s="77"/>
      <c r="E17" s="78" t="s">
        <v>60</v>
      </c>
      <c r="F17" s="79" t="str">
        <f>CONCATENATE(LEFT(CRCP_y5, 2) &amp;IF(CRCP_y5&gt;"2009-10",,"") &amp;RIGHT(CRCP_y5,2))</f>
        <v>2017</v>
      </c>
    </row>
    <row r="18" spans="2:12">
      <c r="C18" s="30"/>
    </row>
    <row r="19" spans="2:12" ht="15.75" thickBot="1">
      <c r="C19" s="30"/>
      <c r="K19" s="57"/>
    </row>
    <row r="20" spans="2:12" ht="27" thickBot="1">
      <c r="B20" s="81" t="s">
        <v>72</v>
      </c>
      <c r="C20" s="82" t="s">
        <v>73</v>
      </c>
      <c r="D20" s="83" t="s">
        <v>74</v>
      </c>
      <c r="E20" s="83" t="s">
        <v>75</v>
      </c>
      <c r="F20" s="83" t="s">
        <v>76</v>
      </c>
      <c r="G20" s="83" t="s">
        <v>77</v>
      </c>
      <c r="H20" s="84" t="s">
        <v>78</v>
      </c>
      <c r="I20" s="85" t="s">
        <v>79</v>
      </c>
      <c r="J20" s="83" t="s">
        <v>80</v>
      </c>
      <c r="K20" s="227" t="s">
        <v>161</v>
      </c>
      <c r="L20" s="228" t="s">
        <v>162</v>
      </c>
    </row>
    <row r="21" spans="2:12">
      <c r="B21" s="89" t="s">
        <v>81</v>
      </c>
      <c r="C21" s="90">
        <v>76670568688</v>
      </c>
      <c r="D21" s="91" t="s">
        <v>82</v>
      </c>
      <c r="E21" s="92" t="s">
        <v>30</v>
      </c>
      <c r="F21" s="92" t="s">
        <v>83</v>
      </c>
      <c r="G21" s="93" t="s">
        <v>84</v>
      </c>
      <c r="H21" s="94">
        <v>5</v>
      </c>
      <c r="I21" s="95">
        <v>6</v>
      </c>
      <c r="J21" s="91" t="s">
        <v>82</v>
      </c>
      <c r="K21" s="229">
        <v>5</v>
      </c>
      <c r="L21" s="230" t="s">
        <v>163</v>
      </c>
    </row>
    <row r="22" spans="2:12">
      <c r="B22" s="89" t="s">
        <v>85</v>
      </c>
      <c r="C22" s="90">
        <v>76670568688</v>
      </c>
      <c r="D22" s="91" t="s">
        <v>82</v>
      </c>
      <c r="E22" s="97" t="s">
        <v>30</v>
      </c>
      <c r="F22" s="97" t="s">
        <v>83</v>
      </c>
      <c r="G22" s="98" t="s">
        <v>84</v>
      </c>
      <c r="H22" s="99">
        <v>5</v>
      </c>
      <c r="I22" s="100">
        <v>5</v>
      </c>
      <c r="J22" s="91" t="s">
        <v>82</v>
      </c>
      <c r="K22" s="231">
        <v>5</v>
      </c>
      <c r="L22" s="232" t="s">
        <v>164</v>
      </c>
    </row>
    <row r="23" spans="2:12">
      <c r="B23" s="101" t="s">
        <v>86</v>
      </c>
      <c r="C23" s="102">
        <v>78551685</v>
      </c>
      <c r="D23" s="103" t="s">
        <v>87</v>
      </c>
      <c r="E23" s="97" t="s">
        <v>88</v>
      </c>
      <c r="F23" s="97" t="s">
        <v>83</v>
      </c>
      <c r="G23" s="98" t="s">
        <v>84</v>
      </c>
      <c r="H23" s="99">
        <v>5</v>
      </c>
      <c r="I23" s="100">
        <v>5</v>
      </c>
      <c r="J23" s="103" t="s">
        <v>87</v>
      </c>
      <c r="K23" s="231">
        <v>5</v>
      </c>
      <c r="L23" s="232" t="s">
        <v>164</v>
      </c>
    </row>
    <row r="24" spans="2:12">
      <c r="B24" s="101" t="s">
        <v>89</v>
      </c>
      <c r="C24" s="102">
        <v>67505337385</v>
      </c>
      <c r="D24" s="103" t="s">
        <v>90</v>
      </c>
      <c r="E24" s="97" t="s">
        <v>30</v>
      </c>
      <c r="F24" s="97" t="s">
        <v>83</v>
      </c>
      <c r="G24" s="98" t="s">
        <v>84</v>
      </c>
      <c r="H24" s="99">
        <v>5</v>
      </c>
      <c r="I24" s="100">
        <v>5</v>
      </c>
      <c r="J24" s="103" t="s">
        <v>90</v>
      </c>
      <c r="K24" s="231">
        <v>5</v>
      </c>
      <c r="L24" s="233" t="s">
        <v>163</v>
      </c>
    </row>
    <row r="25" spans="2:12">
      <c r="B25" s="101" t="s">
        <v>92</v>
      </c>
      <c r="C25" s="90">
        <v>67505337385</v>
      </c>
      <c r="D25" s="103" t="s">
        <v>90</v>
      </c>
      <c r="E25" s="97" t="s">
        <v>30</v>
      </c>
      <c r="F25" s="97" t="s">
        <v>83</v>
      </c>
      <c r="G25" s="98" t="s">
        <v>84</v>
      </c>
      <c r="H25" s="99">
        <v>5</v>
      </c>
      <c r="I25" s="100">
        <v>5</v>
      </c>
      <c r="J25" s="103" t="s">
        <v>90</v>
      </c>
      <c r="K25" s="231">
        <v>5</v>
      </c>
      <c r="L25" s="232" t="s">
        <v>164</v>
      </c>
    </row>
    <row r="26" spans="2:12">
      <c r="B26" s="101" t="s">
        <v>93</v>
      </c>
      <c r="C26" s="102">
        <v>91064651118</v>
      </c>
      <c r="D26" s="103" t="s">
        <v>94</v>
      </c>
      <c r="E26" s="97" t="s">
        <v>30</v>
      </c>
      <c r="F26" s="97" t="s">
        <v>83</v>
      </c>
      <c r="G26" s="98" t="s">
        <v>84</v>
      </c>
      <c r="H26" s="99">
        <v>5</v>
      </c>
      <c r="I26" s="100">
        <v>5</v>
      </c>
      <c r="J26" s="103" t="s">
        <v>94</v>
      </c>
      <c r="K26" s="231">
        <v>2</v>
      </c>
      <c r="L26" s="233" t="s">
        <v>165</v>
      </c>
    </row>
    <row r="27" spans="2:12">
      <c r="B27" s="101" t="s">
        <v>95</v>
      </c>
      <c r="C27" s="102">
        <v>48116124362</v>
      </c>
      <c r="D27" s="103" t="s">
        <v>94</v>
      </c>
      <c r="E27" s="97" t="s">
        <v>30</v>
      </c>
      <c r="F27" s="97" t="s">
        <v>32</v>
      </c>
      <c r="G27" s="98" t="s">
        <v>84</v>
      </c>
      <c r="H27" s="99">
        <v>5</v>
      </c>
      <c r="I27" s="106">
        <v>5</v>
      </c>
      <c r="J27" s="103" t="s">
        <v>94</v>
      </c>
      <c r="K27" s="231">
        <v>2</v>
      </c>
      <c r="L27" s="232" t="s">
        <v>164</v>
      </c>
    </row>
    <row r="28" spans="2:12">
      <c r="B28" s="107" t="s">
        <v>96</v>
      </c>
      <c r="C28" s="108">
        <v>11222333444</v>
      </c>
      <c r="D28" s="109" t="s">
        <v>97</v>
      </c>
      <c r="E28" s="110" t="s">
        <v>30</v>
      </c>
      <c r="F28" s="110" t="s">
        <v>83</v>
      </c>
      <c r="G28" s="111" t="s">
        <v>84</v>
      </c>
      <c r="H28" s="99">
        <v>5</v>
      </c>
      <c r="I28" s="100">
        <v>5</v>
      </c>
      <c r="J28" s="109" t="s">
        <v>97</v>
      </c>
      <c r="K28" s="234">
        <v>2</v>
      </c>
      <c r="L28" s="232" t="s">
        <v>164</v>
      </c>
    </row>
    <row r="29" spans="2:12">
      <c r="B29" s="107" t="s">
        <v>53</v>
      </c>
      <c r="C29" s="108">
        <v>11222333444</v>
      </c>
      <c r="D29" s="109" t="s">
        <v>97</v>
      </c>
      <c r="E29" s="110" t="s">
        <v>30</v>
      </c>
      <c r="F29" s="110" t="s">
        <v>32</v>
      </c>
      <c r="G29" s="112" t="s">
        <v>84</v>
      </c>
      <c r="H29" s="99">
        <v>5</v>
      </c>
      <c r="I29" s="106">
        <v>5</v>
      </c>
      <c r="J29" s="109" t="s">
        <v>97</v>
      </c>
      <c r="K29" s="234">
        <v>5</v>
      </c>
      <c r="L29" s="232" t="s">
        <v>164</v>
      </c>
    </row>
    <row r="30" spans="2:12">
      <c r="B30" s="101" t="s">
        <v>98</v>
      </c>
      <c r="C30" s="102">
        <v>76064651056</v>
      </c>
      <c r="D30" s="103" t="s">
        <v>94</v>
      </c>
      <c r="E30" s="97" t="s">
        <v>30</v>
      </c>
      <c r="F30" s="97" t="s">
        <v>83</v>
      </c>
      <c r="G30" s="98" t="s">
        <v>84</v>
      </c>
      <c r="H30" s="99">
        <v>5</v>
      </c>
      <c r="I30" s="100">
        <v>5</v>
      </c>
      <c r="J30" s="103" t="s">
        <v>94</v>
      </c>
      <c r="K30" s="231">
        <v>2</v>
      </c>
      <c r="L30" s="233" t="s">
        <v>165</v>
      </c>
    </row>
    <row r="31" spans="2:12">
      <c r="B31" s="101" t="s">
        <v>99</v>
      </c>
      <c r="C31" s="102">
        <v>16779340889</v>
      </c>
      <c r="D31" s="113" t="s">
        <v>90</v>
      </c>
      <c r="E31" s="97" t="s">
        <v>30</v>
      </c>
      <c r="F31" s="97" t="s">
        <v>32</v>
      </c>
      <c r="G31" s="98" t="s">
        <v>84</v>
      </c>
      <c r="H31" s="99">
        <v>10</v>
      </c>
      <c r="I31" s="106">
        <v>5</v>
      </c>
      <c r="J31" s="103" t="s">
        <v>100</v>
      </c>
      <c r="K31" s="231">
        <v>5</v>
      </c>
      <c r="L31" s="232" t="s">
        <v>164</v>
      </c>
    </row>
    <row r="32" spans="2:12">
      <c r="B32" s="101" t="s">
        <v>101</v>
      </c>
      <c r="C32" s="102">
        <v>41094482416</v>
      </c>
      <c r="D32" s="103" t="s">
        <v>87</v>
      </c>
      <c r="E32" s="97" t="s">
        <v>30</v>
      </c>
      <c r="F32" s="97" t="s">
        <v>32</v>
      </c>
      <c r="G32" s="98" t="s">
        <v>84</v>
      </c>
      <c r="H32" s="99">
        <v>5</v>
      </c>
      <c r="I32" s="106">
        <v>5</v>
      </c>
      <c r="J32" s="103" t="s">
        <v>87</v>
      </c>
      <c r="K32" s="231">
        <v>5</v>
      </c>
      <c r="L32" s="232" t="s">
        <v>164</v>
      </c>
    </row>
    <row r="33" spans="2:12">
      <c r="B33" s="101" t="s">
        <v>102</v>
      </c>
      <c r="C33" s="102">
        <v>59253130878</v>
      </c>
      <c r="D33" s="103" t="s">
        <v>90</v>
      </c>
      <c r="E33" s="97" t="s">
        <v>30</v>
      </c>
      <c r="F33" s="97" t="s">
        <v>83</v>
      </c>
      <c r="G33" s="98" t="s">
        <v>84</v>
      </c>
      <c r="H33" s="99">
        <v>5</v>
      </c>
      <c r="I33" s="100">
        <v>5</v>
      </c>
      <c r="J33" s="103" t="s">
        <v>90</v>
      </c>
      <c r="K33" s="231">
        <v>5</v>
      </c>
      <c r="L33" s="233" t="s">
        <v>163</v>
      </c>
    </row>
    <row r="34" spans="2:12">
      <c r="B34" s="101" t="s">
        <v>103</v>
      </c>
      <c r="C34" s="102">
        <v>40078849055</v>
      </c>
      <c r="D34" s="103" t="s">
        <v>100</v>
      </c>
      <c r="E34" s="97" t="s">
        <v>30</v>
      </c>
      <c r="F34" s="97" t="s">
        <v>83</v>
      </c>
      <c r="G34" s="117" t="s">
        <v>84</v>
      </c>
      <c r="H34" s="99">
        <v>5</v>
      </c>
      <c r="I34" s="100">
        <v>5</v>
      </c>
      <c r="J34" s="103" t="s">
        <v>100</v>
      </c>
      <c r="K34" s="231">
        <v>5</v>
      </c>
      <c r="L34" s="233" t="s">
        <v>166</v>
      </c>
    </row>
    <row r="35" spans="2:12">
      <c r="B35" s="101" t="s">
        <v>104</v>
      </c>
      <c r="C35" s="102">
        <v>50087646062</v>
      </c>
      <c r="D35" s="103" t="s">
        <v>100</v>
      </c>
      <c r="E35" s="97" t="s">
        <v>30</v>
      </c>
      <c r="F35" s="97" t="s">
        <v>83</v>
      </c>
      <c r="G35" s="117" t="s">
        <v>84</v>
      </c>
      <c r="H35" s="99">
        <v>5</v>
      </c>
      <c r="I35" s="100">
        <v>5</v>
      </c>
      <c r="J35" s="103" t="s">
        <v>100</v>
      </c>
      <c r="K35" s="231">
        <v>5</v>
      </c>
      <c r="L35" s="233" t="s">
        <v>166</v>
      </c>
    </row>
    <row r="36" spans="2:12">
      <c r="B36" s="101" t="s">
        <v>106</v>
      </c>
      <c r="C36" s="102">
        <v>37428185226</v>
      </c>
      <c r="D36" s="103" t="s">
        <v>90</v>
      </c>
      <c r="E36" s="97" t="s">
        <v>30</v>
      </c>
      <c r="F36" s="97" t="s">
        <v>83</v>
      </c>
      <c r="G36" s="117" t="s">
        <v>84</v>
      </c>
      <c r="H36" s="99">
        <v>5</v>
      </c>
      <c r="I36" s="100">
        <v>5</v>
      </c>
      <c r="J36" s="103" t="s">
        <v>90</v>
      </c>
      <c r="K36" s="231">
        <v>5</v>
      </c>
      <c r="L36" s="233" t="s">
        <v>163</v>
      </c>
    </row>
    <row r="37" spans="2:12">
      <c r="B37" s="101" t="s">
        <v>108</v>
      </c>
      <c r="C37" s="102">
        <v>82064651083</v>
      </c>
      <c r="D37" s="103" t="s">
        <v>94</v>
      </c>
      <c r="E37" s="97" t="s">
        <v>30</v>
      </c>
      <c r="F37" s="97" t="s">
        <v>83</v>
      </c>
      <c r="G37" s="98" t="s">
        <v>84</v>
      </c>
      <c r="H37" s="99">
        <v>5</v>
      </c>
      <c r="I37" s="100">
        <v>5</v>
      </c>
      <c r="J37" s="103" t="s">
        <v>94</v>
      </c>
      <c r="K37" s="231">
        <v>2</v>
      </c>
      <c r="L37" s="233" t="s">
        <v>165</v>
      </c>
    </row>
    <row r="38" spans="2:12">
      <c r="B38" s="101" t="s">
        <v>109</v>
      </c>
      <c r="C38" s="102">
        <v>79181207909</v>
      </c>
      <c r="D38" s="113" t="s">
        <v>90</v>
      </c>
      <c r="E38" s="97" t="s">
        <v>30</v>
      </c>
      <c r="F38" s="97" t="s">
        <v>32</v>
      </c>
      <c r="G38" s="98" t="s">
        <v>84</v>
      </c>
      <c r="H38" s="99">
        <v>5</v>
      </c>
      <c r="I38" s="106">
        <v>5</v>
      </c>
      <c r="J38" s="103" t="s">
        <v>87</v>
      </c>
      <c r="K38" s="231">
        <v>5</v>
      </c>
      <c r="L38" s="232" t="s">
        <v>164</v>
      </c>
    </row>
    <row r="39" spans="2:12">
      <c r="B39" s="101" t="s">
        <v>110</v>
      </c>
      <c r="C39" s="102">
        <v>89064651109</v>
      </c>
      <c r="D39" s="103" t="s">
        <v>94</v>
      </c>
      <c r="E39" s="97" t="s">
        <v>30</v>
      </c>
      <c r="F39" s="97" t="s">
        <v>83</v>
      </c>
      <c r="G39" s="98" t="s">
        <v>84</v>
      </c>
      <c r="H39" s="99">
        <v>5</v>
      </c>
      <c r="I39" s="100">
        <v>5</v>
      </c>
      <c r="J39" s="103" t="s">
        <v>94</v>
      </c>
      <c r="K39" s="231">
        <v>2</v>
      </c>
      <c r="L39" s="233" t="s">
        <v>165</v>
      </c>
    </row>
    <row r="40" spans="2:12">
      <c r="B40" s="101" t="s">
        <v>111</v>
      </c>
      <c r="C40" s="102">
        <v>82078849233</v>
      </c>
      <c r="D40" s="103" t="s">
        <v>100</v>
      </c>
      <c r="E40" s="97" t="s">
        <v>30</v>
      </c>
      <c r="F40" s="97" t="s">
        <v>32</v>
      </c>
      <c r="G40" s="98" t="s">
        <v>84</v>
      </c>
      <c r="H40" s="99">
        <v>5</v>
      </c>
      <c r="I40" s="106">
        <v>5</v>
      </c>
      <c r="J40" s="103" t="s">
        <v>100</v>
      </c>
      <c r="K40" s="231">
        <v>5</v>
      </c>
      <c r="L40" s="232" t="s">
        <v>164</v>
      </c>
    </row>
    <row r="41" spans="2:12">
      <c r="B41" s="107" t="s">
        <v>112</v>
      </c>
      <c r="C41" s="108">
        <v>22222222222</v>
      </c>
      <c r="D41" s="109" t="s">
        <v>97</v>
      </c>
      <c r="E41" s="110" t="s">
        <v>88</v>
      </c>
      <c r="F41" s="110" t="s">
        <v>83</v>
      </c>
      <c r="G41" s="112" t="s">
        <v>113</v>
      </c>
      <c r="H41" s="99">
        <v>5</v>
      </c>
      <c r="I41" s="100">
        <v>5</v>
      </c>
      <c r="J41" s="109" t="s">
        <v>97</v>
      </c>
      <c r="K41" s="235" t="s">
        <v>167</v>
      </c>
      <c r="L41" s="232" t="s">
        <v>164</v>
      </c>
    </row>
    <row r="42" spans="2:12">
      <c r="B42" s="101" t="s">
        <v>114</v>
      </c>
      <c r="C42" s="102">
        <v>13332330749</v>
      </c>
      <c r="D42" s="103" t="s">
        <v>87</v>
      </c>
      <c r="E42" s="97" t="s">
        <v>30</v>
      </c>
      <c r="F42" s="97" t="s">
        <v>83</v>
      </c>
      <c r="G42" s="98" t="s">
        <v>84</v>
      </c>
      <c r="H42" s="99">
        <v>5</v>
      </c>
      <c r="I42" s="100">
        <v>5</v>
      </c>
      <c r="J42" s="103" t="s">
        <v>87</v>
      </c>
      <c r="K42" s="231">
        <v>5</v>
      </c>
      <c r="L42" s="233" t="s">
        <v>166</v>
      </c>
    </row>
    <row r="43" spans="2:12">
      <c r="B43" s="101" t="s">
        <v>115</v>
      </c>
      <c r="C43" s="102">
        <v>24167357299</v>
      </c>
      <c r="D43" s="103" t="s">
        <v>116</v>
      </c>
      <c r="E43" s="97" t="s">
        <v>30</v>
      </c>
      <c r="F43" s="97" t="s">
        <v>83</v>
      </c>
      <c r="G43" s="98" t="s">
        <v>84</v>
      </c>
      <c r="H43" s="99">
        <v>5</v>
      </c>
      <c r="I43" s="100">
        <v>5</v>
      </c>
      <c r="J43" s="103" t="s">
        <v>116</v>
      </c>
      <c r="K43" s="231">
        <v>5</v>
      </c>
      <c r="L43" s="232" t="s">
        <v>164</v>
      </c>
    </row>
    <row r="44" spans="2:12">
      <c r="B44" s="101" t="s">
        <v>118</v>
      </c>
      <c r="C44" s="102">
        <v>24167357299</v>
      </c>
      <c r="D44" s="103" t="s">
        <v>116</v>
      </c>
      <c r="E44" s="97" t="s">
        <v>30</v>
      </c>
      <c r="F44" s="97" t="s">
        <v>32</v>
      </c>
      <c r="G44" s="98" t="s">
        <v>84</v>
      </c>
      <c r="H44" s="99">
        <v>5</v>
      </c>
      <c r="I44" s="106">
        <v>5</v>
      </c>
      <c r="J44" s="103" t="s">
        <v>116</v>
      </c>
      <c r="K44" s="231">
        <v>5</v>
      </c>
      <c r="L44" s="232" t="s">
        <v>164</v>
      </c>
    </row>
    <row r="45" spans="2:12">
      <c r="B45" s="101" t="s">
        <v>119</v>
      </c>
      <c r="C45" s="102">
        <v>19622755774</v>
      </c>
      <c r="D45" s="103" t="s">
        <v>90</v>
      </c>
      <c r="E45" s="97" t="s">
        <v>30</v>
      </c>
      <c r="F45" s="97" t="s">
        <v>32</v>
      </c>
      <c r="G45" s="98" t="s">
        <v>84</v>
      </c>
      <c r="H45" s="99">
        <v>5</v>
      </c>
      <c r="I45" s="106">
        <v>5</v>
      </c>
      <c r="J45" s="103" t="s">
        <v>90</v>
      </c>
      <c r="K45" s="231">
        <v>5</v>
      </c>
      <c r="L45" s="232" t="s">
        <v>164</v>
      </c>
    </row>
    <row r="46" spans="2:12">
      <c r="B46" s="147" t="s">
        <v>120</v>
      </c>
      <c r="C46" s="148">
        <v>70064651029</v>
      </c>
      <c r="D46" s="149" t="s">
        <v>94</v>
      </c>
      <c r="E46" s="150" t="s">
        <v>30</v>
      </c>
      <c r="F46" s="150" t="s">
        <v>83</v>
      </c>
      <c r="G46" s="151" t="s">
        <v>84</v>
      </c>
      <c r="H46" s="152">
        <v>5</v>
      </c>
      <c r="I46" s="153">
        <v>5</v>
      </c>
      <c r="J46" s="149" t="s">
        <v>94</v>
      </c>
      <c r="K46" s="236">
        <v>2</v>
      </c>
      <c r="L46" s="233" t="s">
        <v>165</v>
      </c>
    </row>
    <row r="47" spans="2:12">
      <c r="B47" s="107" t="s">
        <v>122</v>
      </c>
      <c r="C47" s="108">
        <v>33333333666</v>
      </c>
      <c r="D47" s="155" t="s">
        <v>94</v>
      </c>
      <c r="E47" s="110" t="s">
        <v>30</v>
      </c>
      <c r="F47" s="110" t="s">
        <v>83</v>
      </c>
      <c r="G47" s="112" t="s">
        <v>113</v>
      </c>
      <c r="H47" s="99">
        <v>5</v>
      </c>
      <c r="I47" s="100">
        <v>5</v>
      </c>
      <c r="J47" s="155" t="s">
        <v>94</v>
      </c>
      <c r="K47" s="234" t="s">
        <v>167</v>
      </c>
      <c r="L47" s="232" t="s">
        <v>164</v>
      </c>
    </row>
    <row r="48" spans="2:12" ht="15.75" thickBot="1">
      <c r="B48" s="156" t="s">
        <v>123</v>
      </c>
      <c r="C48" s="157">
        <v>33333333333</v>
      </c>
      <c r="D48" s="158" t="s">
        <v>94</v>
      </c>
      <c r="E48" s="159" t="s">
        <v>30</v>
      </c>
      <c r="F48" s="159" t="s">
        <v>83</v>
      </c>
      <c r="G48" s="160" t="s">
        <v>113</v>
      </c>
      <c r="H48" s="161">
        <v>5</v>
      </c>
      <c r="I48" s="162">
        <v>5</v>
      </c>
      <c r="J48" s="158" t="s">
        <v>94</v>
      </c>
      <c r="K48" s="237" t="s">
        <v>167</v>
      </c>
      <c r="L48" s="238" t="s">
        <v>164</v>
      </c>
    </row>
    <row r="49" spans="2:5">
      <c r="C49" s="30"/>
    </row>
    <row r="50" spans="2:5">
      <c r="C50" s="30"/>
    </row>
    <row r="51" spans="2:5">
      <c r="C51" s="30"/>
    </row>
    <row r="52" spans="2:5" ht="15.75" thickBot="1"/>
    <row r="53" spans="2:5" ht="15.75" thickBot="1">
      <c r="B53" s="173" t="s">
        <v>132</v>
      </c>
      <c r="C53" s="173" t="s">
        <v>77</v>
      </c>
      <c r="E53" s="17"/>
    </row>
    <row r="54" spans="2:5">
      <c r="B54" s="174" t="s">
        <v>134</v>
      </c>
      <c r="C54" s="175" t="s">
        <v>84</v>
      </c>
      <c r="E54" s="17"/>
    </row>
    <row r="55" spans="2:5">
      <c r="B55" s="176" t="s">
        <v>136</v>
      </c>
      <c r="C55" s="177" t="s">
        <v>137</v>
      </c>
      <c r="E55" s="17"/>
    </row>
    <row r="56" spans="2:5" ht="15.75" thickBot="1">
      <c r="B56" s="176" t="s">
        <v>139</v>
      </c>
      <c r="C56" s="183" t="s">
        <v>140</v>
      </c>
      <c r="E56" s="17"/>
    </row>
    <row r="57" spans="2:5">
      <c r="B57" s="176" t="s">
        <v>141</v>
      </c>
      <c r="C57" s="17"/>
      <c r="E57" s="17"/>
    </row>
    <row r="58" spans="2:5">
      <c r="B58" s="176" t="s">
        <v>143</v>
      </c>
      <c r="E58" s="17"/>
    </row>
    <row r="59" spans="2:5">
      <c r="B59" s="176" t="s">
        <v>144</v>
      </c>
      <c r="E59" s="17"/>
    </row>
    <row r="60" spans="2:5">
      <c r="B60" s="176" t="s">
        <v>145</v>
      </c>
      <c r="E60" s="17"/>
    </row>
    <row r="61" spans="2:5">
      <c r="B61" s="176" t="s">
        <v>146</v>
      </c>
    </row>
    <row r="62" spans="2:5">
      <c r="B62" s="176" t="s">
        <v>147</v>
      </c>
    </row>
    <row r="63" spans="2:5">
      <c r="B63" s="176" t="s">
        <v>34</v>
      </c>
    </row>
    <row r="64" spans="2:5">
      <c r="B64" s="185" t="s">
        <v>117</v>
      </c>
    </row>
    <row r="65" spans="2:10">
      <c r="B65" s="176" t="s">
        <v>148</v>
      </c>
    </row>
    <row r="66" spans="2:10">
      <c r="B66" s="176" t="s">
        <v>149</v>
      </c>
    </row>
    <row r="67" spans="2:10" ht="15.75" thickBot="1">
      <c r="B67" s="186" t="s">
        <v>150</v>
      </c>
    </row>
    <row r="70" spans="2:10" ht="15.75" thickBot="1"/>
    <row r="71" spans="2:10">
      <c r="B71" s="187" t="s">
        <v>151</v>
      </c>
      <c r="C71" s="188"/>
      <c r="D71" s="189"/>
      <c r="E71" s="190"/>
      <c r="F71" s="189"/>
      <c r="G71" s="189"/>
      <c r="H71" s="191"/>
      <c r="I71" s="191"/>
      <c r="J71" s="192"/>
    </row>
    <row r="72" spans="2:10">
      <c r="B72" s="193" t="s">
        <v>152</v>
      </c>
      <c r="C72" s="194" t="s">
        <v>153</v>
      </c>
      <c r="D72" s="195"/>
      <c r="E72" s="196"/>
      <c r="F72" s="195"/>
      <c r="G72" s="195"/>
      <c r="H72" s="197"/>
      <c r="I72" s="197"/>
      <c r="J72" s="198"/>
    </row>
    <row r="73" spans="2:10">
      <c r="B73" s="193" t="s">
        <v>154</v>
      </c>
      <c r="C73" s="199"/>
      <c r="D73" s="195"/>
      <c r="E73" s="196"/>
      <c r="F73" s="195"/>
      <c r="G73" s="195"/>
      <c r="H73" s="197"/>
      <c r="I73" s="197"/>
      <c r="J73" s="198"/>
    </row>
    <row r="74" spans="2:10" ht="15.75" thickBot="1">
      <c r="B74" s="200" t="s">
        <v>155</v>
      </c>
      <c r="C74" s="201" t="s">
        <v>156</v>
      </c>
      <c r="D74" s="202"/>
      <c r="E74" s="203"/>
      <c r="F74" s="202"/>
      <c r="G74" s="202"/>
      <c r="H74" s="204"/>
      <c r="I74" s="204"/>
      <c r="J74" s="205"/>
    </row>
  </sheetData>
  <sheetProtection algorithmName="SHA-256" hashValue="rLl1t7qBW3pebnFxIYM4eGHUPpP4lIn6PdG0FUB5FRk=" saltValue="GV7tiyq43QWUNWm4pSVxtg==" spinCount="100000" sheet="1" objects="1" scenarios="1"/>
  <mergeCells count="1">
    <mergeCell ref="B1: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autoPageBreaks="0"/>
  </sheetPr>
  <dimension ref="A1:Y78"/>
  <sheetViews>
    <sheetView showGridLines="0" tabSelected="1" topLeftCell="B1" zoomScale="85" zoomScaleNormal="85" workbookViewId="0"/>
  </sheetViews>
  <sheetFormatPr defaultRowHeight="15"/>
  <cols>
    <col min="1" max="1" width="26.28515625" style="14" hidden="1" customWidth="1"/>
    <col min="2" max="2" width="24" style="14" customWidth="1"/>
    <col min="3" max="3" width="49.42578125" style="14" customWidth="1"/>
    <col min="4" max="8" width="17.28515625" style="14" customWidth="1"/>
    <col min="9" max="10" width="13.28515625" style="14" customWidth="1"/>
    <col min="11" max="11" width="5.42578125" style="17" customWidth="1"/>
    <col min="22" max="23" width="17.28515625" style="14" customWidth="1"/>
    <col min="24" max="25" width="13.28515625" style="14" customWidth="1"/>
    <col min="26" max="16384" width="9.140625" style="14"/>
  </cols>
  <sheetData>
    <row r="1" spans="1:10" ht="24" customHeight="1">
      <c r="A1" s="13" t="s">
        <v>41</v>
      </c>
      <c r="C1" s="15" t="str">
        <f>(LOOKUP(dms_Model,dms_Model_List,dms_Worksheet_List))</f>
        <v>REGULATORY REPORTING STATEMENT</v>
      </c>
      <c r="D1" s="16"/>
      <c r="E1" s="16"/>
      <c r="F1" s="16"/>
      <c r="G1" s="16"/>
      <c r="H1" s="16"/>
      <c r="I1" s="16"/>
      <c r="J1" s="16"/>
    </row>
    <row r="2" spans="1:10" ht="24" customHeight="1">
      <c r="C2" s="18" t="str">
        <f>dms_TradingName</f>
        <v>AusNet (T)</v>
      </c>
      <c r="D2" s="16"/>
      <c r="E2" s="16"/>
      <c r="F2" s="16"/>
      <c r="G2" s="16"/>
      <c r="H2" s="16"/>
      <c r="I2" s="16"/>
      <c r="J2" s="16"/>
    </row>
    <row r="3" spans="1:10" ht="24" customHeight="1">
      <c r="C3" s="24" t="str">
        <f>CONCATENATE(FRCP_y1," to ",FRCP_y5)</f>
        <v>2017-18 to 2021-22</v>
      </c>
      <c r="D3" s="25"/>
      <c r="E3" s="24"/>
      <c r="F3" s="24"/>
      <c r="G3" s="24"/>
      <c r="H3" s="24"/>
      <c r="I3" s="24"/>
      <c r="J3" s="24"/>
    </row>
    <row r="4" spans="1:10" ht="24" customHeight="1">
      <c r="B4" s="206"/>
      <c r="C4" s="28" t="s">
        <v>46</v>
      </c>
      <c r="D4" s="28"/>
      <c r="E4" s="28"/>
      <c r="F4" s="28"/>
      <c r="G4" s="28"/>
      <c r="H4" s="28"/>
      <c r="I4" s="28"/>
      <c r="J4" s="28"/>
    </row>
    <row r="5" spans="1:10">
      <c r="C5" s="29"/>
    </row>
    <row r="6" spans="1:10">
      <c r="C6" s="29"/>
    </row>
    <row r="7" spans="1:10">
      <c r="C7" s="33" t="s">
        <v>0</v>
      </c>
      <c r="D7" s="34"/>
      <c r="E7" s="34"/>
      <c r="F7" s="34"/>
      <c r="G7" s="34"/>
      <c r="H7" s="34"/>
      <c r="I7" s="34"/>
      <c r="J7" s="34"/>
    </row>
    <row r="8" spans="1:10" ht="38.25" customHeight="1">
      <c r="C8" s="626" t="s">
        <v>51</v>
      </c>
      <c r="D8" s="627"/>
      <c r="E8" s="626"/>
      <c r="F8" s="626"/>
      <c r="G8" s="626"/>
      <c r="H8" s="626"/>
      <c r="I8" s="626"/>
      <c r="J8" s="626"/>
    </row>
    <row r="9" spans="1:10">
      <c r="C9" s="35"/>
      <c r="D9" s="36"/>
      <c r="E9" s="36"/>
      <c r="F9" s="36"/>
      <c r="G9" s="36"/>
      <c r="H9" s="36"/>
      <c r="I9" s="36"/>
      <c r="J9" s="36"/>
    </row>
    <row r="10" spans="1:10" ht="15.75">
      <c r="C10" s="37" t="s">
        <v>52</v>
      </c>
      <c r="D10" s="37"/>
      <c r="E10" s="37"/>
      <c r="F10" s="37"/>
      <c r="G10" s="37"/>
      <c r="H10" s="37"/>
      <c r="I10" s="37"/>
      <c r="J10" s="37"/>
    </row>
    <row r="11" spans="1:10" ht="15.75" thickBot="1">
      <c r="C11" s="38"/>
      <c r="D11" s="38"/>
      <c r="E11" s="38"/>
      <c r="F11" s="38"/>
      <c r="G11" s="38"/>
      <c r="H11" s="38"/>
      <c r="I11" s="38"/>
      <c r="J11" s="38"/>
    </row>
    <row r="12" spans="1:10" ht="20.25">
      <c r="C12" s="613" t="s">
        <v>1</v>
      </c>
      <c r="D12" s="614"/>
      <c r="E12" s="614"/>
      <c r="F12" s="614"/>
      <c r="G12" s="614"/>
      <c r="H12" s="614"/>
      <c r="I12" s="614"/>
      <c r="J12" s="628"/>
    </row>
    <row r="13" spans="1:10" ht="20.25">
      <c r="C13" s="39"/>
      <c r="D13" s="40"/>
      <c r="E13" s="40"/>
      <c r="F13" s="41"/>
      <c r="G13" s="41"/>
      <c r="H13" s="41"/>
      <c r="I13" s="41"/>
      <c r="J13" s="42"/>
    </row>
    <row r="14" spans="1:10">
      <c r="C14" s="43" t="s">
        <v>2</v>
      </c>
      <c r="D14" s="620" t="s">
        <v>95</v>
      </c>
      <c r="E14" s="621"/>
      <c r="F14" s="621"/>
      <c r="G14" s="41"/>
      <c r="H14" s="41"/>
      <c r="I14" s="41"/>
      <c r="J14" s="44"/>
    </row>
    <row r="15" spans="1:10">
      <c r="C15" s="45" t="s">
        <v>28</v>
      </c>
      <c r="D15" s="629">
        <f>INDEX(dms_ABN_List,MATCH(dms_TradingName,dms_TradingName_List))</f>
        <v>48116124362</v>
      </c>
      <c r="E15" s="629"/>
      <c r="F15" s="629"/>
      <c r="G15" s="46"/>
      <c r="H15" s="46"/>
      <c r="I15" s="46"/>
      <c r="J15" s="42"/>
    </row>
    <row r="16" spans="1:10" ht="15.75" thickBot="1">
      <c r="C16" s="47"/>
      <c r="D16" s="48"/>
      <c r="E16" s="48"/>
      <c r="F16" s="48"/>
      <c r="G16" s="49"/>
      <c r="H16" s="49"/>
      <c r="I16" s="49"/>
      <c r="J16" s="50"/>
    </row>
    <row r="17" spans="3:10" ht="29.25" customHeight="1">
      <c r="C17" s="51"/>
      <c r="D17" s="52"/>
      <c r="E17" s="52"/>
      <c r="F17" s="52"/>
      <c r="G17" s="53"/>
      <c r="H17" s="53"/>
      <c r="I17" s="53"/>
      <c r="J17" s="54"/>
    </row>
    <row r="18" spans="3:10">
      <c r="C18" s="43" t="s">
        <v>3</v>
      </c>
      <c r="D18" s="618" t="s">
        <v>26</v>
      </c>
      <c r="E18" s="619"/>
      <c r="F18" s="620"/>
      <c r="G18" s="621"/>
      <c r="H18" s="621"/>
      <c r="I18" s="622"/>
      <c r="J18" s="58"/>
    </row>
    <row r="19" spans="3:10">
      <c r="C19" s="43"/>
      <c r="D19" s="64"/>
      <c r="E19" s="64" t="s">
        <v>27</v>
      </c>
      <c r="F19" s="620"/>
      <c r="G19" s="621"/>
      <c r="H19" s="621"/>
      <c r="I19" s="622"/>
      <c r="J19" s="58"/>
    </row>
    <row r="20" spans="3:10">
      <c r="C20" s="43"/>
      <c r="D20" s="618" t="s">
        <v>4</v>
      </c>
      <c r="E20" s="619"/>
      <c r="F20" s="620"/>
      <c r="G20" s="621"/>
      <c r="H20" s="621"/>
      <c r="I20" s="622"/>
      <c r="J20" s="58"/>
    </row>
    <row r="21" spans="3:10">
      <c r="C21" s="43"/>
      <c r="D21" s="70"/>
      <c r="E21" s="64" t="s">
        <v>5</v>
      </c>
      <c r="F21" s="71" t="str">
        <f>INDEX(dms_State_List,MATCH(dms_TradingName,dms_TradingName_List))</f>
        <v>Vic</v>
      </c>
      <c r="G21" s="64" t="s">
        <v>39</v>
      </c>
      <c r="H21" s="72"/>
      <c r="I21" s="41"/>
      <c r="J21" s="42"/>
    </row>
    <row r="22" spans="3:10">
      <c r="C22" s="43"/>
      <c r="D22" s="70"/>
      <c r="E22" s="70"/>
      <c r="F22" s="70"/>
      <c r="G22" s="41"/>
      <c r="H22" s="70"/>
      <c r="I22" s="41"/>
      <c r="J22" s="42"/>
    </row>
    <row r="23" spans="3:10">
      <c r="C23" s="43" t="s">
        <v>6</v>
      </c>
      <c r="D23" s="618" t="s">
        <v>26</v>
      </c>
      <c r="E23" s="619"/>
      <c r="F23" s="620"/>
      <c r="G23" s="621"/>
      <c r="H23" s="621"/>
      <c r="I23" s="622"/>
      <c r="J23" s="44"/>
    </row>
    <row r="24" spans="3:10">
      <c r="C24" s="43"/>
      <c r="D24" s="64"/>
      <c r="E24" s="64" t="s">
        <v>27</v>
      </c>
      <c r="F24" s="620"/>
      <c r="G24" s="621"/>
      <c r="H24" s="621"/>
      <c r="I24" s="622"/>
      <c r="J24" s="44"/>
    </row>
    <row r="25" spans="3:10">
      <c r="C25" s="43"/>
      <c r="D25" s="618" t="s">
        <v>4</v>
      </c>
      <c r="E25" s="619"/>
      <c r="F25" s="620"/>
      <c r="G25" s="621"/>
      <c r="H25" s="621"/>
      <c r="I25" s="622"/>
      <c r="J25" s="44"/>
    </row>
    <row r="26" spans="3:10">
      <c r="C26" s="80"/>
      <c r="D26" s="70"/>
      <c r="E26" s="64" t="s">
        <v>5</v>
      </c>
      <c r="F26" s="72"/>
      <c r="G26" s="64" t="s">
        <v>39</v>
      </c>
      <c r="H26" s="72"/>
      <c r="I26" s="41"/>
      <c r="J26" s="42"/>
    </row>
    <row r="27" spans="3:10" ht="15.75" thickBot="1">
      <c r="C27" s="47"/>
      <c r="D27" s="48"/>
      <c r="E27" s="48"/>
      <c r="F27" s="48"/>
      <c r="G27" s="49"/>
      <c r="H27" s="49"/>
      <c r="I27" s="49"/>
      <c r="J27" s="49"/>
    </row>
    <row r="28" spans="3:10">
      <c r="C28" s="51"/>
      <c r="D28" s="52"/>
      <c r="E28" s="52"/>
      <c r="F28" s="52"/>
      <c r="G28" s="53"/>
      <c r="H28" s="53"/>
      <c r="I28" s="53"/>
      <c r="J28" s="53"/>
    </row>
    <row r="29" spans="3:10">
      <c r="C29" s="86" t="s">
        <v>7</v>
      </c>
      <c r="D29" s="623"/>
      <c r="E29" s="611"/>
      <c r="F29" s="87"/>
      <c r="G29" s="623"/>
      <c r="H29" s="611"/>
      <c r="I29" s="88"/>
      <c r="J29" s="88"/>
    </row>
    <row r="30" spans="3:10">
      <c r="C30" s="43" t="s">
        <v>8</v>
      </c>
      <c r="D30" s="624"/>
      <c r="E30" s="625"/>
      <c r="F30" s="96"/>
      <c r="G30" s="624"/>
      <c r="H30" s="625"/>
      <c r="I30" s="41"/>
      <c r="J30" s="41"/>
    </row>
    <row r="31" spans="3:10">
      <c r="C31" s="43" t="s">
        <v>9</v>
      </c>
      <c r="D31" s="610"/>
      <c r="E31" s="611"/>
      <c r="F31" s="96"/>
      <c r="G31" s="610"/>
      <c r="H31" s="611"/>
      <c r="I31" s="41"/>
      <c r="J31" s="41"/>
    </row>
    <row r="32" spans="3:10" ht="15.75" thickBot="1">
      <c r="C32" s="47"/>
      <c r="D32" s="48"/>
      <c r="E32" s="48"/>
      <c r="F32" s="48"/>
      <c r="G32" s="49"/>
      <c r="H32" s="49"/>
      <c r="I32" s="49"/>
      <c r="J32" s="49"/>
    </row>
    <row r="33" spans="1:25" ht="20.25">
      <c r="A33" s="612" t="s">
        <v>91</v>
      </c>
      <c r="C33" s="613" t="s">
        <v>10</v>
      </c>
      <c r="D33" s="614"/>
      <c r="E33" s="614"/>
      <c r="F33" s="614"/>
      <c r="G33" s="614"/>
      <c r="H33" s="614"/>
      <c r="I33" s="614"/>
      <c r="J33" s="614"/>
    </row>
    <row r="34" spans="1:25">
      <c r="A34" s="612"/>
      <c r="C34" s="104"/>
      <c r="D34" s="70"/>
      <c r="E34" s="70"/>
      <c r="F34" s="41"/>
      <c r="G34" s="41"/>
      <c r="H34" s="41"/>
      <c r="I34" s="41"/>
      <c r="J34" s="41"/>
      <c r="V34" s="17"/>
      <c r="W34" s="17"/>
      <c r="X34" s="17"/>
      <c r="Y34" s="17"/>
    </row>
    <row r="35" spans="1:25">
      <c r="A35" s="612"/>
      <c r="C35" s="43" t="s">
        <v>11</v>
      </c>
      <c r="D35" s="222" t="str">
        <f>CONCATENATE(IF(dms_RPT="Calendar",CRCP_y5+1,(LEFT(CRCP_y5,4)+1&amp;"-"&amp;IF(MID(CRCP_y5,6,2)&lt;"09","0"&amp;RIGHT(CRCP_y5,1)+1,RIGHT(CRCP_y5,2)+1))))</f>
        <v>2017-18</v>
      </c>
      <c r="E35" s="222" t="str">
        <f>CONCATENATE(IF(dms_RPT="Calendar",FRCP_y1+1,(LEFT(FRCP_y1,4)+1&amp;"-"&amp;IF(MID(FRCP_y1,6,2)&lt;"09","0"&amp;RIGHT(FRCP_y1,1)+1,RIGHT(FRCP_y1,2)+1))))</f>
        <v>2018-19</v>
      </c>
      <c r="F35" s="222" t="str">
        <f>CONCATENATE(IF(dms_RPT="Calendar",FRCP_y2+1,(LEFT(FRCP_y2,4)+1&amp;"-"&amp;IF(MID(FRCP_y2,6,2)&lt;"09","0"&amp;RIGHT(FRCP_y2,1)+1,RIGHT(FRCP_y2,2)+1))))</f>
        <v>2019-20</v>
      </c>
      <c r="G35" s="222" t="str">
        <f>CONCATENATE(IF(dms_RPT="Calendar",FRCP_y3+1,(LEFT(FRCP_y3,4)+1&amp;"-"&amp;IF(MID(FRCP_y3,6,2)&lt;"09","0"&amp;RIGHT(FRCP_y3,1)+1,RIGHT(FRCP_y3,2)+1))))</f>
        <v>2020-21</v>
      </c>
      <c r="H35" s="222" t="str">
        <f>CONCATENATE(IF(dms_RPT="Calendar",FRCP_y4+1,(LEFT(FRCP_y4,4)+1&amp;"-"&amp;IF(MID(FRCP_y4,6,2)&lt;"09","0"&amp;RIGHT(FRCP_y4,1)+1,RIGHT(FRCP_y4,2)+1))))</f>
        <v>2021-22</v>
      </c>
      <c r="I35" s="105"/>
      <c r="J35" s="105"/>
      <c r="V35" s="17"/>
      <c r="W35" s="17"/>
      <c r="X35" s="17"/>
      <c r="Y35" s="17"/>
    </row>
    <row r="36" spans="1:25" ht="15.75" thickBot="1">
      <c r="A36" s="612"/>
      <c r="C36" s="47"/>
      <c r="D36" s="48"/>
      <c r="E36" s="48"/>
      <c r="F36" s="48"/>
      <c r="G36" s="49"/>
      <c r="H36" s="49"/>
      <c r="I36" s="49"/>
      <c r="J36" s="49"/>
      <c r="V36" s="17"/>
      <c r="W36" s="17"/>
      <c r="X36" s="17"/>
      <c r="Y36" s="17"/>
    </row>
    <row r="37" spans="1:25">
      <c r="A37" s="612"/>
      <c r="C37" s="51"/>
      <c r="D37" s="52"/>
      <c r="E37" s="52"/>
      <c r="F37" s="52"/>
      <c r="G37" s="53"/>
      <c r="H37" s="53"/>
      <c r="I37" s="53"/>
      <c r="J37" s="53"/>
      <c r="V37" s="17"/>
      <c r="W37" s="17"/>
      <c r="X37" s="17"/>
      <c r="Y37" s="17"/>
    </row>
    <row r="38" spans="1:25">
      <c r="A38" s="612"/>
      <c r="C38" s="43" t="s">
        <v>12</v>
      </c>
      <c r="D38" s="223" t="s">
        <v>17</v>
      </c>
      <c r="E38" s="224" t="str">
        <f>CONCATENATE(IF(dms_RPT="Calendar",CRCP_y1+1,(LEFT(CRCP_y1,4)+1&amp;"-"&amp;IF(MID(CRCP_y1,6,2)&lt;"09","0"&amp;RIGHT(CRCP_y1,1)+1,RIGHT(CRCP_y1,2)+1))))</f>
        <v>2013-14</v>
      </c>
      <c r="F38" s="224" t="str">
        <f>CONCATENATE(IF(dms_RPT="Calendar",CRCP_y2+1,(LEFT(CRCP_y2,4)+1&amp;"-"&amp;IF(MID(CRCP_y2,6,2)&lt;"09","0"&amp;RIGHT(CRCP_y2,1)+1,RIGHT(CRCP_y2,2)+1))))</f>
        <v>2014-15</v>
      </c>
      <c r="G38" s="224" t="str">
        <f>CONCATENATE(IF(dms_RPT="Calendar",CRCP_y3+1,(LEFT(CRCP_y3,4)+1&amp;"-"&amp;IF(MID(CRCP_y3,6,2)&lt;"09","0"&amp;RIGHT(CRCP_y3,1)+1,RIGHT(CRCP_y3,2)+1))))</f>
        <v>2015-16</v>
      </c>
      <c r="H38" s="225" t="str">
        <f>CONCATENATE(IF(dms_RPT="Calendar",CRCP_y4+1,(LEFT(CRCP_y4,4)+1&amp;"-"&amp;IF(MID(CRCP_y4,6,2)&lt;"09","0"&amp;RIGHT(CRCP_y4,1)+1,RIGHT(CRCP_y4,2)+1))))</f>
        <v>2016-17</v>
      </c>
      <c r="I38" s="105"/>
      <c r="J38" s="105"/>
      <c r="V38" s="17"/>
      <c r="W38" s="17"/>
      <c r="X38" s="17"/>
      <c r="Y38" s="17"/>
    </row>
    <row r="39" spans="1:25" ht="15.75" thickBot="1">
      <c r="A39" s="612"/>
      <c r="C39" s="47"/>
      <c r="D39" s="615"/>
      <c r="E39" s="615"/>
      <c r="F39" s="48"/>
      <c r="G39" s="49"/>
      <c r="H39" s="49"/>
      <c r="I39" s="49"/>
      <c r="J39" s="49"/>
      <c r="V39" s="17"/>
      <c r="W39" s="17"/>
      <c r="X39" s="17"/>
      <c r="Y39" s="17"/>
    </row>
    <row r="40" spans="1:25">
      <c r="A40" s="612"/>
      <c r="C40" s="51"/>
      <c r="D40" s="52"/>
      <c r="E40" s="52"/>
      <c r="F40" s="52"/>
      <c r="G40" s="53"/>
      <c r="H40" s="53"/>
      <c r="I40" s="53"/>
      <c r="J40" s="53"/>
      <c r="V40" s="17"/>
      <c r="W40" s="17"/>
      <c r="X40" s="17"/>
      <c r="Y40" s="17"/>
    </row>
    <row r="41" spans="1:25">
      <c r="A41" s="612"/>
      <c r="C41" s="43" t="s">
        <v>13</v>
      </c>
      <c r="D41" s="222" t="str">
        <f>CONCATENATE(IF(dms_RPT="Calendar",PRCP_y2-1,(LEFT(PRCP_y2,4)-1&amp;"-"&amp;IF(MID(PRCP_y2,3,1)="0","0"&amp;RIGHT(PRCP_y2,2)-1,RIGHT(PRCP_y2,2)-1))))</f>
        <v>2007-08</v>
      </c>
      <c r="E41" s="222" t="str">
        <f>CONCATENATE(IF(dms_RPT="Calendar",PRCP_y3-1,(LEFT(PRCP_y3,4)-1&amp;"-"&amp;IF(MID(PRCP_y3,3,1)="0","0"&amp;RIGHT(PRCP_y3,2)-1,RIGHT(PRCP_y3,2)-1))))</f>
        <v>2008-09</v>
      </c>
      <c r="F41" s="222" t="str">
        <f>CONCATENATE(IF(dms_RPT="Calendar",PRCP_y4-1,(LEFT(PRCP_y4,4)-1&amp;"-"&amp;IF(MID(PRCP_y4,3,1)="0","0"&amp;RIGHT(PRCP_y4,2)-1,RIGHT(PRCP_y4,2)-1))))</f>
        <v>2009-10</v>
      </c>
      <c r="G41" s="222" t="str">
        <f>CONCATENATE(IF(dms_RPT="Calendar",PRCP_y5-1,(LEFT(PRCP_y5,4)-1&amp;"-"&amp;IF(MID(PRCP_y5,3,1)="0","0"&amp;RIGHT(PRCP_y5,2)-1,RIGHT(PRCP_y5,2)-1))))</f>
        <v>2010-11</v>
      </c>
      <c r="H41" s="226" t="str">
        <f>CONCATENATE(IF(dms_RPT="Calendar",CRCP_y1-1,(LEFT(CRCP_y1,4)-1&amp;"-"&amp;IF(MID(CRCP_y1,3,1)="0","0"&amp;RIGHT(CRCP_y1,2)-1,RIGHT(CRCP_y1,2)-1))))</f>
        <v>2011-12</v>
      </c>
      <c r="I41" s="105"/>
      <c r="J41" s="105"/>
      <c r="V41" s="17"/>
      <c r="W41" s="17"/>
      <c r="X41" s="17"/>
      <c r="Y41" s="17"/>
    </row>
    <row r="42" spans="1:25" ht="15.75" thickBot="1">
      <c r="A42" s="612"/>
      <c r="C42" s="114"/>
      <c r="D42" s="115"/>
      <c r="E42" s="115"/>
      <c r="F42" s="49"/>
      <c r="G42" s="116"/>
      <c r="H42" s="116"/>
      <c r="I42" s="116"/>
      <c r="J42" s="116"/>
      <c r="V42" s="17"/>
      <c r="W42" s="17"/>
      <c r="X42" s="17"/>
      <c r="Y42" s="17"/>
    </row>
    <row r="43" spans="1:25" hidden="1">
      <c r="B43" s="17"/>
      <c r="C43" s="17"/>
      <c r="D43" s="17"/>
      <c r="E43" s="17"/>
      <c r="F43" s="17"/>
      <c r="G43" s="17"/>
      <c r="H43" s="17"/>
      <c r="I43" s="17"/>
      <c r="J43" s="17"/>
      <c r="V43" s="17"/>
      <c r="W43" s="17"/>
      <c r="X43" s="17"/>
      <c r="Y43" s="17"/>
    </row>
    <row r="44" spans="1:25" hidden="1">
      <c r="A44" s="616" t="s">
        <v>105</v>
      </c>
      <c r="C44" s="118"/>
      <c r="D44" s="119"/>
      <c r="E44" s="119"/>
      <c r="F44" s="119"/>
      <c r="G44" s="120"/>
      <c r="H44" s="120"/>
      <c r="I44" s="120"/>
      <c r="J44" s="121"/>
      <c r="V44" s="17"/>
      <c r="W44" s="17"/>
      <c r="X44" s="17"/>
      <c r="Y44" s="17"/>
    </row>
    <row r="45" spans="1:25" hidden="1">
      <c r="A45" s="617"/>
      <c r="C45" s="122" t="s">
        <v>107</v>
      </c>
      <c r="D45" s="123" t="s">
        <v>20</v>
      </c>
      <c r="E45" s="124"/>
      <c r="F45" s="124"/>
      <c r="G45" s="125"/>
      <c r="H45" s="125"/>
      <c r="I45" s="125"/>
      <c r="J45" s="126"/>
    </row>
    <row r="46" spans="1:25" hidden="1">
      <c r="A46" s="617"/>
      <c r="C46" s="122"/>
      <c r="D46" s="127"/>
      <c r="E46" s="127"/>
      <c r="F46" s="127"/>
      <c r="G46" s="127"/>
      <c r="H46" s="127"/>
      <c r="I46" s="127"/>
      <c r="J46" s="126"/>
    </row>
    <row r="47" spans="1:25" ht="15.75" hidden="1" thickBot="1">
      <c r="A47" s="617"/>
      <c r="C47" s="128"/>
      <c r="D47" s="129"/>
      <c r="E47" s="129"/>
      <c r="F47" s="129"/>
      <c r="G47" s="130"/>
      <c r="H47" s="130"/>
      <c r="I47" s="130"/>
      <c r="J47" s="131"/>
    </row>
    <row r="48" spans="1:25">
      <c r="C48" s="17"/>
      <c r="D48" s="17"/>
      <c r="E48" s="17"/>
      <c r="F48" s="17"/>
      <c r="G48" s="17"/>
      <c r="H48" s="17"/>
      <c r="I48" s="17"/>
      <c r="J48" s="17"/>
    </row>
    <row r="49" spans="1:11" ht="15.75" thickBot="1"/>
    <row r="50" spans="1:11" hidden="1">
      <c r="A50" s="213" t="s">
        <v>160</v>
      </c>
      <c r="C50" s="132" t="s">
        <v>29</v>
      </c>
      <c r="D50" s="133" t="str">
        <f>INDEX(dms_Sector_List,MATCH(dms_TradingName,dms_TradingName_List))</f>
        <v>Electricity</v>
      </c>
      <c r="E50" s="134"/>
      <c r="F50" s="134"/>
      <c r="G50" s="134"/>
      <c r="H50" s="134"/>
      <c r="I50" s="134"/>
      <c r="J50" s="135"/>
    </row>
    <row r="51" spans="1:11" hidden="1">
      <c r="A51" s="212"/>
      <c r="C51" s="215" t="s">
        <v>31</v>
      </c>
      <c r="D51" s="137" t="str">
        <f>INDEX(dms_Segment_List,MATCH(dms_TradingName,dms_TradingName_List))</f>
        <v>Transmission</v>
      </c>
      <c r="E51" s="138"/>
      <c r="F51" s="139"/>
      <c r="G51" s="139"/>
      <c r="H51" s="139"/>
      <c r="I51" s="139"/>
      <c r="J51" s="140"/>
    </row>
    <row r="52" spans="1:11">
      <c r="C52" s="217" t="s">
        <v>33</v>
      </c>
      <c r="D52" s="604" t="s">
        <v>34</v>
      </c>
      <c r="E52" s="605"/>
      <c r="F52" s="134"/>
      <c r="G52" s="134"/>
      <c r="H52" s="134"/>
      <c r="I52" s="134"/>
      <c r="J52" s="218"/>
    </row>
    <row r="53" spans="1:11" hidden="1">
      <c r="A53" s="214"/>
      <c r="B53" s="141"/>
      <c r="C53" s="142" t="s">
        <v>35</v>
      </c>
      <c r="D53" s="143" t="str">
        <f>(LOOKUP(dms_Model,dms_Model_List,dms_RYE_List2))</f>
        <v>2022</v>
      </c>
      <c r="E53" s="144"/>
      <c r="F53" s="144"/>
      <c r="G53" s="144"/>
      <c r="H53" s="144"/>
      <c r="I53" s="144"/>
      <c r="J53" s="219"/>
    </row>
    <row r="54" spans="1:11" s="141" customFormat="1" ht="14.25" hidden="1">
      <c r="A54" s="212"/>
      <c r="B54" s="14"/>
      <c r="C54" s="145" t="s">
        <v>36</v>
      </c>
      <c r="D54" s="137" t="str">
        <f>IF(LEN(CRCP_y1)&gt;4,"Financial","Calendar")</f>
        <v>Financial</v>
      </c>
      <c r="E54" s="139"/>
      <c r="F54" s="139"/>
      <c r="G54" s="139"/>
      <c r="H54" s="139"/>
      <c r="I54" s="139"/>
      <c r="J54" s="220"/>
      <c r="K54" s="146"/>
    </row>
    <row r="55" spans="1:11" hidden="1">
      <c r="A55" s="212"/>
      <c r="C55" s="136" t="s">
        <v>121</v>
      </c>
      <c r="D55" s="137" t="s">
        <v>37</v>
      </c>
      <c r="E55" s="139"/>
      <c r="F55" s="154"/>
      <c r="G55" s="139"/>
      <c r="H55" s="139"/>
      <c r="I55" s="139"/>
      <c r="J55" s="220"/>
    </row>
    <row r="56" spans="1:11" hidden="1">
      <c r="A56" s="212"/>
      <c r="C56" s="136" t="s">
        <v>38</v>
      </c>
      <c r="D56" s="137" t="s">
        <v>159</v>
      </c>
      <c r="E56" s="139"/>
      <c r="F56" s="139"/>
      <c r="G56" s="139"/>
      <c r="H56" s="139"/>
      <c r="I56" s="139"/>
      <c r="J56" s="220"/>
    </row>
    <row r="57" spans="1:11">
      <c r="C57" s="163" t="s">
        <v>124</v>
      </c>
      <c r="D57" s="164" t="s">
        <v>125</v>
      </c>
      <c r="E57" s="139"/>
      <c r="F57" s="139"/>
      <c r="G57" s="139"/>
      <c r="H57" s="139"/>
      <c r="I57" s="139"/>
      <c r="J57" s="220"/>
    </row>
    <row r="58" spans="1:11" hidden="1">
      <c r="C58" s="165" t="s">
        <v>126</v>
      </c>
      <c r="D58" s="166" t="s">
        <v>127</v>
      </c>
      <c r="E58" s="139"/>
      <c r="F58" s="139"/>
      <c r="G58" s="139"/>
      <c r="H58" s="139"/>
      <c r="I58" s="139"/>
      <c r="J58" s="220"/>
    </row>
    <row r="59" spans="1:11" ht="62.25" customHeight="1" thickBot="1">
      <c r="C59" s="221" t="s">
        <v>128</v>
      </c>
      <c r="D59" s="606"/>
      <c r="E59" s="607"/>
      <c r="F59" s="607"/>
      <c r="G59" s="607"/>
      <c r="H59" s="607"/>
      <c r="I59" s="607"/>
      <c r="J59" s="608"/>
    </row>
    <row r="60" spans="1:11" ht="35.25" hidden="1" customHeight="1">
      <c r="A60" s="609" t="s">
        <v>129</v>
      </c>
      <c r="C60" s="216" t="s">
        <v>130</v>
      </c>
      <c r="D60" s="137">
        <v>1</v>
      </c>
      <c r="E60" s="139"/>
      <c r="F60" s="139"/>
      <c r="G60" s="139"/>
      <c r="H60" s="139"/>
      <c r="I60" s="139"/>
      <c r="J60" s="140"/>
    </row>
    <row r="61" spans="1:11" hidden="1">
      <c r="A61" s="609"/>
      <c r="C61" s="170" t="s">
        <v>131</v>
      </c>
      <c r="D61" s="211" t="s">
        <v>157</v>
      </c>
      <c r="E61" s="171"/>
      <c r="F61" s="171"/>
      <c r="G61" s="171"/>
      <c r="H61" s="171"/>
      <c r="I61" s="171"/>
      <c r="J61" s="172"/>
    </row>
    <row r="62" spans="1:11" ht="15" hidden="1" customHeight="1">
      <c r="A62" s="609"/>
      <c r="C62" s="167" t="s">
        <v>133</v>
      </c>
      <c r="D62" s="168" t="str">
        <f>INDEX(dms_FormControl_List,MATCH(dms_TradingName,dms_TradingName_List))</f>
        <v>Revenue cap</v>
      </c>
      <c r="E62" s="168"/>
      <c r="F62" s="168"/>
      <c r="G62" s="168"/>
      <c r="H62" s="168"/>
      <c r="I62" s="168"/>
      <c r="J62" s="169"/>
    </row>
    <row r="63" spans="1:11" ht="15" hidden="1" customHeight="1">
      <c r="A63" s="609"/>
      <c r="C63" s="170" t="s">
        <v>135</v>
      </c>
      <c r="D63" s="138">
        <v>3</v>
      </c>
      <c r="E63" s="139"/>
      <c r="F63" s="139"/>
      <c r="G63" s="139"/>
      <c r="H63" s="139"/>
      <c r="I63" s="139"/>
      <c r="J63" s="140"/>
    </row>
    <row r="64" spans="1:11" ht="15.75" hidden="1" customHeight="1">
      <c r="A64" s="609"/>
      <c r="C64" s="178" t="s">
        <v>138</v>
      </c>
      <c r="D64" s="179">
        <f>INDEX(dms_FRCPlength_List,MATCH(dms_TradingName,dms_TradingName_List))</f>
        <v>5</v>
      </c>
      <c r="E64" s="180"/>
      <c r="F64" s="181"/>
      <c r="G64" s="181"/>
      <c r="H64" s="181"/>
      <c r="I64" s="181"/>
      <c r="J64" s="182"/>
    </row>
    <row r="65" spans="1:10" ht="14.25" hidden="1" customHeight="1">
      <c r="A65" s="609"/>
      <c r="C65" s="145" t="s">
        <v>40</v>
      </c>
      <c r="D65" s="137">
        <v>1</v>
      </c>
      <c r="E65" s="139"/>
      <c r="F65" s="139"/>
      <c r="G65" s="139"/>
      <c r="H65" s="139"/>
      <c r="I65" s="139"/>
      <c r="J65" s="140"/>
    </row>
    <row r="66" spans="1:10" ht="15" hidden="1" customHeight="1">
      <c r="A66" s="609"/>
      <c r="C66" s="145" t="s">
        <v>142</v>
      </c>
      <c r="D66" s="137" t="str">
        <f>INDEX(dms_JurisdictionList,MATCH(dms_TradingName,dms_TradingName_List))</f>
        <v>Vic</v>
      </c>
      <c r="E66" s="139"/>
      <c r="F66" s="139"/>
      <c r="G66" s="139"/>
      <c r="H66" s="139"/>
      <c r="I66" s="139"/>
      <c r="J66" s="140"/>
    </row>
    <row r="67" spans="1:10" ht="15" customHeight="1">
      <c r="D67" s="184"/>
    </row>
    <row r="78" spans="1:10">
      <c r="C78" s="184"/>
    </row>
  </sheetData>
  <sheetProtection algorithmName="SHA-256" hashValue="zqE97XBrsE8P2FcEyaZ9ibpkjOeVLE0r26sHN9j1Gpc=" saltValue="sU5CFaHrGm8O6K0njvx0Hw==" spinCount="100000" sheet="1" objects="1" scenarios="1"/>
  <dataConsolidate/>
  <mergeCells count="27">
    <mergeCell ref="F24:I24"/>
    <mergeCell ref="C8:J8"/>
    <mergeCell ref="C12:J12"/>
    <mergeCell ref="D14:F14"/>
    <mergeCell ref="D15:F15"/>
    <mergeCell ref="D18:E18"/>
    <mergeCell ref="F18:I18"/>
    <mergeCell ref="F19:I19"/>
    <mergeCell ref="D20:E20"/>
    <mergeCell ref="F20:I20"/>
    <mergeCell ref="D23:E23"/>
    <mergeCell ref="F23:I23"/>
    <mergeCell ref="D25:E25"/>
    <mergeCell ref="F25:I25"/>
    <mergeCell ref="D29:E29"/>
    <mergeCell ref="G29:H29"/>
    <mergeCell ref="D30:E30"/>
    <mergeCell ref="G30:H30"/>
    <mergeCell ref="D52:E52"/>
    <mergeCell ref="D59:J59"/>
    <mergeCell ref="A60:A66"/>
    <mergeCell ref="D31:E31"/>
    <mergeCell ref="G31:H31"/>
    <mergeCell ref="A33:A42"/>
    <mergeCell ref="C33:J33"/>
    <mergeCell ref="D39:E39"/>
    <mergeCell ref="A44:A47"/>
  </mergeCells>
  <dataValidations count="12">
    <dataValidation type="list" allowBlank="1" showInputMessage="1" showErrorMessage="1" sqref="D52:E52">
      <formula1>dms_SourceList</formula1>
    </dataValidation>
    <dataValidation type="list" allowBlank="1" showInputMessage="1" showErrorMessage="1" sqref="F21">
      <formula1>"ACT, NSW,SA,Qld,Vic,-,Tas"</formula1>
    </dataValidation>
    <dataValidation type="list" allowBlank="1" showInputMessage="1" showErrorMessage="1" promptTitle="Regulatory Year" prompt="Please pick from drop down list. _x000a_This value is used to populate column headings within the templates." sqref="D45">
      <formula1>"2013-14,2014-15,2015-16,2016-17,2017-18,2018-19,2019-20,2020-21,2021-22,2022-23,2023-24,2013,2014,2015,2016,2017,2018,2019,2020,2021,2022,2023,2024"</formula1>
    </dataValidation>
    <dataValidation type="list" operator="lessThanOrEqual" showInputMessage="1" showErrorMessage="1" sqref="D14 I14">
      <formula1>dms_TradingName_List</formula1>
    </dataValidation>
    <dataValidation type="list" allowBlank="1" showInputMessage="1" showErrorMessage="1" sqref="D58">
      <formula1>"Yes, No"</formula1>
    </dataValidation>
    <dataValidation type="list" allowBlank="1" showInputMessage="1" showErrorMessage="1" sqref="D56">
      <formula1>"Public, Confidential"</formula1>
    </dataValidation>
    <dataValidation type="list" operator="lessThanOrEqual" showInputMessage="1" showErrorMessage="1" sqref="F26">
      <formula1>"ACT,Qld,NSW,Vic,Tas,SA"</formula1>
    </dataValidation>
    <dataValidation type="textLength" operator="greaterThan" showInputMessage="1" showErrorMessage="1" sqref="F20:I20 F18:I18 F25:I25 F23:I23">
      <formula1>1</formula1>
    </dataValidation>
    <dataValidation type="whole" operator="greaterThan" showInputMessage="1" showErrorMessage="1" sqref="H21 H26">
      <formula1>1</formula1>
    </dataValidation>
    <dataValidation type="list" allowBlank="1" showInputMessage="1" showErrorMessage="1" sqref="D54">
      <formula1>"Financial, Calendar, Other"</formula1>
    </dataValidation>
    <dataValidation type="list" allowBlank="1" showInputMessage="1" showErrorMessage="1" sqref="D57">
      <formula1>"Actual, Estimate, Consolidated, Public"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D59:J59">
      <formula1>150</formula1>
    </dataValidation>
  </dataValidations>
  <pageMargins left="0.25" right="0.25" top="0.75" bottom="0.75" header="0.3" footer="0.3"/>
  <pageSetup paperSize="9" scale="90" orientation="landscape" r:id="rId1"/>
  <rowBreaks count="1" manualBreakCount="1">
    <brk id="32" min="2"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'AER only'!$B$10:$B$17</xm:f>
          </x14:formula1>
          <xm:sqref>D55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S25"/>
  <sheetViews>
    <sheetView zoomScaleNormal="100" workbookViewId="0">
      <selection activeCell="G8" sqref="G8"/>
    </sheetView>
  </sheetViews>
  <sheetFormatPr defaultRowHeight="12.75"/>
  <cols>
    <col min="1" max="1" width="9.140625" style="520"/>
    <col min="2" max="2" width="39.28515625" style="520" customWidth="1"/>
    <col min="3" max="6" width="9.85546875" style="520" customWidth="1"/>
    <col min="7" max="14" width="10.28515625" style="520" customWidth="1"/>
    <col min="15" max="15" width="3.5703125" style="520" customWidth="1"/>
    <col min="16" max="17" width="10.28515625" style="520" customWidth="1"/>
    <col min="18" max="16384" width="9.140625" style="520"/>
  </cols>
  <sheetData>
    <row r="2" spans="2:19" s="515" customFormat="1" ht="12">
      <c r="B2" s="514" t="s">
        <v>238</v>
      </c>
      <c r="C2" s="514"/>
      <c r="D2" s="514"/>
    </row>
    <row r="4" spans="2:19">
      <c r="B4" s="516"/>
      <c r="C4" s="517" t="s">
        <v>229</v>
      </c>
      <c r="D4" s="517" t="s">
        <v>230</v>
      </c>
      <c r="E4" s="517" t="s">
        <v>17</v>
      </c>
      <c r="F4" s="517" t="s">
        <v>231</v>
      </c>
      <c r="G4" s="518" t="s">
        <v>20</v>
      </c>
      <c r="H4" s="517" t="s">
        <v>232</v>
      </c>
      <c r="I4" s="517" t="s">
        <v>233</v>
      </c>
      <c r="J4" s="518"/>
      <c r="K4" s="519"/>
      <c r="L4" s="519"/>
      <c r="M4" s="519"/>
      <c r="N4" s="519"/>
      <c r="O4" s="519"/>
      <c r="P4" s="516"/>
    </row>
    <row r="5" spans="2:19">
      <c r="B5" s="521"/>
      <c r="C5" s="522"/>
      <c r="D5" s="522"/>
      <c r="E5" s="522"/>
      <c r="F5" s="522"/>
      <c r="G5" s="523"/>
      <c r="H5" s="524"/>
      <c r="I5" s="524"/>
      <c r="J5" s="523"/>
      <c r="K5" s="524"/>
      <c r="L5" s="524"/>
      <c r="M5" s="524"/>
      <c r="N5" s="524"/>
      <c r="O5" s="524"/>
      <c r="P5" s="516"/>
    </row>
    <row r="6" spans="2:19">
      <c r="B6" s="516" t="s">
        <v>239</v>
      </c>
      <c r="C6" s="525">
        <f>'[13]AER EBSS Model'!S13*1000/[13]CPI!$C$36</f>
        <v>83913.511265889407</v>
      </c>
      <c r="D6" s="525">
        <f>'[13]AER EBSS Model'!T13*1000/[13]CPI!$C$36</f>
        <v>84862.162845410538</v>
      </c>
      <c r="E6" s="525">
        <f>'[13]AER EBSS Model'!U13*1000/[13]CPI!$C$36</f>
        <v>86515.179840771132</v>
      </c>
      <c r="F6" s="525">
        <f>'[13]AER EBSS Model'!V13*1000/[13]CPI!$C$36</f>
        <v>87352.420903838152</v>
      </c>
      <c r="G6" s="526">
        <f>'[13]AER Opex Model'!J52/[13]CPI!$C$18</f>
        <v>84173.400934679987</v>
      </c>
      <c r="H6" s="527">
        <f>'[13]AER Opex Model'!K52/[13]CPI!$C$18</f>
        <v>86468.312908185355</v>
      </c>
      <c r="I6" s="528">
        <f>'[13]AER Opex Model'!L52/[13]CPI!$C$18</f>
        <v>87321.098105626006</v>
      </c>
      <c r="J6" s="523"/>
      <c r="K6" s="524"/>
      <c r="L6" s="524"/>
      <c r="M6" s="524"/>
      <c r="N6" s="524"/>
      <c r="O6" s="524"/>
      <c r="P6" s="516"/>
    </row>
    <row r="7" spans="2:19" s="530" customFormat="1">
      <c r="B7" s="521"/>
      <c r="C7" s="521"/>
      <c r="D7" s="521"/>
      <c r="E7" s="521"/>
      <c r="F7" s="521"/>
      <c r="G7" s="526"/>
      <c r="H7" s="527"/>
      <c r="I7" s="528"/>
      <c r="J7" s="529"/>
      <c r="K7" s="527"/>
      <c r="L7" s="521"/>
      <c r="M7" s="521"/>
      <c r="N7" s="521"/>
      <c r="O7" s="521"/>
      <c r="P7" s="521"/>
    </row>
    <row r="8" spans="2:19">
      <c r="B8" s="531" t="s">
        <v>240</v>
      </c>
      <c r="C8" s="527">
        <f>'[13]Actual opex ($ March 2017)'!C21</f>
        <v>81792.233746427199</v>
      </c>
      <c r="D8" s="527">
        <f>'[13]Actual opex ($ March 2017)'!D21</f>
        <v>77096.576260718182</v>
      </c>
      <c r="E8" s="527">
        <f>'[13]Actual opex ($ March 2017)'!E21</f>
        <v>77911.046278596215</v>
      </c>
      <c r="F8" s="527">
        <f>'[13]Actual opex ($ March 2017)'!F21</f>
        <v>82012.863884686434</v>
      </c>
      <c r="G8" s="526">
        <f>'[13]Actual opex ($ March 2017)'!G21</f>
        <v>85416.905562389729</v>
      </c>
      <c r="H8" s="527">
        <f>'[13]Actual opex ($ March 2017)'!H21</f>
        <v>87201.559084895154</v>
      </c>
      <c r="I8" s="528">
        <f>'[13]Actual opex ($ March 2017)'!I21</f>
        <v>88054.344282335805</v>
      </c>
      <c r="J8" s="532"/>
      <c r="K8" s="521"/>
      <c r="L8" s="521"/>
      <c r="M8" s="521"/>
      <c r="N8" s="521"/>
      <c r="O8" s="521"/>
      <c r="P8" s="521"/>
      <c r="Q8" s="530"/>
      <c r="R8" s="530"/>
      <c r="S8" s="530"/>
    </row>
    <row r="9" spans="2:19">
      <c r="B9" s="521"/>
      <c r="C9" s="521"/>
      <c r="D9" s="521"/>
      <c r="E9" s="521"/>
      <c r="F9" s="521"/>
      <c r="G9" s="526"/>
      <c r="H9" s="521"/>
      <c r="I9" s="533"/>
      <c r="J9" s="521"/>
      <c r="K9" s="521"/>
      <c r="L9" s="521"/>
      <c r="M9" s="521"/>
      <c r="N9" s="521"/>
      <c r="O9" s="521"/>
      <c r="P9" s="516"/>
    </row>
    <row r="10" spans="2:19">
      <c r="B10" s="534" t="s">
        <v>241</v>
      </c>
      <c r="C10" s="527">
        <f>C6-C8</f>
        <v>2121.2775194622081</v>
      </c>
      <c r="D10" s="527">
        <f>D6-D8</f>
        <v>7765.5865846923552</v>
      </c>
      <c r="E10" s="527">
        <f>E6-E8</f>
        <v>8604.1335621749167</v>
      </c>
      <c r="F10" s="527">
        <f>F6-F8</f>
        <v>5339.5570191517181</v>
      </c>
      <c r="G10" s="526">
        <f>(G6-G8)-F10+D10</f>
        <v>1182.5249378308945</v>
      </c>
      <c r="H10" s="527">
        <f>H6-H8</f>
        <v>-733.24617670979933</v>
      </c>
      <c r="I10" s="528">
        <f>I6-I8</f>
        <v>-733.24617670979933</v>
      </c>
      <c r="J10" s="532"/>
      <c r="K10" s="521"/>
      <c r="L10" s="521"/>
      <c r="M10" s="521"/>
      <c r="N10" s="521"/>
      <c r="O10" s="521"/>
      <c r="P10" s="516"/>
    </row>
    <row r="11" spans="2:19">
      <c r="B11" s="535" t="s">
        <v>242</v>
      </c>
      <c r="C11" s="535"/>
      <c r="D11" s="535"/>
      <c r="E11" s="535"/>
      <c r="F11" s="535"/>
      <c r="G11" s="526">
        <f>G10</f>
        <v>1182.5249378308945</v>
      </c>
      <c r="H11" s="536">
        <f>H10-(G6-G8)</f>
        <v>510.25845099994331</v>
      </c>
      <c r="I11" s="528">
        <f>I10-(H6-H8)</f>
        <v>0</v>
      </c>
      <c r="J11" s="521"/>
      <c r="K11" s="521"/>
      <c r="L11" s="521"/>
      <c r="M11" s="521"/>
      <c r="N11" s="521"/>
      <c r="O11" s="521"/>
      <c r="P11" s="516"/>
    </row>
    <row r="12" spans="2:19">
      <c r="B12" s="537"/>
      <c r="C12" s="537"/>
      <c r="D12" s="537"/>
      <c r="E12" s="537"/>
      <c r="F12" s="537"/>
      <c r="G12" s="538"/>
      <c r="H12" s="539"/>
      <c r="I12" s="540"/>
      <c r="J12" s="537"/>
      <c r="K12" s="537"/>
      <c r="L12" s="537"/>
      <c r="M12" s="537"/>
      <c r="N12" s="537"/>
      <c r="O12" s="521"/>
      <c r="P12" s="516"/>
    </row>
    <row r="13" spans="2:19">
      <c r="B13" s="516"/>
      <c r="C13" s="516"/>
      <c r="D13" s="516"/>
      <c r="E13" s="516"/>
      <c r="F13" s="516"/>
      <c r="G13" s="541"/>
      <c r="H13" s="516"/>
      <c r="I13" s="533"/>
      <c r="J13" s="521"/>
      <c r="K13" s="521"/>
      <c r="L13" s="521"/>
      <c r="M13" s="521"/>
      <c r="N13" s="521"/>
      <c r="O13" s="521"/>
      <c r="P13" s="516"/>
    </row>
    <row r="14" spans="2:19">
      <c r="B14" s="542" t="s">
        <v>243</v>
      </c>
      <c r="C14" s="542"/>
      <c r="D14" s="542"/>
      <c r="E14" s="542"/>
      <c r="F14" s="542"/>
      <c r="G14" s="543"/>
      <c r="H14" s="525"/>
      <c r="I14" s="544"/>
      <c r="J14" s="521"/>
      <c r="K14" s="521"/>
      <c r="L14" s="521"/>
      <c r="M14" s="521"/>
      <c r="N14" s="521"/>
      <c r="O14" s="521"/>
      <c r="P14" s="545"/>
    </row>
    <row r="15" spans="2:19">
      <c r="B15" s="516"/>
      <c r="C15" s="516"/>
      <c r="D15" s="516"/>
      <c r="E15" s="516"/>
      <c r="F15" s="516"/>
      <c r="G15" s="541"/>
      <c r="H15" s="516"/>
      <c r="I15" s="533"/>
      <c r="J15" s="521"/>
      <c r="K15" s="521"/>
      <c r="L15" s="521"/>
      <c r="M15" s="521"/>
      <c r="N15" s="521"/>
      <c r="O15" s="521"/>
      <c r="P15" s="516"/>
    </row>
    <row r="16" spans="2:19">
      <c r="B16" s="546" t="s">
        <v>242</v>
      </c>
      <c r="C16" s="546"/>
      <c r="D16" s="546"/>
      <c r="E16" s="546"/>
      <c r="F16" s="546"/>
      <c r="G16" s="526">
        <f>G11</f>
        <v>1182.5249378308945</v>
      </c>
      <c r="H16" s="527">
        <f>H11</f>
        <v>510.25845099994331</v>
      </c>
      <c r="I16" s="533">
        <f>I11</f>
        <v>0</v>
      </c>
      <c r="J16" s="532"/>
      <c r="K16" s="521"/>
      <c r="L16" s="521"/>
      <c r="M16" s="521"/>
      <c r="N16" s="521"/>
      <c r="O16" s="521"/>
      <c r="P16" s="516"/>
    </row>
    <row r="17" spans="2:16">
      <c r="B17" s="535"/>
      <c r="C17" s="535"/>
      <c r="D17" s="535"/>
      <c r="E17" s="535"/>
      <c r="F17" s="535"/>
      <c r="G17" s="529"/>
      <c r="H17" s="547"/>
      <c r="I17" s="548"/>
      <c r="J17" s="519"/>
      <c r="K17" s="519"/>
      <c r="L17" s="519"/>
      <c r="M17" s="519"/>
      <c r="N17" s="519"/>
      <c r="O17" s="519"/>
      <c r="P17" s="516"/>
    </row>
    <row r="18" spans="2:16">
      <c r="B18" s="546" t="s">
        <v>244</v>
      </c>
      <c r="C18" s="546"/>
      <c r="D18" s="546"/>
      <c r="E18" s="546"/>
      <c r="F18" s="546"/>
      <c r="G18" s="541"/>
      <c r="H18" s="516"/>
      <c r="I18" s="533"/>
      <c r="J18" s="517" t="s">
        <v>234</v>
      </c>
      <c r="K18" s="517" t="s">
        <v>235</v>
      </c>
      <c r="L18" s="517" t="s">
        <v>236</v>
      </c>
      <c r="M18" s="517" t="s">
        <v>245</v>
      </c>
      <c r="N18" s="517" t="s">
        <v>246</v>
      </c>
      <c r="O18" s="521"/>
      <c r="P18" s="549" t="s">
        <v>18</v>
      </c>
    </row>
    <row r="19" spans="2:16">
      <c r="B19" s="550" t="s">
        <v>20</v>
      </c>
      <c r="C19" s="550"/>
      <c r="D19" s="550"/>
      <c r="E19" s="550"/>
      <c r="F19" s="550"/>
      <c r="G19" s="541"/>
      <c r="H19" s="536">
        <f>$G$16</f>
        <v>1182.5249378308945</v>
      </c>
      <c r="I19" s="528">
        <f t="shared" ref="I19:L19" si="0">$G$16</f>
        <v>1182.5249378308945</v>
      </c>
      <c r="J19" s="536">
        <f t="shared" si="0"/>
        <v>1182.5249378308945</v>
      </c>
      <c r="K19" s="527">
        <f t="shared" si="0"/>
        <v>1182.5249378308945</v>
      </c>
      <c r="L19" s="527">
        <f t="shared" si="0"/>
        <v>1182.5249378308945</v>
      </c>
      <c r="M19" s="521"/>
      <c r="N19" s="521"/>
      <c r="O19" s="521"/>
      <c r="P19" s="536"/>
    </row>
    <row r="20" spans="2:16">
      <c r="B20" s="550" t="s">
        <v>232</v>
      </c>
      <c r="C20" s="550"/>
      <c r="D20" s="550"/>
      <c r="E20" s="550"/>
      <c r="F20" s="550"/>
      <c r="G20" s="541"/>
      <c r="H20" s="516"/>
      <c r="I20" s="528">
        <f>$H$16</f>
        <v>510.25845099994331</v>
      </c>
      <c r="J20" s="536">
        <f t="shared" ref="J20:M20" si="1">$H$16</f>
        <v>510.25845099994331</v>
      </c>
      <c r="K20" s="536">
        <f t="shared" si="1"/>
        <v>510.25845099994331</v>
      </c>
      <c r="L20" s="536">
        <f t="shared" si="1"/>
        <v>510.25845099994331</v>
      </c>
      <c r="M20" s="536">
        <f t="shared" si="1"/>
        <v>510.25845099994331</v>
      </c>
      <c r="N20" s="521"/>
      <c r="O20" s="521"/>
      <c r="P20" s="536"/>
    </row>
    <row r="21" spans="2:16">
      <c r="B21" s="551" t="s">
        <v>233</v>
      </c>
      <c r="C21" s="551"/>
      <c r="D21" s="551"/>
      <c r="E21" s="551"/>
      <c r="F21" s="551"/>
      <c r="G21" s="552"/>
      <c r="H21" s="537"/>
      <c r="I21" s="553"/>
      <c r="J21" s="554">
        <f>$I$16</f>
        <v>0</v>
      </c>
      <c r="K21" s="554">
        <f>$I$16</f>
        <v>0</v>
      </c>
      <c r="L21" s="554">
        <f>$I$16</f>
        <v>0</v>
      </c>
      <c r="M21" s="554">
        <f>$I$16</f>
        <v>0</v>
      </c>
      <c r="N21" s="554">
        <f>$I$16</f>
        <v>0</v>
      </c>
      <c r="O21" s="521"/>
      <c r="P21" s="555"/>
    </row>
    <row r="22" spans="2:16">
      <c r="B22" s="556"/>
      <c r="C22" s="556"/>
      <c r="D22" s="556"/>
      <c r="E22" s="556"/>
      <c r="F22" s="556"/>
      <c r="G22" s="529"/>
      <c r="H22" s="532"/>
      <c r="I22" s="548"/>
      <c r="J22" s="532">
        <f>SUM(J19:J21)</f>
        <v>1692.7833888308378</v>
      </c>
      <c r="K22" s="532">
        <f>SUM(K19:K21)</f>
        <v>1692.7833888308378</v>
      </c>
      <c r="L22" s="532">
        <f>SUM(L19:L21)</f>
        <v>1692.7833888308378</v>
      </c>
      <c r="M22" s="532">
        <f>SUM(M19:M21)</f>
        <v>510.25845099994331</v>
      </c>
      <c r="N22" s="532">
        <f>SUM(N19:N21)</f>
        <v>0</v>
      </c>
      <c r="O22" s="532"/>
      <c r="P22" s="557">
        <f>SUM(J22:N22)</f>
        <v>5588.6086174924567</v>
      </c>
    </row>
    <row r="23" spans="2:16">
      <c r="B23" s="516"/>
      <c r="C23" s="516"/>
      <c r="D23" s="516"/>
      <c r="E23" s="516"/>
      <c r="F23" s="516"/>
      <c r="G23" s="516"/>
      <c r="H23" s="516"/>
      <c r="I23" s="516"/>
      <c r="J23" s="516"/>
      <c r="K23" s="516"/>
      <c r="L23" s="516"/>
      <c r="M23" s="516"/>
      <c r="N23" s="516"/>
      <c r="O23" s="516"/>
      <c r="P23" s="536"/>
    </row>
    <row r="24" spans="2:16" s="515" customFormat="1" ht="12">
      <c r="B24" s="558" t="s">
        <v>247</v>
      </c>
      <c r="C24" s="558"/>
      <c r="D24" s="558"/>
    </row>
    <row r="25" spans="2:16" ht="15">
      <c r="G25" s="559"/>
      <c r="H25" s="559"/>
      <c r="I25" s="559"/>
      <c r="J25" s="560"/>
    </row>
  </sheetData>
  <pageMargins left="0.7" right="0.7" top="0.75" bottom="0.75" header="0.3" footer="0.3"/>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S25"/>
  <sheetViews>
    <sheetView zoomScaleNormal="100" workbookViewId="0">
      <selection activeCell="G41" sqref="G41"/>
    </sheetView>
  </sheetViews>
  <sheetFormatPr defaultRowHeight="12.75"/>
  <cols>
    <col min="1" max="1" width="9.140625" style="520"/>
    <col min="2" max="2" width="39.28515625" style="520" customWidth="1"/>
    <col min="3" max="6" width="9.85546875" style="520" customWidth="1"/>
    <col min="7" max="14" width="10.28515625" style="520" customWidth="1"/>
    <col min="15" max="15" width="3.5703125" style="520" customWidth="1"/>
    <col min="16" max="17" width="10.28515625" style="520" customWidth="1"/>
    <col min="18" max="16384" width="9.140625" style="520"/>
  </cols>
  <sheetData>
    <row r="2" spans="2:19" s="515" customFormat="1" ht="12">
      <c r="B2" s="514" t="s">
        <v>238</v>
      </c>
      <c r="C2" s="514"/>
      <c r="D2" s="514"/>
    </row>
    <row r="4" spans="2:19">
      <c r="B4" s="516"/>
      <c r="C4" s="517" t="s">
        <v>229</v>
      </c>
      <c r="D4" s="517" t="s">
        <v>230</v>
      </c>
      <c r="E4" s="517" t="s">
        <v>17</v>
      </c>
      <c r="F4" s="517" t="s">
        <v>231</v>
      </c>
      <c r="G4" s="518" t="s">
        <v>20</v>
      </c>
      <c r="H4" s="517" t="s">
        <v>232</v>
      </c>
      <c r="I4" s="517" t="s">
        <v>233</v>
      </c>
      <c r="J4" s="518"/>
      <c r="K4" s="519"/>
      <c r="L4" s="519"/>
      <c r="M4" s="519"/>
      <c r="N4" s="519"/>
      <c r="O4" s="519"/>
      <c r="P4" s="516"/>
    </row>
    <row r="5" spans="2:19">
      <c r="B5" s="521"/>
      <c r="C5" s="522"/>
      <c r="D5" s="522"/>
      <c r="E5" s="522"/>
      <c r="F5" s="522"/>
      <c r="G5" s="523"/>
      <c r="H5" s="524"/>
      <c r="I5" s="524"/>
      <c r="J5" s="523"/>
      <c r="K5" s="524"/>
      <c r="L5" s="524"/>
      <c r="M5" s="524"/>
      <c r="N5" s="524"/>
      <c r="O5" s="524"/>
      <c r="P5" s="516"/>
    </row>
    <row r="6" spans="2:19">
      <c r="B6" s="516" t="s">
        <v>239</v>
      </c>
      <c r="C6" s="525">
        <f>'[13]AER EBSS Model'!S13*1000/[13]CPI!$C$36</f>
        <v>83913.511265889407</v>
      </c>
      <c r="D6" s="525">
        <f>'[13]AER EBSS Model'!T13*1000/[13]CPI!$C$36</f>
        <v>84862.162845410538</v>
      </c>
      <c r="E6" s="525">
        <f>'[13]AER EBSS Model'!U13*1000/[13]CPI!$C$36</f>
        <v>86515.179840771132</v>
      </c>
      <c r="F6" s="525">
        <f>'[13]AER EBSS Model'!V13*1000/[13]CPI!$C$36</f>
        <v>87352.420903838152</v>
      </c>
      <c r="G6" s="526">
        <f>'[13]AER Opex Model'!J52/[13]CPI!$C$18</f>
        <v>84173.400934679987</v>
      </c>
      <c r="H6" s="527">
        <f>'[13]AER Opex Model'!K52/[13]CPI!$C$18</f>
        <v>86468.312908185355</v>
      </c>
      <c r="I6" s="528">
        <f>'[13]AER Opex Model'!L52/[13]CPI!$C$18</f>
        <v>87321.098105626006</v>
      </c>
      <c r="J6" s="523"/>
      <c r="K6" s="524"/>
      <c r="L6" s="524"/>
      <c r="M6" s="524"/>
      <c r="N6" s="524"/>
      <c r="O6" s="524"/>
      <c r="P6" s="516"/>
    </row>
    <row r="7" spans="2:19" s="530" customFormat="1">
      <c r="B7" s="521"/>
      <c r="C7" s="521"/>
      <c r="D7" s="521"/>
      <c r="E7" s="521"/>
      <c r="F7" s="521"/>
      <c r="G7" s="526"/>
      <c r="H7" s="527"/>
      <c r="I7" s="528"/>
      <c r="J7" s="529"/>
      <c r="K7" s="527"/>
      <c r="L7" s="521"/>
      <c r="M7" s="521"/>
      <c r="N7" s="521"/>
      <c r="O7" s="521"/>
      <c r="P7" s="521"/>
    </row>
    <row r="8" spans="2:19">
      <c r="B8" s="531" t="s">
        <v>240</v>
      </c>
      <c r="C8" s="527">
        <f>'[13]Actual opex ($ March 2017)'!C21</f>
        <v>81792.233746427199</v>
      </c>
      <c r="D8" s="527">
        <f>'[13]Actual opex ($ March 2017)'!D21</f>
        <v>77096.576260718182</v>
      </c>
      <c r="E8" s="527">
        <f>'[13]Actual opex ($ March 2017)'!E21</f>
        <v>77911.046278596215</v>
      </c>
      <c r="F8" s="527">
        <f>'[13]Actual opex ($ March 2017)'!F21</f>
        <v>82012.863884686434</v>
      </c>
      <c r="G8" s="526">
        <f>'[13]Actual opex ($ March 2017)'!G21</f>
        <v>85416.905562389729</v>
      </c>
      <c r="H8" s="527">
        <f>'[13]Actual opex ($ March 2017)'!H21</f>
        <v>87201.559084895154</v>
      </c>
      <c r="I8" s="528">
        <f>I6-(G6-G8)</f>
        <v>88564.602733335749</v>
      </c>
      <c r="J8" s="532"/>
      <c r="K8" s="521"/>
      <c r="L8" s="521"/>
      <c r="M8" s="521"/>
      <c r="N8" s="521"/>
      <c r="O8" s="521"/>
      <c r="P8" s="521"/>
      <c r="Q8" s="530"/>
      <c r="R8" s="530"/>
      <c r="S8" s="530"/>
    </row>
    <row r="9" spans="2:19">
      <c r="B9" s="521"/>
      <c r="C9" s="521"/>
      <c r="D9" s="521"/>
      <c r="E9" s="521"/>
      <c r="F9" s="521"/>
      <c r="G9" s="526"/>
      <c r="H9" s="521"/>
      <c r="I9" s="533"/>
      <c r="J9" s="521"/>
      <c r="K9" s="521"/>
      <c r="L9" s="521"/>
      <c r="M9" s="521"/>
      <c r="N9" s="521"/>
      <c r="O9" s="521"/>
      <c r="P9" s="516"/>
    </row>
    <row r="10" spans="2:19">
      <c r="B10" s="534" t="s">
        <v>241</v>
      </c>
      <c r="C10" s="527">
        <f>C6-C8</f>
        <v>2121.2775194622081</v>
      </c>
      <c r="D10" s="527">
        <f>D6-D8</f>
        <v>7765.5865846923552</v>
      </c>
      <c r="E10" s="527">
        <f>E6-E8</f>
        <v>8604.1335621749167</v>
      </c>
      <c r="F10" s="527">
        <f>F6-F8</f>
        <v>5339.5570191517181</v>
      </c>
      <c r="G10" s="526">
        <f>(G6-G8)-F10+D10</f>
        <v>1182.5249378308945</v>
      </c>
      <c r="H10" s="527">
        <f>H6-H8</f>
        <v>-733.24617670979933</v>
      </c>
      <c r="I10" s="528">
        <f>I6-I8</f>
        <v>-1243.5046277097426</v>
      </c>
      <c r="J10" s="532"/>
      <c r="K10" s="521"/>
      <c r="L10" s="521"/>
      <c r="M10" s="521"/>
      <c r="N10" s="521"/>
      <c r="O10" s="521"/>
      <c r="P10" s="516"/>
    </row>
    <row r="11" spans="2:19">
      <c r="B11" s="535" t="s">
        <v>242</v>
      </c>
      <c r="C11" s="535"/>
      <c r="D11" s="535"/>
      <c r="E11" s="535"/>
      <c r="F11" s="535"/>
      <c r="G11" s="526">
        <f>G10</f>
        <v>1182.5249378308945</v>
      </c>
      <c r="H11" s="536">
        <f>H10-(G6-G8)</f>
        <v>510.25845099994331</v>
      </c>
      <c r="I11" s="528">
        <f>I10-(H6-H8)</f>
        <v>-510.25845099994331</v>
      </c>
      <c r="J11" s="521"/>
      <c r="K11" s="521"/>
      <c r="L11" s="521"/>
      <c r="M11" s="521"/>
      <c r="N11" s="521"/>
      <c r="O11" s="521"/>
      <c r="P11" s="516"/>
    </row>
    <row r="12" spans="2:19">
      <c r="B12" s="537"/>
      <c r="C12" s="537"/>
      <c r="D12" s="537"/>
      <c r="E12" s="537"/>
      <c r="F12" s="537"/>
      <c r="G12" s="538"/>
      <c r="H12" s="539"/>
      <c r="I12" s="540"/>
      <c r="J12" s="537"/>
      <c r="K12" s="537"/>
      <c r="L12" s="537"/>
      <c r="M12" s="537"/>
      <c r="N12" s="537"/>
      <c r="O12" s="521"/>
      <c r="P12" s="516"/>
    </row>
    <row r="13" spans="2:19">
      <c r="B13" s="516"/>
      <c r="C13" s="516"/>
      <c r="D13" s="516"/>
      <c r="E13" s="516"/>
      <c r="F13" s="516"/>
      <c r="G13" s="541"/>
      <c r="H13" s="516"/>
      <c r="I13" s="533"/>
      <c r="J13" s="521"/>
      <c r="K13" s="521"/>
      <c r="L13" s="521"/>
      <c r="M13" s="521"/>
      <c r="N13" s="521"/>
      <c r="O13" s="521"/>
      <c r="P13" s="516"/>
    </row>
    <row r="14" spans="2:19">
      <c r="B14" s="542" t="s">
        <v>243</v>
      </c>
      <c r="C14" s="542"/>
      <c r="D14" s="542"/>
      <c r="E14" s="542"/>
      <c r="F14" s="542"/>
      <c r="G14" s="543"/>
      <c r="H14" s="525"/>
      <c r="I14" s="544"/>
      <c r="J14" s="521"/>
      <c r="K14" s="521"/>
      <c r="L14" s="521"/>
      <c r="M14" s="521"/>
      <c r="N14" s="521"/>
      <c r="O14" s="521"/>
      <c r="P14" s="545"/>
    </row>
    <row r="15" spans="2:19">
      <c r="B15" s="516"/>
      <c r="C15" s="516"/>
      <c r="D15" s="516"/>
      <c r="E15" s="516"/>
      <c r="F15" s="516"/>
      <c r="G15" s="541"/>
      <c r="H15" s="516"/>
      <c r="I15" s="533"/>
      <c r="J15" s="521"/>
      <c r="K15" s="521"/>
      <c r="L15" s="521"/>
      <c r="M15" s="521"/>
      <c r="N15" s="521"/>
      <c r="O15" s="521"/>
      <c r="P15" s="516"/>
    </row>
    <row r="16" spans="2:19">
      <c r="B16" s="546" t="s">
        <v>242</v>
      </c>
      <c r="C16" s="546"/>
      <c r="D16" s="546"/>
      <c r="E16" s="546"/>
      <c r="F16" s="546"/>
      <c r="G16" s="526">
        <f>G11</f>
        <v>1182.5249378308945</v>
      </c>
      <c r="H16" s="527">
        <f>H11</f>
        <v>510.25845099994331</v>
      </c>
      <c r="I16" s="533">
        <f>I11</f>
        <v>-510.25845099994331</v>
      </c>
      <c r="J16" s="532"/>
      <c r="K16" s="521"/>
      <c r="L16" s="521"/>
      <c r="M16" s="521"/>
      <c r="N16" s="521"/>
      <c r="O16" s="521"/>
      <c r="P16" s="516"/>
    </row>
    <row r="17" spans="2:16">
      <c r="B17" s="535"/>
      <c r="C17" s="535"/>
      <c r="D17" s="535"/>
      <c r="E17" s="535"/>
      <c r="F17" s="535"/>
      <c r="G17" s="529"/>
      <c r="H17" s="547"/>
      <c r="I17" s="548"/>
      <c r="J17" s="519"/>
      <c r="K17" s="519"/>
      <c r="L17" s="519"/>
      <c r="M17" s="519"/>
      <c r="N17" s="519"/>
      <c r="O17" s="519"/>
      <c r="P17" s="516"/>
    </row>
    <row r="18" spans="2:16">
      <c r="B18" s="546" t="s">
        <v>244</v>
      </c>
      <c r="C18" s="546"/>
      <c r="D18" s="546"/>
      <c r="E18" s="546"/>
      <c r="F18" s="546"/>
      <c r="G18" s="541"/>
      <c r="H18" s="516"/>
      <c r="I18" s="533"/>
      <c r="J18" s="517" t="s">
        <v>234</v>
      </c>
      <c r="K18" s="517" t="s">
        <v>235</v>
      </c>
      <c r="L18" s="517" t="s">
        <v>236</v>
      </c>
      <c r="M18" s="517" t="s">
        <v>245</v>
      </c>
      <c r="N18" s="517" t="s">
        <v>246</v>
      </c>
      <c r="O18" s="521"/>
      <c r="P18" s="549" t="s">
        <v>18</v>
      </c>
    </row>
    <row r="19" spans="2:16">
      <c r="B19" s="550" t="s">
        <v>20</v>
      </c>
      <c r="C19" s="550"/>
      <c r="D19" s="550"/>
      <c r="E19" s="550"/>
      <c r="F19" s="550"/>
      <c r="G19" s="541"/>
      <c r="H19" s="536">
        <f>$G$16</f>
        <v>1182.5249378308945</v>
      </c>
      <c r="I19" s="528">
        <f t="shared" ref="I19:L19" si="0">$G$16</f>
        <v>1182.5249378308945</v>
      </c>
      <c r="J19" s="536">
        <f t="shared" si="0"/>
        <v>1182.5249378308945</v>
      </c>
      <c r="K19" s="527">
        <f t="shared" si="0"/>
        <v>1182.5249378308945</v>
      </c>
      <c r="L19" s="527">
        <f t="shared" si="0"/>
        <v>1182.5249378308945</v>
      </c>
      <c r="M19" s="521"/>
      <c r="N19" s="521"/>
      <c r="O19" s="521"/>
      <c r="P19" s="536"/>
    </row>
    <row r="20" spans="2:16">
      <c r="B20" s="550" t="s">
        <v>232</v>
      </c>
      <c r="C20" s="550"/>
      <c r="D20" s="550"/>
      <c r="E20" s="550"/>
      <c r="F20" s="550"/>
      <c r="G20" s="541"/>
      <c r="H20" s="516"/>
      <c r="I20" s="528">
        <f>$H$16</f>
        <v>510.25845099994331</v>
      </c>
      <c r="J20" s="536">
        <f t="shared" ref="J20:M20" si="1">$H$16</f>
        <v>510.25845099994331</v>
      </c>
      <c r="K20" s="536">
        <f t="shared" si="1"/>
        <v>510.25845099994331</v>
      </c>
      <c r="L20" s="536">
        <f t="shared" si="1"/>
        <v>510.25845099994331</v>
      </c>
      <c r="M20" s="536">
        <f t="shared" si="1"/>
        <v>510.25845099994331</v>
      </c>
      <c r="N20" s="521"/>
      <c r="O20" s="521"/>
      <c r="P20" s="536"/>
    </row>
    <row r="21" spans="2:16">
      <c r="B21" s="551" t="s">
        <v>233</v>
      </c>
      <c r="C21" s="551"/>
      <c r="D21" s="551"/>
      <c r="E21" s="551"/>
      <c r="F21" s="551"/>
      <c r="G21" s="552"/>
      <c r="H21" s="537"/>
      <c r="I21" s="553"/>
      <c r="J21" s="554">
        <f>$I$16</f>
        <v>-510.25845099994331</v>
      </c>
      <c r="K21" s="554">
        <f>$I$16</f>
        <v>-510.25845099994331</v>
      </c>
      <c r="L21" s="554">
        <f>$I$16</f>
        <v>-510.25845099994331</v>
      </c>
      <c r="M21" s="554">
        <f>$I$16</f>
        <v>-510.25845099994331</v>
      </c>
      <c r="N21" s="554">
        <f>$I$16</f>
        <v>-510.25845099994331</v>
      </c>
      <c r="O21" s="521"/>
      <c r="P21" s="555"/>
    </row>
    <row r="22" spans="2:16">
      <c r="B22" s="556"/>
      <c r="C22" s="556"/>
      <c r="D22" s="556"/>
      <c r="E22" s="556"/>
      <c r="F22" s="556"/>
      <c r="G22" s="529"/>
      <c r="H22" s="532"/>
      <c r="I22" s="548"/>
      <c r="J22" s="532">
        <f>SUM(J19:J21)</f>
        <v>1182.5249378308945</v>
      </c>
      <c r="K22" s="532">
        <f>SUM(K19:K21)</f>
        <v>1182.5249378308945</v>
      </c>
      <c r="L22" s="532">
        <f>SUM(L19:L21)</f>
        <v>1182.5249378308945</v>
      </c>
      <c r="M22" s="532">
        <f>SUM(M19:M21)</f>
        <v>0</v>
      </c>
      <c r="N22" s="532">
        <f>SUM(N19:N21)</f>
        <v>-510.25845099994331</v>
      </c>
      <c r="O22" s="532"/>
      <c r="P22" s="557">
        <f>SUM(J22:N22)</f>
        <v>3037.3163624927402</v>
      </c>
    </row>
    <row r="23" spans="2:16">
      <c r="B23" s="516"/>
      <c r="C23" s="516"/>
      <c r="D23" s="516"/>
      <c r="E23" s="516"/>
      <c r="F23" s="516"/>
      <c r="G23" s="516"/>
      <c r="H23" s="516"/>
      <c r="I23" s="516"/>
      <c r="J23" s="516"/>
      <c r="K23" s="516"/>
      <c r="L23" s="516"/>
      <c r="M23" s="516"/>
      <c r="N23" s="516"/>
      <c r="O23" s="516"/>
      <c r="P23" s="536"/>
    </row>
    <row r="24" spans="2:16" s="515" customFormat="1" ht="12">
      <c r="B24" s="558" t="s">
        <v>247</v>
      </c>
      <c r="C24" s="558"/>
      <c r="D24" s="558"/>
    </row>
    <row r="25" spans="2:16" ht="15">
      <c r="G25" s="559"/>
      <c r="H25" s="559"/>
      <c r="I25" s="559"/>
      <c r="J25" s="560"/>
    </row>
  </sheetData>
  <pageMargins left="0.7" right="0.7" top="0.75" bottom="0.75" header="0.3" footer="0.3"/>
  <pageSetup paperSize="9" scale="6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AI97"/>
  <sheetViews>
    <sheetView showGridLines="0" topLeftCell="B1" zoomScale="70" zoomScaleNormal="70" workbookViewId="0">
      <selection activeCell="C8" sqref="C8"/>
    </sheetView>
  </sheetViews>
  <sheetFormatPr defaultColWidth="9.140625" defaultRowHeight="15"/>
  <cols>
    <col min="1" max="1" width="21.42578125" style="2" hidden="1" customWidth="1"/>
    <col min="2" max="2" width="25.5703125" style="2" customWidth="1"/>
    <col min="3" max="3" width="65.7109375" style="5" customWidth="1"/>
    <col min="4" max="10" width="12.28515625" style="5" customWidth="1"/>
    <col min="11" max="11" width="9.28515625" style="5" bestFit="1" customWidth="1"/>
    <col min="12" max="19" width="12.28515625" style="5" customWidth="1"/>
    <col min="20" max="20" width="13.85546875" style="5" customWidth="1"/>
    <col min="21" max="25" width="12.28515625" style="5" customWidth="1"/>
    <col min="26" max="30" width="12.28515625" style="11" customWidth="1"/>
    <col min="31" max="31" width="9.140625" style="11"/>
    <col min="32" max="16384" width="9.140625" style="5"/>
  </cols>
  <sheetData>
    <row r="1" spans="1:31" ht="20.25">
      <c r="B1" s="3"/>
      <c r="C1" s="239" t="s">
        <v>16</v>
      </c>
      <c r="D1" s="239"/>
      <c r="E1" s="239"/>
      <c r="F1" s="239"/>
      <c r="G1" s="239"/>
      <c r="H1" s="240"/>
      <c r="I1" s="240"/>
      <c r="J1" s="240"/>
      <c r="K1" s="240"/>
      <c r="L1" s="240"/>
      <c r="M1" s="240"/>
      <c r="N1" s="240"/>
      <c r="O1" s="240"/>
      <c r="P1" s="240"/>
      <c r="Q1" s="240"/>
      <c r="R1" s="240"/>
      <c r="S1" s="240"/>
      <c r="T1" s="240"/>
      <c r="U1" s="240"/>
      <c r="V1" s="240"/>
      <c r="W1" s="240"/>
      <c r="X1" s="240"/>
      <c r="Y1" s="240"/>
    </row>
    <row r="2" spans="1:31" ht="20.25">
      <c r="B2" s="3"/>
      <c r="C2" s="241" t="str">
        <f>dms_TradingName</f>
        <v>AusNet (T)</v>
      </c>
      <c r="D2" s="241"/>
      <c r="E2" s="241"/>
      <c r="F2" s="241"/>
      <c r="G2" s="241"/>
      <c r="H2" s="240"/>
      <c r="I2" s="240"/>
      <c r="J2" s="240"/>
      <c r="K2" s="240"/>
      <c r="L2" s="240"/>
      <c r="M2" s="240"/>
      <c r="N2" s="240"/>
      <c r="O2" s="240"/>
      <c r="P2" s="240"/>
      <c r="Q2" s="240"/>
      <c r="R2" s="240"/>
      <c r="S2" s="240"/>
      <c r="T2" s="240"/>
      <c r="U2" s="240"/>
      <c r="V2" s="240"/>
      <c r="W2" s="240"/>
      <c r="X2" s="240"/>
      <c r="Y2" s="240"/>
    </row>
    <row r="3" spans="1:31" ht="20.25">
      <c r="B3" s="3"/>
      <c r="C3" s="239" t="str">
        <f>FRCP_span</f>
        <v>2017-18 to 2021-22</v>
      </c>
      <c r="D3" s="239"/>
      <c r="E3" s="239"/>
      <c r="F3" s="239"/>
      <c r="G3" s="239"/>
      <c r="H3" s="240"/>
      <c r="I3" s="240"/>
      <c r="J3" s="240"/>
      <c r="K3" s="240"/>
      <c r="L3" s="240"/>
      <c r="M3" s="240"/>
      <c r="N3" s="240"/>
      <c r="O3" s="240"/>
      <c r="P3" s="240"/>
      <c r="Q3" s="240"/>
      <c r="R3" s="240"/>
      <c r="S3" s="240"/>
      <c r="T3" s="240"/>
      <c r="U3" s="240"/>
      <c r="V3" s="240"/>
      <c r="W3" s="240"/>
      <c r="X3" s="240"/>
      <c r="Y3" s="240"/>
    </row>
    <row r="4" spans="1:31" ht="20.25">
      <c r="B4" s="3"/>
      <c r="C4" s="209" t="s">
        <v>158</v>
      </c>
      <c r="D4" s="209"/>
      <c r="E4" s="209"/>
      <c r="F4" s="209"/>
      <c r="G4" s="209"/>
      <c r="H4" s="209"/>
      <c r="I4" s="209"/>
      <c r="J4" s="209"/>
      <c r="K4" s="209"/>
      <c r="L4" s="209"/>
      <c r="M4" s="209"/>
      <c r="N4" s="209"/>
      <c r="O4" s="209"/>
      <c r="P4" s="209"/>
      <c r="Q4" s="209"/>
      <c r="R4" s="209"/>
      <c r="S4" s="209"/>
      <c r="T4" s="209"/>
      <c r="U4" s="209"/>
      <c r="V4" s="209"/>
      <c r="W4" s="209"/>
      <c r="X4" s="209"/>
      <c r="Y4" s="209"/>
    </row>
    <row r="5" spans="1:31">
      <c r="B5" s="3"/>
      <c r="C5" s="9"/>
      <c r="D5" s="9"/>
      <c r="E5" s="9"/>
      <c r="F5" s="9"/>
      <c r="G5" s="9"/>
    </row>
    <row r="6" spans="1:31">
      <c r="B6" s="3"/>
      <c r="C6" s="242"/>
      <c r="D6" s="242"/>
      <c r="E6" s="242"/>
      <c r="F6" s="242"/>
      <c r="G6" s="242"/>
      <c r="H6" s="242"/>
      <c r="I6" s="242"/>
      <c r="J6" s="242"/>
      <c r="K6" s="242"/>
      <c r="L6" s="242"/>
      <c r="M6" s="242"/>
      <c r="N6" s="242"/>
      <c r="O6" s="242"/>
      <c r="P6" s="242"/>
      <c r="Q6" s="243"/>
      <c r="R6" s="243"/>
      <c r="S6" s="243"/>
      <c r="T6" s="243"/>
      <c r="U6" s="243"/>
      <c r="V6" s="243"/>
      <c r="W6" s="243"/>
      <c r="X6" s="243"/>
      <c r="Y6" s="243"/>
    </row>
    <row r="7" spans="1:31" ht="128.25" customHeight="1">
      <c r="C7" s="630" t="s">
        <v>254</v>
      </c>
      <c r="D7" s="630"/>
      <c r="E7" s="630"/>
      <c r="F7" s="630"/>
      <c r="G7" s="630"/>
      <c r="H7" s="630"/>
      <c r="I7" s="630"/>
      <c r="J7" s="630"/>
      <c r="K7" s="630"/>
      <c r="L7" s="630"/>
      <c r="M7" s="630"/>
      <c r="N7" s="630"/>
      <c r="O7" s="630"/>
      <c r="P7" s="11"/>
      <c r="Q7" s="11"/>
      <c r="R7" s="11"/>
      <c r="S7" s="11"/>
      <c r="T7" s="11"/>
      <c r="U7" s="11"/>
      <c r="V7" s="11"/>
      <c r="W7" s="11"/>
      <c r="X7" s="11"/>
      <c r="Y7" s="11"/>
    </row>
    <row r="8" spans="1:31" ht="29.25" customHeight="1">
      <c r="C8" s="244" t="s">
        <v>168</v>
      </c>
      <c r="D8" s="244"/>
      <c r="E8" s="244"/>
      <c r="F8" s="244"/>
      <c r="G8" s="244"/>
      <c r="H8" s="244"/>
      <c r="I8" s="244"/>
      <c r="J8" s="244"/>
      <c r="K8" s="244"/>
      <c r="L8" s="244"/>
      <c r="M8" s="244"/>
      <c r="N8" s="244"/>
      <c r="O8" s="244"/>
      <c r="P8" s="244"/>
      <c r="Q8" s="244"/>
      <c r="R8" s="244"/>
      <c r="S8" s="244"/>
      <c r="T8" s="244"/>
      <c r="U8" s="244"/>
      <c r="V8" s="244"/>
      <c r="W8" s="244"/>
      <c r="X8" s="244"/>
      <c r="Y8" s="244"/>
    </row>
    <row r="9" spans="1:31">
      <c r="B9" s="244"/>
      <c r="C9" s="244"/>
      <c r="D9" s="244"/>
      <c r="E9" s="244"/>
      <c r="F9" s="244"/>
      <c r="G9" s="244"/>
      <c r="H9" s="244"/>
      <c r="I9" s="244"/>
      <c r="J9" s="244"/>
      <c r="K9" s="244"/>
      <c r="L9" s="244"/>
      <c r="M9" s="244"/>
      <c r="N9" s="244"/>
      <c r="O9" s="244"/>
      <c r="P9" s="244"/>
      <c r="Q9" s="244"/>
      <c r="R9" s="244"/>
      <c r="S9" s="244"/>
      <c r="T9" s="244"/>
      <c r="U9" s="244"/>
      <c r="V9" s="244"/>
      <c r="W9" s="244"/>
      <c r="X9" s="244"/>
      <c r="Y9" s="244"/>
    </row>
    <row r="10" spans="1:31">
      <c r="B10" s="8"/>
      <c r="C10" s="8"/>
      <c r="D10" s="8"/>
      <c r="E10" s="8"/>
      <c r="F10" s="8"/>
      <c r="G10" s="8"/>
      <c r="H10" s="8"/>
      <c r="I10" s="8"/>
      <c r="J10" s="8"/>
      <c r="K10" s="8"/>
      <c r="L10" s="8"/>
      <c r="M10" s="8"/>
      <c r="N10" s="8"/>
      <c r="O10" s="8"/>
      <c r="P10" s="244"/>
      <c r="Q10" s="244"/>
      <c r="R10" s="244"/>
      <c r="S10" s="244"/>
      <c r="T10" s="244"/>
      <c r="U10" s="244"/>
      <c r="V10" s="244"/>
      <c r="W10" s="244"/>
      <c r="X10" s="244"/>
      <c r="Y10" s="244"/>
    </row>
    <row r="11" spans="1:31" s="8" customFormat="1">
      <c r="A11" s="247"/>
      <c r="B11" s="244"/>
      <c r="C11" s="244"/>
      <c r="D11" s="244"/>
      <c r="E11" s="244"/>
      <c r="F11" s="244"/>
      <c r="G11" s="244"/>
      <c r="H11" s="244"/>
      <c r="I11" s="244"/>
      <c r="J11" s="244"/>
      <c r="K11" s="244"/>
      <c r="L11" s="244"/>
      <c r="M11" s="244"/>
      <c r="N11" s="244"/>
      <c r="O11" s="244"/>
      <c r="Z11" s="11"/>
      <c r="AA11" s="11"/>
      <c r="AB11" s="11"/>
      <c r="AC11" s="11"/>
      <c r="AD11" s="11"/>
      <c r="AE11" s="11"/>
    </row>
    <row r="12" spans="1:31">
      <c r="B12" s="8"/>
      <c r="C12" s="8"/>
      <c r="D12" s="8"/>
      <c r="E12" s="8"/>
      <c r="F12" s="8"/>
      <c r="G12" s="8"/>
      <c r="H12" s="8"/>
      <c r="I12" s="8"/>
      <c r="J12" s="8"/>
      <c r="K12" s="8"/>
      <c r="L12" s="8"/>
      <c r="M12" s="8"/>
      <c r="N12" s="8"/>
      <c r="O12" s="8"/>
    </row>
    <row r="13" spans="1:31">
      <c r="B13" s="244"/>
      <c r="C13" s="244"/>
      <c r="D13" s="244"/>
      <c r="E13" s="244"/>
      <c r="F13" s="244"/>
      <c r="G13" s="244"/>
      <c r="H13" s="244"/>
      <c r="I13" s="244"/>
      <c r="J13" s="244"/>
      <c r="K13" s="244"/>
      <c r="L13" s="244"/>
      <c r="M13" s="244"/>
      <c r="N13" s="244"/>
      <c r="O13" s="244"/>
    </row>
    <row r="14" spans="1:31">
      <c r="B14" s="8"/>
      <c r="C14" s="8"/>
      <c r="D14" s="8"/>
      <c r="E14" s="8"/>
      <c r="F14" s="8"/>
      <c r="G14" s="8"/>
      <c r="H14" s="8"/>
      <c r="I14" s="8"/>
      <c r="J14" s="8"/>
      <c r="K14" s="8"/>
      <c r="L14" s="8"/>
      <c r="M14" s="8"/>
      <c r="N14" s="8"/>
      <c r="O14" s="8"/>
      <c r="P14" s="244"/>
      <c r="Q14" s="244"/>
      <c r="R14" s="248"/>
      <c r="S14" s="248"/>
      <c r="T14" s="248"/>
      <c r="U14" s="248"/>
      <c r="V14" s="248"/>
      <c r="W14" s="248"/>
      <c r="X14" s="248"/>
      <c r="Y14" s="248"/>
    </row>
    <row r="15" spans="1:31" s="11" customFormat="1" ht="15.75" thickBot="1">
      <c r="A15" s="249"/>
      <c r="B15" s="2"/>
      <c r="C15" s="10"/>
      <c r="D15" s="10"/>
      <c r="E15" s="10"/>
      <c r="F15" s="10"/>
      <c r="G15" s="10"/>
      <c r="H15" s="10"/>
      <c r="I15" s="10"/>
      <c r="J15" s="10"/>
      <c r="K15" s="10"/>
      <c r="L15" s="10"/>
      <c r="M15" s="10"/>
      <c r="N15" s="10"/>
      <c r="O15" s="10"/>
    </row>
    <row r="16" spans="1:31" s="11" customFormat="1" ht="15.75">
      <c r="A16" s="249"/>
      <c r="B16" s="2"/>
      <c r="C16" s="250" t="s">
        <v>21</v>
      </c>
      <c r="D16" s="245"/>
      <c r="E16" s="245"/>
      <c r="F16" s="245"/>
      <c r="G16" s="245"/>
      <c r="H16" s="245"/>
      <c r="I16" s="245"/>
      <c r="J16" s="245"/>
      <c r="K16" s="245"/>
      <c r="L16" s="245"/>
      <c r="M16" s="245"/>
      <c r="N16" s="245"/>
      <c r="O16" s="246"/>
    </row>
    <row r="17" spans="1:35" s="8" customFormat="1" ht="15.75">
      <c r="A17" s="247"/>
      <c r="C17" s="251"/>
      <c r="D17" s="631" t="s">
        <v>14</v>
      </c>
      <c r="E17" s="631"/>
      <c r="F17" s="631"/>
      <c r="G17" s="631"/>
      <c r="H17" s="631"/>
      <c r="I17" s="631"/>
      <c r="J17" s="631"/>
      <c r="K17" s="631"/>
      <c r="L17" s="631"/>
      <c r="M17" s="631"/>
      <c r="N17" s="631" t="s">
        <v>169</v>
      </c>
      <c r="O17" s="632"/>
      <c r="P17" s="572"/>
      <c r="Q17" s="11"/>
      <c r="R17" s="11"/>
      <c r="S17" s="11"/>
      <c r="T17" s="11"/>
      <c r="U17" s="11"/>
      <c r="V17" s="11"/>
      <c r="W17" s="11"/>
      <c r="X17" s="11"/>
      <c r="Y17" s="11"/>
      <c r="Z17" s="11"/>
      <c r="AA17" s="11"/>
      <c r="AB17" s="11"/>
      <c r="AC17" s="11"/>
      <c r="AD17" s="11"/>
      <c r="AE17" s="11"/>
    </row>
    <row r="18" spans="1:35" ht="15.75">
      <c r="C18" s="251"/>
      <c r="D18" s="252" t="s">
        <v>170</v>
      </c>
      <c r="E18" s="252" t="s">
        <v>171</v>
      </c>
      <c r="F18" s="252" t="str">
        <f>PRCP_y1</f>
        <v>2007-08</v>
      </c>
      <c r="G18" s="252" t="str">
        <f>PRCP_y2</f>
        <v>2008-09</v>
      </c>
      <c r="H18" s="252" t="str">
        <f>PRCP_y3</f>
        <v>2009-10</v>
      </c>
      <c r="I18" s="252" t="str">
        <f>PRCP_y4</f>
        <v>2010-11</v>
      </c>
      <c r="J18" s="252" t="str">
        <f>PRCP_y5</f>
        <v>2011-12</v>
      </c>
      <c r="K18" s="252" t="str">
        <f>CRCP_y1</f>
        <v>2012-13</v>
      </c>
      <c r="L18" s="252" t="str">
        <f>CRCP_y2</f>
        <v>2013-14</v>
      </c>
      <c r="M18" s="252" t="str">
        <f>CRCP_y3</f>
        <v>2014-15</v>
      </c>
      <c r="N18" s="252" t="str">
        <f>CRCP_y4</f>
        <v>2015-16</v>
      </c>
      <c r="O18" s="573" t="str">
        <f>CRCP_y5</f>
        <v>2016-17</v>
      </c>
      <c r="P18" s="572"/>
      <c r="Q18" s="11"/>
      <c r="R18" s="11"/>
      <c r="S18" s="11"/>
      <c r="T18" s="11"/>
      <c r="U18" s="11"/>
      <c r="V18" s="11"/>
      <c r="W18" s="11"/>
      <c r="X18" s="11"/>
      <c r="Y18" s="11"/>
      <c r="AH18" s="7"/>
    </row>
    <row r="19" spans="1:35" ht="15.75" thickBot="1">
      <c r="B19" s="580"/>
      <c r="C19" s="578" t="s">
        <v>251</v>
      </c>
      <c r="D19" s="253"/>
      <c r="E19" s="264">
        <v>155.6</v>
      </c>
      <c r="F19" s="264">
        <v>162.19999999999999</v>
      </c>
      <c r="G19" s="264">
        <v>166.2</v>
      </c>
      <c r="H19" s="264">
        <v>171</v>
      </c>
      <c r="I19" s="264">
        <v>176.7</v>
      </c>
      <c r="J19" s="264">
        <v>179.5</v>
      </c>
      <c r="K19" s="254"/>
      <c r="L19" s="254"/>
      <c r="M19" s="254"/>
      <c r="N19" s="255"/>
      <c r="O19" s="256"/>
      <c r="P19" s="11"/>
      <c r="Q19" s="11"/>
      <c r="R19" s="11"/>
      <c r="S19" s="11"/>
      <c r="T19" s="11"/>
      <c r="U19" s="11"/>
      <c r="V19" s="11"/>
      <c r="W19" s="11"/>
      <c r="X19" s="11"/>
      <c r="Y19" s="11"/>
      <c r="AH19" s="7"/>
      <c r="AI19" s="7"/>
    </row>
    <row r="20" spans="1:35" ht="15.75" thickBot="1">
      <c r="B20" s="580"/>
      <c r="C20" s="578" t="s">
        <v>252</v>
      </c>
      <c r="D20" s="577"/>
      <c r="E20" s="257"/>
      <c r="F20" s="257"/>
      <c r="G20" s="257"/>
      <c r="H20" s="257"/>
      <c r="I20" s="257"/>
      <c r="J20" s="264">
        <v>99.9</v>
      </c>
      <c r="K20" s="264">
        <v>102.4</v>
      </c>
      <c r="L20" s="264">
        <v>105.4</v>
      </c>
      <c r="M20" s="264">
        <v>106.8</v>
      </c>
      <c r="N20" s="264">
        <v>108.2</v>
      </c>
      <c r="O20" s="574">
        <v>110.38625</v>
      </c>
      <c r="P20" s="575"/>
      <c r="Q20" s="11"/>
      <c r="R20" s="11"/>
      <c r="S20" s="11"/>
      <c r="T20" s="11"/>
      <c r="U20" s="11"/>
      <c r="V20" s="11"/>
      <c r="W20" s="11"/>
      <c r="X20" s="11"/>
      <c r="Y20" s="11"/>
      <c r="AH20" s="208"/>
      <c r="AI20" s="7"/>
    </row>
    <row r="21" spans="1:35">
      <c r="A21" s="1"/>
      <c r="B21" s="580"/>
      <c r="C21" s="579" t="s">
        <v>224</v>
      </c>
      <c r="D21" s="253"/>
      <c r="E21" s="258"/>
      <c r="F21" s="259">
        <f t="shared" ref="F21:I21" si="0">F19/E19-1</f>
        <v>4.2416452442159303E-2</v>
      </c>
      <c r="G21" s="259">
        <f t="shared" si="0"/>
        <v>2.4660912453760897E-2</v>
      </c>
      <c r="H21" s="259">
        <f t="shared" si="0"/>
        <v>2.8880866425992746E-2</v>
      </c>
      <c r="I21" s="259">
        <f t="shared" si="0"/>
        <v>3.3333333333333215E-2</v>
      </c>
      <c r="J21" s="259">
        <f>J19/I19-1</f>
        <v>1.5846066779853007E-2</v>
      </c>
      <c r="K21" s="259">
        <f>K20/J20-1</f>
        <v>2.5025025025025016E-2</v>
      </c>
      <c r="L21" s="259">
        <f t="shared" ref="L21:M21" si="1">L20/K20-1</f>
        <v>2.9296875E-2</v>
      </c>
      <c r="M21" s="259">
        <f t="shared" si="1"/>
        <v>1.3282732447817747E-2</v>
      </c>
      <c r="N21" s="260">
        <f t="shared" ref="N21" si="2">N20/M20-1</f>
        <v>1.3108614232209881E-2</v>
      </c>
      <c r="O21" s="576">
        <f>O20/N20-1</f>
        <v>2.0205637707948254E-2</v>
      </c>
      <c r="P21" s="572"/>
      <c r="Q21" s="11"/>
      <c r="R21" s="11"/>
      <c r="S21" s="11"/>
      <c r="T21" s="11"/>
      <c r="U21" s="11"/>
      <c r="V21" s="11"/>
      <c r="W21" s="11"/>
      <c r="X21" s="11"/>
      <c r="Y21" s="11"/>
    </row>
    <row r="22" spans="1:35">
      <c r="A22" s="1"/>
      <c r="B22" s="580"/>
      <c r="C22" s="579" t="s">
        <v>225</v>
      </c>
      <c r="D22" s="253"/>
      <c r="E22" s="435"/>
      <c r="F22" s="436"/>
      <c r="G22" s="436"/>
      <c r="H22" s="436"/>
      <c r="I22" s="436"/>
      <c r="J22" s="436"/>
      <c r="K22" s="436"/>
      <c r="L22" s="436"/>
      <c r="M22" s="436"/>
      <c r="N22" s="436"/>
      <c r="O22" s="436"/>
      <c r="P22" s="572"/>
      <c r="Q22" s="11"/>
      <c r="R22" s="11"/>
      <c r="S22" s="11"/>
      <c r="T22" s="11"/>
      <c r="U22" s="11"/>
      <c r="V22" s="11"/>
      <c r="W22" s="11"/>
      <c r="X22" s="11"/>
      <c r="Y22" s="11"/>
    </row>
    <row r="23" spans="1:35" ht="15.75" thickBot="1">
      <c r="A23" s="1"/>
      <c r="C23" s="261" t="str">
        <f>CONCATENATE("Reconstructed cumulative index (",CRCP_y5,"=1)")</f>
        <v>Reconstructed cumulative index (2016-17=1)</v>
      </c>
      <c r="D23" s="262"/>
      <c r="E23" s="263"/>
      <c r="F23" s="264">
        <f>G23/(1+G21)</f>
        <v>0.81778079130916925</v>
      </c>
      <c r="G23" s="264">
        <f t="shared" ref="G23:M23" si="3">H23/(1+H21)</f>
        <v>0.83794801181001199</v>
      </c>
      <c r="H23" s="264">
        <f t="shared" si="3"/>
        <v>0.86214867641102311</v>
      </c>
      <c r="I23" s="264">
        <f t="shared" si="3"/>
        <v>0.8908869656247238</v>
      </c>
      <c r="J23" s="264">
        <f t="shared" si="3"/>
        <v>0.90500401997531377</v>
      </c>
      <c r="K23" s="264">
        <f t="shared" si="3"/>
        <v>0.92765176822294426</v>
      </c>
      <c r="L23" s="264">
        <f t="shared" si="3"/>
        <v>0.95482906612010088</v>
      </c>
      <c r="M23" s="264">
        <f t="shared" si="3"/>
        <v>0.96751180513877388</v>
      </c>
      <c r="N23" s="264">
        <f>O23/(1+O21)</f>
        <v>0.98019454415744711</v>
      </c>
      <c r="O23" s="265">
        <v>1</v>
      </c>
      <c r="P23" s="11"/>
      <c r="Q23" s="11"/>
      <c r="R23" s="11"/>
      <c r="S23" s="11"/>
      <c r="T23" s="11"/>
      <c r="U23" s="11"/>
      <c r="V23" s="11"/>
      <c r="W23" s="11"/>
      <c r="X23" s="11"/>
      <c r="Y23" s="11"/>
    </row>
    <row r="24" spans="1:35">
      <c r="A24" s="1"/>
      <c r="C24" s="266"/>
      <c r="D24" s="267"/>
      <c r="E24" s="267"/>
      <c r="F24" s="267"/>
      <c r="G24" s="267"/>
      <c r="H24" s="267"/>
      <c r="I24" s="267"/>
      <c r="J24" s="267"/>
      <c r="K24" s="268"/>
      <c r="L24" s="269"/>
      <c r="M24" s="268"/>
      <c r="N24" s="270"/>
      <c r="O24" s="269"/>
      <c r="P24" s="268"/>
      <c r="Q24" s="268"/>
      <c r="R24" s="268"/>
      <c r="S24" s="268"/>
      <c r="T24" s="269"/>
      <c r="U24" s="269"/>
      <c r="V24" s="269"/>
      <c r="W24" s="269"/>
      <c r="X24" s="269"/>
    </row>
    <row r="25" spans="1:35">
      <c r="A25" s="1"/>
      <c r="C25" s="266"/>
      <c r="D25" s="267"/>
      <c r="E25" s="267"/>
      <c r="F25" s="267"/>
      <c r="G25" s="267"/>
      <c r="H25" s="267"/>
      <c r="I25" s="267"/>
      <c r="J25" s="267"/>
      <c r="K25" s="267"/>
      <c r="L25" s="267"/>
      <c r="M25" s="267"/>
      <c r="N25" s="267"/>
      <c r="O25" s="267"/>
      <c r="P25" s="268"/>
      <c r="Q25" s="268"/>
      <c r="R25" s="268"/>
      <c r="S25" s="268"/>
      <c r="T25" s="269"/>
      <c r="U25" s="269"/>
      <c r="V25" s="269"/>
      <c r="W25" s="269"/>
      <c r="X25" s="269"/>
    </row>
    <row r="26" spans="1:35">
      <c r="A26" s="1"/>
      <c r="C26" s="266"/>
      <c r="D26" s="267"/>
      <c r="E26" s="267"/>
      <c r="F26" s="267"/>
      <c r="G26" s="267"/>
      <c r="H26" s="267"/>
      <c r="I26" s="267"/>
      <c r="J26" s="267"/>
      <c r="K26" s="268"/>
      <c r="L26" s="269"/>
      <c r="M26" s="268"/>
      <c r="N26" s="270"/>
      <c r="O26" s="269"/>
      <c r="P26" s="268"/>
      <c r="Q26" s="268"/>
      <c r="R26" s="268"/>
      <c r="S26" s="268"/>
      <c r="T26" s="269"/>
      <c r="U26" s="269"/>
      <c r="V26" s="269"/>
      <c r="W26" s="269"/>
      <c r="X26" s="269"/>
    </row>
    <row r="27" spans="1:35" s="272" customFormat="1" ht="18.75">
      <c r="A27" s="271"/>
      <c r="C27" s="210" t="s">
        <v>172</v>
      </c>
      <c r="D27" s="210"/>
      <c r="E27" s="210"/>
      <c r="F27" s="210"/>
      <c r="G27" s="210"/>
      <c r="H27" s="210"/>
      <c r="I27" s="210"/>
      <c r="J27" s="210"/>
      <c r="K27" s="210"/>
      <c r="L27" s="210"/>
      <c r="M27" s="210"/>
      <c r="N27" s="210"/>
      <c r="O27" s="210"/>
      <c r="P27" s="210"/>
      <c r="Q27" s="210"/>
      <c r="R27" s="210"/>
      <c r="S27" s="210"/>
      <c r="T27" s="210"/>
      <c r="U27" s="210"/>
      <c r="V27" s="210"/>
      <c r="W27" s="210"/>
      <c r="X27" s="210"/>
      <c r="Y27" s="210"/>
      <c r="Z27" s="11"/>
      <c r="AA27" s="11"/>
      <c r="AB27" s="11"/>
      <c r="AC27" s="11"/>
      <c r="AD27" s="11"/>
      <c r="AE27" s="11"/>
    </row>
    <row r="28" spans="1:35" s="11" customFormat="1" ht="15.75" thickBot="1">
      <c r="A28" s="249"/>
      <c r="B28" s="2"/>
    </row>
    <row r="29" spans="1:35" s="274" customFormat="1" ht="26.25" customHeight="1" thickBot="1">
      <c r="A29" s="273"/>
      <c r="C29" s="250" t="s">
        <v>173</v>
      </c>
      <c r="D29" s="275"/>
      <c r="E29" s="275"/>
      <c r="F29" s="275"/>
      <c r="G29" s="275"/>
      <c r="H29" s="275"/>
      <c r="I29" s="275"/>
      <c r="J29" s="275"/>
      <c r="K29" s="275"/>
      <c r="L29" s="275"/>
      <c r="M29" s="275"/>
      <c r="N29" s="275"/>
      <c r="O29" s="275"/>
      <c r="P29" s="275"/>
      <c r="Q29" s="275"/>
      <c r="R29" s="276"/>
      <c r="S29" s="11"/>
      <c r="T29" s="11"/>
      <c r="U29" s="11"/>
      <c r="V29" s="11"/>
      <c r="W29" s="11"/>
      <c r="Z29" s="11"/>
      <c r="AA29" s="11"/>
      <c r="AB29" s="11"/>
      <c r="AC29" s="11"/>
      <c r="AD29" s="11"/>
      <c r="AE29" s="11"/>
    </row>
    <row r="30" spans="1:35" ht="16.5" thickBot="1">
      <c r="C30" s="251"/>
      <c r="D30" s="633" t="s">
        <v>174</v>
      </c>
      <c r="E30" s="634"/>
      <c r="F30" s="634"/>
      <c r="G30" s="635"/>
      <c r="H30" s="636" t="s">
        <v>12</v>
      </c>
      <c r="I30" s="637"/>
      <c r="J30" s="638"/>
      <c r="K30" s="277"/>
      <c r="L30" s="633" t="s">
        <v>174</v>
      </c>
      <c r="M30" s="634"/>
      <c r="N30" s="634"/>
      <c r="O30" s="635"/>
      <c r="P30" s="642" t="s">
        <v>12</v>
      </c>
      <c r="Q30" s="643"/>
      <c r="R30" s="644"/>
      <c r="S30" s="11"/>
      <c r="T30" s="11"/>
      <c r="U30" s="11"/>
      <c r="V30" s="11"/>
      <c r="W30" s="11"/>
      <c r="X30" s="208"/>
      <c r="Y30" s="208"/>
    </row>
    <row r="31" spans="1:35" ht="16.5" thickBot="1">
      <c r="C31" s="251"/>
      <c r="D31" s="645" t="str">
        <f>CONCATENATE("$m, real ", (PRCP_y1))</f>
        <v>$m, real 2007-08</v>
      </c>
      <c r="E31" s="646"/>
      <c r="F31" s="646"/>
      <c r="G31" s="647"/>
      <c r="H31" s="648" t="str">
        <f>CONCATENATE("$m, real ", CRCP_y2)</f>
        <v>$m, real 2013-14</v>
      </c>
      <c r="I31" s="649"/>
      <c r="J31" s="650"/>
      <c r="K31" s="277"/>
      <c r="L31" s="645" t="s">
        <v>175</v>
      </c>
      <c r="M31" s="646"/>
      <c r="N31" s="646"/>
      <c r="O31" s="651"/>
      <c r="P31" s="652" t="str">
        <f>CONCATENATE("$m, real ", CRCP_y5)</f>
        <v>$m, real 2016-17</v>
      </c>
      <c r="Q31" s="653"/>
      <c r="R31" s="654"/>
      <c r="S31" s="11"/>
      <c r="T31" s="11"/>
      <c r="U31" s="11"/>
      <c r="V31" s="11"/>
      <c r="W31" s="11"/>
      <c r="X31" s="208"/>
      <c r="Y31" s="208"/>
    </row>
    <row r="32" spans="1:35" ht="16.5" thickBot="1">
      <c r="C32" s="278"/>
      <c r="D32" s="279" t="str">
        <f>PRCP_y4</f>
        <v>2010-11</v>
      </c>
      <c r="E32" s="280" t="str">
        <f>PRCP_y5</f>
        <v>2011-12</v>
      </c>
      <c r="F32" s="281" t="str">
        <f>CRCP_y1</f>
        <v>2012-13</v>
      </c>
      <c r="G32" s="473" t="str">
        <f>CRCP_y2</f>
        <v>2013-14</v>
      </c>
      <c r="H32" s="472" t="str">
        <f>CRCP_y3</f>
        <v>2014-15</v>
      </c>
      <c r="I32" s="282" t="str">
        <f>CRCP_y4</f>
        <v>2015-16</v>
      </c>
      <c r="J32" s="454" t="str">
        <f>CRCP_y5</f>
        <v>2016-17</v>
      </c>
      <c r="K32" s="277"/>
      <c r="L32" s="279" t="str">
        <f>PRCP_y4</f>
        <v>2010-11</v>
      </c>
      <c r="M32" s="280" t="str">
        <f>PRCP_y5</f>
        <v>2011-12</v>
      </c>
      <c r="N32" s="281" t="str">
        <f>CRCP_y1</f>
        <v>2012-13</v>
      </c>
      <c r="O32" s="456" t="str">
        <f>CRCP_y2</f>
        <v>2013-14</v>
      </c>
      <c r="P32" s="461" t="str">
        <f>CRCP_y3</f>
        <v>2014-15</v>
      </c>
      <c r="Q32" s="282" t="str">
        <f>CRCP_y4</f>
        <v>2015-16</v>
      </c>
      <c r="R32" s="454" t="str">
        <f>CRCP_y5</f>
        <v>2016-17</v>
      </c>
      <c r="S32" s="11"/>
      <c r="T32" s="11"/>
      <c r="U32" s="11"/>
      <c r="V32" s="11"/>
      <c r="W32" s="11"/>
      <c r="X32" s="208"/>
      <c r="Y32" s="208"/>
    </row>
    <row r="33" spans="1:31" ht="15.75">
      <c r="A33" s="2" t="s">
        <v>176</v>
      </c>
      <c r="C33" s="283" t="s">
        <v>177</v>
      </c>
      <c r="D33" s="564">
        <v>163.65673570397598</v>
      </c>
      <c r="E33" s="564">
        <v>171.30742991475381</v>
      </c>
      <c r="F33" s="564">
        <v>168.57937240425505</v>
      </c>
      <c r="G33" s="594">
        <v>176.80874469975316</v>
      </c>
      <c r="H33" s="291">
        <v>185.13515541257806</v>
      </c>
      <c r="I33" s="292">
        <v>189.80991219149408</v>
      </c>
      <c r="J33" s="293">
        <v>188.00559467591285</v>
      </c>
      <c r="K33" s="277"/>
      <c r="L33" s="445">
        <f>+D33/$F$23</f>
        <v>200.12298826679594</v>
      </c>
      <c r="M33" s="285">
        <f t="shared" ref="M33:O33" si="4">+E33/$F$23</f>
        <v>209.47842225605606</v>
      </c>
      <c r="N33" s="446">
        <f t="shared" si="4"/>
        <v>206.14249465847644</v>
      </c>
      <c r="O33" s="457">
        <f t="shared" si="4"/>
        <v>216.2055486980851</v>
      </c>
      <c r="P33" s="284">
        <f>+H33/$L$23</f>
        <v>193.89350615902939</v>
      </c>
      <c r="Q33" s="286">
        <f t="shared" ref="Q33:R33" si="5">+I33/$L$23</f>
        <v>198.78941574618895</v>
      </c>
      <c r="R33" s="462">
        <f t="shared" si="5"/>
        <v>196.89973980354827</v>
      </c>
      <c r="S33" s="11"/>
      <c r="T33" s="11"/>
      <c r="U33" s="11"/>
      <c r="V33" s="11"/>
      <c r="W33" s="11"/>
      <c r="X33" s="208"/>
      <c r="Y33" s="287"/>
    </row>
    <row r="34" spans="1:31">
      <c r="C34" s="448" t="s">
        <v>178</v>
      </c>
      <c r="D34" s="487"/>
      <c r="E34" s="488"/>
      <c r="F34" s="488"/>
      <c r="G34" s="489"/>
      <c r="H34" s="487"/>
      <c r="I34" s="488"/>
      <c r="J34" s="489"/>
      <c r="K34" s="288"/>
      <c r="L34" s="289"/>
      <c r="M34" s="290"/>
      <c r="N34" s="290"/>
      <c r="O34" s="458"/>
      <c r="P34" s="463"/>
      <c r="Q34" s="447"/>
      <c r="R34" s="464"/>
      <c r="S34" s="11"/>
      <c r="T34" s="11"/>
      <c r="U34" s="11"/>
      <c r="V34" s="11"/>
      <c r="W34" s="11"/>
      <c r="X34" s="208"/>
      <c r="Y34" s="208"/>
    </row>
    <row r="35" spans="1:31">
      <c r="C35" s="450" t="s">
        <v>227</v>
      </c>
      <c r="D35" s="291">
        <v>1.5702424331306541</v>
      </c>
      <c r="E35" s="292">
        <v>1.5009218563876809</v>
      </c>
      <c r="F35" s="292">
        <v>1.4341057691114003</v>
      </c>
      <c r="G35" s="293">
        <v>1.3748031502351976</v>
      </c>
      <c r="H35" s="503"/>
      <c r="I35" s="504"/>
      <c r="J35" s="505"/>
      <c r="K35" s="288"/>
      <c r="L35" s="294">
        <f t="shared" ref="L35:L37" si="6">-D35/$F$23</f>
        <v>-1.9201263343650856</v>
      </c>
      <c r="M35" s="295">
        <f t="shared" ref="M35:M36" si="7">-E35/$F$23</f>
        <v>-1.8353596371282879</v>
      </c>
      <c r="N35" s="295">
        <f t="shared" ref="N35:N36" si="8">-F35/$F$23</f>
        <v>-1.7536554836603198</v>
      </c>
      <c r="O35" s="459">
        <f t="shared" ref="O35:O36" si="9">-G35/$F$23</f>
        <v>-1.6811389614988415</v>
      </c>
      <c r="P35" s="463"/>
      <c r="Q35" s="447"/>
      <c r="R35" s="464"/>
      <c r="S35" s="11"/>
      <c r="T35" s="11"/>
      <c r="U35" s="11"/>
      <c r="V35" s="11"/>
      <c r="W35" s="11"/>
      <c r="X35" s="208"/>
      <c r="Y35" s="208"/>
    </row>
    <row r="36" spans="1:31">
      <c r="C36" s="450" t="s">
        <v>228</v>
      </c>
      <c r="D36" s="291">
        <v>5.0675210347880162</v>
      </c>
      <c r="E36" s="292">
        <v>3.3783473565253446</v>
      </c>
      <c r="F36" s="292">
        <v>1.6891736782626723</v>
      </c>
      <c r="G36" s="293">
        <v>0</v>
      </c>
      <c r="H36" s="503"/>
      <c r="I36" s="504"/>
      <c r="J36" s="505"/>
      <c r="K36" s="288"/>
      <c r="L36" s="294">
        <f t="shared" si="6"/>
        <v>-6.1966740826420255</v>
      </c>
      <c r="M36" s="295">
        <f t="shared" si="7"/>
        <v>-4.1311160550946839</v>
      </c>
      <c r="N36" s="295">
        <f t="shared" si="8"/>
        <v>-2.065558027547342</v>
      </c>
      <c r="O36" s="459">
        <f t="shared" si="9"/>
        <v>0</v>
      </c>
      <c r="P36" s="463"/>
      <c r="Q36" s="447"/>
      <c r="R36" s="464"/>
      <c r="S36" s="11"/>
      <c r="T36" s="11"/>
      <c r="U36" s="11"/>
      <c r="V36" s="11"/>
      <c r="W36" s="11"/>
      <c r="X36" s="208"/>
      <c r="Y36" s="208"/>
    </row>
    <row r="37" spans="1:31">
      <c r="A37" s="2" t="s">
        <v>179</v>
      </c>
      <c r="C37" s="449" t="s">
        <v>180</v>
      </c>
      <c r="D37" s="291">
        <v>82.325647093427861</v>
      </c>
      <c r="E37" s="292">
        <v>90.972693731177486</v>
      </c>
      <c r="F37" s="292">
        <v>88.678146685685377</v>
      </c>
      <c r="G37" s="293">
        <v>97.990704488873462</v>
      </c>
      <c r="H37" s="291">
        <v>100.91902926829269</v>
      </c>
      <c r="I37" s="292">
        <v>103.44200499999999</v>
      </c>
      <c r="J37" s="293">
        <v>100.91902926829269</v>
      </c>
      <c r="K37" s="288"/>
      <c r="L37" s="294">
        <f t="shared" si="6"/>
        <v>-100.66957792152876</v>
      </c>
      <c r="M37" s="295">
        <f t="shared" ref="M37:O42" si="10">-E37/$F$23</f>
        <v>-111.243373160601</v>
      </c>
      <c r="N37" s="295">
        <f t="shared" si="10"/>
        <v>-108.43755151514658</v>
      </c>
      <c r="O37" s="459">
        <f t="shared" si="10"/>
        <v>-119.82514816959942</v>
      </c>
      <c r="P37" s="465">
        <f>+-H37/$L$23</f>
        <v>-105.69329406610129</v>
      </c>
      <c r="Q37" s="443">
        <f t="shared" ref="Q37:R37" si="11">+-I37/$L$23</f>
        <v>-108.3356264177538</v>
      </c>
      <c r="R37" s="466">
        <f t="shared" si="11"/>
        <v>-105.69329406610129</v>
      </c>
      <c r="S37" s="11"/>
      <c r="T37" s="11"/>
      <c r="U37" s="11"/>
      <c r="V37" s="11"/>
      <c r="W37" s="11"/>
      <c r="X37" s="208"/>
      <c r="Y37" s="208"/>
    </row>
    <row r="38" spans="1:31">
      <c r="A38" s="2" t="s">
        <v>181</v>
      </c>
      <c r="C38" s="449" t="s">
        <v>19</v>
      </c>
      <c r="D38" s="291">
        <v>2.091917</v>
      </c>
      <c r="E38" s="292">
        <v>2.091917</v>
      </c>
      <c r="F38" s="292">
        <v>2.091917</v>
      </c>
      <c r="G38" s="293">
        <v>2.091917</v>
      </c>
      <c r="H38" s="291">
        <v>1.7</v>
      </c>
      <c r="I38" s="292">
        <v>1.7</v>
      </c>
      <c r="J38" s="293">
        <v>1.6</v>
      </c>
      <c r="K38" s="296"/>
      <c r="L38" s="294">
        <f t="shared" ref="L38:L42" si="12">-D38/$F$23</f>
        <v>-2.5580412529023713</v>
      </c>
      <c r="M38" s="295">
        <f t="shared" si="10"/>
        <v>-2.5580412529023713</v>
      </c>
      <c r="N38" s="295">
        <f t="shared" si="10"/>
        <v>-2.5580412529023713</v>
      </c>
      <c r="O38" s="459">
        <f t="shared" si="10"/>
        <v>-2.5580412529023713</v>
      </c>
      <c r="P38" s="465">
        <f t="shared" ref="P38:P42" si="13">+-H38/$L$23</f>
        <v>-1.7804233870967745</v>
      </c>
      <c r="Q38" s="444">
        <f t="shared" ref="Q38:Q42" si="14">+-I38/$L$23</f>
        <v>-1.7804233870967745</v>
      </c>
      <c r="R38" s="466">
        <f t="shared" ref="R38:R42" si="15">+-J38/$L$23</f>
        <v>-1.6756925996204937</v>
      </c>
      <c r="S38" s="11"/>
      <c r="T38" s="11"/>
      <c r="U38" s="11"/>
      <c r="V38" s="11"/>
      <c r="W38" s="11"/>
      <c r="X38" s="208"/>
      <c r="Y38" s="208"/>
    </row>
    <row r="39" spans="1:31">
      <c r="A39" s="2" t="s">
        <v>182</v>
      </c>
      <c r="C39" s="449" t="s">
        <v>183</v>
      </c>
      <c r="D39" s="291">
        <v>2.7898513830388718</v>
      </c>
      <c r="E39" s="292">
        <v>2.7898513830388718</v>
      </c>
      <c r="F39" s="292">
        <v>2.7898513830388718</v>
      </c>
      <c r="G39" s="293">
        <v>2.7898513830388718</v>
      </c>
      <c r="H39" s="291">
        <v>2.2812929999999998</v>
      </c>
      <c r="I39" s="292">
        <v>2.2812929999999998</v>
      </c>
      <c r="J39" s="293">
        <v>2.2812929999999998</v>
      </c>
      <c r="K39" s="297"/>
      <c r="L39" s="294">
        <f t="shared" si="12"/>
        <v>-3.411490478484648</v>
      </c>
      <c r="M39" s="295">
        <f t="shared" si="10"/>
        <v>-3.411490478484648</v>
      </c>
      <c r="N39" s="295">
        <f t="shared" si="10"/>
        <v>-3.411490478484648</v>
      </c>
      <c r="O39" s="459">
        <f t="shared" si="10"/>
        <v>-3.411490478484648</v>
      </c>
      <c r="P39" s="465">
        <f t="shared" si="13"/>
        <v>-2.3892161235412717</v>
      </c>
      <c r="Q39" s="444">
        <f t="shared" si="14"/>
        <v>-2.3892161235412717</v>
      </c>
      <c r="R39" s="467">
        <f t="shared" si="15"/>
        <v>-2.3892161235412717</v>
      </c>
      <c r="S39" s="11"/>
      <c r="T39" s="11"/>
      <c r="U39" s="11"/>
      <c r="V39" s="11"/>
      <c r="W39" s="11"/>
      <c r="X39" s="287"/>
      <c r="Y39" s="4"/>
    </row>
    <row r="40" spans="1:31">
      <c r="A40" s="2" t="s">
        <v>184</v>
      </c>
      <c r="C40" s="449" t="s">
        <v>23</v>
      </c>
      <c r="D40" s="291">
        <v>1.0997049234835832</v>
      </c>
      <c r="E40" s="292">
        <v>1.1097041664419816</v>
      </c>
      <c r="F40" s="292">
        <v>1.1215816581501457</v>
      </c>
      <c r="G40" s="293">
        <v>1.1230621814268529</v>
      </c>
      <c r="H40" s="291">
        <v>1.5496105450072941</v>
      </c>
      <c r="I40" s="292">
        <v>1.5561098586057678</v>
      </c>
      <c r="J40" s="293">
        <v>1.5775852076399237</v>
      </c>
      <c r="K40" s="297"/>
      <c r="L40" s="294">
        <f t="shared" si="12"/>
        <v>-1.3447429129792681</v>
      </c>
      <c r="M40" s="295">
        <f t="shared" si="10"/>
        <v>-1.3569702030607467</v>
      </c>
      <c r="N40" s="295">
        <f t="shared" si="10"/>
        <v>-1.3714942562476033</v>
      </c>
      <c r="O40" s="459">
        <f t="shared" si="10"/>
        <v>-1.3733046720612803</v>
      </c>
      <c r="P40" s="465">
        <f t="shared" si="13"/>
        <v>-1.6229193266016266</v>
      </c>
      <c r="Q40" s="444">
        <f t="shared" si="14"/>
        <v>-1.629726108913861</v>
      </c>
      <c r="R40" s="467">
        <f t="shared" si="15"/>
        <v>-1.6522174110706125</v>
      </c>
      <c r="S40" s="11"/>
      <c r="T40" s="11"/>
      <c r="U40" s="11"/>
      <c r="V40" s="11"/>
      <c r="W40" s="11"/>
      <c r="X40" s="287"/>
      <c r="Y40" s="4"/>
    </row>
    <row r="41" spans="1:31">
      <c r="A41" s="2" t="s">
        <v>185</v>
      </c>
      <c r="C41" s="450" t="s">
        <v>226</v>
      </c>
      <c r="D41" s="504"/>
      <c r="E41" s="504"/>
      <c r="F41" s="504"/>
      <c r="G41" s="505"/>
      <c r="H41" s="291">
        <v>0</v>
      </c>
      <c r="I41" s="292">
        <v>0</v>
      </c>
      <c r="J41" s="293">
        <v>0</v>
      </c>
      <c r="K41" s="298"/>
      <c r="L41" s="506"/>
      <c r="M41" s="507"/>
      <c r="N41" s="507"/>
      <c r="O41" s="508"/>
      <c r="P41" s="465">
        <f t="shared" si="13"/>
        <v>0</v>
      </c>
      <c r="Q41" s="444">
        <f t="shared" si="14"/>
        <v>0</v>
      </c>
      <c r="R41" s="467">
        <f t="shared" si="15"/>
        <v>0</v>
      </c>
      <c r="S41" s="11"/>
      <c r="T41" s="11"/>
      <c r="U41" s="11"/>
      <c r="V41" s="11"/>
      <c r="W41" s="11"/>
      <c r="X41" s="287"/>
      <c r="Y41" s="4"/>
    </row>
    <row r="42" spans="1:31">
      <c r="C42" s="451" t="s">
        <v>186</v>
      </c>
      <c r="D42" s="291">
        <v>2.1806546623794207</v>
      </c>
      <c r="E42" s="292">
        <v>2.1806546623794207</v>
      </c>
      <c r="F42" s="292">
        <v>2.1806546623794207</v>
      </c>
      <c r="G42" s="293">
        <v>2.1806546623794207</v>
      </c>
      <c r="H42" s="291">
        <v>0</v>
      </c>
      <c r="I42" s="292">
        <v>0</v>
      </c>
      <c r="J42" s="293">
        <v>0</v>
      </c>
      <c r="K42" s="299"/>
      <c r="L42" s="294">
        <f t="shared" si="12"/>
        <v>-2.6665515814922154</v>
      </c>
      <c r="M42" s="295">
        <f t="shared" si="10"/>
        <v>-2.6665515814922154</v>
      </c>
      <c r="N42" s="295">
        <f t="shared" si="10"/>
        <v>-2.6665515814922154</v>
      </c>
      <c r="O42" s="459">
        <f t="shared" si="10"/>
        <v>-2.6665515814922154</v>
      </c>
      <c r="P42" s="465">
        <f t="shared" si="13"/>
        <v>0</v>
      </c>
      <c r="Q42" s="444">
        <f t="shared" si="14"/>
        <v>0</v>
      </c>
      <c r="R42" s="467">
        <f t="shared" si="15"/>
        <v>0</v>
      </c>
      <c r="S42" s="11"/>
      <c r="T42" s="11"/>
      <c r="U42" s="11"/>
      <c r="V42" s="11"/>
      <c r="W42" s="11"/>
      <c r="X42" s="287"/>
      <c r="Y42" s="208"/>
    </row>
    <row r="43" spans="1:31">
      <c r="A43" s="2" t="s">
        <v>187</v>
      </c>
      <c r="C43" s="452" t="s">
        <v>188</v>
      </c>
      <c r="D43" s="291"/>
      <c r="E43" s="292"/>
      <c r="F43" s="292"/>
      <c r="G43" s="293"/>
      <c r="H43" s="291">
        <v>0</v>
      </c>
      <c r="I43" s="292">
        <v>0</v>
      </c>
      <c r="J43" s="293">
        <v>0</v>
      </c>
      <c r="K43" s="299"/>
      <c r="L43" s="294">
        <f>D43/$F$23</f>
        <v>0</v>
      </c>
      <c r="M43" s="295">
        <f t="shared" ref="M43:O43" si="16">E43/$F$23</f>
        <v>0</v>
      </c>
      <c r="N43" s="295">
        <f t="shared" si="16"/>
        <v>0</v>
      </c>
      <c r="O43" s="459">
        <f t="shared" si="16"/>
        <v>0</v>
      </c>
      <c r="P43" s="465">
        <f>+H43/$L$23</f>
        <v>0</v>
      </c>
      <c r="Q43" s="444">
        <f t="shared" ref="Q43:R43" si="17">+I43/$L$23</f>
        <v>0</v>
      </c>
      <c r="R43" s="467">
        <f t="shared" si="17"/>
        <v>0</v>
      </c>
      <c r="S43" s="11"/>
      <c r="T43" s="11"/>
      <c r="U43" s="11"/>
      <c r="V43" s="11"/>
      <c r="W43" s="11"/>
      <c r="X43" s="287"/>
      <c r="Y43" s="208"/>
    </row>
    <row r="44" spans="1:31" ht="15.75" thickBot="1">
      <c r="A44" s="2" t="s">
        <v>189</v>
      </c>
      <c r="C44" s="453" t="s">
        <v>190</v>
      </c>
      <c r="D44" s="336"/>
      <c r="E44" s="300"/>
      <c r="F44" s="300"/>
      <c r="G44" s="583"/>
      <c r="H44" s="336">
        <v>0</v>
      </c>
      <c r="I44" s="300">
        <v>0</v>
      </c>
      <c r="J44" s="583">
        <v>0</v>
      </c>
      <c r="K44" s="299"/>
      <c r="L44" s="584">
        <f>D44/$F$23</f>
        <v>0</v>
      </c>
      <c r="M44" s="585">
        <f t="shared" ref="M44" si="18">E44/$F$23</f>
        <v>0</v>
      </c>
      <c r="N44" s="585">
        <f t="shared" ref="N44" si="19">F44/$F$23</f>
        <v>0</v>
      </c>
      <c r="O44" s="586">
        <f t="shared" ref="O44" si="20">G44/$F$23</f>
        <v>0</v>
      </c>
      <c r="P44" s="587">
        <f t="shared" ref="P44" si="21">+H44/$L$23</f>
        <v>0</v>
      </c>
      <c r="Q44" s="588">
        <f t="shared" ref="Q44" si="22">+I44/$L$23</f>
        <v>0</v>
      </c>
      <c r="R44" s="589">
        <f t="shared" ref="R44" si="23">+J44/$L$23</f>
        <v>0</v>
      </c>
      <c r="S44" s="11"/>
      <c r="T44" s="11"/>
      <c r="U44" s="11"/>
      <c r="V44" s="11"/>
      <c r="W44" s="11"/>
      <c r="X44" s="287"/>
      <c r="Y44" s="208"/>
    </row>
    <row r="45" spans="1:31" ht="15.75" thickBot="1">
      <c r="C45" s="301" t="s">
        <v>191</v>
      </c>
      <c r="D45" s="582">
        <f>(D33-SUM(D35:D42)+SUM(D43:D44))</f>
        <v>66.531197173727577</v>
      </c>
      <c r="E45" s="591">
        <f>(E33-SUM(E35:E42)+SUM(E43:E44))</f>
        <v>67.283339758803024</v>
      </c>
      <c r="F45" s="591">
        <f>(F33-SUM(F35:F42)+SUM(F43:F44))</f>
        <v>68.593941567627169</v>
      </c>
      <c r="G45" s="590">
        <f>(G33-SUM(G35:G42)+SUM(G43:G44))</f>
        <v>69.257751833799375</v>
      </c>
      <c r="H45" s="483">
        <f>(H33-SUM(H35:H42)+SUM(H43:H44))</f>
        <v>78.685222599278063</v>
      </c>
      <c r="I45" s="593">
        <f t="shared" ref="I45:J45" si="24">(I33-SUM(I35:I42)+SUM(I43:I44))</f>
        <v>80.83050433288831</v>
      </c>
      <c r="J45" s="592">
        <f t="shared" si="24"/>
        <v>81.62768719998023</v>
      </c>
      <c r="K45" s="474"/>
      <c r="L45" s="303">
        <f t="shared" ref="L45:R45" si="25">+SUM(L33:L44)</f>
        <v>81.355783702401567</v>
      </c>
      <c r="M45" s="304">
        <f t="shared" si="25"/>
        <v>82.275519887292134</v>
      </c>
      <c r="N45" s="304">
        <f t="shared" si="25"/>
        <v>83.878152062995355</v>
      </c>
      <c r="O45" s="460">
        <f t="shared" si="25"/>
        <v>84.689873582046317</v>
      </c>
      <c r="P45" s="303">
        <f t="shared" si="25"/>
        <v>82.407653255688416</v>
      </c>
      <c r="Q45" s="468">
        <f t="shared" si="25"/>
        <v>84.654423708883243</v>
      </c>
      <c r="R45" s="305">
        <f t="shared" si="25"/>
        <v>85.489319603214611</v>
      </c>
      <c r="S45" s="11"/>
      <c r="T45" s="11"/>
      <c r="U45" s="11"/>
      <c r="V45" s="11"/>
      <c r="W45" s="11"/>
      <c r="X45" s="287"/>
      <c r="Y45" s="208"/>
    </row>
    <row r="46" spans="1:31" ht="15.75" thickBot="1">
      <c r="C46" s="306"/>
      <c r="D46" s="307"/>
      <c r="E46" s="308"/>
      <c r="F46" s="308"/>
      <c r="G46" s="308"/>
      <c r="H46" s="308"/>
      <c r="I46" s="308"/>
      <c r="J46" s="308"/>
      <c r="K46" s="309"/>
      <c r="L46" s="307"/>
      <c r="M46" s="307"/>
      <c r="N46" s="307"/>
      <c r="O46" s="307"/>
      <c r="P46" s="307"/>
      <c r="Q46" s="307"/>
      <c r="R46" s="307"/>
      <c r="S46" s="11"/>
      <c r="T46" s="11"/>
      <c r="U46" s="11"/>
      <c r="V46" s="11"/>
      <c r="W46" s="11"/>
      <c r="X46" s="310"/>
      <c r="Y46" s="208"/>
    </row>
    <row r="47" spans="1:31" s="274" customFormat="1" ht="23.25" customHeight="1" thickBot="1">
      <c r="A47" s="273"/>
      <c r="C47" s="250" t="s">
        <v>192</v>
      </c>
      <c r="D47" s="275"/>
      <c r="E47" s="275"/>
      <c r="F47" s="275"/>
      <c r="G47" s="275"/>
      <c r="H47" s="275"/>
      <c r="I47" s="275"/>
      <c r="J47" s="275"/>
      <c r="K47" s="275"/>
      <c r="L47" s="275"/>
      <c r="M47" s="275"/>
      <c r="N47" s="275"/>
      <c r="O47" s="275"/>
      <c r="P47" s="275"/>
      <c r="Q47" s="275"/>
      <c r="R47" s="276"/>
      <c r="S47" s="11"/>
      <c r="T47" s="11"/>
      <c r="U47" s="11"/>
      <c r="V47" s="11"/>
      <c r="W47" s="11"/>
      <c r="Z47" s="11"/>
      <c r="AA47" s="11"/>
      <c r="AB47" s="11"/>
      <c r="AC47" s="11"/>
      <c r="AD47" s="11"/>
      <c r="AE47" s="11"/>
    </row>
    <row r="48" spans="1:31">
      <c r="A48" s="311"/>
      <c r="C48" s="312"/>
      <c r="D48" s="633" t="s">
        <v>174</v>
      </c>
      <c r="E48" s="634"/>
      <c r="F48" s="634"/>
      <c r="G48" s="635"/>
      <c r="H48" s="636" t="s">
        <v>12</v>
      </c>
      <c r="I48" s="637"/>
      <c r="J48" s="638"/>
      <c r="K48" s="313"/>
      <c r="L48" s="633" t="s">
        <v>174</v>
      </c>
      <c r="M48" s="634"/>
      <c r="N48" s="634"/>
      <c r="O48" s="635"/>
      <c r="P48" s="636" t="s">
        <v>12</v>
      </c>
      <c r="Q48" s="637"/>
      <c r="R48" s="638"/>
      <c r="S48" s="11"/>
      <c r="T48" s="11"/>
      <c r="U48" s="11"/>
      <c r="V48" s="11"/>
      <c r="W48" s="11"/>
      <c r="X48" s="208"/>
      <c r="Y48" s="208"/>
    </row>
    <row r="49" spans="1:31" ht="15.75" thickBot="1">
      <c r="A49" s="311"/>
      <c r="C49" s="312"/>
      <c r="D49" s="645" t="s">
        <v>193</v>
      </c>
      <c r="E49" s="646"/>
      <c r="F49" s="646"/>
      <c r="G49" s="647"/>
      <c r="H49" s="648" t="s">
        <v>193</v>
      </c>
      <c r="I49" s="649"/>
      <c r="J49" s="650"/>
      <c r="K49" s="313"/>
      <c r="L49" s="645" t="s">
        <v>175</v>
      </c>
      <c r="M49" s="651"/>
      <c r="N49" s="651"/>
      <c r="O49" s="657"/>
      <c r="P49" s="648" t="str">
        <f>CONCATENATE("$m, real ", CRCP_y5)</f>
        <v>$m, real 2016-17</v>
      </c>
      <c r="Q49" s="649"/>
      <c r="R49" s="650"/>
      <c r="S49" s="11"/>
      <c r="T49" s="11"/>
      <c r="U49" s="11"/>
      <c r="V49" s="11"/>
      <c r="W49" s="11"/>
      <c r="X49" s="208"/>
      <c r="Y49" s="208"/>
    </row>
    <row r="50" spans="1:31" ht="15.75" thickBot="1">
      <c r="C50" s="314"/>
      <c r="D50" s="315" t="str">
        <f>PRCP_y4</f>
        <v>2010-11</v>
      </c>
      <c r="E50" s="316" t="str">
        <f>PRCP_y5</f>
        <v>2011-12</v>
      </c>
      <c r="F50" s="316" t="str">
        <f>CRCP_y1</f>
        <v>2012-13</v>
      </c>
      <c r="G50" s="469" t="str">
        <f>CRCP_y2</f>
        <v>2013-14</v>
      </c>
      <c r="H50" s="470" t="str">
        <f>CRCP_y3</f>
        <v>2014-15</v>
      </c>
      <c r="I50" s="318" t="str">
        <f>CRCP_y4</f>
        <v>2015-16</v>
      </c>
      <c r="J50" s="319" t="str">
        <f>CRCP_y5</f>
        <v>2016-17</v>
      </c>
      <c r="K50" s="298"/>
      <c r="L50" s="315" t="str">
        <f>PRCP_y4</f>
        <v>2010-11</v>
      </c>
      <c r="M50" s="317" t="str">
        <f>PRCP_y5</f>
        <v>2011-12</v>
      </c>
      <c r="N50" s="317" t="str">
        <f>CRCP_y1</f>
        <v>2012-13</v>
      </c>
      <c r="O50" s="469" t="str">
        <f>CRCP_y2</f>
        <v>2013-14</v>
      </c>
      <c r="P50" s="470" t="str">
        <f>CRCP_y3</f>
        <v>2014-15</v>
      </c>
      <c r="Q50" s="318" t="str">
        <f>CRCP_y4</f>
        <v>2015-16</v>
      </c>
      <c r="R50" s="319" t="str">
        <f>CRCP_y5</f>
        <v>2016-17</v>
      </c>
      <c r="S50" s="11"/>
      <c r="T50" s="11"/>
      <c r="U50" s="11"/>
      <c r="V50" s="11"/>
      <c r="W50" s="11"/>
    </row>
    <row r="51" spans="1:31">
      <c r="A51" s="2" t="s">
        <v>194</v>
      </c>
      <c r="C51" s="320" t="s">
        <v>25</v>
      </c>
      <c r="D51" s="437">
        <f>172362.976328331/1000</f>
        <v>172.362976328331</v>
      </c>
      <c r="E51" s="565">
        <f>175683.335237523/1000</f>
        <v>175.68333523752298</v>
      </c>
      <c r="F51" s="566">
        <f>179435.10486911/1000</f>
        <v>179.43510486910998</v>
      </c>
      <c r="G51" s="567">
        <f>189339.332393219/1000</f>
        <v>189.339332393219</v>
      </c>
      <c r="H51" s="437">
        <f>191223.065007723/1000</f>
        <v>191.22306500772299</v>
      </c>
      <c r="I51" s="509"/>
      <c r="J51" s="321"/>
      <c r="K51" s="298"/>
      <c r="L51" s="445">
        <f>+D51/I$23*(1+I$21)^0.5</f>
        <v>196.67157666930001</v>
      </c>
      <c r="M51" s="285">
        <f t="shared" ref="M51:O51" si="26">+E51/J$23*(1+J$21)^0.5</f>
        <v>195.65637865537684</v>
      </c>
      <c r="N51" s="446">
        <f t="shared" si="26"/>
        <v>195.83471049726631</v>
      </c>
      <c r="O51" s="457">
        <f t="shared" si="26"/>
        <v>201.18033992385574</v>
      </c>
      <c r="P51" s="438">
        <f>+H51/M$23*(1+M$21)^0.5</f>
        <v>198.95246441341271</v>
      </c>
      <c r="Q51" s="599">
        <f>(207384.832392022/1000)</f>
        <v>207.38483239202202</v>
      </c>
      <c r="R51" s="322"/>
      <c r="S51" s="11"/>
      <c r="T51" s="11"/>
      <c r="U51" s="11"/>
      <c r="V51" s="11"/>
      <c r="W51" s="11"/>
    </row>
    <row r="52" spans="1:31">
      <c r="C52" s="323" t="s">
        <v>195</v>
      </c>
      <c r="D52" s="324"/>
      <c r="E52" s="325"/>
      <c r="F52" s="325"/>
      <c r="G52" s="326"/>
      <c r="H52" s="327"/>
      <c r="I52" s="510"/>
      <c r="J52" s="321"/>
      <c r="K52" s="299"/>
      <c r="L52" s="463"/>
      <c r="M52" s="447"/>
      <c r="N52" s="447"/>
      <c r="O52" s="464"/>
      <c r="P52" s="463"/>
      <c r="Q52" s="503"/>
      <c r="R52" s="501"/>
      <c r="S52" s="11"/>
      <c r="T52" s="11"/>
      <c r="U52" s="11"/>
      <c r="V52" s="11"/>
      <c r="W52" s="11"/>
      <c r="X52" s="208"/>
      <c r="Y52" s="208"/>
    </row>
    <row r="53" spans="1:31">
      <c r="C53" s="450" t="s">
        <v>227</v>
      </c>
      <c r="D53" s="291">
        <v>0</v>
      </c>
      <c r="E53" s="291">
        <v>0</v>
      </c>
      <c r="F53" s="291">
        <v>0</v>
      </c>
      <c r="G53" s="293">
        <v>0</v>
      </c>
      <c r="H53" s="503"/>
      <c r="I53" s="510"/>
      <c r="J53" s="321"/>
      <c r="K53" s="474"/>
      <c r="L53" s="561">
        <f t="shared" ref="L53:L54" si="27">-D53/I$23*(1+I$21)^0.5</f>
        <v>0</v>
      </c>
      <c r="M53" s="441">
        <f t="shared" ref="M53:M54" si="28">-E53/J$23*(1+J$21)^0.5</f>
        <v>0</v>
      </c>
      <c r="N53" s="441">
        <f t="shared" ref="N53:N54" si="29">-F53/K$23*(1+K$21)^0.5</f>
        <v>0</v>
      </c>
      <c r="O53" s="442">
        <f t="shared" ref="O53:O54" si="30">-G53/L$23*(1+L$21)^0.5</f>
        <v>0</v>
      </c>
      <c r="P53" s="463"/>
      <c r="Q53" s="503"/>
      <c r="R53" s="501"/>
      <c r="S53" s="11"/>
      <c r="T53" s="11"/>
      <c r="U53" s="11"/>
      <c r="V53" s="11"/>
      <c r="W53" s="11"/>
      <c r="X53" s="208"/>
      <c r="Y53" s="208"/>
    </row>
    <row r="54" spans="1:31">
      <c r="C54" s="450" t="s">
        <v>237</v>
      </c>
      <c r="D54" s="291">
        <v>0</v>
      </c>
      <c r="E54" s="291">
        <v>0</v>
      </c>
      <c r="F54" s="291">
        <v>0</v>
      </c>
      <c r="G54" s="293">
        <v>0</v>
      </c>
      <c r="H54" s="503"/>
      <c r="I54" s="510"/>
      <c r="J54" s="321"/>
      <c r="K54" s="474"/>
      <c r="L54" s="561">
        <f t="shared" si="27"/>
        <v>0</v>
      </c>
      <c r="M54" s="441">
        <f t="shared" si="28"/>
        <v>0</v>
      </c>
      <c r="N54" s="441">
        <f t="shared" si="29"/>
        <v>0</v>
      </c>
      <c r="O54" s="442">
        <f t="shared" si="30"/>
        <v>0</v>
      </c>
      <c r="P54" s="463"/>
      <c r="Q54" s="503"/>
      <c r="R54" s="501"/>
      <c r="S54" s="11"/>
      <c r="T54" s="11"/>
      <c r="U54" s="11"/>
      <c r="V54" s="11"/>
      <c r="W54" s="11"/>
      <c r="X54" s="208"/>
      <c r="Y54" s="208"/>
    </row>
    <row r="55" spans="1:31">
      <c r="A55" s="2" t="s">
        <v>196</v>
      </c>
      <c r="C55" s="328" t="str">
        <f t="shared" ref="C55:C60" si="31">C37</f>
        <v>Easement land tax</v>
      </c>
      <c r="D55" s="329">
        <v>93.271000000000001</v>
      </c>
      <c r="E55" s="292">
        <v>99.341999999999999</v>
      </c>
      <c r="F55" s="292">
        <v>99.341999999999999</v>
      </c>
      <c r="G55" s="291">
        <v>103.44200500000001</v>
      </c>
      <c r="H55" s="569">
        <v>103.44200500000001</v>
      </c>
      <c r="I55" s="510"/>
      <c r="J55" s="321"/>
      <c r="K55" s="474"/>
      <c r="L55" s="561">
        <f>-D55/I$23*(1+I$21)^0.5</f>
        <v>-106.42514429885225</v>
      </c>
      <c r="M55" s="441">
        <f t="shared" ref="M55:O55" si="32">-E55/J$23*(1+J$21)^0.5</f>
        <v>-110.63596864269375</v>
      </c>
      <c r="N55" s="441">
        <f t="shared" si="32"/>
        <v>-108.42143639847239</v>
      </c>
      <c r="O55" s="442">
        <f t="shared" si="32"/>
        <v>-109.91111812460628</v>
      </c>
      <c r="P55" s="440">
        <f>-H55/M$23*(1+M$21)^0.5</f>
        <v>-107.62321908072852</v>
      </c>
      <c r="Q55" s="597">
        <f>115270.038410665/1000</f>
        <v>115.27003841066499</v>
      </c>
      <c r="R55" s="331"/>
      <c r="S55" s="11"/>
      <c r="T55" s="11"/>
      <c r="U55" s="11"/>
      <c r="V55" s="11"/>
      <c r="W55" s="11"/>
      <c r="X55" s="208"/>
      <c r="Y55" s="208"/>
    </row>
    <row r="56" spans="1:31">
      <c r="A56" s="2" t="s">
        <v>197</v>
      </c>
      <c r="C56" s="328" t="str">
        <f t="shared" si="31"/>
        <v>Self insurance</v>
      </c>
      <c r="D56" s="571">
        <v>2.2799999999999998</v>
      </c>
      <c r="E56" s="568">
        <v>2.3410000000000002</v>
      </c>
      <c r="F56" s="570">
        <v>2.4129999999999998</v>
      </c>
      <c r="G56" s="291">
        <v>2.4639207159353349</v>
      </c>
      <c r="H56" s="569">
        <v>1.7416499999999999</v>
      </c>
      <c r="I56" s="510"/>
      <c r="J56" s="321"/>
      <c r="K56" s="474"/>
      <c r="L56" s="561">
        <f t="shared" ref="L56:L59" si="33">-D56/I$23*(1+I$21)^0.5</f>
        <v>-2.601551704188688</v>
      </c>
      <c r="M56" s="441">
        <f t="shared" ref="M56:M59" si="34">-E56/J$23*(1+J$21)^0.5</f>
        <v>-2.6071430270434068</v>
      </c>
      <c r="N56" s="441">
        <f t="shared" ref="N56:N59" si="35">-F56/K$23*(1+K$21)^0.5</f>
        <v>-2.6335379399399437</v>
      </c>
      <c r="O56" s="442">
        <f t="shared" ref="O56:O59" si="36">-G56/L$23*(1+L$21)^0.5</f>
        <v>-2.6180107477502301</v>
      </c>
      <c r="P56" s="440">
        <f t="shared" ref="P56:P61" si="37">-H56/M$23*(1+M$21)^0.5</f>
        <v>-1.8120489786711964</v>
      </c>
      <c r="Q56" s="595">
        <f>1845.01942649745/1000</f>
        <v>1.84501942649745</v>
      </c>
      <c r="R56" s="331"/>
      <c r="S56" s="11"/>
      <c r="T56" s="11"/>
      <c r="U56" s="11"/>
      <c r="V56" s="11"/>
      <c r="W56" s="11"/>
      <c r="X56" s="208"/>
      <c r="Y56" s="208"/>
    </row>
    <row r="57" spans="1:31">
      <c r="A57" s="2" t="s">
        <v>198</v>
      </c>
      <c r="C57" s="328" t="str">
        <f t="shared" si="31"/>
        <v xml:space="preserve">Rebates made under the Availability Incentive Scheme </v>
      </c>
      <c r="D57" s="329">
        <v>2.61</v>
      </c>
      <c r="E57" s="292">
        <v>2.1720000000000002</v>
      </c>
      <c r="F57" s="292">
        <v>2.0110000000000001</v>
      </c>
      <c r="G57" s="291">
        <v>3.10947598</v>
      </c>
      <c r="H57" s="329">
        <v>2.4027953599999998</v>
      </c>
      <c r="I57" s="510"/>
      <c r="J57" s="321"/>
      <c r="K57" s="474"/>
      <c r="L57" s="561">
        <f t="shared" si="33"/>
        <v>-2.978092082426524</v>
      </c>
      <c r="M57" s="441">
        <f t="shared" si="34"/>
        <v>-2.4189297969834596</v>
      </c>
      <c r="N57" s="441">
        <f t="shared" si="35"/>
        <v>-2.1947968492412877</v>
      </c>
      <c r="O57" s="442">
        <f t="shared" si="36"/>
        <v>-3.3039381027408141</v>
      </c>
      <c r="P57" s="440">
        <f t="shared" si="37"/>
        <v>-2.4999183980959954</v>
      </c>
      <c r="Q57" s="598">
        <v>0</v>
      </c>
      <c r="R57" s="331"/>
      <c r="S57" s="11"/>
      <c r="T57" s="11"/>
      <c r="U57" s="11"/>
      <c r="V57" s="11"/>
      <c r="W57" s="11"/>
      <c r="X57" s="332"/>
      <c r="Y57" s="208"/>
    </row>
    <row r="58" spans="1:31">
      <c r="A58" s="2" t="s">
        <v>199</v>
      </c>
      <c r="C58" s="328" t="str">
        <f t="shared" si="31"/>
        <v>Debt Raising costs</v>
      </c>
      <c r="D58" s="329">
        <f>3994.19573344048/1000</f>
        <v>3.9941957334404803</v>
      </c>
      <c r="E58" s="329">
        <f>3599.20323376781/1000</f>
        <v>3.5992032337678102</v>
      </c>
      <c r="F58" s="329">
        <f>3963.0469008545/1000</f>
        <v>3.9630469008545002</v>
      </c>
      <c r="G58" s="291">
        <f>3163.05941340303/1000</f>
        <v>3.1630594134030399</v>
      </c>
      <c r="H58" s="329">
        <f>2884.88771805622/1000</f>
        <v>2.8848877180562198</v>
      </c>
      <c r="I58" s="510"/>
      <c r="J58" s="321"/>
      <c r="K58" s="475"/>
      <c r="L58" s="561">
        <f t="shared" si="33"/>
        <v>-4.5575029461382757</v>
      </c>
      <c r="M58" s="441">
        <f t="shared" si="34"/>
        <v>-4.0083885578085541</v>
      </c>
      <c r="N58" s="441">
        <f t="shared" si="35"/>
        <v>-4.3252525367433643</v>
      </c>
      <c r="O58" s="442">
        <f t="shared" si="36"/>
        <v>-3.3608725664365195</v>
      </c>
      <c r="P58" s="440">
        <f t="shared" si="37"/>
        <v>-3.001497340501738</v>
      </c>
      <c r="Q58" s="596">
        <f>3068.21546996419/1000</f>
        <v>3.0682154699641901</v>
      </c>
      <c r="R58" s="331"/>
      <c r="S58" s="11"/>
      <c r="T58" s="11"/>
      <c r="U58" s="11"/>
      <c r="V58" s="11"/>
      <c r="W58" s="11"/>
      <c r="X58" s="332"/>
      <c r="Y58" s="4"/>
    </row>
    <row r="59" spans="1:31">
      <c r="A59" s="2" t="s">
        <v>200</v>
      </c>
      <c r="C59" s="328" t="str">
        <f t="shared" si="31"/>
        <v>Priority projects approved under STPIS network capability component</v>
      </c>
      <c r="D59" s="502"/>
      <c r="E59" s="504"/>
      <c r="F59" s="504"/>
      <c r="G59" s="503"/>
      <c r="H59" s="329">
        <v>0.25119547000000003</v>
      </c>
      <c r="I59" s="510"/>
      <c r="J59" s="321"/>
      <c r="K59" s="475"/>
      <c r="L59" s="561">
        <f t="shared" si="33"/>
        <v>0</v>
      </c>
      <c r="M59" s="441">
        <f t="shared" si="34"/>
        <v>0</v>
      </c>
      <c r="N59" s="441">
        <f t="shared" si="35"/>
        <v>0</v>
      </c>
      <c r="O59" s="442">
        <f t="shared" si="36"/>
        <v>0</v>
      </c>
      <c r="P59" s="440">
        <f t="shared" si="37"/>
        <v>-0.26134900517344545</v>
      </c>
      <c r="Q59" s="598">
        <v>0</v>
      </c>
      <c r="R59" s="333"/>
      <c r="S59" s="11"/>
      <c r="T59" s="11"/>
      <c r="U59" s="11"/>
      <c r="V59" s="11"/>
      <c r="W59" s="11"/>
      <c r="X59" s="4"/>
      <c r="Y59" s="332"/>
    </row>
    <row r="60" spans="1:31">
      <c r="A60" s="2" t="s">
        <v>201</v>
      </c>
      <c r="C60" s="334" t="str">
        <f t="shared" si="31"/>
        <v>Movements in provisions related to opex</v>
      </c>
      <c r="D60" s="329">
        <v>0.33600000000000002</v>
      </c>
      <c r="E60" s="292">
        <v>0.62</v>
      </c>
      <c r="F60" s="292">
        <v>1.262</v>
      </c>
      <c r="G60" s="291">
        <v>1.3741403276641613</v>
      </c>
      <c r="H60" s="329">
        <v>-0.13078950975576323</v>
      </c>
      <c r="I60" s="510"/>
      <c r="J60" s="321"/>
      <c r="K60" s="475"/>
      <c r="L60" s="561">
        <f t="shared" ref="L60:L61" si="38">-D60/I$23*(1+I$21)^0.5</f>
        <v>-0.38338656693306988</v>
      </c>
      <c r="M60" s="441">
        <f t="shared" ref="M60:M61" si="39">-E60/J$23*(1+J$21)^0.5</f>
        <v>-0.69048640613708323</v>
      </c>
      <c r="N60" s="441">
        <f t="shared" ref="N60:N61" si="40">-F60/K$23*(1+K$21)^0.5</f>
        <v>-1.3773414339843386</v>
      </c>
      <c r="O60" s="442">
        <f t="shared" ref="O60:O61" si="41">-G60/L$23*(1+L$21)^0.5</f>
        <v>-1.4600770728842773</v>
      </c>
      <c r="P60" s="440">
        <f t="shared" si="37"/>
        <v>0.13607613330682816</v>
      </c>
      <c r="Q60" s="596">
        <v>0</v>
      </c>
      <c r="R60" s="333"/>
      <c r="S60" s="11"/>
      <c r="T60" s="11"/>
      <c r="U60" s="11"/>
      <c r="V60" s="11"/>
      <c r="W60" s="11"/>
      <c r="X60" s="4"/>
      <c r="Y60" s="332"/>
    </row>
    <row r="61" spans="1:31">
      <c r="A61" s="2" t="s">
        <v>201</v>
      </c>
      <c r="C61" s="334" t="s">
        <v>202</v>
      </c>
      <c r="D61" s="329"/>
      <c r="E61" s="292"/>
      <c r="F61" s="292"/>
      <c r="G61" s="291">
        <v>0</v>
      </c>
      <c r="H61" s="329">
        <v>0</v>
      </c>
      <c r="I61" s="510"/>
      <c r="J61" s="321"/>
      <c r="K61" s="475"/>
      <c r="L61" s="561">
        <f t="shared" si="38"/>
        <v>0</v>
      </c>
      <c r="M61" s="441">
        <f t="shared" si="39"/>
        <v>0</v>
      </c>
      <c r="N61" s="441">
        <f t="shared" si="40"/>
        <v>0</v>
      </c>
      <c r="O61" s="442">
        <f t="shared" si="41"/>
        <v>0</v>
      </c>
      <c r="P61" s="440">
        <f t="shared" si="37"/>
        <v>0</v>
      </c>
      <c r="Q61" s="503"/>
      <c r="R61" s="333"/>
      <c r="S61" s="11"/>
      <c r="T61" s="11"/>
      <c r="U61" s="11"/>
      <c r="V61" s="11"/>
      <c r="W61" s="11"/>
      <c r="X61" s="4"/>
      <c r="Y61" s="332"/>
    </row>
    <row r="62" spans="1:31">
      <c r="A62" s="2" t="s">
        <v>203</v>
      </c>
      <c r="C62" s="334" t="str">
        <f>C43</f>
        <v>Capitalisation policy changes</v>
      </c>
      <c r="D62" s="329"/>
      <c r="E62" s="292"/>
      <c r="F62" s="292"/>
      <c r="G62" s="291">
        <v>0</v>
      </c>
      <c r="H62" s="329">
        <v>0</v>
      </c>
      <c r="I62" s="510"/>
      <c r="J62" s="321"/>
      <c r="K62" s="475"/>
      <c r="L62" s="440">
        <f>D62/I$23*(1+I$21)^0.5</f>
        <v>0</v>
      </c>
      <c r="M62" s="439">
        <f t="shared" ref="M62:P62" si="42">E62/J$23*(1+J$21)^0.5</f>
        <v>0</v>
      </c>
      <c r="N62" s="439">
        <f t="shared" si="42"/>
        <v>0</v>
      </c>
      <c r="O62" s="442">
        <f t="shared" si="42"/>
        <v>0</v>
      </c>
      <c r="P62" s="440">
        <f t="shared" si="42"/>
        <v>0</v>
      </c>
      <c r="Q62" s="503"/>
      <c r="R62" s="333"/>
      <c r="S62" s="11"/>
      <c r="T62" s="11"/>
      <c r="U62" s="11"/>
      <c r="V62" s="11"/>
      <c r="W62" s="11"/>
      <c r="X62" s="4"/>
      <c r="Y62" s="332"/>
    </row>
    <row r="63" spans="1:31" ht="15.75" thickBot="1">
      <c r="A63" s="2" t="s">
        <v>204</v>
      </c>
      <c r="C63" s="335" t="s">
        <v>190</v>
      </c>
      <c r="D63" s="336"/>
      <c r="E63" s="300"/>
      <c r="F63" s="300"/>
      <c r="G63" s="291">
        <v>0</v>
      </c>
      <c r="H63" s="336">
        <v>0</v>
      </c>
      <c r="I63" s="511"/>
      <c r="J63" s="337"/>
      <c r="K63" s="475"/>
      <c r="L63" s="562">
        <f>D63/I$23*(1+I$21)^0.5</f>
        <v>0</v>
      </c>
      <c r="M63" s="563">
        <f t="shared" ref="M63" si="43">E63/J$23*(1+J$21)^0.5</f>
        <v>0</v>
      </c>
      <c r="N63" s="563">
        <f t="shared" ref="N63" si="44">F63/K$23*(1+K$21)^0.5</f>
        <v>0</v>
      </c>
      <c r="O63" s="442">
        <f t="shared" ref="O63" si="45">G63/L$23*(1+L$21)^0.5</f>
        <v>0</v>
      </c>
      <c r="P63" s="440">
        <f t="shared" ref="P63" si="46">H63/M$23*(1+M$21)^0.5</f>
        <v>0</v>
      </c>
      <c r="Q63" s="503"/>
      <c r="R63" s="471"/>
      <c r="S63" s="11"/>
      <c r="T63" s="11"/>
      <c r="U63" s="11"/>
      <c r="V63" s="11"/>
      <c r="W63" s="11"/>
      <c r="X63" s="287"/>
      <c r="Y63" s="208"/>
    </row>
    <row r="64" spans="1:31" s="207" customFormat="1" ht="15.75" thickBot="1">
      <c r="A64" s="2"/>
      <c r="C64" s="339" t="s">
        <v>205</v>
      </c>
      <c r="D64" s="340">
        <f>(D51-SUM(D53:D61)+SUM(D62:D63))</f>
        <v>69.871780594890524</v>
      </c>
      <c r="E64" s="302">
        <f>(E51-SUM(E53:E61)+SUM(E62:E63))</f>
        <v>67.609132003755178</v>
      </c>
      <c r="F64" s="302">
        <f>(F51-SUM(F53:F61)+SUM(F62:F63))</f>
        <v>70.444057968255493</v>
      </c>
      <c r="G64" s="302">
        <f>(G51-SUM(G53:G61)+SUM(G62:G63))</f>
        <v>75.786730956216459</v>
      </c>
      <c r="H64" s="340">
        <f>(H51-SUM(H55:H61)+SUM(H62:H63))</f>
        <v>80.631320969422518</v>
      </c>
      <c r="I64" s="512">
        <f>(I51-SUM(I55:I61)+SUM(I62:I63))</f>
        <v>0</v>
      </c>
      <c r="J64" s="455">
        <f>(J51-SUM(J55:J61)+SUM(J62:J63))</f>
        <v>0</v>
      </c>
      <c r="K64" s="342"/>
      <c r="L64" s="483">
        <f>L51+SUM(L53:L63)</f>
        <v>79.725899070761201</v>
      </c>
      <c r="M64" s="602">
        <f t="shared" ref="M64:O64" si="47">M51+SUM(M53:M63)</f>
        <v>75.295462224710576</v>
      </c>
      <c r="N64" s="483">
        <f t="shared" si="47"/>
        <v>76.882345338884988</v>
      </c>
      <c r="O64" s="483">
        <f t="shared" si="47"/>
        <v>80.526323309437629</v>
      </c>
      <c r="P64" s="600">
        <f>P51+SUM(P55:P63)</f>
        <v>83.890507743548639</v>
      </c>
      <c r="Q64" s="591">
        <f>(Q51-SUM(Q55:Q61)+SUM(Q62:Q63))</f>
        <v>87.201559084895393</v>
      </c>
      <c r="R64" s="341">
        <f>+R45-(P45-P64)</f>
        <v>86.972174091074834</v>
      </c>
      <c r="S64" s="11"/>
      <c r="T64" s="11"/>
      <c r="U64" s="11"/>
      <c r="V64" s="11"/>
      <c r="W64" s="11"/>
      <c r="X64" s="343"/>
      <c r="Y64" s="343"/>
      <c r="Z64" s="11"/>
      <c r="AA64" s="11"/>
      <c r="AB64" s="11"/>
      <c r="AC64" s="11"/>
      <c r="AD64" s="11"/>
      <c r="AE64" s="11"/>
    </row>
    <row r="65" spans="1:31" s="11" customFormat="1" ht="40.5" customHeight="1" thickBot="1">
      <c r="A65" s="2"/>
      <c r="B65" s="2"/>
      <c r="M65" s="601" t="s">
        <v>253</v>
      </c>
      <c r="P65" s="601" t="s">
        <v>253</v>
      </c>
      <c r="T65" s="344"/>
    </row>
    <row r="66" spans="1:31" s="12" customFormat="1" ht="16.5" thickBot="1">
      <c r="A66" s="345"/>
      <c r="L66" s="639" t="str">
        <f>CONCATENATE("Incremental gain ($m, ",CRCP_y5,")")</f>
        <v>Incremental gain ($m, 2016-17)</v>
      </c>
      <c r="M66" s="640"/>
      <c r="N66" s="640"/>
      <c r="O66" s="640"/>
      <c r="P66" s="640"/>
      <c r="Q66" s="640"/>
      <c r="R66" s="641"/>
      <c r="S66" s="11"/>
      <c r="T66" s="11"/>
      <c r="U66" s="11"/>
      <c r="V66" s="11"/>
      <c r="W66" s="11"/>
      <c r="X66" s="11"/>
      <c r="Z66" s="11"/>
      <c r="AA66" s="11"/>
      <c r="AB66" s="11"/>
      <c r="AC66" s="11"/>
      <c r="AD66" s="11"/>
      <c r="AE66" s="11"/>
    </row>
    <row r="67" spans="1:31" ht="15.75" thickBot="1">
      <c r="A67" s="2" t="s">
        <v>206</v>
      </c>
      <c r="C67" s="277"/>
      <c r="D67" s="277"/>
      <c r="E67" s="277"/>
      <c r="F67" s="277"/>
      <c r="G67" s="277"/>
      <c r="H67" s="277"/>
      <c r="I67" s="277"/>
      <c r="J67" s="277"/>
      <c r="K67" s="277"/>
      <c r="L67" s="348"/>
      <c r="M67" s="349"/>
      <c r="N67" s="349"/>
      <c r="O67" s="349"/>
      <c r="P67" s="350">
        <f>(P45-P64)-(O45-O64)+(M45-M64)</f>
        <v>1.3336529021126466</v>
      </c>
      <c r="Q67" s="351">
        <f>(Q45-Q64)-(P45-P64)</f>
        <v>-1.0642808881519272</v>
      </c>
      <c r="R67" s="581">
        <f>(R45-R64)-(Q45-Q64)</f>
        <v>1.0642808881519272</v>
      </c>
      <c r="S67" s="572"/>
      <c r="T67" s="11"/>
      <c r="U67" s="11"/>
      <c r="V67" s="11"/>
      <c r="W67" s="11"/>
      <c r="X67" s="11"/>
      <c r="Y67" s="208"/>
    </row>
    <row r="68" spans="1:31" ht="25.5" customHeight="1" thickBot="1">
      <c r="D68" s="352"/>
      <c r="E68" s="277"/>
      <c r="F68" s="277"/>
      <c r="G68" s="277"/>
      <c r="H68" s="277"/>
      <c r="I68" s="277"/>
      <c r="J68" s="277"/>
      <c r="K68" s="270"/>
      <c r="L68" s="353"/>
      <c r="M68" s="353"/>
      <c r="N68" s="353"/>
      <c r="O68" s="353"/>
      <c r="P68" s="353"/>
      <c r="Q68" s="353"/>
      <c r="R68" s="353"/>
      <c r="S68" s="11"/>
      <c r="T68" s="11"/>
      <c r="U68" s="11"/>
      <c r="V68" s="11"/>
      <c r="W68" s="11"/>
      <c r="X68" s="11"/>
      <c r="Y68" s="6"/>
    </row>
    <row r="69" spans="1:31" s="12" customFormat="1" ht="18">
      <c r="A69" s="345"/>
      <c r="L69" s="346" t="s">
        <v>22</v>
      </c>
      <c r="M69" s="347"/>
      <c r="N69" s="347"/>
      <c r="O69" s="347"/>
      <c r="P69" s="347"/>
      <c r="Q69" s="347"/>
      <c r="R69" s="347"/>
      <c r="S69" s="347"/>
      <c r="T69" s="347"/>
      <c r="U69" s="347"/>
      <c r="V69" s="347"/>
      <c r="W69" s="347"/>
      <c r="X69" s="354"/>
      <c r="Y69" s="11"/>
      <c r="Z69" s="11"/>
      <c r="AA69" s="11"/>
      <c r="AB69" s="11"/>
      <c r="AC69" s="11"/>
    </row>
    <row r="70" spans="1:31">
      <c r="D70" s="352"/>
      <c r="E70" s="277"/>
      <c r="F70" s="277"/>
      <c r="G70" s="277"/>
      <c r="H70" s="277"/>
      <c r="I70" s="277"/>
      <c r="J70" s="277"/>
      <c r="K70" s="270"/>
      <c r="L70" s="355"/>
      <c r="M70" s="356"/>
      <c r="N70" s="490"/>
      <c r="O70" s="491"/>
      <c r="P70" s="492" t="s">
        <v>12</v>
      </c>
      <c r="Q70" s="357"/>
      <c r="R70" s="497"/>
      <c r="S70" s="667" t="s">
        <v>11</v>
      </c>
      <c r="T70" s="668"/>
      <c r="U70" s="668"/>
      <c r="V70" s="668"/>
      <c r="W70" s="668"/>
      <c r="X70" s="479"/>
      <c r="Y70" s="6"/>
    </row>
    <row r="71" spans="1:31">
      <c r="D71" s="352"/>
      <c r="E71" s="277"/>
      <c r="F71" s="277"/>
      <c r="G71" s="277"/>
      <c r="H71" s="277"/>
      <c r="I71" s="277"/>
      <c r="J71" s="277"/>
      <c r="K71" s="270"/>
      <c r="L71" s="355"/>
      <c r="M71" s="356"/>
      <c r="N71" s="658" t="str">
        <f>CONCATENATE("$m, real ", CRCP_y5)</f>
        <v>$m, real 2016-17</v>
      </c>
      <c r="O71" s="658"/>
      <c r="P71" s="658"/>
      <c r="Q71" s="658"/>
      <c r="R71" s="658"/>
      <c r="S71" s="658"/>
      <c r="T71" s="658"/>
      <c r="U71" s="658"/>
      <c r="V71" s="658"/>
      <c r="W71" s="658"/>
      <c r="X71" s="659"/>
      <c r="Y71" s="6"/>
    </row>
    <row r="72" spans="1:31">
      <c r="D72" s="352"/>
      <c r="E72" s="277"/>
      <c r="F72" s="277"/>
      <c r="G72" s="277"/>
      <c r="H72" s="277"/>
      <c r="I72" s="277"/>
      <c r="J72" s="277"/>
      <c r="K72" s="270"/>
      <c r="L72" s="358"/>
      <c r="M72" s="359"/>
      <c r="N72" s="360"/>
      <c r="O72" s="493"/>
      <c r="P72" s="494" t="str">
        <f>CRCP_y3</f>
        <v>2014-15</v>
      </c>
      <c r="Q72" s="360" t="str">
        <f>CRCP_y4</f>
        <v>2015-16</v>
      </c>
      <c r="R72" s="493" t="str">
        <f>CRCP_y5</f>
        <v>2016-17</v>
      </c>
      <c r="S72" s="498" t="str">
        <f t="array" ref="S72:W72">FRCP</f>
        <v>2017-18</v>
      </c>
      <c r="T72" s="361" t="str">
        <v>2018-19</v>
      </c>
      <c r="U72" s="361" t="str">
        <v>2019-20</v>
      </c>
      <c r="V72" s="361" t="str">
        <v>2020-21</v>
      </c>
      <c r="W72" s="361" t="str">
        <v>2021-22</v>
      </c>
      <c r="X72" s="478" t="s">
        <v>15</v>
      </c>
      <c r="Y72" s="6"/>
    </row>
    <row r="73" spans="1:31" ht="15.75" thickBot="1">
      <c r="A73" s="2" t="s">
        <v>207</v>
      </c>
      <c r="C73" s="277"/>
      <c r="D73" s="277"/>
      <c r="E73" s="277"/>
      <c r="F73" s="277"/>
      <c r="G73" s="277"/>
      <c r="H73" s="277"/>
      <c r="I73" s="277"/>
      <c r="J73" s="277"/>
      <c r="K73" s="277"/>
      <c r="L73" s="660" t="str">
        <f>CRCP_y3</f>
        <v>2014-15</v>
      </c>
      <c r="M73" s="661"/>
      <c r="N73" s="362"/>
      <c r="O73" s="362"/>
      <c r="P73" s="495"/>
      <c r="Q73" s="364">
        <f>$P$67</f>
        <v>1.3336529021126466</v>
      </c>
      <c r="R73" s="499">
        <f>$P$67</f>
        <v>1.3336529021126466</v>
      </c>
      <c r="S73" s="500">
        <f>$P$67</f>
        <v>1.3336529021126466</v>
      </c>
      <c r="T73" s="365">
        <f>$P$67</f>
        <v>1.3336529021126466</v>
      </c>
      <c r="U73" s="366">
        <f>$P$67</f>
        <v>1.3336529021126466</v>
      </c>
      <c r="V73" s="484"/>
      <c r="W73" s="362"/>
      <c r="X73" s="481"/>
      <c r="Y73" s="11"/>
      <c r="AD73" s="5"/>
      <c r="AE73" s="5"/>
    </row>
    <row r="74" spans="1:31" ht="15.75" thickBot="1">
      <c r="A74" s="2" t="s">
        <v>208</v>
      </c>
      <c r="C74" s="277"/>
      <c r="D74" s="277"/>
      <c r="E74" s="277"/>
      <c r="F74" s="277"/>
      <c r="G74" s="277"/>
      <c r="H74" s="277"/>
      <c r="I74" s="277"/>
      <c r="J74" s="277"/>
      <c r="K74" s="277"/>
      <c r="L74" s="660" t="str">
        <f>CRCP_y4</f>
        <v>2015-16</v>
      </c>
      <c r="M74" s="661"/>
      <c r="N74" s="362"/>
      <c r="O74" s="362"/>
      <c r="P74" s="496"/>
      <c r="Q74" s="363"/>
      <c r="R74" s="373">
        <f>$Q$67</f>
        <v>-1.0642808881519272</v>
      </c>
      <c r="S74" s="330">
        <f>$Q$67</f>
        <v>-1.0642808881519272</v>
      </c>
      <c r="T74" s="368">
        <f>$Q$67</f>
        <v>-1.0642808881519272</v>
      </c>
      <c r="U74" s="369">
        <f>$Q$67</f>
        <v>-1.0642808881519272</v>
      </c>
      <c r="V74" s="485">
        <f>$Q$67</f>
        <v>-1.0642808881519272</v>
      </c>
      <c r="W74" s="486"/>
      <c r="X74" s="482"/>
      <c r="Y74" s="11"/>
      <c r="AD74" s="5"/>
      <c r="AE74" s="5"/>
    </row>
    <row r="75" spans="1:31" ht="15.75" thickBot="1">
      <c r="A75" s="2" t="s">
        <v>209</v>
      </c>
      <c r="C75" s="371"/>
      <c r="D75" s="371"/>
      <c r="E75" s="371"/>
      <c r="F75" s="371"/>
      <c r="G75" s="371"/>
      <c r="H75" s="372"/>
      <c r="I75" s="372"/>
      <c r="J75" s="372"/>
      <c r="K75" s="372"/>
      <c r="L75" s="662" t="str">
        <f>CRCP_y5</f>
        <v>2016-17</v>
      </c>
      <c r="M75" s="663"/>
      <c r="N75" s="370"/>
      <c r="O75" s="370"/>
      <c r="P75" s="486"/>
      <c r="Q75" s="370"/>
      <c r="R75" s="363"/>
      <c r="S75" s="373">
        <f>+$R$67</f>
        <v>1.0642808881519272</v>
      </c>
      <c r="T75" s="338">
        <f>+$R$67</f>
        <v>1.0642808881519272</v>
      </c>
      <c r="U75" s="374">
        <f>+$R$67</f>
        <v>1.0642808881519272</v>
      </c>
      <c r="V75" s="375">
        <f>+$R$67</f>
        <v>1.0642808881519272</v>
      </c>
      <c r="W75" s="376">
        <f>+$R$67</f>
        <v>1.0642808881519272</v>
      </c>
      <c r="X75" s="367"/>
      <c r="Y75" s="11"/>
      <c r="AD75" s="5"/>
      <c r="AE75" s="5"/>
    </row>
    <row r="76" spans="1:31" s="207" customFormat="1" ht="15.75" thickBot="1">
      <c r="A76" s="2"/>
      <c r="C76" s="371"/>
      <c r="D76" s="371"/>
      <c r="E76" s="371"/>
      <c r="F76" s="371"/>
      <c r="G76" s="371"/>
      <c r="H76" s="372"/>
      <c r="I76" s="372"/>
      <c r="J76" s="372"/>
      <c r="K76" s="372"/>
      <c r="L76" s="377" t="str">
        <f>CONCATENATE("Total Carryover Amount ($m, ",CRCP_y5,")")</f>
        <v>Total Carryover Amount ($m, 2016-17)</v>
      </c>
      <c r="M76" s="378"/>
      <c r="N76" s="379"/>
      <c r="O76" s="379"/>
      <c r="P76" s="379"/>
      <c r="Q76" s="380"/>
      <c r="R76" s="383"/>
      <c r="S76" s="476">
        <f>+SUM(S73:S75)</f>
        <v>1.3336529021126466</v>
      </c>
      <c r="T76" s="381">
        <f>+SUM(T73:T75)</f>
        <v>1.3336529021126466</v>
      </c>
      <c r="U76" s="382">
        <f>+SUM(U73:U75)</f>
        <v>1.3336529021126466</v>
      </c>
      <c r="V76" s="383">
        <f>+SUM(V73:V75)</f>
        <v>0</v>
      </c>
      <c r="W76" s="383">
        <f>+SUM(W73:W75)</f>
        <v>1.0642808881519272</v>
      </c>
      <c r="X76" s="477">
        <f>SUM(S76:W76)</f>
        <v>5.0652395944898672</v>
      </c>
      <c r="Y76" s="11"/>
      <c r="Z76" s="11"/>
      <c r="AA76" s="11"/>
      <c r="AB76" s="11"/>
      <c r="AC76" s="11"/>
    </row>
    <row r="77" spans="1:31" ht="15.75" thickBot="1">
      <c r="C77" s="371"/>
      <c r="D77" s="371"/>
      <c r="E77" s="371"/>
      <c r="F77" s="371"/>
      <c r="G77" s="371"/>
      <c r="H77" s="372"/>
      <c r="I77" s="372"/>
      <c r="J77" s="372"/>
      <c r="K77" s="372"/>
      <c r="L77" s="385"/>
      <c r="M77" s="385"/>
      <c r="N77" s="385"/>
      <c r="O77" s="385"/>
      <c r="P77" s="385"/>
      <c r="Q77" s="385"/>
      <c r="R77" s="386"/>
      <c r="S77" s="386"/>
      <c r="T77" s="386"/>
      <c r="U77" s="386"/>
      <c r="V77" s="386"/>
      <c r="W77" s="4"/>
      <c r="X77" s="480"/>
      <c r="Y77" s="11"/>
      <c r="AD77" s="5"/>
      <c r="AE77" s="5"/>
    </row>
    <row r="78" spans="1:31" ht="15.75" thickBot="1">
      <c r="C78" s="371"/>
      <c r="D78" s="371"/>
      <c r="E78" s="371"/>
      <c r="F78" s="371"/>
      <c r="G78" s="371"/>
      <c r="H78" s="371"/>
      <c r="I78" s="371"/>
      <c r="J78" s="371"/>
      <c r="K78" s="371"/>
      <c r="L78" s="387" t="str">
        <f>CONCATENATE("PTRM inputs ($m, ",CRCP_y5,")")</f>
        <v>PTRM inputs ($m, 2016-17)</v>
      </c>
      <c r="M78" s="388"/>
      <c r="N78" s="389"/>
      <c r="O78" s="389"/>
      <c r="P78" s="389"/>
      <c r="Q78" s="390"/>
      <c r="R78" s="391"/>
      <c r="S78" s="391">
        <f>S76</f>
        <v>1.3336529021126466</v>
      </c>
      <c r="T78" s="391">
        <f>T76</f>
        <v>1.3336529021126466</v>
      </c>
      <c r="U78" s="391">
        <f>U76</f>
        <v>1.3336529021126466</v>
      </c>
      <c r="V78" s="392">
        <f>V76</f>
        <v>0</v>
      </c>
      <c r="W78" s="392">
        <f>W76</f>
        <v>1.0642808881519272</v>
      </c>
      <c r="X78" s="384">
        <f>SUM(S78:W78)</f>
        <v>5.0652395944898672</v>
      </c>
      <c r="Y78" s="11"/>
      <c r="AD78" s="5"/>
      <c r="AE78" s="5"/>
    </row>
    <row r="79" spans="1:31">
      <c r="C79" s="7"/>
      <c r="D79" s="7"/>
      <c r="E79" s="7"/>
      <c r="F79" s="7"/>
      <c r="G79" s="7"/>
      <c r="H79" s="7"/>
      <c r="I79" s="7"/>
      <c r="J79" s="393"/>
      <c r="K79" s="393"/>
      <c r="L79" s="393"/>
      <c r="M79" s="393"/>
      <c r="N79" s="394"/>
      <c r="O79" s="393"/>
      <c r="P79" s="393"/>
      <c r="Q79" s="393"/>
      <c r="R79" s="394"/>
      <c r="S79" s="394"/>
      <c r="T79" s="394"/>
      <c r="U79" s="395"/>
      <c r="V79" s="395"/>
      <c r="W79" s="7"/>
      <c r="X79" s="7"/>
      <c r="Y79" s="7"/>
    </row>
    <row r="80" spans="1:31" s="397" customFormat="1" ht="18.75">
      <c r="A80" s="396"/>
      <c r="C80" s="210" t="s">
        <v>210</v>
      </c>
      <c r="D80" s="210"/>
      <c r="E80" s="210"/>
      <c r="F80" s="210"/>
      <c r="G80" s="210"/>
      <c r="H80" s="210"/>
      <c r="I80" s="210"/>
      <c r="J80" s="398"/>
      <c r="K80" s="398"/>
      <c r="L80" s="398"/>
      <c r="M80" s="398"/>
      <c r="N80" s="399"/>
      <c r="O80" s="399"/>
      <c r="P80" s="399"/>
      <c r="Q80" s="399"/>
      <c r="R80" s="399"/>
      <c r="S80" s="399"/>
      <c r="T80" s="399"/>
      <c r="U80" s="399"/>
      <c r="V80" s="399"/>
      <c r="W80" s="399"/>
      <c r="X80" s="513"/>
      <c r="Y80" s="399"/>
      <c r="Z80" s="11"/>
      <c r="AA80" s="11"/>
      <c r="AB80" s="11"/>
      <c r="AC80" s="11"/>
      <c r="AD80" s="11"/>
      <c r="AE80" s="11"/>
    </row>
    <row r="81" spans="1:31" ht="18.75" thickBot="1">
      <c r="C81" s="400"/>
      <c r="D81" s="400"/>
      <c r="E81" s="400"/>
      <c r="F81" s="400"/>
      <c r="G81" s="400"/>
      <c r="H81" s="400"/>
      <c r="I81" s="400"/>
      <c r="J81" s="398"/>
      <c r="K81" s="398"/>
      <c r="L81" s="398"/>
      <c r="M81" s="398"/>
      <c r="N81" s="400"/>
      <c r="O81" s="400"/>
      <c r="P81" s="400"/>
      <c r="Q81" s="400"/>
      <c r="R81" s="400"/>
      <c r="S81" s="400"/>
      <c r="T81" s="400"/>
      <c r="U81" s="400"/>
      <c r="V81" s="400"/>
      <c r="W81" s="400"/>
      <c r="X81" s="400"/>
      <c r="Y81" s="400"/>
    </row>
    <row r="82" spans="1:31">
      <c r="C82" s="7"/>
      <c r="D82" s="664" t="s">
        <v>11</v>
      </c>
      <c r="E82" s="665"/>
      <c r="F82" s="665"/>
      <c r="G82" s="665"/>
      <c r="H82" s="666"/>
      <c r="I82" s="401"/>
      <c r="J82" s="393"/>
      <c r="K82" s="393"/>
      <c r="L82" s="393"/>
      <c r="M82" s="393"/>
      <c r="N82" s="402"/>
      <c r="O82" s="403"/>
      <c r="P82" s="403"/>
      <c r="Q82" s="403"/>
      <c r="R82" s="402"/>
      <c r="S82" s="402"/>
      <c r="T82" s="402"/>
      <c r="U82" s="395"/>
      <c r="V82" s="395"/>
      <c r="W82" s="7"/>
      <c r="X82" s="7"/>
      <c r="Y82" s="7"/>
    </row>
    <row r="83" spans="1:31" s="8" customFormat="1" ht="15.75" thickBot="1">
      <c r="A83" s="247"/>
      <c r="D83" s="655" t="str">
        <f>CONCATENATE("$m, real ", CRCP_y5)</f>
        <v>$m, real 2016-17</v>
      </c>
      <c r="E83" s="656"/>
      <c r="F83" s="656"/>
      <c r="G83" s="656"/>
      <c r="H83" s="656"/>
      <c r="I83" s="404"/>
      <c r="Z83" s="11"/>
      <c r="AA83" s="11"/>
      <c r="AB83" s="11"/>
      <c r="AC83" s="11"/>
      <c r="AD83" s="11"/>
      <c r="AE83" s="11"/>
    </row>
    <row r="84" spans="1:31" ht="15.75" thickBot="1">
      <c r="C84" s="405"/>
      <c r="D84" s="406" t="str">
        <f t="array" ref="D84:H84">FRCP</f>
        <v>2017-18</v>
      </c>
      <c r="E84" s="407" t="str">
        <v>2018-19</v>
      </c>
      <c r="F84" s="407" t="str">
        <v>2019-20</v>
      </c>
      <c r="G84" s="407" t="str">
        <v>2020-21</v>
      </c>
      <c r="H84" s="408" t="str">
        <v>2021-22</v>
      </c>
      <c r="I84" s="404"/>
      <c r="J84" s="409"/>
      <c r="K84" s="402"/>
      <c r="L84" s="402"/>
      <c r="M84" s="402"/>
      <c r="N84" s="409"/>
      <c r="O84" s="409"/>
      <c r="P84" s="409"/>
      <c r="Q84" s="395"/>
      <c r="R84" s="395"/>
      <c r="S84" s="7"/>
      <c r="T84" s="7"/>
      <c r="U84" s="7"/>
      <c r="V84" s="7"/>
      <c r="W84" s="7"/>
      <c r="X84" s="7"/>
      <c r="Y84" s="7"/>
    </row>
    <row r="85" spans="1:31">
      <c r="A85" s="2" t="s">
        <v>211</v>
      </c>
      <c r="C85" s="410" t="s">
        <v>212</v>
      </c>
      <c r="D85" s="411"/>
      <c r="E85" s="412"/>
      <c r="F85" s="412"/>
      <c r="G85" s="412"/>
      <c r="H85" s="413"/>
      <c r="I85" s="414">
        <f>+SUM(D85:H85)</f>
        <v>0</v>
      </c>
      <c r="J85" s="403"/>
      <c r="K85" s="393"/>
      <c r="L85" s="393"/>
      <c r="M85" s="393"/>
      <c r="N85" s="403"/>
      <c r="O85" s="403"/>
      <c r="P85" s="403"/>
      <c r="Q85" s="395"/>
      <c r="R85" s="395"/>
      <c r="S85" s="7"/>
      <c r="T85" s="7"/>
      <c r="U85" s="7"/>
      <c r="V85" s="7"/>
      <c r="W85" s="7"/>
      <c r="X85" s="7"/>
      <c r="Y85" s="7"/>
    </row>
    <row r="86" spans="1:31">
      <c r="C86" s="415" t="s">
        <v>213</v>
      </c>
      <c r="D86" s="416"/>
      <c r="E86" s="417"/>
      <c r="F86" s="417"/>
      <c r="G86" s="417"/>
      <c r="H86" s="418"/>
      <c r="I86" s="419"/>
      <c r="J86" s="402"/>
      <c r="K86" s="393"/>
      <c r="L86" s="393"/>
      <c r="M86" s="393"/>
      <c r="N86" s="402"/>
      <c r="O86" s="402"/>
      <c r="P86" s="402"/>
      <c r="Q86" s="420"/>
      <c r="R86" s="395"/>
      <c r="S86" s="7"/>
      <c r="T86" s="7"/>
      <c r="U86" s="7"/>
      <c r="V86" s="7"/>
      <c r="W86" s="7"/>
      <c r="X86" s="7"/>
      <c r="Y86" s="7"/>
    </row>
    <row r="87" spans="1:31">
      <c r="A87" s="2" t="s">
        <v>214</v>
      </c>
      <c r="C87" s="421" t="s">
        <v>180</v>
      </c>
      <c r="D87" s="422">
        <v>0</v>
      </c>
      <c r="E87" s="423">
        <v>0</v>
      </c>
      <c r="F87" s="423">
        <v>0</v>
      </c>
      <c r="G87" s="423">
        <v>0</v>
      </c>
      <c r="H87" s="424">
        <v>0</v>
      </c>
      <c r="I87" s="414">
        <f t="shared" ref="I87:I96" si="48">+SUM(D87:H87)</f>
        <v>0</v>
      </c>
      <c r="J87" s="393"/>
      <c r="K87" s="393"/>
      <c r="L87" s="393"/>
      <c r="M87" s="393"/>
      <c r="N87" s="393"/>
      <c r="O87" s="393"/>
      <c r="P87" s="393"/>
      <c r="Q87" s="395"/>
      <c r="R87" s="420"/>
      <c r="S87" s="7"/>
      <c r="T87" s="7"/>
      <c r="U87" s="7"/>
      <c r="V87" s="7"/>
      <c r="W87" s="7"/>
      <c r="X87" s="7"/>
      <c r="Y87" s="7"/>
    </row>
    <row r="88" spans="1:31">
      <c r="A88" s="2" t="s">
        <v>215</v>
      </c>
      <c r="C88" s="425" t="s">
        <v>248</v>
      </c>
      <c r="D88" s="422">
        <v>0</v>
      </c>
      <c r="E88" s="423">
        <v>0</v>
      </c>
      <c r="F88" s="423">
        <v>0</v>
      </c>
      <c r="G88" s="423">
        <v>0</v>
      </c>
      <c r="H88" s="424">
        <v>0</v>
      </c>
      <c r="I88" s="414">
        <f t="shared" si="48"/>
        <v>0</v>
      </c>
      <c r="J88" s="393"/>
      <c r="N88" s="393"/>
      <c r="O88" s="393"/>
      <c r="P88" s="393"/>
      <c r="Q88" s="395"/>
      <c r="R88" s="395"/>
      <c r="S88" s="7"/>
      <c r="T88" s="7"/>
      <c r="U88" s="7"/>
      <c r="V88" s="7"/>
      <c r="W88" s="7"/>
      <c r="X88" s="7"/>
      <c r="Y88" s="7"/>
    </row>
    <row r="89" spans="1:31">
      <c r="A89" s="2" t="s">
        <v>216</v>
      </c>
      <c r="C89" s="425" t="s">
        <v>249</v>
      </c>
      <c r="D89" s="422">
        <v>0</v>
      </c>
      <c r="E89" s="423">
        <v>0</v>
      </c>
      <c r="F89" s="423">
        <v>0</v>
      </c>
      <c r="G89" s="423">
        <v>0</v>
      </c>
      <c r="H89" s="424">
        <v>0</v>
      </c>
      <c r="I89" s="414">
        <f t="shared" si="48"/>
        <v>0</v>
      </c>
      <c r="J89" s="393"/>
      <c r="N89" s="393"/>
      <c r="O89" s="393"/>
      <c r="P89" s="393"/>
      <c r="Q89" s="395"/>
      <c r="R89" s="395"/>
      <c r="S89" s="7"/>
      <c r="T89" s="7"/>
      <c r="U89" s="7"/>
      <c r="V89" s="7"/>
      <c r="W89" s="7"/>
      <c r="X89" s="7"/>
      <c r="Y89" s="7"/>
    </row>
    <row r="90" spans="1:31" ht="15" customHeight="1">
      <c r="A90" s="2" t="s">
        <v>217</v>
      </c>
      <c r="C90" s="425" t="s">
        <v>250</v>
      </c>
      <c r="D90" s="422">
        <v>0</v>
      </c>
      <c r="E90" s="423">
        <v>0</v>
      </c>
      <c r="F90" s="423">
        <v>0</v>
      </c>
      <c r="G90" s="423">
        <v>0</v>
      </c>
      <c r="H90" s="424">
        <v>0</v>
      </c>
      <c r="I90" s="414">
        <f t="shared" si="48"/>
        <v>0</v>
      </c>
      <c r="R90" s="395"/>
      <c r="S90" s="7"/>
      <c r="T90" s="7"/>
      <c r="U90" s="7"/>
      <c r="V90" s="7"/>
      <c r="W90" s="7"/>
      <c r="X90" s="7"/>
      <c r="Y90" s="7"/>
    </row>
    <row r="91" spans="1:31">
      <c r="A91" s="2" t="s">
        <v>218</v>
      </c>
      <c r="C91" s="425"/>
      <c r="D91" s="422">
        <v>0</v>
      </c>
      <c r="E91" s="423">
        <v>0</v>
      </c>
      <c r="F91" s="423">
        <v>0</v>
      </c>
      <c r="G91" s="423">
        <v>0</v>
      </c>
      <c r="H91" s="424">
        <v>0</v>
      </c>
      <c r="I91" s="414">
        <f t="shared" si="48"/>
        <v>0</v>
      </c>
      <c r="X91" s="7"/>
      <c r="Y91" s="7"/>
    </row>
    <row r="92" spans="1:31">
      <c r="A92" s="2" t="s">
        <v>219</v>
      </c>
      <c r="C92" s="425"/>
      <c r="D92" s="422">
        <v>0</v>
      </c>
      <c r="E92" s="423">
        <v>0</v>
      </c>
      <c r="F92" s="423">
        <v>0</v>
      </c>
      <c r="G92" s="423">
        <v>0</v>
      </c>
      <c r="H92" s="424">
        <v>0</v>
      </c>
      <c r="I92" s="414">
        <f t="shared" si="48"/>
        <v>0</v>
      </c>
      <c r="X92" s="7"/>
      <c r="Y92" s="7"/>
    </row>
    <row r="93" spans="1:31">
      <c r="A93" s="2" t="s">
        <v>220</v>
      </c>
      <c r="C93" s="425"/>
      <c r="D93" s="422">
        <v>0</v>
      </c>
      <c r="E93" s="423">
        <v>0</v>
      </c>
      <c r="F93" s="423">
        <v>0</v>
      </c>
      <c r="G93" s="423">
        <v>0</v>
      </c>
      <c r="H93" s="424">
        <v>0</v>
      </c>
      <c r="I93" s="414">
        <f t="shared" si="48"/>
        <v>0</v>
      </c>
      <c r="X93" s="7"/>
      <c r="Y93" s="7"/>
    </row>
    <row r="94" spans="1:31">
      <c r="A94" s="2" t="s">
        <v>221</v>
      </c>
      <c r="C94" s="425"/>
      <c r="D94" s="422">
        <v>0</v>
      </c>
      <c r="E94" s="423">
        <v>0</v>
      </c>
      <c r="F94" s="423">
        <v>0</v>
      </c>
      <c r="G94" s="423">
        <v>0</v>
      </c>
      <c r="H94" s="424">
        <v>0</v>
      </c>
      <c r="I94" s="414">
        <f t="shared" si="48"/>
        <v>0</v>
      </c>
      <c r="X94" s="7"/>
      <c r="Y94" s="7"/>
    </row>
    <row r="95" spans="1:31">
      <c r="A95" s="2" t="s">
        <v>222</v>
      </c>
      <c r="C95" s="425"/>
      <c r="D95" s="422">
        <v>0</v>
      </c>
      <c r="E95" s="423">
        <v>0</v>
      </c>
      <c r="F95" s="423">
        <v>0</v>
      </c>
      <c r="G95" s="423">
        <v>0</v>
      </c>
      <c r="H95" s="424">
        <v>0</v>
      </c>
      <c r="I95" s="414">
        <f t="shared" si="48"/>
        <v>0</v>
      </c>
      <c r="X95" s="7"/>
      <c r="Y95" s="7"/>
    </row>
    <row r="96" spans="1:31" ht="15.75" thickBot="1">
      <c r="A96" s="2" t="s">
        <v>223</v>
      </c>
      <c r="C96" s="426"/>
      <c r="D96" s="427">
        <v>0</v>
      </c>
      <c r="E96" s="428">
        <v>0</v>
      </c>
      <c r="F96" s="428">
        <v>0</v>
      </c>
      <c r="G96" s="428">
        <v>0</v>
      </c>
      <c r="H96" s="429">
        <v>0</v>
      </c>
      <c r="I96" s="430">
        <f t="shared" si="48"/>
        <v>0</v>
      </c>
      <c r="X96" s="7"/>
      <c r="Y96" s="7"/>
    </row>
    <row r="97" spans="1:31" s="207" customFormat="1" ht="15.75" thickBot="1">
      <c r="A97" s="311"/>
      <c r="C97" s="431" t="str">
        <f>CONCATENATE("Adjusted forecast opex ($m, ",CRCP_y5,")")</f>
        <v>Adjusted forecast opex ($m, 2016-17)</v>
      </c>
      <c r="D97" s="432">
        <f t="shared" ref="D97:I97" si="49">+D85-SUM(D87:D96)</f>
        <v>0</v>
      </c>
      <c r="E97" s="432">
        <f t="shared" si="49"/>
        <v>0</v>
      </c>
      <c r="F97" s="432">
        <f t="shared" si="49"/>
        <v>0</v>
      </c>
      <c r="G97" s="432">
        <f t="shared" si="49"/>
        <v>0</v>
      </c>
      <c r="H97" s="432">
        <f t="shared" si="49"/>
        <v>0</v>
      </c>
      <c r="I97" s="433">
        <f t="shared" si="49"/>
        <v>0</v>
      </c>
      <c r="X97" s="434"/>
      <c r="Y97" s="434"/>
      <c r="Z97" s="11"/>
      <c r="AA97" s="11"/>
      <c r="AB97" s="11"/>
      <c r="AC97" s="11"/>
      <c r="AD97" s="11"/>
      <c r="AE97" s="11"/>
    </row>
  </sheetData>
  <mergeCells count="27">
    <mergeCell ref="D83:H83"/>
    <mergeCell ref="D49:G49"/>
    <mergeCell ref="H49:J49"/>
    <mergeCell ref="L49:O49"/>
    <mergeCell ref="P49:R49"/>
    <mergeCell ref="N71:X71"/>
    <mergeCell ref="L73:M73"/>
    <mergeCell ref="L74:M74"/>
    <mergeCell ref="L75:M75"/>
    <mergeCell ref="D82:H82"/>
    <mergeCell ref="S70:W70"/>
    <mergeCell ref="P30:R30"/>
    <mergeCell ref="D31:G31"/>
    <mergeCell ref="H31:J31"/>
    <mergeCell ref="L31:O31"/>
    <mergeCell ref="P31:R31"/>
    <mergeCell ref="D48:G48"/>
    <mergeCell ref="H48:J48"/>
    <mergeCell ref="L48:O48"/>
    <mergeCell ref="P48:R48"/>
    <mergeCell ref="L66:R66"/>
    <mergeCell ref="C7:O7"/>
    <mergeCell ref="D17:M17"/>
    <mergeCell ref="N17:O17"/>
    <mergeCell ref="D30:G30"/>
    <mergeCell ref="H30:J30"/>
    <mergeCell ref="L30:O30"/>
  </mergeCells>
  <dataValidations disablePrompts="1" count="3">
    <dataValidation type="textLength" operator="lessThanOrEqual" allowBlank="1" showInputMessage="1" showErrorMessage="1" prompt="Enter category proposed for exclusion." sqref="C88:C96">
      <formula1>150</formula1>
    </dataValidation>
    <dataValidation type="custom" allowBlank="1" showInputMessage="1" showErrorMessage="1" error="Must be a number" promptTitle="Excluded costs" prompt="Enter value in $million." sqref="D87:H96">
      <formula1>ISNUMBER(D87)</formula1>
    </dataValidation>
    <dataValidation type="custom" allowBlank="1" showInputMessage="1" showErrorMessage="1" error="Must be a number" promptTitle="Opex allowance" prompt="Enter value. _x000a__x000a_As set out in the approved PTRM for the current regulatory control period." sqref="F35:J44 Q53:Q54 G53:H54">
      <formula1>ISNUMBER(F35)</formula1>
    </dataValidation>
  </dataValidations>
  <pageMargins left="0.7" right="0.7" top="0.75" bottom="0.75" header="0.3" footer="0.3"/>
  <pageSetup paperSize="8" scale="42" fitToWidth="0" orientation="landscape" r:id="rId1"/>
  <rowBreaks count="1" manualBreakCount="1">
    <brk id="64" min="2" max="26"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77</vt:i4>
      </vt:variant>
    </vt:vector>
  </HeadingPairs>
  <TitlesOfParts>
    <vt:vector size="82" baseType="lpstr">
      <vt:lpstr>AER only</vt:lpstr>
      <vt:lpstr>Business &amp; other details</vt:lpstr>
      <vt:lpstr>AusNet proposal</vt:lpstr>
      <vt:lpstr>AusNet proposal (yr 1 base yr )</vt:lpstr>
      <vt:lpstr>EBSS DD</vt:lpstr>
      <vt:lpstr>'EBSS DD'!_ftn1</vt:lpstr>
      <vt:lpstr>'EBSS DD'!_ftnref1</vt:lpstr>
      <vt:lpstr>CRCP_y1</vt:lpstr>
      <vt:lpstr>CRCP_y2</vt:lpstr>
      <vt:lpstr>CRCP_y3</vt:lpstr>
      <vt:lpstr>CRCP_y4</vt:lpstr>
      <vt:lpstr>CRCP_y5</vt:lpstr>
      <vt:lpstr>CRCP_y6</vt:lpstr>
      <vt:lpstr>CRY</vt:lpstr>
      <vt:lpstr>dms_663_List</vt:lpstr>
      <vt:lpstr>dms_ABN</vt:lpstr>
      <vt:lpstr>dms_ABN_List</vt:lpstr>
      <vt:lpstr>dms_Addr1</vt:lpstr>
      <vt:lpstr>dms_Addr2</vt:lpstr>
      <vt:lpstr>dms_AmendmentReason</vt:lpstr>
      <vt:lpstr>dms_Classification</vt:lpstr>
      <vt:lpstr>dms_ContactEmail</vt:lpstr>
      <vt:lpstr>dms_ContactEmail2</vt:lpstr>
      <vt:lpstr>dms_ContactName1</vt:lpstr>
      <vt:lpstr>dms_ContactName2</vt:lpstr>
      <vt:lpstr>dms_ContactPh1</vt:lpstr>
      <vt:lpstr>dms_ContactPh2</vt:lpstr>
      <vt:lpstr>dms_CRCPlength</vt:lpstr>
      <vt:lpstr>dms_CRCPlength_List</vt:lpstr>
      <vt:lpstr>dms_DataQuality</vt:lpstr>
      <vt:lpstr>dms_DeterminationRef_List</vt:lpstr>
      <vt:lpstr>dms_DollarReal</vt:lpstr>
      <vt:lpstr>dms_EBSS_status</vt:lpstr>
      <vt:lpstr>dms_FormControl</vt:lpstr>
      <vt:lpstr>dms_FormControl_List</vt:lpstr>
      <vt:lpstr>dms_FRCPlength</vt:lpstr>
      <vt:lpstr>dms_FRCPlength_List</vt:lpstr>
      <vt:lpstr>dms_Jurisdiction</vt:lpstr>
      <vt:lpstr>dms_JurisdictionList</vt:lpstr>
      <vt:lpstr>dms_Model</vt:lpstr>
      <vt:lpstr>dms_Model_List</vt:lpstr>
      <vt:lpstr>dms_PAddr1</vt:lpstr>
      <vt:lpstr>dms_PAddr2</vt:lpstr>
      <vt:lpstr>dms_PostCode</vt:lpstr>
      <vt:lpstr>dms_PPostCode</vt:lpstr>
      <vt:lpstr>dms_PState</vt:lpstr>
      <vt:lpstr>dms_PSuburb</vt:lpstr>
      <vt:lpstr>dms_RINversion</vt:lpstr>
      <vt:lpstr>dms_RPT</vt:lpstr>
      <vt:lpstr>dms_RYE</vt:lpstr>
      <vt:lpstr>dms_RYE_List</vt:lpstr>
      <vt:lpstr>dms_RYE_List2</vt:lpstr>
      <vt:lpstr>dms_RYE_PTRM</vt:lpstr>
      <vt:lpstr>dms_RYE_RFM</vt:lpstr>
      <vt:lpstr>dms_RYE_start_value</vt:lpstr>
      <vt:lpstr>dms_Sector</vt:lpstr>
      <vt:lpstr>dms_Sector_List</vt:lpstr>
      <vt:lpstr>dms_Segment</vt:lpstr>
      <vt:lpstr>dms_Segment_List</vt:lpstr>
      <vt:lpstr>dms_Source</vt:lpstr>
      <vt:lpstr>dms_SourceList</vt:lpstr>
      <vt:lpstr>dms_State</vt:lpstr>
      <vt:lpstr>dms_State_List</vt:lpstr>
      <vt:lpstr>dms_Suburb</vt:lpstr>
      <vt:lpstr>dms_TemplateNumber</vt:lpstr>
      <vt:lpstr>dms_TradingName</vt:lpstr>
      <vt:lpstr>dms_TradingName_List</vt:lpstr>
      <vt:lpstr>dms_Worksheet_List</vt:lpstr>
      <vt:lpstr>FRCP</vt:lpstr>
      <vt:lpstr>FRCP_y1</vt:lpstr>
      <vt:lpstr>FRCP_y2</vt:lpstr>
      <vt:lpstr>FRCP_y3</vt:lpstr>
      <vt:lpstr>FRCP_y4</vt:lpstr>
      <vt:lpstr>FRCP_y5</vt:lpstr>
      <vt:lpstr>PRCP</vt:lpstr>
      <vt:lpstr>PRCP_y1</vt:lpstr>
      <vt:lpstr>PRCP_y2</vt:lpstr>
      <vt:lpstr>PRCP_y3</vt:lpstr>
      <vt:lpstr>PRCP_y4</vt:lpstr>
      <vt:lpstr>PRCP_y5</vt:lpstr>
      <vt:lpstr>'EBSS DD'!Print_Area</vt:lpstr>
      <vt:lpstr>SheetHeader</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draft decision - AusNet Services - Efficiency benefit sharing scheme (EBSS) model</dc:title>
  <dc:creator>AER</dc:creator>
  <cp:keywords>Reset; TNSP</cp:keywords>
  <dc:description>Final template sent to Ausnet in August 2015 - will require defined names when populated, for ingestion into database.</dc:description>
  <cp:lastModifiedBy>Le Cornu, Matthew</cp:lastModifiedBy>
  <cp:lastPrinted>2016-07-12T00:32:30Z</cp:lastPrinted>
  <dcterms:created xsi:type="dcterms:W3CDTF">2013-08-14T02:01:37Z</dcterms:created>
  <dcterms:modified xsi:type="dcterms:W3CDTF">2016-07-18T02:29:27Z</dcterms:modified>
  <cp:category>Reset;TNSP</cp:category>
  <cp:contentStatus>As at 20150813</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\\cdchnas-evs02\home$\mleco\ausnet services tx 2017-22 draft decision ebss model to publish.xlsm (D2016-00090879).xlsx</vt:lpwstr>
  </property>
  <property fmtid="{D5CDD505-2E9C-101B-9397-08002B2CF9AE}" pid="3" name="URI">
    <vt:lpwstr>8712472</vt:lpwstr>
  </property>
  <property fmtid="{D5CDD505-2E9C-101B-9397-08002B2CF9AE}" pid="4" name="currfile">
    <vt:lpwstr>\\cdchnas-evs02\home$\mleco\ausnet services tx 2017-22 draft decision ebss model to publish.xlsm (D2016-00090879).xlsx</vt:lpwstr>
  </property>
</Properties>
</file>