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EBSS draft decision" sheetId="1" r:id="rId1"/>
  </sheets>
  <definedNames>
    <definedName name="anscount" hidden="1">1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L7" i="1"/>
  <c r="K7" i="1" s="1"/>
  <c r="G23" i="1"/>
  <c r="I23" i="1"/>
  <c r="K23" i="1"/>
  <c r="C23" i="1"/>
  <c r="D23" i="1"/>
  <c r="E23" i="1"/>
  <c r="F23" i="1"/>
  <c r="H23" i="1"/>
  <c r="J23" i="1"/>
  <c r="M23" i="1"/>
  <c r="U29" i="1"/>
  <c r="B31" i="1"/>
  <c r="T31" i="1"/>
  <c r="U31" i="1"/>
  <c r="B32" i="1"/>
  <c r="U32" i="1"/>
  <c r="B33" i="1"/>
  <c r="U33" i="1"/>
  <c r="U34" i="1"/>
  <c r="B35" i="1"/>
  <c r="U35" i="1"/>
  <c r="C36" i="1"/>
  <c r="D36" i="1"/>
  <c r="E36" i="1"/>
  <c r="F36" i="1"/>
  <c r="G36" i="1"/>
  <c r="H36" i="1"/>
  <c r="I36" i="1"/>
  <c r="K36" i="1"/>
  <c r="M36" i="1"/>
  <c r="T34" i="1" l="1"/>
  <c r="T33" i="1"/>
  <c r="T35" i="1"/>
  <c r="T32" i="1"/>
  <c r="S31" i="1"/>
  <c r="S33" i="1"/>
  <c r="S34" i="1"/>
  <c r="J7" i="1"/>
  <c r="S29" i="1"/>
  <c r="S32" i="1"/>
  <c r="S35" i="1"/>
  <c r="S36" i="1" l="1"/>
  <c r="I7" i="1"/>
  <c r="R29" i="1"/>
  <c r="R32" i="1"/>
  <c r="R35" i="1"/>
  <c r="R31" i="1"/>
  <c r="R33" i="1"/>
  <c r="R34" i="1"/>
  <c r="T29" i="1"/>
  <c r="T36" i="1" s="1"/>
  <c r="J36" i="1"/>
  <c r="Q31" i="1" l="1"/>
  <c r="Q33" i="1"/>
  <c r="Q34" i="1"/>
  <c r="H7" i="1"/>
  <c r="Q29" i="1"/>
  <c r="Q32" i="1"/>
  <c r="Q35" i="1"/>
  <c r="R36" i="1"/>
  <c r="G7" i="1" l="1"/>
  <c r="R16" i="1"/>
  <c r="T16" i="1"/>
  <c r="Q18" i="1"/>
  <c r="S18" i="1"/>
  <c r="U18" i="1"/>
  <c r="R19" i="1"/>
  <c r="T19" i="1"/>
  <c r="R20" i="1"/>
  <c r="T20" i="1"/>
  <c r="R21" i="1"/>
  <c r="T21" i="1"/>
  <c r="R22" i="1"/>
  <c r="T22" i="1"/>
  <c r="P29" i="1"/>
  <c r="P32" i="1"/>
  <c r="P35" i="1"/>
  <c r="Q16" i="1"/>
  <c r="S16" i="1"/>
  <c r="U16" i="1"/>
  <c r="R18" i="1"/>
  <c r="T18" i="1"/>
  <c r="Q19" i="1"/>
  <c r="S19" i="1"/>
  <c r="U19" i="1"/>
  <c r="Q20" i="1"/>
  <c r="S20" i="1"/>
  <c r="U20" i="1"/>
  <c r="Q21" i="1"/>
  <c r="S21" i="1"/>
  <c r="U21" i="1"/>
  <c r="Q22" i="1"/>
  <c r="S22" i="1"/>
  <c r="U22" i="1"/>
  <c r="P31" i="1"/>
  <c r="P33" i="1"/>
  <c r="P34" i="1"/>
  <c r="Q36" i="1"/>
  <c r="U23" i="1" l="1"/>
  <c r="Q23" i="1"/>
  <c r="Q39" i="1" s="1"/>
  <c r="R23" i="1"/>
  <c r="S23" i="1"/>
  <c r="P36" i="1"/>
  <c r="T23" i="1"/>
  <c r="T39" i="1" s="1"/>
  <c r="O31" i="1"/>
  <c r="O33" i="1"/>
  <c r="O34" i="1"/>
  <c r="F7" i="1"/>
  <c r="O29" i="1"/>
  <c r="O32" i="1"/>
  <c r="O35" i="1"/>
  <c r="O36" i="1" l="1"/>
  <c r="R39" i="1"/>
  <c r="T46" i="1" s="1"/>
  <c r="E7" i="1"/>
  <c r="D7" i="1" s="1"/>
  <c r="C7" i="1" s="1"/>
  <c r="N29" i="1"/>
  <c r="N32" i="1"/>
  <c r="N35" i="1"/>
  <c r="N31" i="1"/>
  <c r="N33" i="1"/>
  <c r="N34" i="1"/>
  <c r="V48" i="1"/>
  <c r="X48" i="1"/>
  <c r="W48" i="1"/>
  <c r="U48" i="1"/>
  <c r="Y48" i="1"/>
  <c r="S39" i="1"/>
  <c r="R45" i="1"/>
  <c r="T45" i="1"/>
  <c r="V45" i="1"/>
  <c r="S45" i="1"/>
  <c r="U45" i="1"/>
  <c r="V46" i="1"/>
  <c r="U46" i="1"/>
  <c r="U36" i="1"/>
  <c r="U39" i="1" s="1"/>
  <c r="W46" i="1" l="1"/>
  <c r="S46" i="1"/>
  <c r="V49" i="1"/>
  <c r="X49" i="1"/>
  <c r="Z49" i="1"/>
  <c r="Z50" i="1" s="1"/>
  <c r="Z52" i="1" s="1"/>
  <c r="W49" i="1"/>
  <c r="Y49" i="1"/>
  <c r="Y50" i="1" s="1"/>
  <c r="Y52" i="1" s="1"/>
  <c r="N36" i="1"/>
  <c r="T47" i="1"/>
  <c r="V47" i="1"/>
  <c r="X47" i="1"/>
  <c r="U47" i="1"/>
  <c r="W47" i="1"/>
  <c r="N16" i="1"/>
  <c r="P16" i="1"/>
  <c r="O18" i="1"/>
  <c r="N19" i="1"/>
  <c r="P19" i="1"/>
  <c r="N20" i="1"/>
  <c r="P20" i="1"/>
  <c r="N21" i="1"/>
  <c r="P21" i="1"/>
  <c r="N22" i="1"/>
  <c r="P22" i="1"/>
  <c r="O16" i="1"/>
  <c r="N18" i="1"/>
  <c r="P18" i="1"/>
  <c r="O19" i="1"/>
  <c r="O20" i="1"/>
  <c r="O21" i="1"/>
  <c r="O22" i="1"/>
  <c r="W50" i="1" l="1"/>
  <c r="W52" i="1" s="1"/>
  <c r="X50" i="1"/>
  <c r="X52" i="1" s="1"/>
  <c r="V50" i="1"/>
  <c r="V52" i="1" s="1"/>
  <c r="AA52" i="1" s="1"/>
  <c r="O23" i="1"/>
  <c r="P23" i="1"/>
  <c r="N23" i="1"/>
  <c r="AA50" i="1" l="1"/>
</calcChain>
</file>

<file path=xl/sharedStrings.xml><?xml version="1.0" encoding="utf-8"?>
<sst xmlns="http://schemas.openxmlformats.org/spreadsheetml/2006/main" count="113" uniqueCount="54">
  <si>
    <t>PTRM inputs ($m, June 2018)</t>
  </si>
  <si>
    <t>Total Carryover Amount ($m, June 2018)</t>
  </si>
  <si>
    <t>2017-18</t>
  </si>
  <si>
    <t>2016-17</t>
  </si>
  <si>
    <t>2015-16</t>
  </si>
  <si>
    <t>2014-15</t>
  </si>
  <si>
    <t>2013-14</t>
  </si>
  <si>
    <t xml:space="preserve">Total </t>
  </si>
  <si>
    <t>Forthcoming regulatory control period</t>
  </si>
  <si>
    <t>Current regulatory control period</t>
  </si>
  <si>
    <t>Carryover</t>
  </si>
  <si>
    <t>Base year</t>
  </si>
  <si>
    <t>Incremental gain ($m, June 2018)</t>
  </si>
  <si>
    <t>base year</t>
  </si>
  <si>
    <t>estimate</t>
  </si>
  <si>
    <t>Select base year used to forecast opex from drop down menu</t>
  </si>
  <si>
    <t>Actual opex for EBSS purposes</t>
  </si>
  <si>
    <t>Movements in provisions related to opex</t>
  </si>
  <si>
    <t>Approved excludable costs</t>
  </si>
  <si>
    <t xml:space="preserve">Total opex </t>
  </si>
  <si>
    <t>Previous period</t>
  </si>
  <si>
    <t>$m, Actual</t>
  </si>
  <si>
    <t>7.5.1.2 - Actual and estimated opex applicable to EBSS</t>
  </si>
  <si>
    <t>Forecast opex for EBSS purposes</t>
  </si>
  <si>
    <t xml:space="preserve">Other adjustments or exclusions required by the EBSS </t>
  </si>
  <si>
    <t>Opex associated with pass throughs</t>
  </si>
  <si>
    <t>Capitalisation policy changes</t>
  </si>
  <si>
    <t>Connection charges</t>
  </si>
  <si>
    <t>Debt raising costs</t>
  </si>
  <si>
    <t xml:space="preserve">Approved excludable costs - allowance </t>
  </si>
  <si>
    <t>Total opex allowance</t>
  </si>
  <si>
    <t>$m, real June 2013</t>
  </si>
  <si>
    <t>$m, real Jun 2008</t>
  </si>
  <si>
    <t>7.5.1.1 - Opex allowance applicable to EBSS (EBSS target)</t>
  </si>
  <si>
    <t>7.5.1 - The carryover amounts that arise from applying the EBSS during the current regulatory control period</t>
  </si>
  <si>
    <t xml:space="preserve">Inflation rate (per cent) </t>
  </si>
  <si>
    <t>Updated with RBA statement of monetary policy August 2017</t>
  </si>
  <si>
    <t>ABS CPI index Jun qtr (rebased index)</t>
  </si>
  <si>
    <t>ABS CPI index Jun qtr (old base)</t>
  </si>
  <si>
    <t>2007-08</t>
  </si>
  <si>
    <t xml:space="preserve">CPI </t>
  </si>
  <si>
    <t>2022-23</t>
  </si>
  <si>
    <t>2021-22</t>
  </si>
  <si>
    <t>2020-21</t>
  </si>
  <si>
    <t>2019-20</t>
  </si>
  <si>
    <t>2018-19</t>
  </si>
  <si>
    <t>$m, real June 2018</t>
  </si>
  <si>
    <t>2012-13</t>
  </si>
  <si>
    <t>2011-12</t>
  </si>
  <si>
    <t>2010-11</t>
  </si>
  <si>
    <t>2009-10</t>
  </si>
  <si>
    <t>2008-09</t>
  </si>
  <si>
    <t>actual</t>
  </si>
  <si>
    <t>Reconstructed cumulative index (June 2018=1)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</si>
</sst>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_ ;\-#,##0.0\ "/>
    <numFmt numFmtId="166" formatCode="#,##0.0;\(#,##0.0\)"/>
    <numFmt numFmtId="167" formatCode="0.0000"/>
    <numFmt numFmtId="168" formatCode="#,##0;\(#,##0\)"/>
    <numFmt numFmtId="169" formatCode="0.0"/>
    <numFmt numFmtId="170" formatCode="_-* #,##0.0_-;\-* #,##0.0_-;_-* &quot;-&quot;??_-;_-@_-"/>
    <numFmt numFmtId="171" formatCode="_-* #,##0_-;\-* #,##0_-;_-* &quot;-&quot;??_-;_-@_-"/>
    <numFmt numFmtId="172" formatCode="0.000"/>
    <numFmt numFmtId="173" formatCode="mmm\ yyyy"/>
    <numFmt numFmtId="174" formatCode="_([$€-2]* #,##0.00_);_([$€-2]* \(#,##0.00\);_([$€-2]* &quot;-&quot;??_)"/>
    <numFmt numFmtId="175" formatCode="_-* #,##0.00_-;[Red]\(#,##0.00\)_-;_-* &quot;-&quot;??_-;_-@_-"/>
    <numFmt numFmtId="176" formatCode="_(* #,##0_);_(* \(#,##0\);_(* &quot;-&quot;_);_(@_)"/>
    <numFmt numFmtId="177" formatCode="_(&quot;$&quot;* #,##0.00_);_(&quot;$&quot;* \(#,##0.00\);_(&quot;$&quot;* &quot;-&quot;??_);_(@_)"/>
    <numFmt numFmtId="178" formatCode="mm/dd/yy"/>
    <numFmt numFmtId="179" formatCode="0_);[Red]\(0\)"/>
    <numFmt numFmtId="180" formatCode="0.0%"/>
    <numFmt numFmtId="181" formatCode="_(* #,##0.0_);_(* \(#,##0.0\);_(* &quot;-&quot;?_);_(@_)"/>
    <numFmt numFmtId="182" formatCode="_(* #,##0_);_(* \(#,##0\);_(* &quot;-&quot;?_);_(@_)"/>
    <numFmt numFmtId="183" formatCode="#,##0.000_ ;[Red]\-#,##0.000\ "/>
    <numFmt numFmtId="184" formatCode="#,##0.0_);\(#,##0.0\)"/>
    <numFmt numFmtId="185" formatCode="#,##0_ ;\-#,##0\ "/>
    <numFmt numFmtId="186" formatCode="#,##0;[Red]\(#,##0.0\)"/>
    <numFmt numFmtId="187" formatCode="#,##0_ ;[Red]\(#,##0\)\ "/>
    <numFmt numFmtId="188" formatCode="#,##0.00;\(#,##0.00\)"/>
    <numFmt numFmtId="189" formatCode="_)d\-mmm\-yy_)"/>
    <numFmt numFmtId="190" formatCode="_(#,##0.0_);\(#,##0.0\);_(&quot;-&quot;_)"/>
    <numFmt numFmtId="191" formatCode="_(###0_);\(###0\);_(###0_)"/>
    <numFmt numFmtId="192" formatCode="#,##0.0000_);[Red]\(#,##0.0000\)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vertAlign val="superscript"/>
      <sz val="5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9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AEEF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hair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03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8" fillId="0" borderId="0" applyFont="0" applyFill="0" applyBorder="0" applyAlignment="0" applyProtection="0"/>
    <xf numFmtId="0" fontId="24" fillId="16" borderId="0">
      <alignment vertical="center"/>
      <protection locked="0"/>
    </xf>
    <xf numFmtId="0" fontId="28" fillId="17" borderId="0">
      <alignment horizontal="left" vertic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74" fontId="8" fillId="0" borderId="0"/>
    <xf numFmtId="174" fontId="8" fillId="0" borderId="0"/>
    <xf numFmtId="0" fontId="29" fillId="0" borderId="0"/>
    <xf numFmtId="0" fontId="29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175" fontId="13" fillId="0" borderId="0"/>
    <xf numFmtId="175" fontId="13" fillId="0" borderId="0"/>
    <xf numFmtId="0" fontId="31" fillId="19" borderId="0" applyNumberFormat="0" applyBorder="0" applyAlignment="0" applyProtection="0"/>
    <xf numFmtId="0" fontId="1" fillId="3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1" fillId="4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3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3" fillId="0" borderId="0"/>
    <xf numFmtId="42" fontId="34" fillId="0" borderId="0" applyFont="0" applyFill="0" applyBorder="0" applyAlignment="0" applyProtection="0"/>
    <xf numFmtId="0" fontId="35" fillId="39" borderId="0" applyNumberFormat="0" applyBorder="0" applyAlignment="0" applyProtection="0"/>
    <xf numFmtId="0" fontId="36" fillId="0" borderId="0" applyNumberFormat="0" applyFill="0" applyBorder="0" applyAlignment="0"/>
    <xf numFmtId="176" fontId="8" fillId="8" borderId="0" applyNumberFormat="0" applyFont="0" applyBorder="0" applyAlignment="0">
      <alignment horizontal="right"/>
    </xf>
    <xf numFmtId="176" fontId="8" fillId="8" borderId="0" applyNumberFormat="0" applyFont="0" applyBorder="0" applyAlignment="0">
      <alignment horizontal="right"/>
    </xf>
    <xf numFmtId="176" fontId="8" fillId="8" borderId="0" applyNumberFormat="0" applyFont="0" applyBorder="0" applyAlignment="0">
      <alignment horizontal="right"/>
    </xf>
    <xf numFmtId="0" fontId="37" fillId="0" borderId="0" applyNumberFormat="0" applyFill="0" applyBorder="0" applyAlignment="0">
      <protection locked="0"/>
    </xf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8" fillId="19" borderId="99" applyNumberFormat="0" applyAlignment="0" applyProtection="0"/>
    <xf numFmtId="0" fontId="39" fillId="40" borderId="100" applyNumberFormat="0" applyAlignment="0" applyProtection="0"/>
    <xf numFmtId="0" fontId="39" fillId="40" borderId="100" applyNumberFormat="0" applyAlignment="0" applyProtection="0"/>
    <xf numFmtId="41" fontId="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9" fontId="43" fillId="10" borderId="25">
      <alignment horizontal="center" vertical="center" wrapText="1"/>
    </xf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174" fontId="3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46" fillId="0" borderId="0"/>
    <xf numFmtId="0" fontId="47" fillId="0" borderId="0"/>
    <xf numFmtId="0" fontId="48" fillId="44" borderId="0" applyNumberFormat="0" applyBorder="0" applyAlignment="0" applyProtection="0"/>
    <xf numFmtId="0" fontId="49" fillId="0" borderId="101" applyNumberFormat="0" applyFill="0" applyAlignment="0" applyProtection="0"/>
    <xf numFmtId="0" fontId="49" fillId="0" borderId="101" applyNumberFormat="0" applyFill="0" applyAlignment="0" applyProtection="0"/>
    <xf numFmtId="0" fontId="10" fillId="0" borderId="0" applyFill="0" applyBorder="0">
      <alignment vertical="center"/>
    </xf>
    <xf numFmtId="0" fontId="50" fillId="0" borderId="102" applyNumberFormat="0" applyFill="0" applyAlignment="0" applyProtection="0"/>
    <xf numFmtId="0" fontId="50" fillId="0" borderId="103" applyNumberFormat="0" applyFill="0" applyAlignment="0" applyProtection="0"/>
    <xf numFmtId="0" fontId="51" fillId="0" borderId="0" applyFill="0" applyBorder="0">
      <alignment vertical="center"/>
    </xf>
    <xf numFmtId="0" fontId="52" fillId="0" borderId="104" applyNumberFormat="0" applyFill="0" applyAlignment="0" applyProtection="0"/>
    <xf numFmtId="0" fontId="52" fillId="0" borderId="104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4" applyNumberFormat="0" applyFill="0" applyAlignment="0" applyProtection="0"/>
    <xf numFmtId="0" fontId="52" fillId="0" borderId="104" applyNumberFormat="0" applyFill="0" applyAlignment="0" applyProtection="0"/>
    <xf numFmtId="0" fontId="53" fillId="0" borderId="0" applyFill="0" applyBorder="0">
      <alignment vertical="center"/>
    </xf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5" applyNumberFormat="0" applyFill="0" applyAlignment="0" applyProtection="0"/>
    <xf numFmtId="0" fontId="52" fillId="0" borderId="104" applyNumberFormat="0" applyFill="0" applyAlignment="0" applyProtection="0"/>
    <xf numFmtId="0" fontId="52" fillId="0" borderId="104" applyNumberFormat="0" applyFill="0" applyAlignment="0" applyProtection="0"/>
    <xf numFmtId="0" fontId="53" fillId="0" borderId="0" applyFill="0" applyBorder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" fillId="0" borderId="0" applyFill="0" applyBorder="0">
      <alignment vertical="center"/>
    </xf>
    <xf numFmtId="180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8" fillId="0" borderId="0" applyFill="0" applyBorder="0">
      <alignment horizontal="center" vertical="center"/>
      <protection locked="0"/>
    </xf>
    <xf numFmtId="0" fontId="59" fillId="0" borderId="0" applyFill="0" applyBorder="0">
      <alignment horizontal="left" vertical="center"/>
      <protection locked="0"/>
    </xf>
    <xf numFmtId="181" fontId="8" fillId="45" borderId="0" applyFont="0" applyBorder="0">
      <alignment horizontal="right"/>
    </xf>
    <xf numFmtId="180" fontId="8" fillId="45" borderId="0" applyFont="0" applyBorder="0" applyAlignment="0"/>
    <xf numFmtId="181" fontId="8" fillId="45" borderId="0" applyFont="0" applyBorder="0">
      <alignment horizontal="right"/>
    </xf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0" fontId="60" fillId="20" borderId="99" applyNumberFormat="0" applyAlignment="0" applyProtection="0"/>
    <xf numFmtId="176" fontId="8" fillId="46" borderId="0" applyFont="0" applyBorder="0" applyAlignment="0">
      <alignment horizontal="right"/>
      <protection locked="0"/>
    </xf>
    <xf numFmtId="176" fontId="8" fillId="46" borderId="0" applyFont="0" applyBorder="0" applyAlignment="0">
      <alignment horizontal="right"/>
      <protection locked="0"/>
    </xf>
    <xf numFmtId="176" fontId="8" fillId="46" borderId="0" applyFont="0" applyBorder="0" applyAlignment="0">
      <alignment horizontal="right"/>
      <protection locked="0"/>
    </xf>
    <xf numFmtId="176" fontId="8" fillId="47" borderId="0" applyFont="0" applyBorder="0" applyAlignment="0">
      <alignment horizontal="right"/>
      <protection locked="0"/>
    </xf>
    <xf numFmtId="176" fontId="8" fillId="46" borderId="0" applyFont="0" applyBorder="0" applyAlignment="0">
      <alignment horizontal="right"/>
      <protection locked="0"/>
    </xf>
    <xf numFmtId="176" fontId="8" fillId="47" borderId="0" applyFont="0" applyBorder="0" applyAlignment="0">
      <alignment horizontal="right"/>
      <protection locked="0"/>
    </xf>
    <xf numFmtId="176" fontId="8" fillId="47" borderId="0" applyFont="0" applyBorder="0" applyAlignment="0">
      <alignment horizontal="right"/>
      <protection locked="0"/>
    </xf>
    <xf numFmtId="10" fontId="8" fillId="47" borderId="0" applyFont="0" applyBorder="0">
      <alignment horizontal="right"/>
      <protection locked="0"/>
    </xf>
    <xf numFmtId="176" fontId="8" fillId="47" borderId="0" applyFont="0" applyBorder="0" applyAlignment="0">
      <alignment horizontal="right"/>
      <protection locked="0"/>
    </xf>
    <xf numFmtId="3" fontId="8" fillId="48" borderId="0" applyFont="0" applyBorder="0">
      <protection locked="0"/>
    </xf>
    <xf numFmtId="180" fontId="51" fillId="48" borderId="0" applyBorder="0" applyAlignment="0">
      <protection locked="0"/>
    </xf>
    <xf numFmtId="182" fontId="8" fillId="49" borderId="0" applyFont="0" applyBorder="0">
      <alignment horizontal="right"/>
      <protection locked="0"/>
    </xf>
    <xf numFmtId="182" fontId="8" fillId="49" borderId="0" applyFont="0" applyBorder="0">
      <alignment horizontal="right"/>
      <protection locked="0"/>
    </xf>
    <xf numFmtId="182" fontId="8" fillId="49" borderId="0" applyFont="0" applyBorder="0">
      <alignment horizontal="right"/>
      <protection locked="0"/>
    </xf>
    <xf numFmtId="176" fontId="8" fillId="45" borderId="0" applyFont="0" applyBorder="0">
      <alignment horizontal="right"/>
      <protection locked="0"/>
    </xf>
    <xf numFmtId="176" fontId="8" fillId="45" borderId="0" applyFont="0" applyBorder="0">
      <alignment horizontal="right"/>
      <protection locked="0"/>
    </xf>
    <xf numFmtId="176" fontId="8" fillId="45" borderId="0" applyFont="0" applyBorder="0">
      <alignment horizontal="right"/>
      <protection locked="0"/>
    </xf>
    <xf numFmtId="176" fontId="8" fillId="45" borderId="0" applyFont="0" applyBorder="0">
      <alignment horizontal="right"/>
      <protection locked="0"/>
    </xf>
    <xf numFmtId="183" fontId="1" fillId="14" borderId="9">
      <protection locked="0"/>
    </xf>
    <xf numFmtId="183" fontId="1" fillId="14" borderId="9">
      <protection locked="0"/>
    </xf>
    <xf numFmtId="183" fontId="1" fillId="14" borderId="9">
      <protection locked="0"/>
    </xf>
    <xf numFmtId="49" fontId="1" fillId="14" borderId="9" applyFont="0" applyAlignment="0">
      <alignment horizontal="left" vertical="center" wrapText="1"/>
      <protection locked="0"/>
    </xf>
    <xf numFmtId="49" fontId="1" fillId="14" borderId="9" applyFont="0" applyAlignment="0">
      <alignment horizontal="left" vertical="center" wrapText="1"/>
      <protection locked="0"/>
    </xf>
    <xf numFmtId="49" fontId="1" fillId="14" borderId="9" applyFont="0" applyAlignment="0">
      <alignment horizontal="left" vertical="center" wrapText="1"/>
      <protection locked="0"/>
    </xf>
    <xf numFmtId="180" fontId="61" fillId="50" borderId="0" applyBorder="0" applyAlignment="0"/>
    <xf numFmtId="0" fontId="13" fillId="8" borderId="0"/>
    <xf numFmtId="0" fontId="62" fillId="0" borderId="106" applyNumberFormat="0" applyFill="0" applyAlignment="0" applyProtection="0"/>
    <xf numFmtId="181" fontId="14" fillId="8" borderId="12" applyFont="0" applyBorder="0" applyAlignment="0"/>
    <xf numFmtId="180" fontId="51" fillId="8" borderId="0" applyFont="0" applyBorder="0" applyAlignment="0"/>
    <xf numFmtId="184" fontId="63" fillId="0" borderId="0"/>
    <xf numFmtId="0" fontId="15" fillId="0" borderId="0" applyFill="0" applyBorder="0">
      <alignment horizontal="left" vertical="center"/>
    </xf>
    <xf numFmtId="0" fontId="64" fillId="24" borderId="0" applyNumberFormat="0" applyBorder="0" applyAlignment="0" applyProtection="0"/>
    <xf numFmtId="183" fontId="1" fillId="9" borderId="9"/>
    <xf numFmtId="183" fontId="1" fillId="9" borderId="9"/>
    <xf numFmtId="183" fontId="1" fillId="9" borderId="9"/>
    <xf numFmtId="185" fontId="65" fillId="0" borderId="0"/>
    <xf numFmtId="0" fontId="8" fillId="0" borderId="0"/>
    <xf numFmtId="0" fontId="1" fillId="0" borderId="0"/>
    <xf numFmtId="0" fontId="8" fillId="0" borderId="0"/>
    <xf numFmtId="0" fontId="8" fillId="51" borderId="0"/>
    <xf numFmtId="0" fontId="1" fillId="0" borderId="0"/>
    <xf numFmtId="0" fontId="8" fillId="0" borderId="0" applyFill="0"/>
    <xf numFmtId="0" fontId="8" fillId="0" borderId="0" applyFill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51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51" borderId="0"/>
    <xf numFmtId="0" fontId="8" fillId="5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4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 applyFill="0"/>
    <xf numFmtId="0" fontId="8" fillId="0" borderId="0"/>
    <xf numFmtId="0" fontId="8" fillId="0" borderId="0" applyFill="0"/>
    <xf numFmtId="0" fontId="8" fillId="51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>
      <protection locked="0"/>
    </xf>
    <xf numFmtId="0" fontId="8" fillId="51" borderId="0"/>
    <xf numFmtId="0" fontId="8" fillId="51" borderId="0"/>
    <xf numFmtId="0" fontId="8" fillId="0" borderId="0"/>
    <xf numFmtId="0" fontId="8" fillId="51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>
      <protection locked="0"/>
    </xf>
    <xf numFmtId="0" fontId="8" fillId="0" borderId="0"/>
    <xf numFmtId="0" fontId="1" fillId="0" borderId="0">
      <protection locked="0"/>
    </xf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34" fillId="0" borderId="0"/>
    <xf numFmtId="0" fontId="8" fillId="0" borderId="0"/>
    <xf numFmtId="0" fontId="8" fillId="51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8" fillId="21" borderId="107" applyNumberFormat="0" applyFon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0" fontId="66" fillId="19" borderId="108" applyNumberFormat="0" applyAlignment="0" applyProtection="0"/>
    <xf numFmtId="186" fontId="8" fillId="0" borderId="0" applyFill="0" applyBorder="0"/>
    <xf numFmtId="186" fontId="8" fillId="0" borderId="0" applyFill="0" applyBorder="0"/>
    <xf numFmtId="186" fontId="8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0" fontId="67" fillId="0" borderId="0"/>
    <xf numFmtId="0" fontId="53" fillId="0" borderId="0" applyFill="0" applyBorder="0">
      <alignment vertical="center"/>
    </xf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187" fontId="68" fillId="0" borderId="8"/>
    <xf numFmtId="187" fontId="68" fillId="0" borderId="8"/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0" fontId="69" fillId="0" borderId="4">
      <alignment horizontal="center"/>
    </xf>
    <xf numFmtId="3" fontId="40" fillId="0" borderId="0" applyFont="0" applyFill="0" applyBorder="0" applyAlignment="0" applyProtection="0"/>
    <xf numFmtId="0" fontId="40" fillId="52" borderId="0" applyNumberFormat="0" applyFont="0" applyBorder="0" applyAlignment="0" applyProtection="0"/>
    <xf numFmtId="188" fontId="8" fillId="0" borderId="0"/>
    <xf numFmtId="188" fontId="8" fillId="0" borderId="0"/>
    <xf numFmtId="188" fontId="8" fillId="0" borderId="0"/>
    <xf numFmtId="189" fontId="13" fillId="0" borderId="0" applyFill="0" applyBorder="0">
      <alignment horizontal="right" vertical="center"/>
    </xf>
    <xf numFmtId="190" fontId="13" fillId="0" borderId="0" applyFill="0" applyBorder="0">
      <alignment horizontal="right" vertical="center"/>
    </xf>
    <xf numFmtId="191" fontId="13" fillId="0" borderId="0" applyFill="0" applyBorder="0">
      <alignment horizontal="right" vertical="center"/>
    </xf>
    <xf numFmtId="183" fontId="6" fillId="14" borderId="42">
      <alignment horizontal="right" indent="2"/>
      <protection locked="0"/>
    </xf>
    <xf numFmtId="0" fontId="8" fillId="21" borderId="0" applyNumberFormat="0" applyFont="0" applyBorder="0" applyAlignment="0" applyProtection="0"/>
    <xf numFmtId="0" fontId="8" fillId="21" borderId="0" applyNumberFormat="0" applyFont="0" applyBorder="0" applyAlignment="0" applyProtection="0"/>
    <xf numFmtId="0" fontId="8" fillId="19" borderId="0" applyNumberFormat="0" applyFont="0" applyBorder="0" applyAlignment="0" applyProtection="0"/>
    <xf numFmtId="0" fontId="8" fillId="19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28" fillId="5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2" fillId="0" borderId="0"/>
    <xf numFmtId="15" fontId="8" fillId="0" borderId="0"/>
    <xf numFmtId="15" fontId="8" fillId="0" borderId="0"/>
    <xf numFmtId="15" fontId="8" fillId="0" borderId="0"/>
    <xf numFmtId="10" fontId="8" fillId="0" borderId="0"/>
    <xf numFmtId="10" fontId="8" fillId="0" borderId="0"/>
    <xf numFmtId="10" fontId="8" fillId="0" borderId="0"/>
    <xf numFmtId="0" fontId="71" fillId="18" borderId="19" applyBorder="0" applyProtection="0">
      <alignment horizontal="centerContinuous" vertical="center"/>
    </xf>
    <xf numFmtId="0" fontId="71" fillId="18" borderId="19" applyBorder="0" applyProtection="0">
      <alignment horizontal="centerContinuous" vertical="center"/>
    </xf>
    <xf numFmtId="0" fontId="72" fillId="0" borderId="0" applyBorder="0" applyProtection="0">
      <alignment vertical="center"/>
    </xf>
    <xf numFmtId="0" fontId="73" fillId="0" borderId="0">
      <alignment horizontal="left"/>
    </xf>
    <xf numFmtId="0" fontId="73" fillId="0" borderId="109" applyFill="0" applyBorder="0" applyProtection="0">
      <alignment horizontal="left" vertical="top"/>
    </xf>
    <xf numFmtId="0" fontId="73" fillId="0" borderId="109" applyFill="0" applyBorder="0" applyProtection="0">
      <alignment horizontal="left" vertical="top"/>
    </xf>
    <xf numFmtId="49" fontId="8" fillId="0" borderId="0" applyFont="0" applyFill="0" applyBorder="0" applyAlignment="0" applyProtection="0"/>
    <xf numFmtId="0" fontId="74" fillId="0" borderId="0"/>
    <xf numFmtId="49" fontId="8" fillId="0" borderId="0" applyFont="0" applyFill="0" applyBorder="0" applyAlignment="0" applyProtection="0"/>
    <xf numFmtId="0" fontId="75" fillId="0" borderId="0"/>
    <xf numFmtId="0" fontId="75" fillId="0" borderId="0"/>
    <xf numFmtId="0" fontId="74" fillId="0" borderId="0"/>
    <xf numFmtId="184" fontId="76" fillId="0" borderId="0"/>
    <xf numFmtId="0" fontId="70" fillId="0" borderId="0" applyNumberFormat="0" applyFill="0" applyBorder="0" applyAlignment="0" applyProtection="0"/>
    <xf numFmtId="0" fontId="77" fillId="0" borderId="0" applyFill="0" applyBorder="0">
      <alignment horizontal="left" vertical="center"/>
      <protection locked="0"/>
    </xf>
    <xf numFmtId="0" fontId="74" fillId="0" borderId="0"/>
    <xf numFmtId="0" fontId="78" fillId="0" borderId="0" applyFill="0" applyBorder="0">
      <alignment horizontal="left" vertical="center"/>
      <protection locked="0"/>
    </xf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44" fillId="0" borderId="110" applyNumberFormat="0" applyFill="0" applyAlignment="0" applyProtection="0"/>
    <xf numFmtId="0" fontId="79" fillId="0" borderId="0" applyNumberFormat="0" applyFill="0" applyBorder="0" applyAlignment="0" applyProtection="0"/>
    <xf numFmtId="192" fontId="8" fillId="0" borderId="19" applyBorder="0" applyProtection="0">
      <alignment horizontal="right"/>
    </xf>
    <xf numFmtId="192" fontId="8" fillId="0" borderId="19" applyBorder="0" applyProtection="0">
      <alignment horizontal="right"/>
    </xf>
    <xf numFmtId="192" fontId="8" fillId="0" borderId="19" applyBorder="0" applyProtection="0">
      <alignment horizontal="right"/>
    </xf>
  </cellStyleXfs>
  <cellXfs count="294">
    <xf numFmtId="0" fontId="0" fillId="0" borderId="0" xfId="0"/>
    <xf numFmtId="0" fontId="0" fillId="5" borderId="0" xfId="0" applyFill="1" applyProtection="1"/>
    <xf numFmtId="0" fontId="5" fillId="5" borderId="0" xfId="0" applyFont="1" applyFill="1" applyProtection="1"/>
    <xf numFmtId="0" fontId="6" fillId="0" borderId="0" xfId="0" applyFont="1" applyAlignment="1" applyProtection="1">
      <alignment horizontal="left" wrapText="1"/>
    </xf>
    <xf numFmtId="0" fontId="0" fillId="0" borderId="0" xfId="0" applyProtection="1"/>
    <xf numFmtId="0" fontId="3" fillId="0" borderId="0" xfId="0" applyFont="1" applyProtection="1"/>
    <xf numFmtId="0" fontId="7" fillId="0" borderId="0" xfId="0" applyFont="1" applyFill="1" applyAlignment="1" applyProtection="1">
      <alignment horizontal="center" wrapText="1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/>
    <xf numFmtId="0" fontId="0" fillId="5" borderId="0" xfId="0" applyFill="1" applyAlignment="1" applyProtection="1"/>
    <xf numFmtId="165" fontId="0" fillId="5" borderId="0" xfId="0" applyNumberFormat="1" applyFill="1" applyAlignment="1" applyProtection="1"/>
    <xf numFmtId="165" fontId="8" fillId="8" borderId="0" xfId="0" applyNumberFormat="1" applyFont="1" applyFill="1" applyBorder="1" applyAlignment="1" applyProtection="1">
      <alignment horizontal="right" vertical="center"/>
    </xf>
    <xf numFmtId="166" fontId="8" fillId="9" borderId="11" xfId="0" applyNumberFormat="1" applyFont="1" applyFill="1" applyBorder="1" applyAlignment="1" applyProtection="1">
      <alignment horizontal="right" vertical="center"/>
    </xf>
    <xf numFmtId="166" fontId="8" fillId="8" borderId="9" xfId="0" applyNumberFormat="1" applyFont="1" applyFill="1" applyBorder="1" applyAlignment="1" applyProtection="1">
      <alignment horizontal="left" vertical="center"/>
    </xf>
    <xf numFmtId="165" fontId="8" fillId="8" borderId="14" xfId="0" applyNumberFormat="1" applyFont="1" applyFill="1" applyBorder="1" applyAlignment="1" applyProtection="1">
      <alignment horizontal="right" vertical="center"/>
    </xf>
    <xf numFmtId="166" fontId="8" fillId="8" borderId="9" xfId="0" applyNumberFormat="1" applyFont="1" applyFill="1" applyBorder="1" applyAlignment="1" applyProtection="1">
      <alignment horizontal="right" vertical="center"/>
    </xf>
    <xf numFmtId="166" fontId="8" fillId="8" borderId="10" xfId="0" applyNumberFormat="1" applyFont="1" applyFill="1" applyBorder="1" applyAlignment="1" applyProtection="1">
      <alignment horizontal="right" vertical="center"/>
    </xf>
    <xf numFmtId="0" fontId="6" fillId="5" borderId="0" xfId="0" applyFont="1" applyFill="1" applyProtection="1"/>
    <xf numFmtId="166" fontId="8" fillId="8" borderId="15" xfId="0" applyNumberFormat="1" applyFont="1" applyFill="1" applyBorder="1" applyAlignment="1" applyProtection="1">
      <alignment horizontal="right" vertical="center"/>
    </xf>
    <xf numFmtId="166" fontId="8" fillId="8" borderId="16" xfId="0" applyNumberFormat="1" applyFont="1" applyFill="1" applyBorder="1" applyAlignment="1" applyProtection="1">
      <alignment horizontal="right" vertical="center"/>
    </xf>
    <xf numFmtId="166" fontId="8" fillId="8" borderId="17" xfId="0" applyNumberFormat="1" applyFont="1" applyFill="1" applyBorder="1" applyAlignment="1" applyProtection="1">
      <alignment horizontal="left" vertical="center"/>
    </xf>
    <xf numFmtId="0" fontId="6" fillId="5" borderId="0" xfId="0" applyFont="1" applyFill="1" applyBorder="1" applyProtection="1"/>
    <xf numFmtId="10" fontId="6" fillId="5" borderId="0" xfId="0" applyNumberFormat="1" applyFont="1" applyFill="1" applyProtection="1"/>
    <xf numFmtId="0" fontId="10" fillId="9" borderId="0" xfId="0" applyFont="1" applyFill="1" applyBorder="1" applyAlignment="1" applyProtection="1">
      <alignment horizontal="left"/>
    </xf>
    <xf numFmtId="0" fontId="10" fillId="9" borderId="13" xfId="0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10" fillId="9" borderId="20" xfId="0" applyFont="1" applyFill="1" applyBorder="1" applyAlignment="1" applyProtection="1">
      <alignment horizontal="left" vertical="center"/>
    </xf>
    <xf numFmtId="0" fontId="12" fillId="9" borderId="21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 wrapText="1"/>
    </xf>
    <xf numFmtId="0" fontId="0" fillId="0" borderId="13" xfId="0" applyBorder="1"/>
    <xf numFmtId="0" fontId="0" fillId="9" borderId="4" xfId="0" applyFill="1" applyBorder="1"/>
    <xf numFmtId="0" fontId="0" fillId="9" borderId="3" xfId="0" applyFill="1" applyBorder="1"/>
    <xf numFmtId="0" fontId="0" fillId="0" borderId="0" xfId="0" quotePrefix="1"/>
    <xf numFmtId="0" fontId="16" fillId="0" borderId="0" xfId="0" applyFont="1" applyAlignment="1">
      <alignment horizontal="center" vertical="top"/>
    </xf>
    <xf numFmtId="167" fontId="0" fillId="0" borderId="0" xfId="0" applyNumberFormat="1" applyAlignment="1">
      <alignment vertical="top"/>
    </xf>
    <xf numFmtId="167" fontId="0" fillId="0" borderId="0" xfId="0" applyNumberFormat="1"/>
    <xf numFmtId="0" fontId="0" fillId="0" borderId="0" xfId="0" applyAlignment="1">
      <alignment vertical="top"/>
    </xf>
    <xf numFmtId="0" fontId="0" fillId="0" borderId="0" xfId="0" applyFill="1" applyAlignment="1" applyProtection="1"/>
    <xf numFmtId="166" fontId="17" fillId="5" borderId="0" xfId="0" applyNumberFormat="1" applyFont="1" applyFill="1" applyAlignment="1">
      <alignment vertical="top"/>
    </xf>
    <xf numFmtId="0" fontId="0" fillId="5" borderId="0" xfId="0" applyFont="1" applyFill="1"/>
    <xf numFmtId="169" fontId="10" fillId="15" borderId="26" xfId="1" applyNumberFormat="1" applyFont="1" applyFill="1" applyBorder="1" applyAlignment="1" applyProtection="1">
      <alignment horizontal="right" wrapText="1"/>
    </xf>
    <xf numFmtId="169" fontId="10" fillId="15" borderId="4" xfId="1" applyNumberFormat="1" applyFont="1" applyFill="1" applyBorder="1" applyAlignment="1" applyProtection="1">
      <alignment horizontal="right" wrapText="1"/>
    </xf>
    <xf numFmtId="169" fontId="10" fillId="15" borderId="3" xfId="1" applyNumberFormat="1" applyFont="1" applyFill="1" applyBorder="1" applyAlignment="1" applyProtection="1">
      <alignment horizontal="right" wrapText="1"/>
    </xf>
    <xf numFmtId="0" fontId="6" fillId="0" borderId="0" xfId="0" applyFont="1" applyFill="1" applyAlignment="1" applyProtection="1"/>
    <xf numFmtId="169" fontId="10" fillId="15" borderId="27" xfId="1" applyNumberFormat="1" applyFont="1" applyFill="1" applyBorder="1" applyAlignment="1" applyProtection="1">
      <alignment horizontal="right" wrapText="1"/>
    </xf>
    <xf numFmtId="169" fontId="10" fillId="15" borderId="2" xfId="1" applyNumberFormat="1" applyFont="1" applyFill="1" applyBorder="1" applyAlignment="1" applyProtection="1">
      <alignment horizontal="right" wrapText="1"/>
    </xf>
    <xf numFmtId="169" fontId="10" fillId="15" borderId="5" xfId="1" applyNumberFormat="1" applyFont="1" applyFill="1" applyBorder="1" applyAlignment="1" applyProtection="1">
      <alignment horizontal="right" wrapText="1"/>
    </xf>
    <xf numFmtId="0" fontId="10" fillId="15" borderId="3" xfId="0" applyFont="1" applyFill="1" applyBorder="1" applyAlignment="1" applyProtection="1">
      <alignment horizontal="left" vertical="center" wrapText="1" indent="1"/>
    </xf>
    <xf numFmtId="170" fontId="8" fillId="9" borderId="28" xfId="0" applyNumberFormat="1" applyFont="1" applyFill="1" applyBorder="1" applyAlignment="1" applyProtection="1">
      <alignment horizontal="right" vertical="center"/>
    </xf>
    <xf numFmtId="170" fontId="8" fillId="5" borderId="29" xfId="0" applyNumberFormat="1" applyFont="1" applyFill="1" applyBorder="1" applyAlignment="1" applyProtection="1">
      <alignment horizontal="right" vertical="center"/>
    </xf>
    <xf numFmtId="170" fontId="8" fillId="9" borderId="30" xfId="0" applyNumberFormat="1" applyFont="1" applyFill="1" applyBorder="1" applyAlignment="1" applyProtection="1">
      <alignment horizontal="right" vertical="center"/>
    </xf>
    <xf numFmtId="171" fontId="6" fillId="0" borderId="0" xfId="0" applyNumberFormat="1" applyFont="1" applyFill="1" applyBorder="1" applyProtection="1"/>
    <xf numFmtId="169" fontId="10" fillId="9" borderId="31" xfId="0" applyNumberFormat="1" applyFont="1" applyFill="1" applyBorder="1" applyAlignment="1" applyProtection="1"/>
    <xf numFmtId="169" fontId="8" fillId="14" borderId="32" xfId="0" applyNumberFormat="1" applyFont="1" applyFill="1" applyBorder="1" applyAlignment="1" applyProtection="1">
      <alignment vertical="center" wrapText="1"/>
      <protection locked="0"/>
    </xf>
    <xf numFmtId="169" fontId="8" fillId="14" borderId="33" xfId="0" applyNumberFormat="1" applyFont="1" applyFill="1" applyBorder="1" applyAlignment="1" applyProtection="1">
      <alignment vertical="center" wrapText="1"/>
      <protection locked="0"/>
    </xf>
    <xf numFmtId="169" fontId="8" fillId="14" borderId="34" xfId="0" applyNumberFormat="1" applyFont="1" applyFill="1" applyBorder="1" applyAlignment="1" applyProtection="1">
      <alignment vertical="center" wrapText="1"/>
      <protection locked="0"/>
    </xf>
    <xf numFmtId="169" fontId="8" fillId="14" borderId="35" xfId="0" applyNumberFormat="1" applyFont="1" applyFill="1" applyBorder="1" applyAlignment="1" applyProtection="1">
      <alignment vertical="center" wrapText="1"/>
      <protection locked="0"/>
    </xf>
    <xf numFmtId="169" fontId="8" fillId="14" borderId="36" xfId="0" applyNumberFormat="1" applyFont="1" applyFill="1" applyBorder="1" applyAlignment="1" applyProtection="1">
      <alignment vertical="center" wrapText="1"/>
      <protection locked="0"/>
    </xf>
    <xf numFmtId="169" fontId="8" fillId="13" borderId="37" xfId="0" applyNumberFormat="1" applyFont="1" applyFill="1" applyBorder="1" applyAlignment="1" applyProtection="1">
      <alignment vertical="center" wrapText="1"/>
      <protection locked="0"/>
    </xf>
    <xf numFmtId="0" fontId="8" fillId="0" borderId="38" xfId="0" applyFont="1" applyBorder="1" applyAlignment="1" applyProtection="1">
      <alignment horizontal="left" vertical="center" wrapText="1" indent="1"/>
    </xf>
    <xf numFmtId="170" fontId="8" fillId="9" borderId="31" xfId="0" applyNumberFormat="1" applyFont="1" applyFill="1" applyBorder="1" applyAlignment="1" applyProtection="1">
      <alignment horizontal="right" vertical="center"/>
    </xf>
    <xf numFmtId="170" fontId="8" fillId="5" borderId="9" xfId="0" applyNumberFormat="1" applyFont="1" applyFill="1" applyBorder="1" applyAlignment="1" applyProtection="1">
      <alignment horizontal="right" vertical="center"/>
    </xf>
    <xf numFmtId="170" fontId="8" fillId="9" borderId="39" xfId="0" applyNumberFormat="1" applyFont="1" applyFill="1" applyBorder="1" applyAlignment="1" applyProtection="1">
      <alignment horizontal="right" vertical="center"/>
    </xf>
    <xf numFmtId="169" fontId="8" fillId="14" borderId="40" xfId="0" applyNumberFormat="1" applyFont="1" applyFill="1" applyBorder="1" applyAlignment="1" applyProtection="1">
      <alignment vertical="center" wrapText="1"/>
      <protection locked="0"/>
    </xf>
    <xf numFmtId="169" fontId="8" fillId="14" borderId="41" xfId="0" applyNumberFormat="1" applyFont="1" applyFill="1" applyBorder="1" applyAlignment="1" applyProtection="1">
      <alignment vertical="center" wrapText="1"/>
      <protection locked="0"/>
    </xf>
    <xf numFmtId="169" fontId="8" fillId="13" borderId="32" xfId="0" applyNumberFormat="1" applyFont="1" applyFill="1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horizontal="left" vertical="center" wrapText="1" indent="1"/>
    </xf>
    <xf numFmtId="0" fontId="0" fillId="0" borderId="0" xfId="0" applyFill="1" applyProtection="1"/>
    <xf numFmtId="0" fontId="6" fillId="0" borderId="0" xfId="0" applyFont="1" applyFill="1" applyBorder="1" applyProtection="1"/>
    <xf numFmtId="0" fontId="8" fillId="0" borderId="42" xfId="0" applyFont="1" applyBorder="1" applyAlignment="1" applyProtection="1">
      <alignment horizontal="left" vertical="center" wrapText="1" indent="3"/>
    </xf>
    <xf numFmtId="169" fontId="8" fillId="14" borderId="44" xfId="0" applyNumberFormat="1" applyFont="1" applyFill="1" applyBorder="1" applyAlignment="1" applyProtection="1">
      <alignment vertical="center" wrapText="1"/>
      <protection locked="0"/>
    </xf>
    <xf numFmtId="164" fontId="10" fillId="9" borderId="31" xfId="0" applyNumberFormat="1" applyFont="1" applyFill="1" applyBorder="1" applyAlignment="1" applyProtection="1">
      <alignment horizontal="left"/>
    </xf>
    <xf numFmtId="164" fontId="10" fillId="9" borderId="9" xfId="0" applyNumberFormat="1" applyFont="1" applyFill="1" applyBorder="1" applyAlignment="1" applyProtection="1">
      <alignment horizontal="left"/>
    </xf>
    <xf numFmtId="164" fontId="10" fillId="9" borderId="39" xfId="0" applyNumberFormat="1" applyFont="1" applyFill="1" applyBorder="1" applyAlignment="1" applyProtection="1">
      <alignment horizontal="left"/>
    </xf>
    <xf numFmtId="0" fontId="6" fillId="0" borderId="0" xfId="0" applyFont="1" applyFill="1" applyProtection="1"/>
    <xf numFmtId="169" fontId="10" fillId="9" borderId="32" xfId="0" applyNumberFormat="1" applyFont="1" applyFill="1" applyBorder="1" applyAlignment="1" applyProtection="1"/>
    <xf numFmtId="169" fontId="10" fillId="9" borderId="43" xfId="0" applyNumberFormat="1" applyFont="1" applyFill="1" applyBorder="1" applyAlignment="1" applyProtection="1"/>
    <xf numFmtId="169" fontId="10" fillId="9" borderId="45" xfId="0" applyNumberFormat="1" applyFont="1" applyFill="1" applyBorder="1" applyAlignment="1" applyProtection="1"/>
    <xf numFmtId="169" fontId="10" fillId="9" borderId="41" xfId="0" applyNumberFormat="1" applyFont="1" applyFill="1" applyBorder="1" applyAlignment="1" applyProtection="1"/>
    <xf numFmtId="0" fontId="8" fillId="9" borderId="32" xfId="0" applyFont="1" applyFill="1" applyBorder="1" applyAlignment="1" applyProtection="1">
      <alignment vertical="center"/>
    </xf>
    <xf numFmtId="0" fontId="18" fillId="13" borderId="42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170" fontId="8" fillId="9" borderId="46" xfId="0" applyNumberFormat="1" applyFont="1" applyFill="1" applyBorder="1" applyAlignment="1" applyProtection="1">
      <alignment horizontal="right" vertical="center"/>
    </xf>
    <xf numFmtId="170" fontId="8" fillId="5" borderId="47" xfId="0" applyNumberFormat="1" applyFont="1" applyFill="1" applyBorder="1" applyAlignment="1" applyProtection="1">
      <alignment horizontal="right" vertical="center"/>
    </xf>
    <xf numFmtId="170" fontId="8" fillId="9" borderId="50" xfId="0" applyNumberFormat="1" applyFont="1" applyFill="1" applyBorder="1" applyAlignment="1" applyProtection="1">
      <alignment horizontal="right" vertical="center"/>
    </xf>
    <xf numFmtId="171" fontId="10" fillId="0" borderId="0" xfId="0" applyNumberFormat="1" applyFont="1" applyFill="1" applyProtection="1"/>
    <xf numFmtId="169" fontId="8" fillId="14" borderId="52" xfId="0" applyNumberFormat="1" applyFont="1" applyFill="1" applyBorder="1" applyAlignment="1" applyProtection="1">
      <alignment vertical="center" wrapText="1"/>
      <protection locked="0"/>
    </xf>
    <xf numFmtId="169" fontId="8" fillId="14" borderId="51" xfId="0" applyNumberFormat="1" applyFont="1" applyFill="1" applyBorder="1" applyAlignment="1" applyProtection="1">
      <alignment vertical="center" wrapText="1"/>
      <protection locked="0"/>
    </xf>
    <xf numFmtId="169" fontId="8" fillId="13" borderId="51" xfId="0" applyNumberFormat="1" applyFont="1" applyFill="1" applyBorder="1" applyAlignment="1" applyProtection="1">
      <alignment vertical="center" wrapText="1"/>
      <protection locked="0"/>
    </xf>
    <xf numFmtId="0" fontId="8" fillId="0" borderId="53" xfId="0" applyFont="1" applyBorder="1" applyAlignment="1" applyProtection="1">
      <alignment horizontal="left" vertical="center" wrapText="1" indent="1"/>
    </xf>
    <xf numFmtId="0" fontId="10" fillId="12" borderId="54" xfId="0" applyFont="1" applyFill="1" applyBorder="1" applyAlignment="1" applyProtection="1">
      <alignment horizontal="right" vertical="center"/>
    </xf>
    <xf numFmtId="0" fontId="10" fillId="12" borderId="55" xfId="0" applyFont="1" applyFill="1" applyBorder="1" applyAlignment="1" applyProtection="1">
      <alignment horizontal="right" vertical="center"/>
    </xf>
    <xf numFmtId="0" fontId="10" fillId="12" borderId="56" xfId="0" applyFont="1" applyFill="1" applyBorder="1" applyAlignment="1" applyProtection="1">
      <alignment horizontal="right" vertical="center"/>
    </xf>
    <xf numFmtId="0" fontId="10" fillId="9" borderId="57" xfId="0" applyFont="1" applyFill="1" applyBorder="1" applyAlignment="1" applyProtection="1">
      <alignment horizontal="right" vertical="center"/>
    </xf>
    <xf numFmtId="0" fontId="10" fillId="9" borderId="58" xfId="0" applyFont="1" applyFill="1" applyBorder="1" applyAlignment="1" applyProtection="1">
      <alignment horizontal="right" vertical="center"/>
    </xf>
    <xf numFmtId="0" fontId="10" fillId="9" borderId="59" xfId="0" applyFont="1" applyFill="1" applyBorder="1" applyAlignment="1" applyProtection="1">
      <alignment horizontal="right" vertical="center"/>
    </xf>
    <xf numFmtId="0" fontId="8" fillId="9" borderId="3" xfId="0" applyFont="1" applyFill="1" applyBorder="1" applyAlignment="1" applyProtection="1">
      <alignment horizontal="left" vertical="center" wrapText="1" indent="1"/>
    </xf>
    <xf numFmtId="0" fontId="6" fillId="0" borderId="0" xfId="0" applyFont="1" applyFill="1" applyAlignment="1" applyProtection="1">
      <alignment horizontal="right"/>
    </xf>
    <xf numFmtId="0" fontId="19" fillId="9" borderId="13" xfId="0" applyFont="1" applyFill="1" applyBorder="1" applyAlignment="1" applyProtection="1">
      <alignment vertical="center" wrapText="1"/>
    </xf>
    <xf numFmtId="0" fontId="20" fillId="5" borderId="0" xfId="0" applyFont="1" applyFill="1" applyBorder="1" applyProtection="1"/>
    <xf numFmtId="0" fontId="21" fillId="9" borderId="27" xfId="0" applyFont="1" applyFill="1" applyBorder="1" applyAlignment="1" applyProtection="1">
      <alignment horizontal="left" vertical="center"/>
      <protection locked="0"/>
    </xf>
    <xf numFmtId="0" fontId="21" fillId="9" borderId="2" xfId="0" applyFont="1" applyFill="1" applyBorder="1" applyAlignment="1" applyProtection="1">
      <alignment horizontal="left" vertical="center"/>
      <protection locked="0"/>
    </xf>
    <xf numFmtId="0" fontId="15" fillId="9" borderId="5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/>
    <xf numFmtId="169" fontId="22" fillId="0" borderId="0" xfId="0" applyNumberFormat="1" applyFont="1" applyBorder="1" applyProtection="1"/>
    <xf numFmtId="0" fontId="18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right"/>
    </xf>
    <xf numFmtId="169" fontId="10" fillId="15" borderId="64" xfId="1" applyNumberFormat="1" applyFont="1" applyFill="1" applyBorder="1" applyAlignment="1" applyProtection="1">
      <alignment horizontal="right" wrapText="1"/>
    </xf>
    <xf numFmtId="169" fontId="10" fillId="15" borderId="65" xfId="1" applyNumberFormat="1" applyFont="1" applyFill="1" applyBorder="1" applyAlignment="1" applyProtection="1">
      <alignment horizontal="right" wrapText="1"/>
    </xf>
    <xf numFmtId="169" fontId="10" fillId="15" borderId="66" xfId="1" applyNumberFormat="1" applyFont="1" applyFill="1" applyBorder="1" applyAlignment="1" applyProtection="1">
      <alignment horizontal="right" wrapText="1"/>
    </xf>
    <xf numFmtId="169" fontId="10" fillId="15" borderId="67" xfId="1" applyNumberFormat="1" applyFont="1" applyFill="1" applyBorder="1" applyAlignment="1" applyProtection="1">
      <alignment horizontal="right" wrapText="1"/>
    </xf>
    <xf numFmtId="169" fontId="8" fillId="5" borderId="68" xfId="1" applyNumberFormat="1" applyFont="1" applyFill="1" applyBorder="1" applyAlignment="1" applyProtection="1">
      <alignment horizontal="right" vertical="center" wrapText="1"/>
    </xf>
    <xf numFmtId="169" fontId="8" fillId="5" borderId="33" xfId="1" applyNumberFormat="1" applyFont="1" applyFill="1" applyBorder="1" applyAlignment="1" applyProtection="1">
      <alignment horizontal="right" vertical="center" wrapText="1"/>
    </xf>
    <xf numFmtId="169" fontId="8" fillId="5" borderId="37" xfId="1" applyNumberFormat="1" applyFont="1" applyFill="1" applyBorder="1" applyAlignment="1" applyProtection="1">
      <alignment horizontal="right" vertical="center" wrapText="1"/>
    </xf>
    <xf numFmtId="169" fontId="8" fillId="5" borderId="34" xfId="1" applyNumberFormat="1" applyFont="1" applyFill="1" applyBorder="1" applyAlignment="1" applyProtection="1">
      <alignment horizontal="right" vertical="center" wrapText="1"/>
    </xf>
    <xf numFmtId="169" fontId="8" fillId="9" borderId="37" xfId="1" applyNumberFormat="1" applyFont="1" applyFill="1" applyBorder="1" applyAlignment="1" applyProtection="1">
      <alignment horizontal="right" vertical="center" wrapText="1"/>
    </xf>
    <xf numFmtId="169" fontId="8" fillId="14" borderId="68" xfId="0" applyNumberFormat="1" applyFont="1" applyFill="1" applyBorder="1" applyAlignment="1" applyProtection="1">
      <alignment vertical="center" wrapText="1"/>
      <protection locked="0"/>
    </xf>
    <xf numFmtId="169" fontId="8" fillId="14" borderId="69" xfId="0" applyNumberFormat="1" applyFont="1" applyFill="1" applyBorder="1" applyAlignment="1" applyProtection="1">
      <alignment vertical="center" wrapText="1"/>
      <protection locked="0"/>
    </xf>
    <xf numFmtId="169" fontId="8" fillId="14" borderId="70" xfId="0" applyNumberFormat="1" applyFont="1" applyFill="1" applyBorder="1" applyAlignment="1" applyProtection="1">
      <alignment vertical="center" wrapText="1"/>
      <protection locked="0"/>
    </xf>
    <xf numFmtId="169" fontId="8" fillId="13" borderId="71" xfId="0" applyNumberFormat="1" applyFont="1" applyFill="1" applyBorder="1" applyAlignment="1" applyProtection="1">
      <alignment vertical="center" wrapText="1"/>
      <protection locked="0"/>
    </xf>
    <xf numFmtId="169" fontId="8" fillId="5" borderId="72" xfId="1" applyNumberFormat="1" applyFont="1" applyFill="1" applyBorder="1" applyAlignment="1" applyProtection="1">
      <alignment horizontal="right" vertical="center" wrapText="1"/>
    </xf>
    <xf numFmtId="169" fontId="8" fillId="5" borderId="73" xfId="1" applyNumberFormat="1" applyFont="1" applyFill="1" applyBorder="1" applyAlignment="1" applyProtection="1">
      <alignment horizontal="right" vertical="center" wrapText="1"/>
    </xf>
    <xf numFmtId="169" fontId="8" fillId="5" borderId="74" xfId="1" applyNumberFormat="1" applyFont="1" applyFill="1" applyBorder="1" applyAlignment="1" applyProtection="1">
      <alignment horizontal="right" vertical="center" wrapText="1"/>
    </xf>
    <xf numFmtId="169" fontId="8" fillId="5" borderId="18" xfId="1" applyNumberFormat="1" applyFont="1" applyFill="1" applyBorder="1" applyAlignment="1" applyProtection="1">
      <alignment horizontal="right" vertical="center" wrapText="1"/>
    </xf>
    <xf numFmtId="169" fontId="8" fillId="9" borderId="74" xfId="1" applyNumberFormat="1" applyFont="1" applyFill="1" applyBorder="1" applyAlignment="1" applyProtection="1">
      <alignment horizontal="right" vertical="center" wrapText="1"/>
    </xf>
    <xf numFmtId="0" fontId="8" fillId="0" borderId="75" xfId="0" applyFont="1" applyBorder="1" applyAlignment="1" applyProtection="1">
      <alignment horizontal="left" vertical="center" wrapText="1" indent="1"/>
    </xf>
    <xf numFmtId="164" fontId="10" fillId="9" borderId="77" xfId="0" applyNumberFormat="1" applyFont="1" applyFill="1" applyBorder="1" applyAlignment="1" applyProtection="1">
      <alignment horizontal="left"/>
    </xf>
    <xf numFmtId="164" fontId="10" fillId="9" borderId="78" xfId="0" applyNumberFormat="1" applyFont="1" applyFill="1" applyBorder="1" applyAlignment="1" applyProtection="1">
      <alignment horizontal="left"/>
    </xf>
    <xf numFmtId="164" fontId="10" fillId="9" borderId="79" xfId="0" applyNumberFormat="1" applyFont="1" applyFill="1" applyBorder="1" applyAlignment="1" applyProtection="1">
      <alignment horizontal="left"/>
    </xf>
    <xf numFmtId="164" fontId="10" fillId="9" borderId="80" xfId="0" applyNumberFormat="1" applyFont="1" applyFill="1" applyBorder="1" applyAlignment="1" applyProtection="1">
      <alignment horizontal="left"/>
    </xf>
    <xf numFmtId="164" fontId="10" fillId="9" borderId="45" xfId="0" applyNumberFormat="1" applyFont="1" applyFill="1" applyBorder="1" applyAlignment="1" applyProtection="1">
      <alignment horizontal="left"/>
    </xf>
    <xf numFmtId="164" fontId="10" fillId="9" borderId="81" xfId="0" applyNumberFormat="1" applyFont="1" applyFill="1" applyBorder="1" applyAlignment="1" applyProtection="1">
      <alignment horizontal="left"/>
    </xf>
    <xf numFmtId="0" fontId="6" fillId="0" borderId="0" xfId="0" applyFont="1" applyProtection="1"/>
    <xf numFmtId="0" fontId="8" fillId="9" borderId="44" xfId="0" applyFont="1" applyFill="1" applyBorder="1" applyAlignment="1" applyProtection="1">
      <alignment vertical="center"/>
    </xf>
    <xf numFmtId="0" fontId="8" fillId="9" borderId="82" xfId="0" applyFont="1" applyFill="1" applyBorder="1" applyAlignment="1" applyProtection="1">
      <alignment vertical="center"/>
    </xf>
    <xf numFmtId="0" fontId="18" fillId="13" borderId="83" xfId="0" applyFont="1" applyFill="1" applyBorder="1" applyAlignment="1" applyProtection="1">
      <alignment horizontal="left" vertical="center" wrapText="1" indent="3"/>
    </xf>
    <xf numFmtId="169" fontId="8" fillId="5" borderId="84" xfId="1" applyNumberFormat="1" applyFont="1" applyFill="1" applyBorder="1" applyAlignment="1" applyProtection="1">
      <alignment horizontal="right" vertical="center" wrapText="1"/>
    </xf>
    <xf numFmtId="169" fontId="8" fillId="9" borderId="85" xfId="1" applyNumberFormat="1" applyFont="1" applyFill="1" applyBorder="1" applyAlignment="1" applyProtection="1">
      <alignment horizontal="right" vertical="center" wrapText="1"/>
    </xf>
    <xf numFmtId="0" fontId="8" fillId="0" borderId="86" xfId="0" applyFont="1" applyBorder="1" applyAlignment="1" applyProtection="1">
      <alignment horizontal="left" vertical="center" wrapText="1" indent="1"/>
    </xf>
    <xf numFmtId="0" fontId="15" fillId="9" borderId="3" xfId="0" applyFont="1" applyFill="1" applyBorder="1" applyAlignment="1" applyProtection="1">
      <alignment horizontal="left" vertical="center"/>
    </xf>
    <xf numFmtId="0" fontId="15" fillId="9" borderId="13" xfId="0" applyFont="1" applyFill="1" applyBorder="1" applyAlignment="1" applyProtection="1">
      <alignment horizontal="left" vertical="center"/>
    </xf>
    <xf numFmtId="0" fontId="21" fillId="9" borderId="26" xfId="0" applyFont="1" applyFill="1" applyBorder="1" applyAlignment="1" applyProtection="1">
      <alignment horizontal="left" vertical="center"/>
      <protection locked="0"/>
    </xf>
    <xf numFmtId="0" fontId="21" fillId="9" borderId="4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Protection="1"/>
    <xf numFmtId="2" fontId="10" fillId="0" borderId="0" xfId="0" applyNumberFormat="1" applyFont="1" applyFill="1" applyBorder="1" applyAlignment="1" applyProtection="1">
      <alignment horizontal="center"/>
    </xf>
    <xf numFmtId="169" fontId="8" fillId="5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Protection="1"/>
    <xf numFmtId="0" fontId="26" fillId="5" borderId="0" xfId="0" applyFont="1" applyFill="1" applyBorder="1" applyAlignment="1" applyProtection="1">
      <alignment horizontal="left" vertical="center" wrapText="1" indent="1"/>
    </xf>
    <xf numFmtId="172" fontId="6" fillId="0" borderId="0" xfId="0" applyNumberFormat="1" applyFont="1" applyBorder="1" applyProtection="1"/>
    <xf numFmtId="0" fontId="0" fillId="0" borderId="1" xfId="0" applyBorder="1"/>
    <xf numFmtId="0" fontId="0" fillId="5" borderId="0" xfId="0" applyFill="1" applyBorder="1" applyAlignment="1" applyProtection="1">
      <alignment horizontal="left" vertical="top" wrapText="1"/>
    </xf>
    <xf numFmtId="0" fontId="0" fillId="5" borderId="0" xfId="0" applyFill="1" applyAlignment="1" applyProtection="1">
      <alignment horizontal="left" vertical="top" wrapText="1"/>
    </xf>
    <xf numFmtId="0" fontId="0" fillId="5" borderId="97" xfId="0" applyFill="1" applyBorder="1" applyAlignment="1" applyProtection="1">
      <alignment horizontal="left" vertical="top" wrapText="1"/>
    </xf>
    <xf numFmtId="0" fontId="0" fillId="5" borderId="76" xfId="0" applyFill="1" applyBorder="1" applyAlignment="1" applyProtection="1">
      <alignment horizontal="left" vertical="top" wrapText="1"/>
    </xf>
    <xf numFmtId="0" fontId="0" fillId="0" borderId="75" xfId="0" applyFill="1" applyBorder="1" applyAlignment="1" applyProtection="1">
      <alignment horizontal="left" vertical="top" wrapText="1"/>
    </xf>
    <xf numFmtId="0" fontId="0" fillId="5" borderId="0" xfId="0" applyFill="1" applyAlignment="1" applyProtection="1">
      <alignment vertical="center"/>
    </xf>
    <xf numFmtId="173" fontId="10" fillId="0" borderId="0" xfId="0" applyNumberFormat="1" applyFont="1" applyAlignment="1" applyProtection="1">
      <alignment horizontal="right" vertical="center" wrapText="1"/>
    </xf>
    <xf numFmtId="0" fontId="4" fillId="9" borderId="76" xfId="0" applyFont="1" applyFill="1" applyBorder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173" fontId="10" fillId="7" borderId="6" xfId="0" applyNumberFormat="1" applyFont="1" applyFill="1" applyBorder="1" applyAlignment="1" applyProtection="1">
      <alignment horizontal="center" vertical="center" wrapText="1"/>
      <protection locked="0"/>
    </xf>
    <xf numFmtId="173" fontId="10" fillId="7" borderId="7" xfId="0" applyNumberFormat="1" applyFont="1" applyFill="1" applyBorder="1" applyAlignment="1" applyProtection="1">
      <alignment horizontal="center" vertical="center" wrapText="1"/>
      <protection locked="0"/>
    </xf>
    <xf numFmtId="173" fontId="10" fillId="7" borderId="111" xfId="0" applyNumberFormat="1" applyFont="1" applyFill="1" applyBorder="1" applyAlignment="1" applyProtection="1">
      <alignment horizontal="center" vertical="center" wrapText="1"/>
      <protection locked="0"/>
    </xf>
    <xf numFmtId="173" fontId="10" fillId="7" borderId="25" xfId="0" applyNumberFormat="1" applyFont="1" applyFill="1" applyBorder="1" applyAlignment="1" applyProtection="1">
      <alignment horizontal="center" vertical="center" wrapText="1"/>
      <protection locked="0"/>
    </xf>
    <xf numFmtId="169" fontId="27" fillId="54" borderId="112" xfId="0" applyNumberFormat="1" applyFont="1" applyFill="1" applyBorder="1" applyAlignment="1" applyProtection="1">
      <alignment horizontal="right"/>
      <protection locked="0"/>
    </xf>
    <xf numFmtId="169" fontId="27" fillId="54" borderId="113" xfId="0" applyNumberFormat="1" applyFont="1" applyFill="1" applyBorder="1" applyAlignment="1" applyProtection="1">
      <alignment horizontal="right"/>
      <protection locked="0"/>
    </xf>
    <xf numFmtId="169" fontId="8" fillId="5" borderId="16" xfId="0" applyNumberFormat="1" applyFont="1" applyFill="1" applyBorder="1" applyAlignment="1" applyProtection="1">
      <alignment horizontal="right" vertical="center" wrapText="1"/>
      <protection locked="0"/>
    </xf>
    <xf numFmtId="169" fontId="8" fillId="5" borderId="114" xfId="0" applyNumberFormat="1" applyFont="1" applyFill="1" applyBorder="1" applyAlignment="1" applyProtection="1">
      <alignment horizontal="right" vertical="center" wrapText="1"/>
      <protection locked="0"/>
    </xf>
    <xf numFmtId="169" fontId="8" fillId="9" borderId="115" xfId="0" applyNumberFormat="1" applyFont="1" applyFill="1" applyBorder="1" applyAlignment="1" applyProtection="1">
      <alignment horizontal="right" vertical="center" wrapText="1"/>
      <protection locked="0"/>
    </xf>
    <xf numFmtId="169" fontId="8" fillId="9" borderId="116" xfId="0" applyNumberFormat="1" applyFont="1" applyFill="1" applyBorder="1" applyAlignment="1" applyProtection="1">
      <alignment horizontal="right" vertical="center" wrapText="1"/>
      <protection locked="0"/>
    </xf>
    <xf numFmtId="169" fontId="27" fillId="54" borderId="98" xfId="0" applyNumberFormat="1" applyFont="1" applyFill="1" applyBorder="1" applyAlignment="1" applyProtection="1">
      <alignment horizontal="right"/>
      <protection locked="0"/>
    </xf>
    <xf numFmtId="169" fontId="27" fillId="54" borderId="117" xfId="0" applyNumberFormat="1" applyFont="1" applyFill="1" applyBorder="1" applyAlignment="1" applyProtection="1">
      <alignment horizontal="right"/>
      <protection locked="0"/>
    </xf>
    <xf numFmtId="10" fontId="26" fillId="0" borderId="21" xfId="1" applyNumberFormat="1" applyFont="1" applyFill="1" applyBorder="1" applyAlignment="1" applyProtection="1">
      <alignment horizontal="right" vertical="center" wrapText="1"/>
    </xf>
    <xf numFmtId="10" fontId="26" fillId="0" borderId="20" xfId="1" applyNumberFormat="1" applyFont="1" applyFill="1" applyBorder="1" applyAlignment="1" applyProtection="1">
      <alignment horizontal="right" vertical="center" wrapText="1"/>
    </xf>
    <xf numFmtId="10" fontId="26" fillId="0" borderId="24" xfId="1" applyNumberFormat="1" applyFont="1" applyFill="1" applyBorder="1" applyAlignment="1" applyProtection="1">
      <alignment horizontal="right" vertical="center" wrapText="1"/>
    </xf>
    <xf numFmtId="172" fontId="26" fillId="0" borderId="3" xfId="0" applyNumberFormat="1" applyFont="1" applyFill="1" applyBorder="1" applyAlignment="1">
      <alignment horizontal="right" vertical="center"/>
    </xf>
    <xf numFmtId="172" fontId="26" fillId="0" borderId="4" xfId="0" applyNumberFormat="1" applyFont="1" applyFill="1" applyBorder="1" applyAlignment="1">
      <alignment horizontal="right" vertical="center"/>
    </xf>
    <xf numFmtId="0" fontId="26" fillId="0" borderId="26" xfId="2" applyFont="1" applyFill="1" applyBorder="1" applyAlignment="1">
      <alignment horizontal="right" vertical="center"/>
    </xf>
    <xf numFmtId="172" fontId="80" fillId="0" borderId="4" xfId="0" applyNumberFormat="1" applyFont="1" applyFill="1" applyBorder="1" applyAlignment="1">
      <alignment horizontal="right" vertical="center"/>
    </xf>
    <xf numFmtId="172" fontId="8" fillId="0" borderId="4" xfId="2" applyNumberFormat="1" applyFont="1" applyFill="1" applyBorder="1" applyAlignment="1">
      <alignment horizontal="right" vertical="center"/>
    </xf>
    <xf numFmtId="172" fontId="8" fillId="0" borderId="4" xfId="0" applyNumberFormat="1" applyFont="1" applyFill="1" applyBorder="1" applyAlignment="1">
      <alignment horizontal="right" vertical="center"/>
    </xf>
    <xf numFmtId="0" fontId="6" fillId="0" borderId="63" xfId="0" applyFont="1" applyBorder="1" applyProtection="1"/>
    <xf numFmtId="169" fontId="8" fillId="14" borderId="121" xfId="0" applyNumberFormat="1" applyFont="1" applyFill="1" applyBorder="1" applyAlignment="1" applyProtection="1">
      <alignment vertical="center" wrapText="1"/>
      <protection locked="0"/>
    </xf>
    <xf numFmtId="169" fontId="8" fillId="14" borderId="72" xfId="0" applyNumberFormat="1" applyFont="1" applyFill="1" applyBorder="1" applyAlignment="1" applyProtection="1">
      <alignment vertical="center" wrapText="1"/>
      <protection locked="0"/>
    </xf>
    <xf numFmtId="0" fontId="8" fillId="9" borderId="122" xfId="0" applyFont="1" applyFill="1" applyBorder="1" applyAlignment="1" applyProtection="1">
      <alignment vertical="center"/>
    </xf>
    <xf numFmtId="169" fontId="8" fillId="14" borderId="122" xfId="0" applyNumberFormat="1" applyFont="1" applyFill="1" applyBorder="1" applyAlignment="1" applyProtection="1">
      <alignment vertical="center" wrapText="1"/>
      <protection locked="0"/>
    </xf>
    <xf numFmtId="169" fontId="8" fillId="14" borderId="71" xfId="0" applyNumberFormat="1" applyFont="1" applyFill="1" applyBorder="1" applyAlignment="1" applyProtection="1">
      <alignment vertical="center" wrapText="1"/>
      <protection locked="0"/>
    </xf>
    <xf numFmtId="0" fontId="10" fillId="9" borderId="123" xfId="0" applyFont="1" applyFill="1" applyBorder="1" applyAlignment="1" applyProtection="1">
      <alignment horizontal="right" vertical="center"/>
    </xf>
    <xf numFmtId="169" fontId="8" fillId="5" borderId="85" xfId="1" applyNumberFormat="1" applyFont="1" applyFill="1" applyBorder="1" applyAlignment="1" applyProtection="1">
      <alignment horizontal="right" vertical="center" wrapText="1"/>
    </xf>
    <xf numFmtId="169" fontId="8" fillId="5" borderId="124" xfId="1" applyNumberFormat="1" applyFont="1" applyFill="1" applyBorder="1" applyAlignment="1" applyProtection="1">
      <alignment horizontal="right" vertical="center" wrapText="1"/>
    </xf>
    <xf numFmtId="169" fontId="8" fillId="5" borderId="125" xfId="1" applyNumberFormat="1" applyFont="1" applyFill="1" applyBorder="1" applyAlignment="1" applyProtection="1">
      <alignment horizontal="right" vertical="center" wrapText="1"/>
    </xf>
    <xf numFmtId="170" fontId="8" fillId="5" borderId="48" xfId="0" applyNumberFormat="1" applyFont="1" applyFill="1" applyBorder="1" applyAlignment="1" applyProtection="1">
      <alignment horizontal="right" vertical="center"/>
    </xf>
    <xf numFmtId="164" fontId="10" fillId="9" borderId="11" xfId="0" applyNumberFormat="1" applyFont="1" applyFill="1" applyBorder="1" applyAlignment="1" applyProtection="1">
      <alignment horizontal="left"/>
    </xf>
    <xf numFmtId="170" fontId="8" fillId="5" borderId="11" xfId="0" applyNumberFormat="1" applyFont="1" applyFill="1" applyBorder="1" applyAlignment="1" applyProtection="1">
      <alignment horizontal="right" vertical="center"/>
    </xf>
    <xf numFmtId="170" fontId="8" fillId="5" borderId="126" xfId="0" applyNumberFormat="1" applyFont="1" applyFill="1" applyBorder="1" applyAlignment="1" applyProtection="1">
      <alignment horizontal="right" vertical="center"/>
    </xf>
    <xf numFmtId="170" fontId="8" fillId="5" borderId="49" xfId="0" applyNumberFormat="1" applyFont="1" applyFill="1" applyBorder="1" applyAlignment="1" applyProtection="1">
      <alignment horizontal="right" vertical="center"/>
    </xf>
    <xf numFmtId="170" fontId="8" fillId="5" borderId="39" xfId="0" applyNumberFormat="1" applyFont="1" applyFill="1" applyBorder="1" applyAlignment="1" applyProtection="1">
      <alignment horizontal="right" vertical="center"/>
    </xf>
    <xf numFmtId="170" fontId="8" fillId="5" borderId="30" xfId="0" applyNumberFormat="1" applyFont="1" applyFill="1" applyBorder="1" applyAlignment="1" applyProtection="1">
      <alignment horizontal="right" vertical="center"/>
    </xf>
    <xf numFmtId="166" fontId="8" fillId="0" borderId="16" xfId="0" applyNumberFormat="1" applyFont="1" applyFill="1" applyBorder="1" applyAlignment="1" applyProtection="1">
      <alignment horizontal="right" vertical="center"/>
    </xf>
    <xf numFmtId="166" fontId="8" fillId="0" borderId="15" xfId="0" applyNumberFormat="1" applyFont="1" applyFill="1" applyBorder="1" applyAlignment="1" applyProtection="1">
      <alignment horizontal="right" vertical="center"/>
    </xf>
    <xf numFmtId="166" fontId="8" fillId="0" borderId="9" xfId="0" applyNumberFormat="1" applyFont="1" applyFill="1" applyBorder="1" applyAlignment="1" applyProtection="1">
      <alignment horizontal="right" vertical="center"/>
    </xf>
    <xf numFmtId="166" fontId="8" fillId="0" borderId="11" xfId="0" applyNumberFormat="1" applyFont="1" applyFill="1" applyBorder="1" applyAlignment="1" applyProtection="1">
      <alignment horizontal="right" vertical="center"/>
    </xf>
    <xf numFmtId="165" fontId="8" fillId="0" borderId="4" xfId="0" applyNumberFormat="1" applyFont="1" applyFill="1" applyBorder="1" applyAlignment="1" applyProtection="1">
      <alignment horizontal="right" vertical="center"/>
    </xf>
    <xf numFmtId="165" fontId="8" fillId="13" borderId="22" xfId="0" applyNumberFormat="1" applyFont="1" applyFill="1" applyBorder="1" applyAlignment="1" applyProtection="1">
      <alignment horizontal="right" vertical="center"/>
    </xf>
    <xf numFmtId="165" fontId="8" fillId="13" borderId="23" xfId="0" applyNumberFormat="1" applyFont="1" applyFill="1" applyBorder="1" applyAlignment="1" applyProtection="1">
      <alignment horizontal="right" vertical="center"/>
    </xf>
    <xf numFmtId="165" fontId="8" fillId="13" borderId="127" xfId="0" applyNumberFormat="1" applyFont="1" applyFill="1" applyBorder="1" applyAlignment="1" applyProtection="1">
      <alignment horizontal="right" vertical="center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27" xfId="0" applyNumberFormat="1" applyFont="1" applyFill="1" applyBorder="1" applyAlignment="1" applyProtection="1">
      <alignment horizontal="right"/>
    </xf>
    <xf numFmtId="0" fontId="10" fillId="5" borderId="4" xfId="0" applyFont="1" applyFill="1" applyBorder="1" applyAlignment="1" applyProtection="1">
      <alignment horizontal="left" wrapText="1"/>
    </xf>
    <xf numFmtId="165" fontId="10" fillId="5" borderId="4" xfId="0" applyNumberFormat="1" applyFont="1" applyFill="1" applyBorder="1" applyAlignment="1" applyProtection="1">
      <alignment horizontal="right" vertical="center"/>
    </xf>
    <xf numFmtId="0" fontId="9" fillId="6" borderId="5" xfId="0" applyFont="1" applyFill="1" applyBorder="1" applyAlignment="1" applyProtection="1"/>
    <xf numFmtId="0" fontId="9" fillId="6" borderId="2" xfId="0" applyFont="1" applyFill="1" applyBorder="1" applyAlignment="1" applyProtection="1">
      <alignment wrapText="1"/>
    </xf>
    <xf numFmtId="165" fontId="9" fillId="6" borderId="2" xfId="0" applyNumberFormat="1" applyFont="1" applyFill="1" applyBorder="1" applyAlignment="1" applyProtection="1">
      <alignment horizontal="right"/>
    </xf>
    <xf numFmtId="165" fontId="9" fillId="6" borderId="27" xfId="3" applyNumberFormat="1" applyFont="1" applyFill="1" applyBorder="1" applyAlignment="1" applyProtection="1">
      <alignment horizontal="right"/>
      <protection locked="0"/>
    </xf>
    <xf numFmtId="166" fontId="9" fillId="6" borderId="5" xfId="0" applyNumberFormat="1" applyFont="1" applyFill="1" applyBorder="1" applyAlignment="1" applyProtection="1">
      <alignment horizontal="right"/>
    </xf>
    <xf numFmtId="166" fontId="8" fillId="0" borderId="128" xfId="0" applyNumberFormat="1" applyFont="1" applyFill="1" applyBorder="1" applyAlignment="1" applyProtection="1">
      <alignment horizontal="right" vertical="center"/>
    </xf>
    <xf numFmtId="166" fontId="8" fillId="0" borderId="129" xfId="0" applyNumberFormat="1" applyFont="1" applyFill="1" applyBorder="1" applyAlignment="1" applyProtection="1">
      <alignment horizontal="right" vertical="center"/>
    </xf>
    <xf numFmtId="165" fontId="8" fillId="8" borderId="63" xfId="0" applyNumberFormat="1" applyFont="1" applyFill="1" applyBorder="1" applyAlignment="1" applyProtection="1">
      <alignment horizontal="right" vertical="center"/>
    </xf>
    <xf numFmtId="166" fontId="8" fillId="0" borderId="39" xfId="0" applyNumberFormat="1" applyFont="1" applyFill="1" applyBorder="1" applyAlignment="1" applyProtection="1">
      <alignment horizontal="right" vertical="center"/>
    </xf>
    <xf numFmtId="165" fontId="8" fillId="8" borderId="63" xfId="3" applyNumberFormat="1" applyFont="1" applyFill="1" applyBorder="1" applyAlignment="1" applyProtection="1">
      <alignment horizontal="right"/>
      <protection locked="0"/>
    </xf>
    <xf numFmtId="165" fontId="8" fillId="0" borderId="3" xfId="0" applyNumberFormat="1" applyFont="1" applyFill="1" applyBorder="1" applyAlignment="1" applyProtection="1">
      <alignment horizontal="right" vertical="center"/>
    </xf>
    <xf numFmtId="165" fontId="8" fillId="0" borderId="26" xfId="0" applyNumberFormat="1" applyFont="1" applyFill="1" applyBorder="1" applyAlignment="1" applyProtection="1">
      <alignment horizontal="right" vertical="center"/>
    </xf>
    <xf numFmtId="0" fontId="12" fillId="9" borderId="24" xfId="0" applyFont="1" applyFill="1" applyBorder="1" applyAlignment="1" applyProtection="1">
      <alignment horizontal="left" vertical="center"/>
    </xf>
    <xf numFmtId="166" fontId="8" fillId="0" borderId="130" xfId="0" applyNumberFormat="1" applyFont="1" applyFill="1" applyBorder="1" applyAlignment="1" applyProtection="1">
      <alignment horizontal="right" vertical="center"/>
    </xf>
    <xf numFmtId="0" fontId="10" fillId="12" borderId="3" xfId="0" applyFont="1" applyFill="1" applyBorder="1" applyAlignment="1" applyProtection="1">
      <alignment horizontal="right" vertical="center"/>
    </xf>
    <xf numFmtId="0" fontId="10" fillId="12" borderId="4" xfId="0" applyFont="1" applyFill="1" applyBorder="1" applyAlignment="1" applyProtection="1">
      <alignment horizontal="right" vertical="center"/>
    </xf>
    <xf numFmtId="0" fontId="10" fillId="12" borderId="26" xfId="0" applyFont="1" applyFill="1" applyBorder="1" applyAlignment="1" applyProtection="1">
      <alignment horizontal="right" vertical="center"/>
    </xf>
    <xf numFmtId="0" fontId="10" fillId="11" borderId="3" xfId="0" applyFont="1" applyFill="1" applyBorder="1" applyAlignment="1" applyProtection="1">
      <alignment horizontal="right" vertical="center"/>
    </xf>
    <xf numFmtId="0" fontId="10" fillId="11" borderId="4" xfId="0" applyFont="1" applyFill="1" applyBorder="1" applyAlignment="1" applyProtection="1">
      <alignment horizontal="right" vertical="center"/>
    </xf>
    <xf numFmtId="0" fontId="10" fillId="11" borderId="26" xfId="0" applyFont="1" applyFill="1" applyBorder="1" applyAlignment="1" applyProtection="1">
      <alignment horizontal="right" vertical="center"/>
    </xf>
    <xf numFmtId="168" fontId="11" fillId="14" borderId="25" xfId="0" applyNumberFormat="1" applyFont="1" applyFill="1" applyBorder="1" applyAlignment="1" applyProtection="1">
      <alignment horizontal="center"/>
    </xf>
    <xf numFmtId="0" fontId="19" fillId="9" borderId="24" xfId="0" applyFont="1" applyFill="1" applyBorder="1" applyAlignment="1" applyProtection="1">
      <alignment horizontal="center" vertical="center"/>
    </xf>
    <xf numFmtId="165" fontId="10" fillId="10" borderId="26" xfId="3" applyNumberFormat="1" applyFont="1" applyFill="1" applyBorder="1" applyAlignment="1" applyProtection="1">
      <alignment horizontal="right"/>
      <protection locked="0"/>
    </xf>
    <xf numFmtId="0" fontId="25" fillId="16" borderId="5" xfId="4" applyFont="1" applyBorder="1">
      <alignment vertical="center"/>
      <protection locked="0"/>
    </xf>
    <xf numFmtId="0" fontId="25" fillId="16" borderId="2" xfId="4" applyFont="1" applyBorder="1">
      <alignment vertical="center"/>
      <protection locked="0"/>
    </xf>
    <xf numFmtId="0" fontId="25" fillId="16" borderId="27" xfId="4" applyFont="1" applyBorder="1">
      <alignment vertical="center"/>
      <protection locked="0"/>
    </xf>
    <xf numFmtId="0" fontId="15" fillId="9" borderId="21" xfId="0" applyFont="1" applyFill="1" applyBorder="1" applyAlignment="1" applyProtection="1">
      <alignment horizontal="left" vertical="center"/>
    </xf>
    <xf numFmtId="0" fontId="15" fillId="9" borderId="20" xfId="0" applyFont="1" applyFill="1" applyBorder="1" applyAlignment="1" applyProtection="1">
      <alignment horizontal="left" vertical="center"/>
    </xf>
    <xf numFmtId="0" fontId="15" fillId="9" borderId="24" xfId="0" applyFont="1" applyFill="1" applyBorder="1" applyAlignment="1" applyProtection="1">
      <alignment horizontal="left" vertical="center"/>
    </xf>
    <xf numFmtId="0" fontId="11" fillId="12" borderId="5" xfId="0" applyFont="1" applyFill="1" applyBorder="1" applyAlignment="1" applyProtection="1">
      <alignment horizontal="center"/>
    </xf>
    <xf numFmtId="0" fontId="11" fillId="12" borderId="2" xfId="0" applyFont="1" applyFill="1" applyBorder="1" applyAlignment="1" applyProtection="1">
      <alignment horizontal="center"/>
    </xf>
    <xf numFmtId="0" fontId="11" fillId="12" borderId="27" xfId="0" applyFont="1" applyFill="1" applyBorder="1" applyAlignment="1" applyProtection="1">
      <alignment horizontal="center"/>
    </xf>
    <xf numFmtId="0" fontId="11" fillId="11" borderId="20" xfId="0" applyFont="1" applyFill="1" applyBorder="1" applyAlignment="1" applyProtection="1">
      <alignment horizontal="center"/>
    </xf>
    <xf numFmtId="0" fontId="11" fillId="11" borderId="24" xfId="0" applyFont="1" applyFill="1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right" indent="4"/>
    </xf>
    <xf numFmtId="0" fontId="8" fillId="5" borderId="20" xfId="0" applyFont="1" applyFill="1" applyBorder="1" applyAlignment="1" applyProtection="1">
      <alignment horizontal="right" indent="4"/>
    </xf>
    <xf numFmtId="0" fontId="8" fillId="5" borderId="24" xfId="0" applyFont="1" applyFill="1" applyBorder="1" applyAlignment="1" applyProtection="1">
      <alignment horizontal="right" indent="4"/>
    </xf>
    <xf numFmtId="0" fontId="10" fillId="12" borderId="3" xfId="0" applyFont="1" applyFill="1" applyBorder="1" applyAlignment="1" applyProtection="1">
      <alignment horizontal="center" vertical="center"/>
    </xf>
    <xf numFmtId="0" fontId="10" fillId="12" borderId="4" xfId="0" applyFont="1" applyFill="1" applyBorder="1" applyAlignment="1" applyProtection="1">
      <alignment horizontal="center" vertical="center"/>
    </xf>
    <xf numFmtId="0" fontId="10" fillId="12" borderId="26" xfId="0" applyFont="1" applyFill="1" applyBorder="1" applyAlignment="1" applyProtection="1">
      <alignment horizontal="center" vertical="center"/>
    </xf>
    <xf numFmtId="0" fontId="10" fillId="12" borderId="13" xfId="0" applyFont="1" applyFill="1" applyBorder="1" applyAlignment="1" applyProtection="1">
      <alignment horizontal="center" vertical="center"/>
    </xf>
    <xf numFmtId="0" fontId="10" fillId="12" borderId="0" xfId="0" applyFont="1" applyFill="1" applyBorder="1" applyAlignment="1" applyProtection="1">
      <alignment horizontal="center" vertical="center"/>
    </xf>
    <xf numFmtId="0" fontId="10" fillId="12" borderId="63" xfId="0" applyFont="1" applyFill="1" applyBorder="1" applyAlignment="1" applyProtection="1">
      <alignment horizontal="center" vertical="center"/>
    </xf>
    <xf numFmtId="0" fontId="11" fillId="9" borderId="21" xfId="0" applyFont="1" applyFill="1" applyBorder="1" applyAlignment="1" applyProtection="1">
      <alignment horizontal="center"/>
    </xf>
    <xf numFmtId="0" fontId="11" fillId="9" borderId="20" xfId="0" applyFont="1" applyFill="1" applyBorder="1" applyAlignment="1" applyProtection="1">
      <alignment horizontal="center"/>
    </xf>
    <xf numFmtId="0" fontId="11" fillId="9" borderId="24" xfId="0" applyFont="1" applyFill="1" applyBorder="1" applyAlignment="1" applyProtection="1">
      <alignment horizontal="center"/>
    </xf>
    <xf numFmtId="0" fontId="11" fillId="12" borderId="62" xfId="0" applyFont="1" applyFill="1" applyBorder="1" applyAlignment="1" applyProtection="1">
      <alignment horizontal="center"/>
    </xf>
    <xf numFmtId="0" fontId="11" fillId="12" borderId="61" xfId="0" applyFont="1" applyFill="1" applyBorder="1" applyAlignment="1" applyProtection="1">
      <alignment horizontal="center"/>
    </xf>
    <xf numFmtId="0" fontId="11" fillId="12" borderId="60" xfId="0" applyFont="1" applyFill="1" applyBorder="1" applyAlignment="1" applyProtection="1">
      <alignment horizontal="center"/>
    </xf>
    <xf numFmtId="0" fontId="19" fillId="9" borderId="5" xfId="0" applyFont="1" applyFill="1" applyBorder="1" applyAlignment="1" applyProtection="1">
      <alignment horizontal="center" vertical="center"/>
    </xf>
    <xf numFmtId="0" fontId="19" fillId="9" borderId="2" xfId="0" applyFont="1" applyFill="1" applyBorder="1" applyAlignment="1" applyProtection="1">
      <alignment horizontal="center" vertical="center"/>
    </xf>
    <xf numFmtId="0" fontId="19" fillId="9" borderId="27" xfId="0" applyFont="1" applyFill="1" applyBorder="1" applyAlignment="1" applyProtection="1">
      <alignment horizontal="center" vertical="center"/>
    </xf>
    <xf numFmtId="0" fontId="10" fillId="9" borderId="96" xfId="0" applyFont="1" applyFill="1" applyBorder="1" applyAlignment="1" applyProtection="1">
      <alignment horizontal="center" vertical="center"/>
    </xf>
    <xf numFmtId="0" fontId="10" fillId="9" borderId="95" xfId="0" applyFont="1" applyFill="1" applyBorder="1" applyAlignment="1" applyProtection="1">
      <alignment horizontal="center" vertical="center"/>
    </xf>
    <xf numFmtId="0" fontId="10" fillId="9" borderId="94" xfId="0" applyFont="1" applyFill="1" applyBorder="1" applyAlignment="1" applyProtection="1">
      <alignment horizontal="center" vertical="center"/>
    </xf>
    <xf numFmtId="0" fontId="10" fillId="12" borderId="118" xfId="0" applyFont="1" applyFill="1" applyBorder="1" applyAlignment="1" applyProtection="1">
      <alignment horizontal="center" vertical="center"/>
    </xf>
    <xf numFmtId="0" fontId="10" fillId="12" borderId="119" xfId="0" applyFont="1" applyFill="1" applyBorder="1" applyAlignment="1" applyProtection="1">
      <alignment horizontal="center" vertical="center"/>
    </xf>
    <xf numFmtId="0" fontId="10" fillId="12" borderId="120" xfId="0" applyFont="1" applyFill="1" applyBorder="1" applyAlignment="1" applyProtection="1">
      <alignment horizontal="center" vertical="center"/>
    </xf>
    <xf numFmtId="0" fontId="11" fillId="9" borderId="93" xfId="0" applyFont="1" applyFill="1" applyBorder="1" applyAlignment="1" applyProtection="1">
      <alignment horizontal="center"/>
    </xf>
    <xf numFmtId="0" fontId="11" fillId="9" borderId="92" xfId="0" applyFont="1" applyFill="1" applyBorder="1" applyAlignment="1" applyProtection="1">
      <alignment horizontal="center"/>
    </xf>
    <xf numFmtId="0" fontId="11" fillId="9" borderId="91" xfId="0" applyFont="1" applyFill="1" applyBorder="1" applyAlignment="1" applyProtection="1">
      <alignment horizontal="center"/>
    </xf>
    <xf numFmtId="0" fontId="11" fillId="12" borderId="93" xfId="0" applyFont="1" applyFill="1" applyBorder="1" applyAlignment="1" applyProtection="1">
      <alignment horizontal="center"/>
    </xf>
    <xf numFmtId="0" fontId="11" fillId="12" borderId="92" xfId="0" applyFont="1" applyFill="1" applyBorder="1" applyAlignment="1" applyProtection="1">
      <alignment horizontal="center"/>
    </xf>
    <xf numFmtId="0" fontId="11" fillId="12" borderId="91" xfId="0" applyFont="1" applyFill="1" applyBorder="1" applyAlignment="1" applyProtection="1">
      <alignment horizontal="center"/>
    </xf>
    <xf numFmtId="0" fontId="11" fillId="9" borderId="89" xfId="0" applyFont="1" applyFill="1" applyBorder="1" applyAlignment="1" applyProtection="1">
      <alignment horizontal="center"/>
    </xf>
    <xf numFmtId="0" fontId="11" fillId="9" borderId="88" xfId="0" applyFont="1" applyFill="1" applyBorder="1" applyAlignment="1" applyProtection="1">
      <alignment horizontal="center"/>
    </xf>
    <xf numFmtId="0" fontId="11" fillId="9" borderId="90" xfId="0" applyFont="1" applyFill="1" applyBorder="1" applyAlignment="1" applyProtection="1">
      <alignment horizontal="center"/>
    </xf>
    <xf numFmtId="0" fontId="11" fillId="12" borderId="89" xfId="0" applyFont="1" applyFill="1" applyBorder="1" applyAlignment="1" applyProtection="1">
      <alignment horizontal="center"/>
    </xf>
    <xf numFmtId="0" fontId="11" fillId="12" borderId="88" xfId="0" applyFont="1" applyFill="1" applyBorder="1" applyAlignment="1" applyProtection="1">
      <alignment horizontal="center"/>
    </xf>
    <xf numFmtId="0" fontId="11" fillId="12" borderId="87" xfId="0" applyFont="1" applyFill="1" applyBorder="1" applyAlignment="1" applyProtection="1">
      <alignment horizontal="center"/>
    </xf>
    <xf numFmtId="0" fontId="8" fillId="5" borderId="13" xfId="0" applyFont="1" applyFill="1" applyBorder="1" applyAlignment="1" applyProtection="1">
      <alignment horizontal="right" indent="4"/>
    </xf>
    <xf numFmtId="0" fontId="8" fillId="5" borderId="0" xfId="0" applyFont="1" applyFill="1" applyBorder="1" applyAlignment="1" applyProtection="1">
      <alignment horizontal="right" indent="4"/>
    </xf>
    <xf numFmtId="0" fontId="8" fillId="5" borderId="63" xfId="0" applyFont="1" applyFill="1" applyBorder="1" applyAlignment="1" applyProtection="1">
      <alignment horizontal="right" indent="4"/>
    </xf>
    <xf numFmtId="0" fontId="8" fillId="5" borderId="3" xfId="0" applyFont="1" applyFill="1" applyBorder="1" applyAlignment="1" applyProtection="1">
      <alignment horizontal="right" indent="4"/>
    </xf>
    <xf numFmtId="0" fontId="8" fillId="5" borderId="4" xfId="0" applyFont="1" applyFill="1" applyBorder="1" applyAlignment="1" applyProtection="1">
      <alignment horizontal="right" indent="4"/>
    </xf>
    <xf numFmtId="0" fontId="8" fillId="5" borderId="26" xfId="0" applyFont="1" applyFill="1" applyBorder="1" applyAlignment="1" applyProtection="1">
      <alignment horizontal="right" indent="4"/>
    </xf>
    <xf numFmtId="0" fontId="10" fillId="12" borderId="5" xfId="0" applyFont="1" applyFill="1" applyBorder="1" applyAlignment="1" applyProtection="1">
      <alignment horizontal="center" vertical="center"/>
    </xf>
    <xf numFmtId="0" fontId="10" fillId="12" borderId="2" xfId="0" applyFont="1" applyFill="1" applyBorder="1" applyAlignment="1" applyProtection="1">
      <alignment horizontal="center" vertical="center"/>
    </xf>
    <xf numFmtId="0" fontId="10" fillId="12" borderId="27" xfId="0" applyFont="1" applyFill="1" applyBorder="1" applyAlignment="1" applyProtection="1">
      <alignment horizontal="center" vertical="center"/>
    </xf>
  </cellXfs>
  <cellStyles count="1037">
    <cellStyle name=" 1" xfId="7"/>
    <cellStyle name=" 1 2" xfId="8"/>
    <cellStyle name=" 1 2 2" xfId="9"/>
    <cellStyle name=" 1 2 3" xfId="10"/>
    <cellStyle name=" 1 3" xfId="11"/>
    <cellStyle name=" 1 3 2" xfId="12"/>
    <cellStyle name=" 1 4" xfId="13"/>
    <cellStyle name=" 1_29(d) - Gas extensions -tariffs" xfId="14"/>
    <cellStyle name="_3GIS model v2.77_Distribution Business_Retail Fin Perform " xfId="15"/>
    <cellStyle name="_3GIS model v2.77_Fleet Overhead Costs 2_Retail Fin Perform " xfId="16"/>
    <cellStyle name="_3GIS model v2.77_Fleet Overhead Costs_Retail Fin Perform " xfId="17"/>
    <cellStyle name="_3GIS model v2.77_Forecast 2_Retail Fin Perform " xfId="18"/>
    <cellStyle name="_3GIS model v2.77_Forecast_Retail Fin Perform " xfId="19"/>
    <cellStyle name="_3GIS model v2.77_Funding &amp; Cashflow_1_Retail Fin Perform " xfId="20"/>
    <cellStyle name="_3GIS model v2.77_Funding &amp; Cashflow_Retail Fin Perform " xfId="21"/>
    <cellStyle name="_3GIS model v2.77_Group P&amp;L_1_Retail Fin Perform " xfId="22"/>
    <cellStyle name="_3GIS model v2.77_Group P&amp;L_Retail Fin Perform " xfId="23"/>
    <cellStyle name="_3GIS model v2.77_Opening  Detailed BS_Retail Fin Perform " xfId="24"/>
    <cellStyle name="_3GIS model v2.77_OUTPUT DB_Retail Fin Perform " xfId="25"/>
    <cellStyle name="_3GIS model v2.77_OUTPUT EB_Retail Fin Perform " xfId="26"/>
    <cellStyle name="_3GIS model v2.77_Report_Retail Fin Perform " xfId="27"/>
    <cellStyle name="_3GIS model v2.77_Retail Fin Perform " xfId="28"/>
    <cellStyle name="_3GIS model v2.77_Sheet2 2_Retail Fin Perform " xfId="29"/>
    <cellStyle name="_3GIS model v2.77_Sheet2_Retail Fin Perform " xfId="30"/>
    <cellStyle name="_Capex" xfId="31"/>
    <cellStyle name="_Capex 2" xfId="32"/>
    <cellStyle name="_Capex_29(d) - Gas extensions -tariffs" xfId="33"/>
    <cellStyle name="_UED AMP 2009-14 Final 250309 Less PU" xfId="34"/>
    <cellStyle name="_UED AMP 2009-14 Final 250309 Less PU_1011 monthly" xfId="35"/>
    <cellStyle name="20% - Accent1 2" xfId="36"/>
    <cellStyle name="20% - Accent1 3" xfId="37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1 3" xfId="44"/>
    <cellStyle name="40% - Accent2 2" xfId="45"/>
    <cellStyle name="40% - Accent3 2" xfId="46"/>
    <cellStyle name="40% - Accent4 2" xfId="47"/>
    <cellStyle name="40% - Accent5 2" xfId="48"/>
    <cellStyle name="40% - Accent6 2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Accent1 - 20%" xfId="56"/>
    <cellStyle name="Accent1 - 40%" xfId="57"/>
    <cellStyle name="Accent1 - 60%" xfId="58"/>
    <cellStyle name="Accent1 2" xfId="59"/>
    <cellStyle name="Accent2 - 20%" xfId="60"/>
    <cellStyle name="Accent2 - 40%" xfId="61"/>
    <cellStyle name="Accent2 - 60%" xfId="62"/>
    <cellStyle name="Accent2 2" xfId="63"/>
    <cellStyle name="Accent3 - 20%" xfId="64"/>
    <cellStyle name="Accent3 - 40%" xfId="65"/>
    <cellStyle name="Accent3 - 60%" xfId="66"/>
    <cellStyle name="Accent3 2" xfId="67"/>
    <cellStyle name="Accent4 - 20%" xfId="68"/>
    <cellStyle name="Accent4 - 40%" xfId="69"/>
    <cellStyle name="Accent4 - 60%" xfId="70"/>
    <cellStyle name="Accent4 2" xfId="71"/>
    <cellStyle name="Accent5 - 20%" xfId="72"/>
    <cellStyle name="Accent5 - 40%" xfId="73"/>
    <cellStyle name="Accent5 - 60%" xfId="74"/>
    <cellStyle name="Accent5 2" xfId="75"/>
    <cellStyle name="Accent6 - 20%" xfId="76"/>
    <cellStyle name="Accent6 - 40%" xfId="77"/>
    <cellStyle name="Accent6 - 60%" xfId="78"/>
    <cellStyle name="Accent6 2" xfId="79"/>
    <cellStyle name="Agara" xfId="80"/>
    <cellStyle name="B79812_.wvu.PrintTitlest" xfId="81"/>
    <cellStyle name="Bad 2" xfId="82"/>
    <cellStyle name="Black" xfId="83"/>
    <cellStyle name="Blockout" xfId="84"/>
    <cellStyle name="Blockout 2" xfId="85"/>
    <cellStyle name="Blockout 3" xfId="86"/>
    <cellStyle name="Blue" xfId="87"/>
    <cellStyle name="Calculation 2" xfId="88"/>
    <cellStyle name="Calculation 2 2" xfId="89"/>
    <cellStyle name="Calculation 2 2 2" xfId="90"/>
    <cellStyle name="Calculation 2 2 2 2" xfId="91"/>
    <cellStyle name="Calculation 2 2 2 3" xfId="92"/>
    <cellStyle name="Calculation 2 2 2 4" xfId="93"/>
    <cellStyle name="Calculation 2 2 3" xfId="94"/>
    <cellStyle name="Calculation 2 2 3 2" xfId="95"/>
    <cellStyle name="Calculation 2 2 3 3" xfId="96"/>
    <cellStyle name="Calculation 2 2 3 4" xfId="97"/>
    <cellStyle name="Calculation 2 2 4" xfId="98"/>
    <cellStyle name="Calculation 2 2 5" xfId="99"/>
    <cellStyle name="Calculation 2 2 6" xfId="100"/>
    <cellStyle name="Calculation 2 3" xfId="101"/>
    <cellStyle name="Calculation 2 3 2" xfId="102"/>
    <cellStyle name="Calculation 2 3 2 2" xfId="103"/>
    <cellStyle name="Calculation 2 3 2 3" xfId="104"/>
    <cellStyle name="Calculation 2 3 2 4" xfId="105"/>
    <cellStyle name="Calculation 2 3 3" xfId="106"/>
    <cellStyle name="Calculation 2 3 3 2" xfId="107"/>
    <cellStyle name="Calculation 2 3 3 3" xfId="108"/>
    <cellStyle name="Calculation 2 3 3 4" xfId="109"/>
    <cellStyle name="Calculation 2 3 4" xfId="110"/>
    <cellStyle name="Calculation 2 3 5" xfId="111"/>
    <cellStyle name="Calculation 2 3 6" xfId="112"/>
    <cellStyle name="Calculation 2 4" xfId="113"/>
    <cellStyle name="Calculation 2 4 2" xfId="114"/>
    <cellStyle name="Calculation 2 4 2 2" xfId="115"/>
    <cellStyle name="Calculation 2 4 2 3" xfId="116"/>
    <cellStyle name="Calculation 2 4 2 4" xfId="117"/>
    <cellStyle name="Calculation 2 4 3" xfId="118"/>
    <cellStyle name="Calculation 2 4 3 2" xfId="119"/>
    <cellStyle name="Calculation 2 4 3 3" xfId="120"/>
    <cellStyle name="Calculation 2 4 3 4" xfId="121"/>
    <cellStyle name="Calculation 2 4 4" xfId="122"/>
    <cellStyle name="Calculation 2 4 5" xfId="123"/>
    <cellStyle name="Calculation 2 4 6" xfId="124"/>
    <cellStyle name="Calculation 2 5" xfId="125"/>
    <cellStyle name="Calculation 2 5 2" xfId="126"/>
    <cellStyle name="Calculation 2 5 2 2" xfId="127"/>
    <cellStyle name="Calculation 2 5 2 3" xfId="128"/>
    <cellStyle name="Calculation 2 5 2 4" xfId="129"/>
    <cellStyle name="Calculation 2 5 3" xfId="130"/>
    <cellStyle name="Calculation 2 5 3 2" xfId="131"/>
    <cellStyle name="Calculation 2 5 3 3" xfId="132"/>
    <cellStyle name="Calculation 2 5 3 4" xfId="133"/>
    <cellStyle name="Calculation 2 5 4" xfId="134"/>
    <cellStyle name="Calculation 2 5 5" xfId="135"/>
    <cellStyle name="Calculation 2 5 6" xfId="136"/>
    <cellStyle name="Calculation 2 6" xfId="137"/>
    <cellStyle name="Calculation 2 7" xfId="138"/>
    <cellStyle name="Calculation 2 8" xfId="139"/>
    <cellStyle name="Check Cell 2" xfId="140"/>
    <cellStyle name="Check Cell 2 2 2 2" xfId="141"/>
    <cellStyle name="Comma [0]7Z_87C" xfId="142"/>
    <cellStyle name="Comma 0" xfId="143"/>
    <cellStyle name="Comma 1" xfId="144"/>
    <cellStyle name="Comma 1 2" xfId="145"/>
    <cellStyle name="Comma 10" xfId="146"/>
    <cellStyle name="Comma 11" xfId="147"/>
    <cellStyle name="Comma 12" xfId="148"/>
    <cellStyle name="Comma 2" xfId="149"/>
    <cellStyle name="Comma 2 2" xfId="150"/>
    <cellStyle name="Comma 2 2 2" xfId="151"/>
    <cellStyle name="Comma 2 2 3" xfId="152"/>
    <cellStyle name="Comma 2 3" xfId="153"/>
    <cellStyle name="Comma 2 3 2" xfId="154"/>
    <cellStyle name="Comma 2 3 3" xfId="3"/>
    <cellStyle name="Comma 2 4" xfId="155"/>
    <cellStyle name="Comma 2 5" xfId="156"/>
    <cellStyle name="Comma 2 6" xfId="157"/>
    <cellStyle name="Comma 3" xfId="158"/>
    <cellStyle name="Comma 3 2" xfId="159"/>
    <cellStyle name="Comma 3 2 2" xfId="160"/>
    <cellStyle name="Comma 3 3" xfId="161"/>
    <cellStyle name="Comma 3 3 2" xfId="162"/>
    <cellStyle name="Comma 3 4" xfId="163"/>
    <cellStyle name="Comma 3 5" xfId="164"/>
    <cellStyle name="Comma 3 6" xfId="165"/>
    <cellStyle name="Comma 4" xfId="166"/>
    <cellStyle name="Comma 4 2" xfId="167"/>
    <cellStyle name="Comma 5" xfId="168"/>
    <cellStyle name="Comma 6" xfId="169"/>
    <cellStyle name="Comma 7" xfId="170"/>
    <cellStyle name="Comma 8" xfId="171"/>
    <cellStyle name="Comma 9" xfId="172"/>
    <cellStyle name="Comma 9 2" xfId="173"/>
    <cellStyle name="Comma 9 3" xfId="174"/>
    <cellStyle name="Comma0" xfId="175"/>
    <cellStyle name="Currency 11" xfId="176"/>
    <cellStyle name="Currency 11 2" xfId="177"/>
    <cellStyle name="Currency 2" xfId="178"/>
    <cellStyle name="Currency 2 2" xfId="179"/>
    <cellStyle name="Currency 2 3" xfId="180"/>
    <cellStyle name="Currency 3" xfId="181"/>
    <cellStyle name="Currency 3 2" xfId="182"/>
    <cellStyle name="Currency 4" xfId="183"/>
    <cellStyle name="Currency 4 2" xfId="184"/>
    <cellStyle name="Currency 5" xfId="185"/>
    <cellStyle name="Currency 6" xfId="186"/>
    <cellStyle name="Currency 6 2" xfId="187"/>
    <cellStyle name="Currency 6 3" xfId="188"/>
    <cellStyle name="Currency 7" xfId="189"/>
    <cellStyle name="Currency 8" xfId="190"/>
    <cellStyle name="D4_B8B1_005004B79812_.wvu.PrintTitlest" xfId="191"/>
    <cellStyle name="Date" xfId="192"/>
    <cellStyle name="Date 2" xfId="193"/>
    <cellStyle name="dms_Blue_HDR" xfId="194"/>
    <cellStyle name="Emphasis 1" xfId="195"/>
    <cellStyle name="Emphasis 2" xfId="196"/>
    <cellStyle name="Emphasis 3" xfId="197"/>
    <cellStyle name="Euro" xfId="198"/>
    <cellStyle name="Explanatory Text 2" xfId="199"/>
    <cellStyle name="Fixed" xfId="200"/>
    <cellStyle name="Fixed 2" xfId="201"/>
    <cellStyle name="Gilsans" xfId="202"/>
    <cellStyle name="Gilsansl" xfId="203"/>
    <cellStyle name="Good 2" xfId="204"/>
    <cellStyle name="Heading 1 2" xfId="205"/>
    <cellStyle name="Heading 1 2 2" xfId="206"/>
    <cellStyle name="Heading 1 3" xfId="207"/>
    <cellStyle name="Heading 2 2" xfId="208"/>
    <cellStyle name="Heading 2 2 2" xfId="209"/>
    <cellStyle name="Heading 2 3" xfId="210"/>
    <cellStyle name="Heading 3 2" xfId="211"/>
    <cellStyle name="Heading 3 2 2" xfId="212"/>
    <cellStyle name="Heading 3 2 2 2" xfId="213"/>
    <cellStyle name="Heading 3 2 2 2 2" xfId="214"/>
    <cellStyle name="Heading 3 2 2 2 2 2" xfId="215"/>
    <cellStyle name="Heading 3 2 2 2 2 2 2" xfId="216"/>
    <cellStyle name="Heading 3 2 2 2 2 2 3" xfId="217"/>
    <cellStyle name="Heading 3 2 2 2 2 3" xfId="218"/>
    <cellStyle name="Heading 3 2 2 2 2 3 2" xfId="219"/>
    <cellStyle name="Heading 3 2 2 2 2 3 3" xfId="220"/>
    <cellStyle name="Heading 3 2 2 2 2 4" xfId="221"/>
    <cellStyle name="Heading 3 2 2 2 2 4 2" xfId="222"/>
    <cellStyle name="Heading 3 2 2 2 2 4 3" xfId="223"/>
    <cellStyle name="Heading 3 2 2 2 2 5" xfId="224"/>
    <cellStyle name="Heading 3 2 2 2 2 6" xfId="225"/>
    <cellStyle name="Heading 3 2 2 2 3" xfId="226"/>
    <cellStyle name="Heading 3 2 2 2 3 2" xfId="227"/>
    <cellStyle name="Heading 3 2 2 2 3 3" xfId="228"/>
    <cellStyle name="Heading 3 2 2 2 4" xfId="229"/>
    <cellStyle name="Heading 3 2 2 2 4 2" xfId="230"/>
    <cellStyle name="Heading 3 2 2 2 4 3" xfId="231"/>
    <cellStyle name="Heading 3 2 2 2 5" xfId="232"/>
    <cellStyle name="Heading 3 2 2 2 5 2" xfId="233"/>
    <cellStyle name="Heading 3 2 2 2 5 3" xfId="234"/>
    <cellStyle name="Heading 3 2 2 2 6" xfId="235"/>
    <cellStyle name="Heading 3 2 2 2 7" xfId="236"/>
    <cellStyle name="Heading 3 2 2 3" xfId="237"/>
    <cellStyle name="Heading 3 2 2 3 2" xfId="238"/>
    <cellStyle name="Heading 3 2 2 3 2 2" xfId="239"/>
    <cellStyle name="Heading 3 2 2 3 2 2 2" xfId="240"/>
    <cellStyle name="Heading 3 2 2 3 2 2 3" xfId="241"/>
    <cellStyle name="Heading 3 2 2 3 2 3" xfId="242"/>
    <cellStyle name="Heading 3 2 2 3 2 3 2" xfId="243"/>
    <cellStyle name="Heading 3 2 2 3 2 3 3" xfId="244"/>
    <cellStyle name="Heading 3 2 2 3 2 4" xfId="245"/>
    <cellStyle name="Heading 3 2 2 3 2 4 2" xfId="246"/>
    <cellStyle name="Heading 3 2 2 3 2 4 3" xfId="247"/>
    <cellStyle name="Heading 3 2 2 3 2 5" xfId="248"/>
    <cellStyle name="Heading 3 2 2 3 2 6" xfId="249"/>
    <cellStyle name="Heading 3 2 2 3 3" xfId="250"/>
    <cellStyle name="Heading 3 2 2 3 3 2" xfId="251"/>
    <cellStyle name="Heading 3 2 2 3 3 3" xfId="252"/>
    <cellStyle name="Heading 3 2 2 3 4" xfId="253"/>
    <cellStyle name="Heading 3 2 2 3 4 2" xfId="254"/>
    <cellStyle name="Heading 3 2 2 3 4 3" xfId="255"/>
    <cellStyle name="Heading 3 2 2 3 5" xfId="256"/>
    <cellStyle name="Heading 3 2 2 3 5 2" xfId="257"/>
    <cellStyle name="Heading 3 2 2 3 5 3" xfId="258"/>
    <cellStyle name="Heading 3 2 2 3 6" xfId="259"/>
    <cellStyle name="Heading 3 2 2 3 7" xfId="260"/>
    <cellStyle name="Heading 3 2 2 4" xfId="261"/>
    <cellStyle name="Heading 3 2 2 4 2" xfId="262"/>
    <cellStyle name="Heading 3 2 2 4 2 2" xfId="263"/>
    <cellStyle name="Heading 3 2 2 4 2 3" xfId="264"/>
    <cellStyle name="Heading 3 2 2 4 3" xfId="265"/>
    <cellStyle name="Heading 3 2 2 4 3 2" xfId="266"/>
    <cellStyle name="Heading 3 2 2 4 3 3" xfId="267"/>
    <cellStyle name="Heading 3 2 2 4 4" xfId="268"/>
    <cellStyle name="Heading 3 2 2 4 4 2" xfId="269"/>
    <cellStyle name="Heading 3 2 2 4 4 3" xfId="270"/>
    <cellStyle name="Heading 3 2 2 4 5" xfId="271"/>
    <cellStyle name="Heading 3 2 2 4 6" xfId="272"/>
    <cellStyle name="Heading 3 2 2 5" xfId="273"/>
    <cellStyle name="Heading 3 2 2 5 2" xfId="274"/>
    <cellStyle name="Heading 3 2 2 5 2 2" xfId="275"/>
    <cellStyle name="Heading 3 2 2 5 2 3" xfId="276"/>
    <cellStyle name="Heading 3 2 2 5 3" xfId="277"/>
    <cellStyle name="Heading 3 2 2 5 3 2" xfId="278"/>
    <cellStyle name="Heading 3 2 2 5 3 3" xfId="279"/>
    <cellStyle name="Heading 3 2 2 5 4" xfId="280"/>
    <cellStyle name="Heading 3 2 2 5 5" xfId="281"/>
    <cellStyle name="Heading 3 2 2 6" xfId="282"/>
    <cellStyle name="Heading 3 2 2 7" xfId="283"/>
    <cellStyle name="Heading 3 2 3" xfId="284"/>
    <cellStyle name="Heading 3 2 4" xfId="285"/>
    <cellStyle name="Heading 3 2 4 2" xfId="286"/>
    <cellStyle name="Heading 3 2 4 2 2" xfId="287"/>
    <cellStyle name="Heading 3 2 4 2 2 2" xfId="288"/>
    <cellStyle name="Heading 3 2 4 2 2 3" xfId="289"/>
    <cellStyle name="Heading 3 2 4 2 3" xfId="290"/>
    <cellStyle name="Heading 3 2 4 2 3 2" xfId="291"/>
    <cellStyle name="Heading 3 2 4 2 3 3" xfId="292"/>
    <cellStyle name="Heading 3 2 4 2 4" xfId="293"/>
    <cellStyle name="Heading 3 2 4 2 4 2" xfId="294"/>
    <cellStyle name="Heading 3 2 4 2 4 3" xfId="295"/>
    <cellStyle name="Heading 3 2 4 2 5" xfId="296"/>
    <cellStyle name="Heading 3 2 4 2 6" xfId="297"/>
    <cellStyle name="Heading 3 2 4 3" xfId="298"/>
    <cellStyle name="Heading 3 2 4 3 2" xfId="299"/>
    <cellStyle name="Heading 3 2 4 3 3" xfId="300"/>
    <cellStyle name="Heading 3 2 4 4" xfId="301"/>
    <cellStyle name="Heading 3 2 4 4 2" xfId="302"/>
    <cellStyle name="Heading 3 2 4 4 3" xfId="303"/>
    <cellStyle name="Heading 3 2 4 5" xfId="304"/>
    <cellStyle name="Heading 3 2 4 5 2" xfId="305"/>
    <cellStyle name="Heading 3 2 4 5 3" xfId="306"/>
    <cellStyle name="Heading 3 2 4 6" xfId="307"/>
    <cellStyle name="Heading 3 2 4 7" xfId="308"/>
    <cellStyle name="Heading 3 2 5" xfId="309"/>
    <cellStyle name="Heading 3 2 5 2" xfId="310"/>
    <cellStyle name="Heading 3 2 5 2 2" xfId="311"/>
    <cellStyle name="Heading 3 2 5 2 2 2" xfId="312"/>
    <cellStyle name="Heading 3 2 5 2 2 3" xfId="313"/>
    <cellStyle name="Heading 3 2 5 2 3" xfId="314"/>
    <cellStyle name="Heading 3 2 5 2 3 2" xfId="315"/>
    <cellStyle name="Heading 3 2 5 2 3 3" xfId="316"/>
    <cellStyle name="Heading 3 2 5 2 4" xfId="317"/>
    <cellStyle name="Heading 3 2 5 2 4 2" xfId="318"/>
    <cellStyle name="Heading 3 2 5 2 4 3" xfId="319"/>
    <cellStyle name="Heading 3 2 5 2 5" xfId="320"/>
    <cellStyle name="Heading 3 2 5 2 6" xfId="321"/>
    <cellStyle name="Heading 3 2 5 3" xfId="322"/>
    <cellStyle name="Heading 3 2 5 3 2" xfId="323"/>
    <cellStyle name="Heading 3 2 5 3 3" xfId="324"/>
    <cellStyle name="Heading 3 2 5 4" xfId="325"/>
    <cellStyle name="Heading 3 2 5 4 2" xfId="326"/>
    <cellStyle name="Heading 3 2 5 4 3" xfId="327"/>
    <cellStyle name="Heading 3 2 5 5" xfId="328"/>
    <cellStyle name="Heading 3 2 5 5 2" xfId="329"/>
    <cellStyle name="Heading 3 2 5 5 3" xfId="330"/>
    <cellStyle name="Heading 3 2 5 6" xfId="331"/>
    <cellStyle name="Heading 3 2 5 7" xfId="332"/>
    <cellStyle name="Heading 3 2 6" xfId="333"/>
    <cellStyle name="Heading 3 2 6 2" xfId="334"/>
    <cellStyle name="Heading 3 2 6 2 2" xfId="335"/>
    <cellStyle name="Heading 3 2 6 2 3" xfId="336"/>
    <cellStyle name="Heading 3 2 6 3" xfId="337"/>
    <cellStyle name="Heading 3 2 6 3 2" xfId="338"/>
    <cellStyle name="Heading 3 2 6 3 3" xfId="339"/>
    <cellStyle name="Heading 3 2 6 4" xfId="340"/>
    <cellStyle name="Heading 3 2 6 4 2" xfId="341"/>
    <cellStyle name="Heading 3 2 6 4 3" xfId="342"/>
    <cellStyle name="Heading 3 2 6 5" xfId="343"/>
    <cellStyle name="Heading 3 2 6 6" xfId="344"/>
    <cellStyle name="Heading 3 2 7" xfId="345"/>
    <cellStyle name="Heading 3 2 7 2" xfId="346"/>
    <cellStyle name="Heading 3 2 7 2 2" xfId="347"/>
    <cellStyle name="Heading 3 2 7 2 3" xfId="348"/>
    <cellStyle name="Heading 3 2 7 3" xfId="349"/>
    <cellStyle name="Heading 3 2 7 3 2" xfId="350"/>
    <cellStyle name="Heading 3 2 7 3 3" xfId="351"/>
    <cellStyle name="Heading 3 2 7 4" xfId="352"/>
    <cellStyle name="Heading 3 2 7 5" xfId="353"/>
    <cellStyle name="Heading 3 2 8" xfId="354"/>
    <cellStyle name="Heading 3 2 9" xfId="355"/>
    <cellStyle name="Heading 3 3" xfId="356"/>
    <cellStyle name="Heading 4 2" xfId="357"/>
    <cellStyle name="Heading 4 2 2" xfId="358"/>
    <cellStyle name="Heading 4 3" xfId="359"/>
    <cellStyle name="Heading(4)" xfId="360"/>
    <cellStyle name="Hyperlink 2" xfId="361"/>
    <cellStyle name="Hyperlink 2 2" xfId="362"/>
    <cellStyle name="Hyperlink 2 3" xfId="363"/>
    <cellStyle name="Hyperlink 3" xfId="364"/>
    <cellStyle name="Hyperlink 4" xfId="365"/>
    <cellStyle name="Hyperlink Arrow" xfId="366"/>
    <cellStyle name="Hyperlink Text" xfId="367"/>
    <cellStyle name="import" xfId="368"/>
    <cellStyle name="import%" xfId="369"/>
    <cellStyle name="import_ICRC Electricity model 1-1  (1 Feb 2003) " xfId="370"/>
    <cellStyle name="Input 2" xfId="371"/>
    <cellStyle name="Input 2 2" xfId="372"/>
    <cellStyle name="Input 2 2 2" xfId="373"/>
    <cellStyle name="Input 2 2 2 2" xfId="374"/>
    <cellStyle name="Input 2 2 2 3" xfId="375"/>
    <cellStyle name="Input 2 2 2 4" xfId="376"/>
    <cellStyle name="Input 2 2 3" xfId="377"/>
    <cellStyle name="Input 2 2 3 2" xfId="378"/>
    <cellStyle name="Input 2 2 3 3" xfId="379"/>
    <cellStyle name="Input 2 2 3 4" xfId="380"/>
    <cellStyle name="Input 2 2 4" xfId="381"/>
    <cellStyle name="Input 2 2 5" xfId="382"/>
    <cellStyle name="Input 2 2 6" xfId="383"/>
    <cellStyle name="Input 2 3" xfId="384"/>
    <cellStyle name="Input 2 3 2" xfId="385"/>
    <cellStyle name="Input 2 3 2 2" xfId="386"/>
    <cellStyle name="Input 2 3 2 3" xfId="387"/>
    <cellStyle name="Input 2 3 2 4" xfId="388"/>
    <cellStyle name="Input 2 3 3" xfId="389"/>
    <cellStyle name="Input 2 3 3 2" xfId="390"/>
    <cellStyle name="Input 2 3 3 3" xfId="391"/>
    <cellStyle name="Input 2 3 3 4" xfId="392"/>
    <cellStyle name="Input 2 3 4" xfId="393"/>
    <cellStyle name="Input 2 3 5" xfId="394"/>
    <cellStyle name="Input 2 3 6" xfId="395"/>
    <cellStyle name="Input 2 4" xfId="396"/>
    <cellStyle name="Input 2 4 2" xfId="397"/>
    <cellStyle name="Input 2 4 2 2" xfId="398"/>
    <cellStyle name="Input 2 4 2 3" xfId="399"/>
    <cellStyle name="Input 2 4 2 4" xfId="400"/>
    <cellStyle name="Input 2 4 3" xfId="401"/>
    <cellStyle name="Input 2 4 3 2" xfId="402"/>
    <cellStyle name="Input 2 4 3 3" xfId="403"/>
    <cellStyle name="Input 2 4 3 4" xfId="404"/>
    <cellStyle name="Input 2 4 4" xfId="405"/>
    <cellStyle name="Input 2 4 5" xfId="406"/>
    <cellStyle name="Input 2 4 6" xfId="407"/>
    <cellStyle name="Input 2 5" xfId="408"/>
    <cellStyle name="Input 2 5 2" xfId="409"/>
    <cellStyle name="Input 2 5 2 2" xfId="410"/>
    <cellStyle name="Input 2 5 2 3" xfId="411"/>
    <cellStyle name="Input 2 5 2 4" xfId="412"/>
    <cellStyle name="Input 2 5 3" xfId="413"/>
    <cellStyle name="Input 2 5 3 2" xfId="414"/>
    <cellStyle name="Input 2 5 3 3" xfId="415"/>
    <cellStyle name="Input 2 5 3 4" xfId="416"/>
    <cellStyle name="Input 2 5 4" xfId="417"/>
    <cellStyle name="Input 2 5 5" xfId="418"/>
    <cellStyle name="Input 2 5 6" xfId="419"/>
    <cellStyle name="Input 2 6" xfId="420"/>
    <cellStyle name="Input 2 7" xfId="421"/>
    <cellStyle name="Input 2 8" xfId="422"/>
    <cellStyle name="Input1" xfId="423"/>
    <cellStyle name="Input1 2" xfId="424"/>
    <cellStyle name="Input1 2 2" xfId="425"/>
    <cellStyle name="Input1 3" xfId="426"/>
    <cellStyle name="Input1 3 2" xfId="427"/>
    <cellStyle name="Input1 4" xfId="428"/>
    <cellStyle name="Input1 5" xfId="429"/>
    <cellStyle name="Input1%" xfId="430"/>
    <cellStyle name="Input1_ICRC Electricity model 1-1  (1 Feb 2003) " xfId="431"/>
    <cellStyle name="Input1default" xfId="432"/>
    <cellStyle name="Input1default%" xfId="433"/>
    <cellStyle name="Input2" xfId="434"/>
    <cellStyle name="Input2 2" xfId="435"/>
    <cellStyle name="Input2 3" xfId="436"/>
    <cellStyle name="Input3" xfId="437"/>
    <cellStyle name="Input3 2" xfId="438"/>
    <cellStyle name="Input3 3" xfId="439"/>
    <cellStyle name="Input3 4" xfId="440"/>
    <cellStyle name="InputCell" xfId="441"/>
    <cellStyle name="InputCell 2" xfId="442"/>
    <cellStyle name="InputCell 3" xfId="443"/>
    <cellStyle name="InputCellText" xfId="444"/>
    <cellStyle name="InputCellText 2" xfId="445"/>
    <cellStyle name="InputCellText 3" xfId="446"/>
    <cellStyle name="key result" xfId="447"/>
    <cellStyle name="Lines" xfId="448"/>
    <cellStyle name="Linked Cell 2" xfId="449"/>
    <cellStyle name="Local import" xfId="450"/>
    <cellStyle name="Local import %" xfId="451"/>
    <cellStyle name="Mine" xfId="452"/>
    <cellStyle name="Model Name" xfId="453"/>
    <cellStyle name="Neutral" xfId="2" builtinId="28"/>
    <cellStyle name="Neutral 2" xfId="454"/>
    <cellStyle name="NonInputCell" xfId="455"/>
    <cellStyle name="NonInputCell 2" xfId="456"/>
    <cellStyle name="NonInputCell 3" xfId="457"/>
    <cellStyle name="Normal" xfId="0" builtinId="0"/>
    <cellStyle name="Normal - Style1" xfId="458"/>
    <cellStyle name="Normal 10" xfId="6"/>
    <cellStyle name="Normal 10 2" xfId="459"/>
    <cellStyle name="Normal 11" xfId="460"/>
    <cellStyle name="Normal 11 2" xfId="461"/>
    <cellStyle name="Normal 11 3" xfId="462"/>
    <cellStyle name="Normal 11 4" xfId="463"/>
    <cellStyle name="Normal 114" xfId="464"/>
    <cellStyle name="Normal 114 2" xfId="465"/>
    <cellStyle name="Normal 12" xfId="466"/>
    <cellStyle name="Normal 12 2" xfId="467"/>
    <cellStyle name="Normal 13" xfId="468"/>
    <cellStyle name="Normal 13 2" xfId="469"/>
    <cellStyle name="Normal 13_29(d) - Gas extensions -tariffs" xfId="470"/>
    <cellStyle name="Normal 14" xfId="471"/>
    <cellStyle name="Normal 14 2" xfId="472"/>
    <cellStyle name="Normal 14 3" xfId="473"/>
    <cellStyle name="Normal 14 3 2" xfId="474"/>
    <cellStyle name="Normal 14 3 3" xfId="475"/>
    <cellStyle name="Normal 14 4" xfId="476"/>
    <cellStyle name="Normal 14 5" xfId="477"/>
    <cellStyle name="Normal 143" xfId="478"/>
    <cellStyle name="Normal 144" xfId="479"/>
    <cellStyle name="Normal 147" xfId="480"/>
    <cellStyle name="Normal 148" xfId="481"/>
    <cellStyle name="Normal 149" xfId="482"/>
    <cellStyle name="Normal 15" xfId="483"/>
    <cellStyle name="Normal 15 2" xfId="484"/>
    <cellStyle name="Normal 150" xfId="485"/>
    <cellStyle name="Normal 151" xfId="486"/>
    <cellStyle name="Normal 152" xfId="487"/>
    <cellStyle name="Normal 153" xfId="488"/>
    <cellStyle name="Normal 154" xfId="489"/>
    <cellStyle name="Normal 155" xfId="490"/>
    <cellStyle name="Normal 156" xfId="491"/>
    <cellStyle name="Normal 16" xfId="492"/>
    <cellStyle name="Normal 16 2" xfId="493"/>
    <cellStyle name="Normal 161" xfId="494"/>
    <cellStyle name="Normal 162" xfId="495"/>
    <cellStyle name="Normal 163" xfId="496"/>
    <cellStyle name="Normal 164" xfId="497"/>
    <cellStyle name="Normal 169" xfId="498"/>
    <cellStyle name="Normal 17" xfId="499"/>
    <cellStyle name="Normal 17 2" xfId="500"/>
    <cellStyle name="Normal 17 2 2" xfId="501"/>
    <cellStyle name="Normal 17 2 2 2" xfId="502"/>
    <cellStyle name="Normal 17 2 2 3" xfId="503"/>
    <cellStyle name="Normal 17 2 3" xfId="504"/>
    <cellStyle name="Normal 17 2 4" xfId="505"/>
    <cellStyle name="Normal 17 3" xfId="506"/>
    <cellStyle name="Normal 17 3 2" xfId="507"/>
    <cellStyle name="Normal 17 3 2 2" xfId="508"/>
    <cellStyle name="Normal 17 3 2 3" xfId="509"/>
    <cellStyle name="Normal 17 3 3" xfId="510"/>
    <cellStyle name="Normal 17 3 4" xfId="511"/>
    <cellStyle name="Normal 17 4" xfId="512"/>
    <cellStyle name="Normal 17 4 2" xfId="513"/>
    <cellStyle name="Normal 17 4 3" xfId="514"/>
    <cellStyle name="Normal 17 5" xfId="515"/>
    <cellStyle name="Normal 17 6" xfId="516"/>
    <cellStyle name="Normal 170" xfId="517"/>
    <cellStyle name="Normal 171" xfId="518"/>
    <cellStyle name="Normal 172" xfId="519"/>
    <cellStyle name="Normal 177" xfId="520"/>
    <cellStyle name="Normal 178" xfId="521"/>
    <cellStyle name="Normal 179" xfId="522"/>
    <cellStyle name="Normal 18" xfId="523"/>
    <cellStyle name="Normal 18 2" xfId="524"/>
    <cellStyle name="Normal 180" xfId="525"/>
    <cellStyle name="Normal 181" xfId="526"/>
    <cellStyle name="Normal 182" xfId="527"/>
    <cellStyle name="Normal 183" xfId="528"/>
    <cellStyle name="Normal 184" xfId="529"/>
    <cellStyle name="Normal 185" xfId="530"/>
    <cellStyle name="Normal 186" xfId="531"/>
    <cellStyle name="Normal 187" xfId="532"/>
    <cellStyle name="Normal 188" xfId="533"/>
    <cellStyle name="Normal 189" xfId="534"/>
    <cellStyle name="Normal 19" xfId="535"/>
    <cellStyle name="Normal 190" xfId="536"/>
    <cellStyle name="Normal 192" xfId="537"/>
    <cellStyle name="Normal 193" xfId="538"/>
    <cellStyle name="Normal 196" xfId="539"/>
    <cellStyle name="Normal 197" xfId="540"/>
    <cellStyle name="Normal 198" xfId="541"/>
    <cellStyle name="Normal 199" xfId="542"/>
    <cellStyle name="Normal 2" xfId="543"/>
    <cellStyle name="Normal 2 2" xfId="544"/>
    <cellStyle name="Normal 2 2 2" xfId="545"/>
    <cellStyle name="Normal 2 2 3" xfId="546"/>
    <cellStyle name="Normal 2 2 4" xfId="547"/>
    <cellStyle name="Normal 2 2 5" xfId="548"/>
    <cellStyle name="Normal 2 3" xfId="549"/>
    <cellStyle name="Normal 2 3 2" xfId="550"/>
    <cellStyle name="Normal 2 3_29(d) - Gas extensions -tariffs" xfId="551"/>
    <cellStyle name="Normal 2 4" xfId="552"/>
    <cellStyle name="Normal 2 4 2" xfId="553"/>
    <cellStyle name="Normal 2 4 3" xfId="554"/>
    <cellStyle name="Normal 2 5" xfId="555"/>
    <cellStyle name="Normal 2_29(d) - Gas extensions -tariffs" xfId="556"/>
    <cellStyle name="Normal 20" xfId="557"/>
    <cellStyle name="Normal 20 2" xfId="558"/>
    <cellStyle name="Normal 20 2 2" xfId="559"/>
    <cellStyle name="Normal 20 3" xfId="560"/>
    <cellStyle name="Normal 20 4" xfId="561"/>
    <cellStyle name="Normal 200" xfId="562"/>
    <cellStyle name="Normal 201" xfId="563"/>
    <cellStyle name="Normal 202" xfId="564"/>
    <cellStyle name="Normal 203" xfId="565"/>
    <cellStyle name="Normal 204" xfId="566"/>
    <cellStyle name="Normal 205" xfId="567"/>
    <cellStyle name="Normal 207" xfId="568"/>
    <cellStyle name="Normal 208" xfId="569"/>
    <cellStyle name="Normal 209" xfId="570"/>
    <cellStyle name="Normal 21" xfId="571"/>
    <cellStyle name="Normal 21 2" xfId="572"/>
    <cellStyle name="Normal 21 3" xfId="573"/>
    <cellStyle name="Normal 210" xfId="574"/>
    <cellStyle name="Normal 211" xfId="575"/>
    <cellStyle name="Normal 212" xfId="576"/>
    <cellStyle name="Normal 213" xfId="577"/>
    <cellStyle name="Normal 214" xfId="578"/>
    <cellStyle name="Normal 215" xfId="579"/>
    <cellStyle name="Normal 216" xfId="580"/>
    <cellStyle name="Normal 22" xfId="581"/>
    <cellStyle name="Normal 23" xfId="582"/>
    <cellStyle name="Normal 23 2" xfId="583"/>
    <cellStyle name="Normal 23 2 2" xfId="584"/>
    <cellStyle name="Normal 23 3" xfId="585"/>
    <cellStyle name="Normal 23 4" xfId="586"/>
    <cellStyle name="Normal 24" xfId="587"/>
    <cellStyle name="Normal 24 2" xfId="588"/>
    <cellStyle name="Normal 24 2 2" xfId="589"/>
    <cellStyle name="Normal 24 3" xfId="590"/>
    <cellStyle name="Normal 24 4" xfId="591"/>
    <cellStyle name="Normal 25" xfId="592"/>
    <cellStyle name="Normal 25 2" xfId="593"/>
    <cellStyle name="Normal 25 2 2" xfId="594"/>
    <cellStyle name="Normal 25 3" xfId="595"/>
    <cellStyle name="Normal 25 4" xfId="596"/>
    <cellStyle name="Normal 26" xfId="597"/>
    <cellStyle name="Normal 26 2" xfId="598"/>
    <cellStyle name="Normal 26 2 2" xfId="599"/>
    <cellStyle name="Normal 26 3" xfId="600"/>
    <cellStyle name="Normal 26 4" xfId="601"/>
    <cellStyle name="Normal 27" xfId="602"/>
    <cellStyle name="Normal 28" xfId="603"/>
    <cellStyle name="Normal 29" xfId="604"/>
    <cellStyle name="Normal 3" xfId="605"/>
    <cellStyle name="Normal 3 2" xfId="606"/>
    <cellStyle name="Normal 3 2 2" xfId="607"/>
    <cellStyle name="Normal 3 3" xfId="608"/>
    <cellStyle name="Normal 3 3 2" xfId="609"/>
    <cellStyle name="Normal 3 3 3" xfId="610"/>
    <cellStyle name="Normal 3 4" xfId="611"/>
    <cellStyle name="Normal 3 5" xfId="612"/>
    <cellStyle name="Normal 3 5 2" xfId="613"/>
    <cellStyle name="Normal 3 5 3" xfId="614"/>
    <cellStyle name="Normal 3_29(d) - Gas extensions -tariffs" xfId="615"/>
    <cellStyle name="Normal 30" xfId="616"/>
    <cellStyle name="Normal 31" xfId="617"/>
    <cellStyle name="Normal 32" xfId="618"/>
    <cellStyle name="Normal 33" xfId="619"/>
    <cellStyle name="Normal 34" xfId="620"/>
    <cellStyle name="Normal 35" xfId="621"/>
    <cellStyle name="Normal 37" xfId="622"/>
    <cellStyle name="Normal 38" xfId="623"/>
    <cellStyle name="Normal 38 2" xfId="624"/>
    <cellStyle name="Normal 38_29(d) - Gas extensions -tariffs" xfId="625"/>
    <cellStyle name="Normal 39" xfId="626"/>
    <cellStyle name="Normal 4" xfId="627"/>
    <cellStyle name="Normal 4 2" xfId="628"/>
    <cellStyle name="Normal 4 2 2" xfId="629"/>
    <cellStyle name="Normal 4 2 2 2" xfId="630"/>
    <cellStyle name="Normal 4 2 2 2 2" xfId="631"/>
    <cellStyle name="Normal 4 2 2 2 3" xfId="632"/>
    <cellStyle name="Normal 4 2 2 3" xfId="633"/>
    <cellStyle name="Normal 4 2 2 4" xfId="634"/>
    <cellStyle name="Normal 4 2 3" xfId="635"/>
    <cellStyle name="Normal 4 2 3 2" xfId="636"/>
    <cellStyle name="Normal 4 2 3 2 2" xfId="637"/>
    <cellStyle name="Normal 4 2 3 2 3" xfId="638"/>
    <cellStyle name="Normal 4 2 3 3" xfId="639"/>
    <cellStyle name="Normal 4 2 3 4" xfId="640"/>
    <cellStyle name="Normal 4 2 4" xfId="641"/>
    <cellStyle name="Normal 4 3" xfId="642"/>
    <cellStyle name="Normal 4 3 2" xfId="643"/>
    <cellStyle name="Normal 4 3 2 2" xfId="644"/>
    <cellStyle name="Normal 4 3 2 3" xfId="645"/>
    <cellStyle name="Normal 4 3 3" xfId="646"/>
    <cellStyle name="Normal 4 3 3 2" xfId="647"/>
    <cellStyle name="Normal 4 3 4" xfId="648"/>
    <cellStyle name="Normal 4 4" xfId="649"/>
    <cellStyle name="Normal 4 5" xfId="650"/>
    <cellStyle name="Normal 4 6" xfId="651"/>
    <cellStyle name="Normal 4_29(d) - Gas extensions -tariffs" xfId="652"/>
    <cellStyle name="Normal 40" xfId="653"/>
    <cellStyle name="Normal 40 2" xfId="654"/>
    <cellStyle name="Normal 40_29(d) - Gas extensions -tariffs" xfId="655"/>
    <cellStyle name="Normal 5" xfId="656"/>
    <cellStyle name="Normal 5 2" xfId="657"/>
    <cellStyle name="Normal 5 3" xfId="658"/>
    <cellStyle name="Normal 6" xfId="659"/>
    <cellStyle name="Normal 6 2" xfId="660"/>
    <cellStyle name="Normal 6 2 2" xfId="661"/>
    <cellStyle name="Normal 7" xfId="662"/>
    <cellStyle name="Normal 7 2" xfId="663"/>
    <cellStyle name="Normal 7 2 2" xfId="664"/>
    <cellStyle name="Normal 7 2 2 2" xfId="665"/>
    <cellStyle name="Normal 7 2 2 3" xfId="666"/>
    <cellStyle name="Normal 7 2 3" xfId="667"/>
    <cellStyle name="Normal 7 2 4" xfId="668"/>
    <cellStyle name="Normal 8" xfId="669"/>
    <cellStyle name="Normal 8 2" xfId="670"/>
    <cellStyle name="Normal 8 2 2" xfId="671"/>
    <cellStyle name="Normal 8 2 3" xfId="672"/>
    <cellStyle name="Normal 8 2 3 2" xfId="673"/>
    <cellStyle name="Normal 8 2 3 3" xfId="674"/>
    <cellStyle name="Normal 8 2 4" xfId="675"/>
    <cellStyle name="Normal 9" xfId="676"/>
    <cellStyle name="Normal 9 2" xfId="677"/>
    <cellStyle name="Note 2" xfId="678"/>
    <cellStyle name="Note 2 2" xfId="679"/>
    <cellStyle name="Note 2 2 2" xfId="680"/>
    <cellStyle name="Note 2 2 2 2" xfId="681"/>
    <cellStyle name="Note 2 2 2 3" xfId="682"/>
    <cellStyle name="Note 2 2 2 4" xfId="683"/>
    <cellStyle name="Note 2 2 3" xfId="684"/>
    <cellStyle name="Note 2 2 4" xfId="685"/>
    <cellStyle name="Note 2 2 5" xfId="686"/>
    <cellStyle name="Note 2 3" xfId="687"/>
    <cellStyle name="Note 2 3 2" xfId="688"/>
    <cellStyle name="Note 2 3 2 2" xfId="689"/>
    <cellStyle name="Note 2 3 2 3" xfId="690"/>
    <cellStyle name="Note 2 3 2 4" xfId="691"/>
    <cellStyle name="Note 2 3 3" xfId="692"/>
    <cellStyle name="Note 2 3 4" xfId="693"/>
    <cellStyle name="Note 2 3 5" xfId="694"/>
    <cellStyle name="Note 2 4" xfId="695"/>
    <cellStyle name="Note 2 4 2" xfId="696"/>
    <cellStyle name="Note 2 4 2 2" xfId="697"/>
    <cellStyle name="Note 2 4 2 3" xfId="698"/>
    <cellStyle name="Note 2 4 2 4" xfId="699"/>
    <cellStyle name="Note 2 4 3" xfId="700"/>
    <cellStyle name="Note 2 4 4" xfId="701"/>
    <cellStyle name="Note 2 4 5" xfId="702"/>
    <cellStyle name="Note 2 5" xfId="703"/>
    <cellStyle name="Note 2 5 2" xfId="704"/>
    <cellStyle name="Note 2 5 2 2" xfId="705"/>
    <cellStyle name="Note 2 5 2 3" xfId="706"/>
    <cellStyle name="Note 2 5 2 4" xfId="707"/>
    <cellStyle name="Note 2 5 3" xfId="708"/>
    <cellStyle name="Note 2 5 4" xfId="709"/>
    <cellStyle name="Note 2 5 5" xfId="710"/>
    <cellStyle name="Note 2 6" xfId="711"/>
    <cellStyle name="Note 2 6 2" xfId="712"/>
    <cellStyle name="Note 2 6 2 2" xfId="713"/>
    <cellStyle name="Note 2 6 2 3" xfId="714"/>
    <cellStyle name="Note 2 6 2 4" xfId="715"/>
    <cellStyle name="Note 2 6 3" xfId="716"/>
    <cellStyle name="Note 2 6 4" xfId="717"/>
    <cellStyle name="Note 2 6 5" xfId="718"/>
    <cellStyle name="Note 2 7" xfId="719"/>
    <cellStyle name="Note 2 8" xfId="720"/>
    <cellStyle name="Note 2 9" xfId="721"/>
    <cellStyle name="Note 3" xfId="722"/>
    <cellStyle name="Note 3 2" xfId="723"/>
    <cellStyle name="Note 3 2 2" xfId="724"/>
    <cellStyle name="Note 3 2 3" xfId="725"/>
    <cellStyle name="Note 3 3" xfId="726"/>
    <cellStyle name="Note 3 3 2" xfId="727"/>
    <cellStyle name="Note 3 3 3" xfId="728"/>
    <cellStyle name="Note 3 4" xfId="729"/>
    <cellStyle name="Note 3 5" xfId="730"/>
    <cellStyle name="Note 4" xfId="731"/>
    <cellStyle name="Note 4 2" xfId="732"/>
    <cellStyle name="Note 4 2 2" xfId="733"/>
    <cellStyle name="Note 4 2 3" xfId="734"/>
    <cellStyle name="Note 4 3" xfId="735"/>
    <cellStyle name="Note 4 3 2" xfId="736"/>
    <cellStyle name="Note 4 3 3" xfId="737"/>
    <cellStyle name="Note 4 4" xfId="738"/>
    <cellStyle name="Note 4 5" xfId="739"/>
    <cellStyle name="Output 2" xfId="740"/>
    <cellStyle name="Output 2 10" xfId="741"/>
    <cellStyle name="Output 2 11" xfId="742"/>
    <cellStyle name="Output 2 12" xfId="743"/>
    <cellStyle name="Output 2 2" xfId="744"/>
    <cellStyle name="Output 2 2 2" xfId="745"/>
    <cellStyle name="Output 2 2 2 2" xfId="746"/>
    <cellStyle name="Output 2 2 2 3" xfId="747"/>
    <cellStyle name="Output 2 2 2 4" xfId="748"/>
    <cellStyle name="Output 2 2 3" xfId="749"/>
    <cellStyle name="Output 2 2 3 2" xfId="750"/>
    <cellStyle name="Output 2 2 3 3" xfId="751"/>
    <cellStyle name="Output 2 2 3 4" xfId="752"/>
    <cellStyle name="Output 2 2 4" xfId="753"/>
    <cellStyle name="Output 2 2 5" xfId="754"/>
    <cellStyle name="Output 2 2 6" xfId="755"/>
    <cellStyle name="Output 2 3" xfId="756"/>
    <cellStyle name="Output 2 3 2" xfId="757"/>
    <cellStyle name="Output 2 3 2 2" xfId="758"/>
    <cellStyle name="Output 2 3 2 3" xfId="759"/>
    <cellStyle name="Output 2 3 2 4" xfId="760"/>
    <cellStyle name="Output 2 3 3" xfId="761"/>
    <cellStyle name="Output 2 3 3 2" xfId="762"/>
    <cellStyle name="Output 2 3 3 3" xfId="763"/>
    <cellStyle name="Output 2 3 3 4" xfId="764"/>
    <cellStyle name="Output 2 3 4" xfId="765"/>
    <cellStyle name="Output 2 3 5" xfId="766"/>
    <cellStyle name="Output 2 3 6" xfId="767"/>
    <cellStyle name="Output 2 4" xfId="768"/>
    <cellStyle name="Output 2 4 2" xfId="769"/>
    <cellStyle name="Output 2 4 2 2" xfId="770"/>
    <cellStyle name="Output 2 4 2 3" xfId="771"/>
    <cellStyle name="Output 2 4 2 4" xfId="772"/>
    <cellStyle name="Output 2 4 3" xfId="773"/>
    <cellStyle name="Output 2 4 3 2" xfId="774"/>
    <cellStyle name="Output 2 4 3 3" xfId="775"/>
    <cellStyle name="Output 2 4 3 4" xfId="776"/>
    <cellStyle name="Output 2 4 4" xfId="777"/>
    <cellStyle name="Output 2 4 5" xfId="778"/>
    <cellStyle name="Output 2 4 6" xfId="779"/>
    <cellStyle name="Output 2 5" xfId="780"/>
    <cellStyle name="Output 2 5 2" xfId="781"/>
    <cellStyle name="Output 2 5 2 2" xfId="782"/>
    <cellStyle name="Output 2 5 2 3" xfId="783"/>
    <cellStyle name="Output 2 5 2 4" xfId="784"/>
    <cellStyle name="Output 2 5 3" xfId="785"/>
    <cellStyle name="Output 2 5 3 2" xfId="786"/>
    <cellStyle name="Output 2 5 3 3" xfId="787"/>
    <cellStyle name="Output 2 5 3 4" xfId="788"/>
    <cellStyle name="Output 2 5 4" xfId="789"/>
    <cellStyle name="Output 2 5 5" xfId="790"/>
    <cellStyle name="Output 2 5 6" xfId="791"/>
    <cellStyle name="Output 2 6" xfId="792"/>
    <cellStyle name="Output 2 6 2" xfId="793"/>
    <cellStyle name="Output 2 6 2 2" xfId="794"/>
    <cellStyle name="Output 2 6 2 3" xfId="795"/>
    <cellStyle name="Output 2 6 2 4" xfId="796"/>
    <cellStyle name="Output 2 6 3" xfId="797"/>
    <cellStyle name="Output 2 6 3 2" xfId="798"/>
    <cellStyle name="Output 2 6 3 3" xfId="799"/>
    <cellStyle name="Output 2 6 3 4" xfId="800"/>
    <cellStyle name="Output 2 6 4" xfId="801"/>
    <cellStyle name="Output 2 6 5" xfId="802"/>
    <cellStyle name="Output 2 6 6" xfId="803"/>
    <cellStyle name="Output 2 7" xfId="804"/>
    <cellStyle name="Output 2 7 2" xfId="805"/>
    <cellStyle name="Output 2 7 2 2" xfId="806"/>
    <cellStyle name="Output 2 7 2 3" xfId="807"/>
    <cellStyle name="Output 2 7 2 4" xfId="808"/>
    <cellStyle name="Output 2 7 3" xfId="809"/>
    <cellStyle name="Output 2 7 3 2" xfId="810"/>
    <cellStyle name="Output 2 7 3 3" xfId="811"/>
    <cellStyle name="Output 2 7 3 4" xfId="812"/>
    <cellStyle name="Output 2 7 4" xfId="813"/>
    <cellStyle name="Output 2 7 5" xfId="814"/>
    <cellStyle name="Output 2 7 6" xfId="815"/>
    <cellStyle name="Output 2 8" xfId="816"/>
    <cellStyle name="Output 2 8 2" xfId="817"/>
    <cellStyle name="Output 2 8 3" xfId="818"/>
    <cellStyle name="Output 2 8 4" xfId="819"/>
    <cellStyle name="Output 2 9" xfId="820"/>
    <cellStyle name="Output 2 9 2" xfId="821"/>
    <cellStyle name="Output 2 9 3" xfId="822"/>
    <cellStyle name="Output 2 9 4" xfId="823"/>
    <cellStyle name="Percent" xfId="1" builtinId="5"/>
    <cellStyle name="Percent [2]" xfId="824"/>
    <cellStyle name="Percent [2] 2" xfId="825"/>
    <cellStyle name="Percent [2]_29(d) - Gas extensions -tariffs" xfId="826"/>
    <cellStyle name="Percent 12" xfId="827"/>
    <cellStyle name="Percent 12 2" xfId="828"/>
    <cellStyle name="Percent 12 2 2" xfId="829"/>
    <cellStyle name="Percent 12 3" xfId="830"/>
    <cellStyle name="Percent 12 4" xfId="831"/>
    <cellStyle name="Percent 2" xfId="832"/>
    <cellStyle name="Percent 2 2" xfId="833"/>
    <cellStyle name="Percent 2 2 2" xfId="834"/>
    <cellStyle name="Percent 2 2 2 2" xfId="835"/>
    <cellStyle name="Percent 2 2 2 2 2" xfId="836"/>
    <cellStyle name="Percent 2 2 2 2 3" xfId="837"/>
    <cellStyle name="Percent 2 2 2 3" xfId="838"/>
    <cellStyle name="Percent 2 2 2 4" xfId="839"/>
    <cellStyle name="Percent 2 2 3" xfId="840"/>
    <cellStyle name="Percent 2 2 3 2" xfId="841"/>
    <cellStyle name="Percent 2 2 3 2 2" xfId="842"/>
    <cellStyle name="Percent 2 2 3 2 3" xfId="843"/>
    <cellStyle name="Percent 2 2 3 3" xfId="844"/>
    <cellStyle name="Percent 2 2 3 4" xfId="845"/>
    <cellStyle name="Percent 2 3" xfId="846"/>
    <cellStyle name="Percent 2 3 2" xfId="847"/>
    <cellStyle name="Percent 2 3 2 2" xfId="848"/>
    <cellStyle name="Percent 2 3 2 3" xfId="849"/>
    <cellStyle name="Percent 2 3 3" xfId="850"/>
    <cellStyle name="Percent 2 3 4" xfId="851"/>
    <cellStyle name="Percent 2 4" xfId="852"/>
    <cellStyle name="Percent 2 4 2" xfId="853"/>
    <cellStyle name="Percent 2 4 2 2" xfId="854"/>
    <cellStyle name="Percent 2 4 2 3" xfId="855"/>
    <cellStyle name="Percent 2 4 3" xfId="856"/>
    <cellStyle name="Percent 2 4 4" xfId="857"/>
    <cellStyle name="Percent 3" xfId="858"/>
    <cellStyle name="Percent 3 2" xfId="859"/>
    <cellStyle name="Percent 3 4" xfId="860"/>
    <cellStyle name="Percent 3 4 2" xfId="861"/>
    <cellStyle name="Percent 3 4 3" xfId="862"/>
    <cellStyle name="Percent 4" xfId="863"/>
    <cellStyle name="Percent 5" xfId="864"/>
    <cellStyle name="Percent 5 2" xfId="865"/>
    <cellStyle name="Percent 5 3" xfId="866"/>
    <cellStyle name="Percent 6" xfId="867"/>
    <cellStyle name="Percent 7" xfId="868"/>
    <cellStyle name="Percent 8" xfId="869"/>
    <cellStyle name="Percentage" xfId="870"/>
    <cellStyle name="Period Title" xfId="871"/>
    <cellStyle name="PSChar" xfId="872"/>
    <cellStyle name="PSDate" xfId="873"/>
    <cellStyle name="PSDec" xfId="874"/>
    <cellStyle name="PSDetail" xfId="875"/>
    <cellStyle name="PSDetail 2" xfId="876"/>
    <cellStyle name="PSHeading" xfId="877"/>
    <cellStyle name="PSHeading 2" xfId="878"/>
    <cellStyle name="PSHeading 2 2" xfId="879"/>
    <cellStyle name="PSHeading 2 2 2" xfId="880"/>
    <cellStyle name="PSHeading 2 3" xfId="881"/>
    <cellStyle name="PSHeading 3" xfId="882"/>
    <cellStyle name="PSHeading 3 2" xfId="883"/>
    <cellStyle name="PSHeading 3 2 2" xfId="884"/>
    <cellStyle name="PSHeading 3 2 2 2" xfId="885"/>
    <cellStyle name="PSHeading 3 2 3" xfId="886"/>
    <cellStyle name="PSHeading 3 3" xfId="887"/>
    <cellStyle name="PSHeading 4" xfId="888"/>
    <cellStyle name="PSHeading 4 2" xfId="889"/>
    <cellStyle name="PSHeading 5" xfId="890"/>
    <cellStyle name="PSInt" xfId="891"/>
    <cellStyle name="PSSpacer" xfId="892"/>
    <cellStyle name="Ratio" xfId="893"/>
    <cellStyle name="Ratio 2" xfId="894"/>
    <cellStyle name="Ratio_29(d) - Gas extensions -tariffs" xfId="895"/>
    <cellStyle name="Right Date" xfId="896"/>
    <cellStyle name="Right Number" xfId="897"/>
    <cellStyle name="Right Year" xfId="898"/>
    <cellStyle name="RIN_Input$_3dp" xfId="899"/>
    <cellStyle name="SAPError" xfId="900"/>
    <cellStyle name="SAPError 2" xfId="901"/>
    <cellStyle name="SAPKey" xfId="902"/>
    <cellStyle name="SAPKey 2" xfId="903"/>
    <cellStyle name="SAPLocked" xfId="904"/>
    <cellStyle name="SAPLocked 2" xfId="905"/>
    <cellStyle name="SAPOutput" xfId="906"/>
    <cellStyle name="SAPOutput 2" xfId="907"/>
    <cellStyle name="SAPSpace" xfId="908"/>
    <cellStyle name="SAPSpace 2" xfId="909"/>
    <cellStyle name="SAPText" xfId="910"/>
    <cellStyle name="SAPText 2" xfId="911"/>
    <cellStyle name="SAPUnLocked" xfId="912"/>
    <cellStyle name="SAPUnLocked 2" xfId="913"/>
    <cellStyle name="Sheet Title" xfId="914"/>
    <cellStyle name="SheetHeader1" xfId="915"/>
    <cellStyle name="Style 1" xfId="916"/>
    <cellStyle name="Style 1 2" xfId="917"/>
    <cellStyle name="Style 1 2 2" xfId="918"/>
    <cellStyle name="Style 1 3" xfId="919"/>
    <cellStyle name="Style 1 3 2" xfId="920"/>
    <cellStyle name="Style 1 3 3" xfId="921"/>
    <cellStyle name="Style 1 4" xfId="922"/>
    <cellStyle name="Style 1_29(d) - Gas extensions -tariffs" xfId="923"/>
    <cellStyle name="Style2" xfId="924"/>
    <cellStyle name="Style3" xfId="925"/>
    <cellStyle name="Style4" xfId="926"/>
    <cellStyle name="Style4 2" xfId="927"/>
    <cellStyle name="Style4_29(d) - Gas extensions -tariffs" xfId="928"/>
    <cellStyle name="Style5" xfId="929"/>
    <cellStyle name="Style5 2" xfId="930"/>
    <cellStyle name="Style5_29(d) - Gas extensions -tariffs" xfId="931"/>
    <cellStyle name="Table Head Green" xfId="932"/>
    <cellStyle name="Table Head Green 2" xfId="933"/>
    <cellStyle name="Table Head_pldt" xfId="934"/>
    <cellStyle name="Table Source" xfId="935"/>
    <cellStyle name="Table Units" xfId="936"/>
    <cellStyle name="Table Units 2" xfId="937"/>
    <cellStyle name="TableLvl2" xfId="5"/>
    <cellStyle name="TableLvl3" xfId="4"/>
    <cellStyle name="Text" xfId="938"/>
    <cellStyle name="Text 2" xfId="939"/>
    <cellStyle name="Text 3" xfId="940"/>
    <cellStyle name="Text Head 1" xfId="941"/>
    <cellStyle name="Text Head 2" xfId="942"/>
    <cellStyle name="Text Indent 2" xfId="943"/>
    <cellStyle name="Theirs" xfId="944"/>
    <cellStyle name="Title 2" xfId="945"/>
    <cellStyle name="TOC 1" xfId="946"/>
    <cellStyle name="TOC 2" xfId="947"/>
    <cellStyle name="TOC 3" xfId="948"/>
    <cellStyle name="Total 2" xfId="949"/>
    <cellStyle name="Total 2 10" xfId="950"/>
    <cellStyle name="Total 2 11" xfId="951"/>
    <cellStyle name="Total 2 12" xfId="952"/>
    <cellStyle name="Total 2 2" xfId="953"/>
    <cellStyle name="Total 2 2 2" xfId="954"/>
    <cellStyle name="Total 2 2 2 2" xfId="955"/>
    <cellStyle name="Total 2 2 2 3" xfId="956"/>
    <cellStyle name="Total 2 2 2 4" xfId="957"/>
    <cellStyle name="Total 2 2 3" xfId="958"/>
    <cellStyle name="Total 2 2 3 2" xfId="959"/>
    <cellStyle name="Total 2 2 3 3" xfId="960"/>
    <cellStyle name="Total 2 2 3 4" xfId="961"/>
    <cellStyle name="Total 2 2 4" xfId="962"/>
    <cellStyle name="Total 2 2 5" xfId="963"/>
    <cellStyle name="Total 2 2 6" xfId="964"/>
    <cellStyle name="Total 2 3" xfId="965"/>
    <cellStyle name="Total 2 3 2" xfId="966"/>
    <cellStyle name="Total 2 3 2 2" xfId="967"/>
    <cellStyle name="Total 2 3 2 3" xfId="968"/>
    <cellStyle name="Total 2 3 2 4" xfId="969"/>
    <cellStyle name="Total 2 3 3" xfId="970"/>
    <cellStyle name="Total 2 3 3 2" xfId="971"/>
    <cellStyle name="Total 2 3 3 3" xfId="972"/>
    <cellStyle name="Total 2 3 3 4" xfId="973"/>
    <cellStyle name="Total 2 3 4" xfId="974"/>
    <cellStyle name="Total 2 3 5" xfId="975"/>
    <cellStyle name="Total 2 3 6" xfId="976"/>
    <cellStyle name="Total 2 4" xfId="977"/>
    <cellStyle name="Total 2 4 2" xfId="978"/>
    <cellStyle name="Total 2 4 2 2" xfId="979"/>
    <cellStyle name="Total 2 4 2 3" xfId="980"/>
    <cellStyle name="Total 2 4 2 4" xfId="981"/>
    <cellStyle name="Total 2 4 3" xfId="982"/>
    <cellStyle name="Total 2 4 3 2" xfId="983"/>
    <cellStyle name="Total 2 4 3 3" xfId="984"/>
    <cellStyle name="Total 2 4 3 4" xfId="985"/>
    <cellStyle name="Total 2 4 4" xfId="986"/>
    <cellStyle name="Total 2 4 5" xfId="987"/>
    <cellStyle name="Total 2 4 6" xfId="988"/>
    <cellStyle name="Total 2 5" xfId="989"/>
    <cellStyle name="Total 2 5 2" xfId="990"/>
    <cellStyle name="Total 2 5 2 2" xfId="991"/>
    <cellStyle name="Total 2 5 2 3" xfId="992"/>
    <cellStyle name="Total 2 5 2 4" xfId="993"/>
    <cellStyle name="Total 2 5 3" xfId="994"/>
    <cellStyle name="Total 2 5 3 2" xfId="995"/>
    <cellStyle name="Total 2 5 3 3" xfId="996"/>
    <cellStyle name="Total 2 5 3 4" xfId="997"/>
    <cellStyle name="Total 2 5 4" xfId="998"/>
    <cellStyle name="Total 2 5 5" xfId="999"/>
    <cellStyle name="Total 2 5 6" xfId="1000"/>
    <cellStyle name="Total 2 6" xfId="1001"/>
    <cellStyle name="Total 2 6 2" xfId="1002"/>
    <cellStyle name="Total 2 6 2 2" xfId="1003"/>
    <cellStyle name="Total 2 6 2 3" xfId="1004"/>
    <cellStyle name="Total 2 6 2 4" xfId="1005"/>
    <cellStyle name="Total 2 6 3" xfId="1006"/>
    <cellStyle name="Total 2 6 3 2" xfId="1007"/>
    <cellStyle name="Total 2 6 3 3" xfId="1008"/>
    <cellStyle name="Total 2 6 3 4" xfId="1009"/>
    <cellStyle name="Total 2 6 4" xfId="1010"/>
    <cellStyle name="Total 2 6 5" xfId="1011"/>
    <cellStyle name="Total 2 6 6" xfId="1012"/>
    <cellStyle name="Total 2 7" xfId="1013"/>
    <cellStyle name="Total 2 7 2" xfId="1014"/>
    <cellStyle name="Total 2 7 2 2" xfId="1015"/>
    <cellStyle name="Total 2 7 2 3" xfId="1016"/>
    <cellStyle name="Total 2 7 2 4" xfId="1017"/>
    <cellStyle name="Total 2 7 3" xfId="1018"/>
    <cellStyle name="Total 2 7 3 2" xfId="1019"/>
    <cellStyle name="Total 2 7 3 3" xfId="1020"/>
    <cellStyle name="Total 2 7 3 4" xfId="1021"/>
    <cellStyle name="Total 2 7 4" xfId="1022"/>
    <cellStyle name="Total 2 7 5" xfId="1023"/>
    <cellStyle name="Total 2 7 6" xfId="1024"/>
    <cellStyle name="Total 2 8" xfId="1025"/>
    <cellStyle name="Total 2 8 2" xfId="1026"/>
    <cellStyle name="Total 2 8 3" xfId="1027"/>
    <cellStyle name="Total 2 8 4" xfId="1028"/>
    <cellStyle name="Total 2 9" xfId="1029"/>
    <cellStyle name="Total 2 9 2" xfId="1030"/>
    <cellStyle name="Total 2 9 3" xfId="1031"/>
    <cellStyle name="Total 2 9 4" xfId="1032"/>
    <cellStyle name="Warning Text 2" xfId="1033"/>
    <cellStyle name="year" xfId="1034"/>
    <cellStyle name="year 2" xfId="1035"/>
    <cellStyle name="year_29(d) - Gas extensions -tariffs" xfId="10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499984740745262"/>
    <pageSetUpPr autoPageBreaks="0" fitToPage="1"/>
  </sheetPr>
  <dimension ref="A1:AB57"/>
  <sheetViews>
    <sheetView showGridLines="0" tabSelected="1" zoomScale="85" zoomScaleNormal="85" workbookViewId="0">
      <selection activeCell="B7" sqref="B7"/>
    </sheetView>
  </sheetViews>
  <sheetFormatPr defaultColWidth="0" defaultRowHeight="15" zeroHeight="1"/>
  <cols>
    <col min="1" max="1" width="2.85546875" style="2" customWidth="1"/>
    <col min="2" max="2" width="48.5703125" style="1" customWidth="1"/>
    <col min="3" max="27" width="10.28515625" style="1" customWidth="1"/>
    <col min="28" max="28" width="0" style="1" hidden="1" customWidth="1"/>
    <col min="29" max="16384" width="10.7109375" style="1" hidden="1"/>
  </cols>
  <sheetData>
    <row r="1" spans="1:27" ht="15.75" thickBot="1"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ht="16.5" thickBot="1">
      <c r="B2" s="106" t="s">
        <v>40</v>
      </c>
      <c r="C2" s="264" t="s">
        <v>52</v>
      </c>
      <c r="D2" s="265"/>
      <c r="E2" s="265"/>
      <c r="F2" s="265"/>
      <c r="G2" s="265"/>
      <c r="H2" s="265"/>
      <c r="I2" s="265"/>
      <c r="J2" s="265"/>
      <c r="K2" s="265"/>
      <c r="L2" s="266"/>
      <c r="M2" s="236" t="s">
        <v>14</v>
      </c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7" s="161" customFormat="1" ht="15.75" thickBot="1">
      <c r="A3" s="164"/>
      <c r="B3" s="163"/>
      <c r="C3" s="165" t="s">
        <v>39</v>
      </c>
      <c r="D3" s="166" t="s">
        <v>51</v>
      </c>
      <c r="E3" s="166" t="s">
        <v>50</v>
      </c>
      <c r="F3" s="166" t="s">
        <v>49</v>
      </c>
      <c r="G3" s="166" t="s">
        <v>48</v>
      </c>
      <c r="H3" s="166" t="s">
        <v>47</v>
      </c>
      <c r="I3" s="166" t="s">
        <v>6</v>
      </c>
      <c r="J3" s="166" t="s">
        <v>5</v>
      </c>
      <c r="K3" s="166" t="s">
        <v>4</v>
      </c>
      <c r="L3" s="167" t="s">
        <v>3</v>
      </c>
      <c r="M3" s="168" t="s">
        <v>2</v>
      </c>
      <c r="N3" s="162"/>
    </row>
    <row r="4" spans="1:27">
      <c r="B4" s="160" t="s">
        <v>38</v>
      </c>
      <c r="C4" s="169">
        <v>164.6</v>
      </c>
      <c r="D4" s="170">
        <v>167</v>
      </c>
      <c r="E4" s="170">
        <v>172.1</v>
      </c>
      <c r="F4" s="170">
        <v>178.3</v>
      </c>
      <c r="G4" s="171"/>
      <c r="H4" s="171"/>
      <c r="I4" s="171"/>
      <c r="J4" s="171"/>
      <c r="K4" s="171"/>
      <c r="L4" s="171"/>
      <c r="M4" s="172"/>
    </row>
    <row r="5" spans="1:27" ht="15.75" thickBot="1">
      <c r="B5" s="159" t="s">
        <v>37</v>
      </c>
      <c r="C5" s="173"/>
      <c r="D5" s="174"/>
      <c r="E5" s="175">
        <v>95.8</v>
      </c>
      <c r="F5" s="175">
        <v>99.2</v>
      </c>
      <c r="G5" s="175">
        <v>100.4</v>
      </c>
      <c r="H5" s="175">
        <v>102.8</v>
      </c>
      <c r="I5" s="175">
        <v>105.9</v>
      </c>
      <c r="J5" s="175">
        <v>107.5</v>
      </c>
      <c r="K5" s="175">
        <v>108.6</v>
      </c>
      <c r="L5" s="175">
        <v>110.7</v>
      </c>
      <c r="M5" s="176">
        <v>113.2</v>
      </c>
      <c r="N5" s="1" t="s">
        <v>36</v>
      </c>
    </row>
    <row r="6" spans="1:27">
      <c r="B6" s="158" t="s">
        <v>35</v>
      </c>
      <c r="C6" s="177"/>
      <c r="D6" s="178">
        <f>D4/C4-1</f>
        <v>1.4580801944106936E-2</v>
      </c>
      <c r="E6" s="178">
        <f>E4/D4-1</f>
        <v>3.0538922155688653E-2</v>
      </c>
      <c r="F6" s="178">
        <f>F4/E4-1</f>
        <v>3.6025566531086683E-2</v>
      </c>
      <c r="G6" s="178">
        <f t="shared" ref="G6:M6" si="0">G5/F5-1</f>
        <v>1.2096774193548487E-2</v>
      </c>
      <c r="H6" s="178">
        <f t="shared" si="0"/>
        <v>2.3904382470119501E-2</v>
      </c>
      <c r="I6" s="178">
        <f t="shared" si="0"/>
        <v>3.0155642023346418E-2</v>
      </c>
      <c r="J6" s="178">
        <f t="shared" si="0"/>
        <v>1.5108593012275628E-2</v>
      </c>
      <c r="K6" s="178">
        <f t="shared" si="0"/>
        <v>1.0232558139534831E-2</v>
      </c>
      <c r="L6" s="178">
        <f t="shared" si="0"/>
        <v>1.9337016574585641E-2</v>
      </c>
      <c r="M6" s="179">
        <f t="shared" si="0"/>
        <v>2.258355916892496E-2</v>
      </c>
      <c r="O6" s="157"/>
      <c r="P6" s="157"/>
      <c r="Q6" s="157"/>
      <c r="R6" s="156"/>
      <c r="S6" s="156"/>
      <c r="T6" s="156"/>
      <c r="U6" s="156"/>
      <c r="V6" s="156"/>
      <c r="W6" s="156"/>
      <c r="X6" s="156"/>
    </row>
    <row r="7" spans="1:27" customFormat="1" ht="15.75" thickBot="1">
      <c r="A7" s="2"/>
      <c r="B7" s="155" t="s">
        <v>53</v>
      </c>
      <c r="C7" s="180">
        <f t="shared" ref="C7:L7" si="1">D7/(1+D6)</f>
        <v>0.80899107986896257</v>
      </c>
      <c r="D7" s="185">
        <f t="shared" si="1"/>
        <v>0.82078681857908109</v>
      </c>
      <c r="E7" s="181">
        <f t="shared" si="1"/>
        <v>0.84585276333808301</v>
      </c>
      <c r="F7" s="181">
        <f t="shared" si="1"/>
        <v>0.87632508833922262</v>
      </c>
      <c r="G7" s="181">
        <f t="shared" si="1"/>
        <v>0.88692579505300362</v>
      </c>
      <c r="H7" s="183">
        <f t="shared" si="1"/>
        <v>0.9081272084805655</v>
      </c>
      <c r="I7" s="184">
        <f t="shared" si="1"/>
        <v>0.93551236749116629</v>
      </c>
      <c r="J7" s="181">
        <f t="shared" si="1"/>
        <v>0.94964664310954072</v>
      </c>
      <c r="K7" s="181">
        <f t="shared" si="1"/>
        <v>0.95936395759717319</v>
      </c>
      <c r="L7" s="181">
        <f t="shared" si="1"/>
        <v>0.97791519434628982</v>
      </c>
      <c r="M7" s="182">
        <v>1</v>
      </c>
    </row>
    <row r="8" spans="1:27">
      <c r="B8" s="153"/>
      <c r="C8" s="152"/>
      <c r="D8" s="152"/>
      <c r="E8" s="152"/>
      <c r="F8" s="152"/>
      <c r="G8" s="152"/>
      <c r="H8" s="154"/>
      <c r="I8" s="154"/>
      <c r="J8" s="154"/>
      <c r="K8" s="154"/>
      <c r="L8" s="154"/>
      <c r="M8" s="154"/>
      <c r="N8" s="151"/>
      <c r="O8" s="23"/>
      <c r="P8" s="150"/>
      <c r="Q8" s="151"/>
      <c r="R8" s="151"/>
      <c r="S8" s="151"/>
      <c r="T8" s="151"/>
      <c r="U8" s="151"/>
      <c r="V8" s="151"/>
      <c r="W8" s="150"/>
      <c r="X8" s="150"/>
      <c r="Y8" s="150"/>
      <c r="Z8" s="150"/>
      <c r="AA8" s="150"/>
    </row>
    <row r="9" spans="1:27">
      <c r="B9" s="153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1"/>
      <c r="R9" s="151"/>
      <c r="S9" s="151"/>
      <c r="T9" s="151"/>
      <c r="U9" s="151"/>
      <c r="V9" s="151"/>
      <c r="W9" s="150"/>
      <c r="X9" s="150"/>
      <c r="Y9" s="150"/>
      <c r="Z9" s="150"/>
      <c r="AA9" s="150"/>
    </row>
    <row r="10" spans="1:27" ht="15.75" thickBot="1">
      <c r="B10" s="153"/>
      <c r="C10" s="152"/>
      <c r="D10" s="152"/>
      <c r="E10" s="152"/>
      <c r="F10" s="152"/>
      <c r="G10" s="152"/>
      <c r="H10" s="152"/>
      <c r="I10" s="152"/>
      <c r="J10" s="152"/>
      <c r="K10" s="152"/>
      <c r="L10" s="151"/>
      <c r="M10" s="150"/>
      <c r="N10" s="151"/>
      <c r="O10" s="23"/>
      <c r="P10" s="150"/>
      <c r="Q10" s="151"/>
      <c r="R10" s="151"/>
      <c r="S10" s="151"/>
      <c r="T10" s="151"/>
      <c r="U10" s="151"/>
      <c r="V10" s="151"/>
      <c r="W10" s="150"/>
      <c r="X10" s="150"/>
      <c r="Y10" s="150"/>
      <c r="Z10" s="150"/>
      <c r="AA10" s="150"/>
    </row>
    <row r="11" spans="1:27" s="149" customFormat="1" ht="19.5" thickBot="1">
      <c r="B11" s="238" t="s">
        <v>34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40"/>
    </row>
    <row r="12" spans="1:27" s="103" customFormat="1" ht="26.25" customHeight="1" thickBot="1">
      <c r="B12" s="145" t="s">
        <v>33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7"/>
      <c r="V12"/>
      <c r="W12"/>
      <c r="X12"/>
      <c r="Y12"/>
      <c r="Z12"/>
      <c r="AA12"/>
    </row>
    <row r="13" spans="1:27" ht="16.5" thickBot="1">
      <c r="B13" s="146"/>
      <c r="C13" s="267" t="s">
        <v>32</v>
      </c>
      <c r="D13" s="268"/>
      <c r="E13" s="268"/>
      <c r="F13" s="269"/>
      <c r="G13" s="270" t="s">
        <v>31</v>
      </c>
      <c r="H13" s="271"/>
      <c r="I13" s="271"/>
      <c r="J13" s="271"/>
      <c r="K13" s="272"/>
      <c r="L13" s="19"/>
      <c r="M13" s="255" t="s">
        <v>46</v>
      </c>
      <c r="N13" s="256"/>
      <c r="O13" s="256"/>
      <c r="P13" s="256"/>
      <c r="Q13" s="256"/>
      <c r="R13" s="256"/>
      <c r="S13" s="256"/>
      <c r="T13" s="256"/>
      <c r="U13" s="257"/>
      <c r="V13"/>
      <c r="W13"/>
      <c r="X13"/>
      <c r="Y13"/>
      <c r="Z13"/>
      <c r="AA13" s="71"/>
    </row>
    <row r="14" spans="1:27" ht="15.75">
      <c r="B14" s="146"/>
      <c r="C14" s="273" t="s">
        <v>20</v>
      </c>
      <c r="D14" s="274"/>
      <c r="E14" s="274"/>
      <c r="F14" s="275"/>
      <c r="G14" s="276" t="s">
        <v>9</v>
      </c>
      <c r="H14" s="277"/>
      <c r="I14" s="277"/>
      <c r="J14" s="277"/>
      <c r="K14" s="278"/>
      <c r="L14" s="19"/>
      <c r="M14" s="279" t="s">
        <v>20</v>
      </c>
      <c r="N14" s="280"/>
      <c r="O14" s="280"/>
      <c r="P14" s="281"/>
      <c r="Q14" s="282" t="s">
        <v>9</v>
      </c>
      <c r="R14" s="283"/>
      <c r="S14" s="283"/>
      <c r="T14" s="283"/>
      <c r="U14" s="284"/>
      <c r="V14"/>
      <c r="W14"/>
      <c r="X14"/>
      <c r="Y14"/>
      <c r="Z14"/>
      <c r="AA14" s="71"/>
    </row>
    <row r="15" spans="1:27" ht="16.5" thickBot="1">
      <c r="B15" s="145"/>
      <c r="C15" s="99" t="s">
        <v>50</v>
      </c>
      <c r="D15" s="98" t="s">
        <v>49</v>
      </c>
      <c r="E15" s="98" t="s">
        <v>48</v>
      </c>
      <c r="F15" s="97" t="s">
        <v>47</v>
      </c>
      <c r="G15" s="96" t="s">
        <v>6</v>
      </c>
      <c r="H15" s="95" t="s">
        <v>5</v>
      </c>
      <c r="I15" s="95" t="s">
        <v>4</v>
      </c>
      <c r="J15" s="95" t="s">
        <v>3</v>
      </c>
      <c r="K15" s="94" t="s">
        <v>2</v>
      </c>
      <c r="L15" s="19"/>
      <c r="M15" s="99" t="s">
        <v>50</v>
      </c>
      <c r="N15" s="98" t="s">
        <v>49</v>
      </c>
      <c r="O15" s="98" t="s">
        <v>48</v>
      </c>
      <c r="P15" s="192" t="s">
        <v>47</v>
      </c>
      <c r="Q15" s="96" t="s">
        <v>6</v>
      </c>
      <c r="R15" s="95" t="s">
        <v>5</v>
      </c>
      <c r="S15" s="95" t="s">
        <v>4</v>
      </c>
      <c r="T15" s="95" t="s">
        <v>3</v>
      </c>
      <c r="U15" s="94" t="s">
        <v>2</v>
      </c>
      <c r="V15"/>
      <c r="W15"/>
      <c r="X15"/>
      <c r="Y15"/>
      <c r="Z15"/>
      <c r="AA15" s="71"/>
    </row>
    <row r="16" spans="1:27">
      <c r="B16" s="144" t="s">
        <v>30</v>
      </c>
      <c r="C16" s="92"/>
      <c r="D16" s="91"/>
      <c r="E16" s="91"/>
      <c r="F16" s="90"/>
      <c r="G16" s="187">
        <v>3.765377083716829</v>
      </c>
      <c r="H16" s="91">
        <v>3.7968189894282829</v>
      </c>
      <c r="I16" s="91">
        <v>3.8264790270570406</v>
      </c>
      <c r="J16" s="91">
        <v>3.8535740699960876</v>
      </c>
      <c r="K16" s="188">
        <v>4.0568329300237025</v>
      </c>
      <c r="L16" s="19"/>
      <c r="M16" s="143"/>
      <c r="N16" s="142">
        <f>+D16/$C$7</f>
        <v>0</v>
      </c>
      <c r="O16" s="142">
        <f>+E16/$C$7</f>
        <v>0</v>
      </c>
      <c r="P16" s="129">
        <f>+F16/$C$7</f>
        <v>0</v>
      </c>
      <c r="Q16" s="193">
        <f>+G16/$H$7</f>
        <v>4.1463101738982973</v>
      </c>
      <c r="R16" s="142">
        <f>+H16/$H$7</f>
        <v>4.1809329727945679</v>
      </c>
      <c r="S16" s="142">
        <f>+I16/$H$7</f>
        <v>4.213593636798219</v>
      </c>
      <c r="T16" s="142">
        <f>+J16/$H$7</f>
        <v>4.2434298124859637</v>
      </c>
      <c r="U16" s="194">
        <f>+K16/$H$7</f>
        <v>4.4672518256681233</v>
      </c>
      <c r="V16"/>
      <c r="W16"/>
      <c r="X16"/>
      <c r="Y16"/>
      <c r="Z16"/>
      <c r="AA16" s="71"/>
    </row>
    <row r="17" spans="2:27">
      <c r="B17" s="141" t="s">
        <v>29</v>
      </c>
      <c r="C17" s="83"/>
      <c r="D17" s="140"/>
      <c r="E17" s="140"/>
      <c r="F17" s="139"/>
      <c r="G17" s="189"/>
      <c r="H17" s="140"/>
      <c r="I17" s="140"/>
      <c r="J17" s="140"/>
      <c r="K17" s="139"/>
      <c r="L17" s="138"/>
      <c r="M17" s="137"/>
      <c r="N17" s="136"/>
      <c r="O17" s="136"/>
      <c r="P17" s="135"/>
      <c r="Q17" s="134"/>
      <c r="R17" s="133"/>
      <c r="S17" s="133"/>
      <c r="T17" s="133"/>
      <c r="U17" s="132"/>
      <c r="V17"/>
      <c r="W17"/>
      <c r="X17"/>
      <c r="Y17"/>
      <c r="Z17"/>
      <c r="AA17" s="71"/>
    </row>
    <row r="18" spans="2:27">
      <c r="B18" s="73" t="s">
        <v>28</v>
      </c>
      <c r="C18" s="69"/>
      <c r="D18" s="57"/>
      <c r="E18" s="57"/>
      <c r="F18" s="74"/>
      <c r="G18" s="190">
        <v>-6.807989461348081E-2</v>
      </c>
      <c r="H18" s="57">
        <v>-6.7070443984549366E-2</v>
      </c>
      <c r="I18" s="57">
        <v>-6.5750931012507841E-2</v>
      </c>
      <c r="J18" s="57">
        <v>-6.4647360602142212E-2</v>
      </c>
      <c r="K18" s="68">
        <v>-6.2678763188961428E-2</v>
      </c>
      <c r="L18" s="186"/>
      <c r="M18" s="130"/>
      <c r="N18" s="127">
        <f t="shared" ref="N18:P22" si="2">+D18/$C$7</f>
        <v>0</v>
      </c>
      <c r="O18" s="127">
        <f t="shared" si="2"/>
        <v>0</v>
      </c>
      <c r="P18" s="129">
        <f t="shared" si="2"/>
        <v>0</v>
      </c>
      <c r="Q18" s="128">
        <f t="shared" ref="Q18:U22" si="3">+G18/$H$7</f>
        <v>-7.4967354768930225E-2</v>
      </c>
      <c r="R18" s="127">
        <f t="shared" si="3"/>
        <v>-7.3855780730067974E-2</v>
      </c>
      <c r="S18" s="127">
        <f t="shared" si="3"/>
        <v>-7.2402776173306288E-2</v>
      </c>
      <c r="T18" s="127">
        <f t="shared" si="3"/>
        <v>-7.1187560507417286E-2</v>
      </c>
      <c r="U18" s="195">
        <f t="shared" si="3"/>
        <v>-6.9019805379284371E-2</v>
      </c>
      <c r="V18" s="85"/>
      <c r="W18"/>
      <c r="X18"/>
      <c r="Y18"/>
      <c r="Z18"/>
      <c r="AA18" s="71"/>
    </row>
    <row r="19" spans="2:27">
      <c r="B19" s="73" t="s">
        <v>27</v>
      </c>
      <c r="C19" s="69"/>
      <c r="D19" s="57"/>
      <c r="E19" s="57"/>
      <c r="F19" s="74"/>
      <c r="G19" s="190">
        <v>-0.98942781084926634</v>
      </c>
      <c r="H19" s="57">
        <v>-1.0077322253499776</v>
      </c>
      <c r="I19" s="57">
        <v>-1.026375271518952</v>
      </c>
      <c r="J19" s="57">
        <v>-1.0453632140420528</v>
      </c>
      <c r="K19" s="68">
        <v>-1.0647024335018307</v>
      </c>
      <c r="L19" s="186"/>
      <c r="M19" s="130"/>
      <c r="N19" s="127">
        <f t="shared" si="2"/>
        <v>0</v>
      </c>
      <c r="O19" s="127">
        <f t="shared" si="2"/>
        <v>0</v>
      </c>
      <c r="P19" s="129">
        <f t="shared" si="2"/>
        <v>0</v>
      </c>
      <c r="Q19" s="128">
        <f t="shared" si="3"/>
        <v>-1.0895255660324605</v>
      </c>
      <c r="R19" s="127">
        <f t="shared" si="3"/>
        <v>-1.1096817890040609</v>
      </c>
      <c r="S19" s="127">
        <f t="shared" si="3"/>
        <v>-1.1302109021006357</v>
      </c>
      <c r="T19" s="127">
        <f t="shared" si="3"/>
        <v>-1.1511198037894976</v>
      </c>
      <c r="U19" s="195">
        <f t="shared" si="3"/>
        <v>-1.1724155201596034</v>
      </c>
      <c r="V19"/>
      <c r="W19"/>
      <c r="X19"/>
      <c r="Y19"/>
      <c r="Z19"/>
      <c r="AA19" s="71"/>
    </row>
    <row r="20" spans="2:27">
      <c r="B20" s="70" t="s">
        <v>26</v>
      </c>
      <c r="C20" s="69"/>
      <c r="D20" s="57"/>
      <c r="E20" s="57"/>
      <c r="F20" s="74"/>
      <c r="G20" s="190"/>
      <c r="H20" s="57"/>
      <c r="I20" s="57"/>
      <c r="J20" s="57"/>
      <c r="K20" s="68"/>
      <c r="L20" s="78"/>
      <c r="M20" s="130"/>
      <c r="N20" s="127">
        <f t="shared" si="2"/>
        <v>0</v>
      </c>
      <c r="O20" s="127">
        <f t="shared" si="2"/>
        <v>0</v>
      </c>
      <c r="P20" s="129">
        <f t="shared" si="2"/>
        <v>0</v>
      </c>
      <c r="Q20" s="128">
        <f t="shared" si="3"/>
        <v>0</v>
      </c>
      <c r="R20" s="127">
        <f t="shared" si="3"/>
        <v>0</v>
      </c>
      <c r="S20" s="127">
        <f t="shared" si="3"/>
        <v>0</v>
      </c>
      <c r="T20" s="127">
        <f t="shared" si="3"/>
        <v>0</v>
      </c>
      <c r="U20" s="126">
        <f t="shared" si="3"/>
        <v>0</v>
      </c>
      <c r="V20"/>
      <c r="W20"/>
      <c r="X20"/>
      <c r="Y20"/>
      <c r="Z20"/>
      <c r="AA20" s="112"/>
    </row>
    <row r="21" spans="2:27">
      <c r="B21" s="131" t="s">
        <v>25</v>
      </c>
      <c r="C21" s="69"/>
      <c r="D21" s="57"/>
      <c r="E21" s="57"/>
      <c r="F21" s="74"/>
      <c r="G21" s="190"/>
      <c r="H21" s="57"/>
      <c r="I21" s="57"/>
      <c r="J21" s="57"/>
      <c r="K21" s="68"/>
      <c r="L21" s="78"/>
      <c r="M21" s="130"/>
      <c r="N21" s="127">
        <f t="shared" si="2"/>
        <v>0</v>
      </c>
      <c r="O21" s="127">
        <f t="shared" si="2"/>
        <v>0</v>
      </c>
      <c r="P21" s="129">
        <f t="shared" si="2"/>
        <v>0</v>
      </c>
      <c r="Q21" s="128">
        <f t="shared" si="3"/>
        <v>0</v>
      </c>
      <c r="R21" s="127">
        <f t="shared" si="3"/>
        <v>0</v>
      </c>
      <c r="S21" s="127">
        <f t="shared" si="3"/>
        <v>0</v>
      </c>
      <c r="T21" s="127">
        <f t="shared" si="3"/>
        <v>0</v>
      </c>
      <c r="U21" s="126">
        <f t="shared" si="3"/>
        <v>0</v>
      </c>
      <c r="V21"/>
      <c r="W21"/>
      <c r="X21"/>
      <c r="Y21"/>
      <c r="Z21"/>
      <c r="AA21" s="112"/>
    </row>
    <row r="22" spans="2:27" ht="26.25" thickBot="1">
      <c r="B22" s="63" t="s">
        <v>24</v>
      </c>
      <c r="C22" s="125"/>
      <c r="D22" s="123"/>
      <c r="E22" s="123"/>
      <c r="F22" s="124"/>
      <c r="G22" s="191"/>
      <c r="H22" s="123"/>
      <c r="I22" s="123"/>
      <c r="J22" s="123"/>
      <c r="K22" s="122"/>
      <c r="L22" s="78"/>
      <c r="M22" s="121"/>
      <c r="N22" s="118">
        <f t="shared" si="2"/>
        <v>0</v>
      </c>
      <c r="O22" s="118">
        <f t="shared" si="2"/>
        <v>0</v>
      </c>
      <c r="P22" s="120">
        <f t="shared" si="2"/>
        <v>0</v>
      </c>
      <c r="Q22" s="119">
        <f t="shared" si="3"/>
        <v>0</v>
      </c>
      <c r="R22" s="118">
        <f t="shared" si="3"/>
        <v>0</v>
      </c>
      <c r="S22" s="118">
        <f t="shared" si="3"/>
        <v>0</v>
      </c>
      <c r="T22" s="118">
        <f t="shared" si="3"/>
        <v>0</v>
      </c>
      <c r="U22" s="117">
        <f t="shared" si="3"/>
        <v>0</v>
      </c>
      <c r="V22"/>
      <c r="W22"/>
      <c r="X22"/>
      <c r="Y22"/>
      <c r="Z22"/>
      <c r="AA22" s="112"/>
    </row>
    <row r="23" spans="2:27" ht="15.75" thickBot="1">
      <c r="B23" s="51" t="s">
        <v>23</v>
      </c>
      <c r="C23" s="46">
        <f t="shared" ref="C23:K23" si="4">(C16+SUM(C18:C22))</f>
        <v>0</v>
      </c>
      <c r="D23" s="49">
        <f t="shared" si="4"/>
        <v>0</v>
      </c>
      <c r="E23" s="49">
        <f t="shared" si="4"/>
        <v>0</v>
      </c>
      <c r="F23" s="48">
        <f t="shared" si="4"/>
        <v>0</v>
      </c>
      <c r="G23" s="46">
        <f t="shared" si="4"/>
        <v>2.7078693782540819</v>
      </c>
      <c r="H23" s="49">
        <f t="shared" si="4"/>
        <v>2.7220163200937559</v>
      </c>
      <c r="I23" s="49">
        <f t="shared" si="4"/>
        <v>2.7343528245255806</v>
      </c>
      <c r="J23" s="49">
        <f t="shared" si="4"/>
        <v>2.7435634953518928</v>
      </c>
      <c r="K23" s="48">
        <f t="shared" si="4"/>
        <v>2.9294517333329102</v>
      </c>
      <c r="L23" s="78"/>
      <c r="M23" s="115">
        <f t="shared" ref="M23:U23" si="5">+SUM(M16:M22)</f>
        <v>0</v>
      </c>
      <c r="N23" s="114">
        <f t="shared" si="5"/>
        <v>0</v>
      </c>
      <c r="O23" s="114">
        <f t="shared" si="5"/>
        <v>0</v>
      </c>
      <c r="P23" s="116">
        <f t="shared" si="5"/>
        <v>0</v>
      </c>
      <c r="Q23" s="115">
        <f t="shared" si="5"/>
        <v>2.9818172530969069</v>
      </c>
      <c r="R23" s="114">
        <f t="shared" si="5"/>
        <v>2.9973954030604388</v>
      </c>
      <c r="S23" s="114">
        <f t="shared" si="5"/>
        <v>3.0109799585242767</v>
      </c>
      <c r="T23" s="114">
        <f t="shared" si="5"/>
        <v>3.0211224481890486</v>
      </c>
      <c r="U23" s="113">
        <f t="shared" si="5"/>
        <v>3.2258165001292358</v>
      </c>
      <c r="V23"/>
      <c r="W23"/>
      <c r="X23"/>
      <c r="Y23"/>
      <c r="Z23"/>
      <c r="AA23" s="112"/>
    </row>
    <row r="24" spans="2:27" ht="15.75" thickBot="1">
      <c r="B24" s="111"/>
      <c r="C24" s="108"/>
      <c r="D24" s="110"/>
      <c r="E24" s="110"/>
      <c r="F24" s="110"/>
      <c r="G24" s="110"/>
      <c r="H24" s="110"/>
      <c r="I24" s="110"/>
      <c r="J24" s="110"/>
      <c r="K24" s="110"/>
      <c r="L24" s="109"/>
      <c r="M24" s="108"/>
      <c r="N24" s="108"/>
      <c r="O24" s="108"/>
      <c r="P24" s="108"/>
      <c r="Q24" s="108"/>
      <c r="R24" s="108"/>
      <c r="S24" s="108"/>
      <c r="T24" s="108"/>
      <c r="U24" s="108"/>
      <c r="V24"/>
      <c r="W24"/>
      <c r="X24"/>
      <c r="Y24"/>
      <c r="Z24"/>
      <c r="AA24" s="107"/>
    </row>
    <row r="25" spans="2:27" s="103" customFormat="1" ht="23.25" customHeight="1" thickBot="1">
      <c r="B25" s="106" t="s">
        <v>22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4"/>
      <c r="V25"/>
      <c r="W25"/>
      <c r="X25"/>
      <c r="Y25"/>
      <c r="Z25"/>
    </row>
    <row r="26" spans="2:27" ht="24" customHeight="1" thickBot="1">
      <c r="B26" s="102"/>
      <c r="C26" s="252" t="s">
        <v>21</v>
      </c>
      <c r="D26" s="253"/>
      <c r="E26" s="253"/>
      <c r="F26" s="253"/>
      <c r="G26" s="253"/>
      <c r="H26" s="253"/>
      <c r="I26" s="253"/>
      <c r="J26" s="253"/>
      <c r="K26" s="254"/>
      <c r="L26" s="101"/>
      <c r="M26" s="255" t="s">
        <v>46</v>
      </c>
      <c r="N26" s="256"/>
      <c r="O26" s="256"/>
      <c r="P26" s="256"/>
      <c r="Q26" s="256"/>
      <c r="R26" s="256"/>
      <c r="S26" s="256"/>
      <c r="T26" s="256"/>
      <c r="U26" s="257"/>
      <c r="V26"/>
      <c r="W26"/>
      <c r="X26"/>
      <c r="Y26"/>
      <c r="Z26"/>
      <c r="AA26" s="71"/>
    </row>
    <row r="27" spans="2:27">
      <c r="B27" s="102"/>
      <c r="C27" s="258" t="s">
        <v>20</v>
      </c>
      <c r="D27" s="259"/>
      <c r="E27" s="259"/>
      <c r="F27" s="260"/>
      <c r="G27" s="261" t="s">
        <v>9</v>
      </c>
      <c r="H27" s="262"/>
      <c r="I27" s="262"/>
      <c r="J27" s="262"/>
      <c r="K27" s="263"/>
      <c r="L27" s="101"/>
      <c r="M27" s="258" t="s">
        <v>20</v>
      </c>
      <c r="N27" s="259"/>
      <c r="O27" s="259"/>
      <c r="P27" s="260"/>
      <c r="Q27" s="261" t="s">
        <v>9</v>
      </c>
      <c r="R27" s="262"/>
      <c r="S27" s="262"/>
      <c r="T27" s="262"/>
      <c r="U27" s="263"/>
      <c r="V27"/>
      <c r="W27"/>
      <c r="X27"/>
      <c r="Y27"/>
      <c r="Z27"/>
      <c r="AA27" s="71"/>
    </row>
    <row r="28" spans="2:27" ht="15.75" thickBot="1">
      <c r="B28" s="100"/>
      <c r="C28" s="99" t="s">
        <v>50</v>
      </c>
      <c r="D28" s="98" t="s">
        <v>49</v>
      </c>
      <c r="E28" s="98" t="s">
        <v>48</v>
      </c>
      <c r="F28" s="97" t="s">
        <v>47</v>
      </c>
      <c r="G28" s="96" t="s">
        <v>6</v>
      </c>
      <c r="H28" s="95" t="s">
        <v>5</v>
      </c>
      <c r="I28" s="95" t="s">
        <v>4</v>
      </c>
      <c r="J28" s="95" t="s">
        <v>3</v>
      </c>
      <c r="K28" s="94" t="s">
        <v>2</v>
      </c>
      <c r="L28" s="19"/>
      <c r="M28" s="99" t="s">
        <v>50</v>
      </c>
      <c r="N28" s="98" t="s">
        <v>49</v>
      </c>
      <c r="O28" s="98" t="s">
        <v>48</v>
      </c>
      <c r="P28" s="97" t="s">
        <v>47</v>
      </c>
      <c r="Q28" s="96" t="s">
        <v>6</v>
      </c>
      <c r="R28" s="95" t="s">
        <v>5</v>
      </c>
      <c r="S28" s="95" t="s">
        <v>4</v>
      </c>
      <c r="T28" s="95" t="s">
        <v>3</v>
      </c>
      <c r="U28" s="94" t="s">
        <v>2</v>
      </c>
      <c r="V28"/>
      <c r="W28"/>
      <c r="X28"/>
      <c r="Y28"/>
      <c r="Z28"/>
    </row>
    <row r="29" spans="2:27">
      <c r="B29" s="93" t="s">
        <v>19</v>
      </c>
      <c r="C29" s="92"/>
      <c r="D29" s="91"/>
      <c r="E29" s="91"/>
      <c r="F29" s="90"/>
      <c r="G29" s="91">
        <v>3.528</v>
      </c>
      <c r="H29" s="91">
        <v>4.2990000000000004</v>
      </c>
      <c r="I29" s="91">
        <v>3.8679999999999999</v>
      </c>
      <c r="J29" s="91">
        <v>4.1263825589254148</v>
      </c>
      <c r="K29" s="56"/>
      <c r="L29" s="89"/>
      <c r="M29" s="88"/>
      <c r="N29" s="87">
        <f t="shared" ref="N29:U29" si="6">+D29/F$7*(1+F$6)^0.5</f>
        <v>0</v>
      </c>
      <c r="O29" s="87">
        <f t="shared" si="6"/>
        <v>0</v>
      </c>
      <c r="P29" s="196">
        <f t="shared" si="6"/>
        <v>0</v>
      </c>
      <c r="Q29" s="200">
        <f t="shared" si="6"/>
        <v>3.8276345487488772</v>
      </c>
      <c r="R29" s="87">
        <f t="shared" si="6"/>
        <v>4.5610166726114665</v>
      </c>
      <c r="S29" s="87">
        <f t="shared" si="6"/>
        <v>4.0524134443819353</v>
      </c>
      <c r="T29" s="87">
        <f t="shared" si="6"/>
        <v>4.2601725816841087</v>
      </c>
      <c r="U29" s="86">
        <f t="shared" si="6"/>
        <v>0</v>
      </c>
      <c r="V29" s="85"/>
      <c r="W29"/>
      <c r="X29"/>
      <c r="Y29"/>
      <c r="Z29"/>
    </row>
    <row r="30" spans="2:27">
      <c r="B30" s="84" t="s">
        <v>18</v>
      </c>
      <c r="C30" s="83"/>
      <c r="D30" s="81"/>
      <c r="E30" s="81"/>
      <c r="F30" s="82"/>
      <c r="G30" s="80"/>
      <c r="H30" s="81"/>
      <c r="I30" s="80"/>
      <c r="J30" s="79"/>
      <c r="K30" s="56"/>
      <c r="L30" s="78"/>
      <c r="M30" s="77"/>
      <c r="N30" s="76"/>
      <c r="O30" s="76"/>
      <c r="P30" s="197"/>
      <c r="Q30" s="77"/>
      <c r="R30" s="76"/>
      <c r="S30" s="76"/>
      <c r="T30" s="76"/>
      <c r="U30" s="75"/>
      <c r="V30"/>
      <c r="W30"/>
      <c r="X30"/>
      <c r="Y30"/>
      <c r="Z30"/>
      <c r="AA30" s="71"/>
    </row>
    <row r="31" spans="2:27">
      <c r="B31" s="73" t="str">
        <f>B18</f>
        <v>Debt raising costs</v>
      </c>
      <c r="C31" s="69"/>
      <c r="D31" s="57"/>
      <c r="E31" s="57"/>
      <c r="F31" s="74"/>
      <c r="G31" s="57"/>
      <c r="H31" s="57"/>
      <c r="I31" s="67"/>
      <c r="J31" s="57"/>
      <c r="K31" s="56"/>
      <c r="L31" s="72"/>
      <c r="M31" s="66"/>
      <c r="N31" s="65">
        <f t="shared" ref="N31:U35" si="7">+D31/F$7*(1+F$6)^0.5</f>
        <v>0</v>
      </c>
      <c r="O31" s="65">
        <f t="shared" si="7"/>
        <v>0</v>
      </c>
      <c r="P31" s="198">
        <f t="shared" si="7"/>
        <v>0</v>
      </c>
      <c r="Q31" s="201">
        <f t="shared" si="7"/>
        <v>0</v>
      </c>
      <c r="R31" s="65">
        <f t="shared" si="7"/>
        <v>0</v>
      </c>
      <c r="S31" s="65">
        <f t="shared" si="7"/>
        <v>0</v>
      </c>
      <c r="T31" s="65">
        <f t="shared" si="7"/>
        <v>0</v>
      </c>
      <c r="U31" s="64">
        <f t="shared" si="7"/>
        <v>0</v>
      </c>
      <c r="V31"/>
      <c r="W31"/>
      <c r="X31"/>
      <c r="Y31"/>
      <c r="Z31"/>
      <c r="AA31" s="71"/>
    </row>
    <row r="32" spans="2:27">
      <c r="B32" s="73" t="str">
        <f>B19</f>
        <v>Connection charges</v>
      </c>
      <c r="C32" s="69"/>
      <c r="D32" s="57"/>
      <c r="E32" s="57"/>
      <c r="F32" s="68"/>
      <c r="G32" s="57">
        <v>-0.95727863000000013</v>
      </c>
      <c r="H32" s="57">
        <v>-0.995466615</v>
      </c>
      <c r="I32" s="67">
        <v>-0.9712160259999999</v>
      </c>
      <c r="J32" s="57">
        <v>-1.0196005930000001</v>
      </c>
      <c r="K32" s="56"/>
      <c r="L32" s="72"/>
      <c r="M32" s="66"/>
      <c r="N32" s="65">
        <f t="shared" si="7"/>
        <v>0</v>
      </c>
      <c r="O32" s="65">
        <f t="shared" si="7"/>
        <v>0</v>
      </c>
      <c r="P32" s="198">
        <f t="shared" si="7"/>
        <v>0</v>
      </c>
      <c r="Q32" s="201">
        <f t="shared" si="7"/>
        <v>-1.0385807134260185</v>
      </c>
      <c r="R32" s="65">
        <f t="shared" si="7"/>
        <v>-1.0561385968930217</v>
      </c>
      <c r="S32" s="65">
        <f t="shared" si="7"/>
        <v>-1.0175203932682511</v>
      </c>
      <c r="T32" s="65">
        <f t="shared" si="7"/>
        <v>-1.0526591823562355</v>
      </c>
      <c r="U32" s="64">
        <f t="shared" si="7"/>
        <v>0</v>
      </c>
      <c r="V32"/>
      <c r="W32"/>
      <c r="X32"/>
      <c r="Y32"/>
      <c r="Z32"/>
      <c r="AA32" s="71"/>
    </row>
    <row r="33" spans="1:27">
      <c r="B33" s="70" t="str">
        <f>B20</f>
        <v>Capitalisation policy changes</v>
      </c>
      <c r="C33" s="69"/>
      <c r="D33" s="57"/>
      <c r="E33" s="57"/>
      <c r="F33" s="68"/>
      <c r="G33" s="57"/>
      <c r="H33" s="57"/>
      <c r="I33" s="67"/>
      <c r="J33" s="57"/>
      <c r="K33" s="56"/>
      <c r="L33" s="55"/>
      <c r="M33" s="66"/>
      <c r="N33" s="65">
        <f t="shared" si="7"/>
        <v>0</v>
      </c>
      <c r="O33" s="65">
        <f t="shared" si="7"/>
        <v>0</v>
      </c>
      <c r="P33" s="198">
        <f t="shared" si="7"/>
        <v>0</v>
      </c>
      <c r="Q33" s="201">
        <f t="shared" si="7"/>
        <v>0</v>
      </c>
      <c r="R33" s="65">
        <f t="shared" si="7"/>
        <v>0</v>
      </c>
      <c r="S33" s="65">
        <f t="shared" si="7"/>
        <v>0</v>
      </c>
      <c r="T33" s="65">
        <f t="shared" si="7"/>
        <v>0</v>
      </c>
      <c r="U33" s="64">
        <f t="shared" si="7"/>
        <v>0</v>
      </c>
      <c r="V33"/>
      <c r="W33"/>
      <c r="X33"/>
      <c r="Y33"/>
      <c r="Z33"/>
      <c r="AA33" s="10"/>
    </row>
    <row r="34" spans="1:27">
      <c r="B34" s="70" t="s">
        <v>17</v>
      </c>
      <c r="C34" s="69"/>
      <c r="D34" s="57"/>
      <c r="E34" s="57"/>
      <c r="F34" s="68"/>
      <c r="G34" s="57"/>
      <c r="H34" s="57"/>
      <c r="I34" s="67"/>
      <c r="J34" s="57"/>
      <c r="K34" s="56"/>
      <c r="L34" s="55"/>
      <c r="M34" s="66"/>
      <c r="N34" s="65">
        <f t="shared" si="7"/>
        <v>0</v>
      </c>
      <c r="O34" s="65">
        <f t="shared" si="7"/>
        <v>0</v>
      </c>
      <c r="P34" s="198">
        <f t="shared" si="7"/>
        <v>0</v>
      </c>
      <c r="Q34" s="201">
        <f t="shared" si="7"/>
        <v>0</v>
      </c>
      <c r="R34" s="65">
        <f t="shared" si="7"/>
        <v>0</v>
      </c>
      <c r="S34" s="65">
        <f t="shared" si="7"/>
        <v>0</v>
      </c>
      <c r="T34" s="65">
        <f t="shared" si="7"/>
        <v>0</v>
      </c>
      <c r="U34" s="64">
        <f t="shared" si="7"/>
        <v>0</v>
      </c>
      <c r="V34"/>
      <c r="W34"/>
      <c r="X34"/>
      <c r="Y34"/>
      <c r="Z34"/>
      <c r="AA34" s="10"/>
    </row>
    <row r="35" spans="1:27" ht="26.25" thickBot="1">
      <c r="B35" s="63" t="str">
        <f>B22</f>
        <v xml:space="preserve">Other adjustments or exclusions required by the EBSS </v>
      </c>
      <c r="C35" s="62"/>
      <c r="D35" s="61"/>
      <c r="E35" s="61"/>
      <c r="F35" s="60"/>
      <c r="G35" s="59"/>
      <c r="H35" s="58"/>
      <c r="I35" s="58"/>
      <c r="J35" s="57"/>
      <c r="K35" s="56"/>
      <c r="L35" s="55"/>
      <c r="M35" s="54"/>
      <c r="N35" s="53">
        <f t="shared" si="7"/>
        <v>0</v>
      </c>
      <c r="O35" s="53">
        <f t="shared" si="7"/>
        <v>0</v>
      </c>
      <c r="P35" s="199">
        <f t="shared" si="7"/>
        <v>0</v>
      </c>
      <c r="Q35" s="202">
        <f t="shared" si="7"/>
        <v>0</v>
      </c>
      <c r="R35" s="53">
        <f t="shared" si="7"/>
        <v>0</v>
      </c>
      <c r="S35" s="53">
        <f t="shared" si="7"/>
        <v>0</v>
      </c>
      <c r="T35" s="53">
        <f t="shared" si="7"/>
        <v>0</v>
      </c>
      <c r="U35" s="52">
        <f t="shared" si="7"/>
        <v>0</v>
      </c>
      <c r="V35"/>
      <c r="W35"/>
      <c r="X35"/>
      <c r="Y35"/>
      <c r="Z35"/>
      <c r="AA35" s="10"/>
    </row>
    <row r="36" spans="1:27" s="11" customFormat="1" ht="15.75" customHeight="1" thickBot="1">
      <c r="B36" s="51" t="s">
        <v>16</v>
      </c>
      <c r="C36" s="50">
        <f t="shared" ref="C36:K36" si="8">C29+SUM(C31:C35)</f>
        <v>0</v>
      </c>
      <c r="D36" s="49">
        <f t="shared" si="8"/>
        <v>0</v>
      </c>
      <c r="E36" s="49">
        <f t="shared" si="8"/>
        <v>0</v>
      </c>
      <c r="F36" s="48">
        <f t="shared" si="8"/>
        <v>0</v>
      </c>
      <c r="G36" s="50">
        <f t="shared" si="8"/>
        <v>2.5707213699999998</v>
      </c>
      <c r="H36" s="49">
        <f t="shared" si="8"/>
        <v>3.3035333850000006</v>
      </c>
      <c r="I36" s="49">
        <f t="shared" si="8"/>
        <v>2.8967839739999999</v>
      </c>
      <c r="J36" s="49">
        <f t="shared" si="8"/>
        <v>3.106781965925415</v>
      </c>
      <c r="K36" s="48">
        <f t="shared" si="8"/>
        <v>0</v>
      </c>
      <c r="L36" s="47"/>
      <c r="M36" s="46">
        <f t="shared" ref="M36:T36" si="9">M29+SUM(M31:M35)</f>
        <v>0</v>
      </c>
      <c r="N36" s="45">
        <f t="shared" si="9"/>
        <v>0</v>
      </c>
      <c r="O36" s="45">
        <f t="shared" si="9"/>
        <v>0</v>
      </c>
      <c r="P36" s="44">
        <f t="shared" si="9"/>
        <v>0</v>
      </c>
      <c r="Q36" s="115">
        <f t="shared" si="9"/>
        <v>2.7890538353228589</v>
      </c>
      <c r="R36" s="114">
        <f t="shared" si="9"/>
        <v>3.5048780757184446</v>
      </c>
      <c r="S36" s="114">
        <f t="shared" si="9"/>
        <v>3.0348930511136842</v>
      </c>
      <c r="T36" s="114">
        <f t="shared" si="9"/>
        <v>3.2075133993278735</v>
      </c>
      <c r="U36" s="113">
        <f>IF(V36="2016-17", U23-(T23-T36), U23-(S23-S36))</f>
        <v>3.2497295927186434</v>
      </c>
      <c r="V36" s="235" t="s">
        <v>4</v>
      </c>
      <c r="W36" s="43" t="s">
        <v>15</v>
      </c>
      <c r="X36" s="42"/>
      <c r="Y36"/>
      <c r="Z36"/>
      <c r="AA36" s="41"/>
    </row>
    <row r="37" spans="1:27" customFormat="1" ht="15.75" thickBot="1">
      <c r="A37" s="2"/>
      <c r="D37" s="40" t="s">
        <v>13</v>
      </c>
      <c r="G37" s="39"/>
      <c r="H37" s="39"/>
      <c r="I37" s="38" t="s">
        <v>13</v>
      </c>
      <c r="J37" s="38" t="s">
        <v>14</v>
      </c>
      <c r="N37" s="37" t="s">
        <v>13</v>
      </c>
      <c r="S37" s="37"/>
      <c r="W37" s="36"/>
    </row>
    <row r="38" spans="1:27" s="27" customFormat="1" ht="16.5" thickBot="1">
      <c r="M38" s="241" t="s">
        <v>12</v>
      </c>
      <c r="N38" s="242"/>
      <c r="O38" s="242"/>
      <c r="P38" s="242"/>
      <c r="Q38" s="242"/>
      <c r="R38" s="242"/>
      <c r="S38" s="242"/>
      <c r="T38" s="242"/>
      <c r="U38" s="243"/>
      <c r="V38"/>
      <c r="W38"/>
      <c r="X38"/>
      <c r="Y38"/>
      <c r="Z38"/>
      <c r="AA38"/>
    </row>
    <row r="39" spans="1:27" ht="15.75" thickBot="1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5"/>
      <c r="N39" s="34"/>
      <c r="O39" s="34"/>
      <c r="P39" s="34"/>
      <c r="Q39" s="209">
        <f>(Q23-Q36)</f>
        <v>0.19276341777404804</v>
      </c>
      <c r="R39" s="208">
        <f>(R23-R36)-(Q23-Q36)</f>
        <v>-0.70024609043205377</v>
      </c>
      <c r="S39" s="208">
        <f>(S23-S36)-(R23-R36)</f>
        <v>0.48356958006859818</v>
      </c>
      <c r="T39" s="208">
        <f>(T23-T36)-(S23-S36)</f>
        <v>-0.16247785854941732</v>
      </c>
      <c r="U39" s="210">
        <f>(U23-U36)-(T23-T36)</f>
        <v>0.16247785854941732</v>
      </c>
      <c r="V39" s="33"/>
      <c r="W39"/>
      <c r="X39"/>
      <c r="Y39"/>
      <c r="Z39"/>
      <c r="AA39"/>
    </row>
    <row r="40" spans="1:27" ht="15.75" thickBot="1">
      <c r="C40" s="24"/>
      <c r="D40" s="19"/>
      <c r="E40" s="19"/>
      <c r="F40" s="19"/>
      <c r="G40" s="19"/>
      <c r="H40" s="19"/>
      <c r="I40" s="19"/>
      <c r="J40" s="19"/>
      <c r="K40" s="19"/>
      <c r="L40" s="23"/>
      <c r="M40" s="30"/>
      <c r="N40" s="30"/>
      <c r="O40" s="30"/>
      <c r="P40" s="30"/>
      <c r="Q40" s="32"/>
      <c r="R40" s="30"/>
      <c r="S40" s="31" t="s">
        <v>11</v>
      </c>
      <c r="T40" s="30"/>
      <c r="U40" s="30"/>
      <c r="V40"/>
      <c r="W40"/>
      <c r="X40"/>
      <c r="Y40"/>
      <c r="Z40"/>
      <c r="AA40"/>
    </row>
    <row r="41" spans="1:27" s="27" customFormat="1" ht="18.75" thickBot="1">
      <c r="M41" s="29" t="s">
        <v>10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27"/>
    </row>
    <row r="42" spans="1:27" ht="15.75" thickBot="1">
      <c r="C42" s="24"/>
      <c r="D42" s="19"/>
      <c r="E42" s="19"/>
      <c r="F42" s="19"/>
      <c r="G42" s="19"/>
      <c r="H42" s="19"/>
      <c r="I42" s="19"/>
      <c r="J42" s="19"/>
      <c r="K42" s="19"/>
      <c r="L42" s="23"/>
      <c r="M42" s="26"/>
      <c r="N42" s="25"/>
      <c r="O42" s="25"/>
      <c r="P42" s="25"/>
      <c r="Q42" s="244" t="s">
        <v>9</v>
      </c>
      <c r="R42" s="245"/>
      <c r="S42" s="245"/>
      <c r="T42" s="245"/>
      <c r="U42" s="246"/>
      <c r="V42" s="247" t="s">
        <v>8</v>
      </c>
      <c r="W42" s="247"/>
      <c r="X42" s="247"/>
      <c r="Y42" s="247"/>
      <c r="Z42" s="247"/>
      <c r="AA42" s="248"/>
    </row>
    <row r="43" spans="1:27" ht="15.75" thickBot="1">
      <c r="C43" s="24"/>
      <c r="D43" s="19"/>
      <c r="E43" s="19"/>
      <c r="F43" s="19"/>
      <c r="G43" s="19"/>
      <c r="H43" s="19"/>
      <c r="I43" s="19"/>
      <c r="J43" s="19"/>
      <c r="K43" s="19"/>
      <c r="L43" s="23"/>
      <c r="M43" s="26"/>
      <c r="N43" s="25"/>
      <c r="O43" s="25"/>
      <c r="P43" s="25"/>
      <c r="Q43" s="291" t="s">
        <v>46</v>
      </c>
      <c r="R43" s="292"/>
      <c r="S43" s="292"/>
      <c r="T43" s="292"/>
      <c r="U43" s="292"/>
      <c r="V43" s="292"/>
      <c r="W43" s="292"/>
      <c r="X43" s="292"/>
      <c r="Y43" s="292"/>
      <c r="Z43" s="292"/>
      <c r="AA43" s="293"/>
    </row>
    <row r="44" spans="1:27" ht="15.75" thickBot="1">
      <c r="C44" s="24"/>
      <c r="D44" s="19"/>
      <c r="E44" s="19"/>
      <c r="F44" s="19"/>
      <c r="G44" s="19"/>
      <c r="H44" s="19"/>
      <c r="I44" s="19"/>
      <c r="J44" s="19"/>
      <c r="K44" s="19"/>
      <c r="L44" s="23"/>
      <c r="M44" s="26"/>
      <c r="N44" s="25"/>
      <c r="O44" s="25"/>
      <c r="P44" s="25"/>
      <c r="Q44" s="229" t="s">
        <v>6</v>
      </c>
      <c r="R44" s="230" t="s">
        <v>5</v>
      </c>
      <c r="S44" s="230" t="s">
        <v>4</v>
      </c>
      <c r="T44" s="230" t="s">
        <v>3</v>
      </c>
      <c r="U44" s="231" t="s">
        <v>2</v>
      </c>
      <c r="V44" s="232" t="s">
        <v>45</v>
      </c>
      <c r="W44" s="233" t="s">
        <v>44</v>
      </c>
      <c r="X44" s="233" t="s">
        <v>43</v>
      </c>
      <c r="Y44" s="233" t="s">
        <v>42</v>
      </c>
      <c r="Z44" s="234" t="s">
        <v>41</v>
      </c>
      <c r="AA44" s="237" t="s">
        <v>7</v>
      </c>
    </row>
    <row r="45" spans="1:27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49" t="s">
        <v>6</v>
      </c>
      <c r="N45" s="250"/>
      <c r="O45" s="250"/>
      <c r="P45" s="251"/>
      <c r="Q45" s="22"/>
      <c r="R45" s="203">
        <f>$Q$39</f>
        <v>0.19276341777404804</v>
      </c>
      <c r="S45" s="203">
        <f>$Q$39</f>
        <v>0.19276341777404804</v>
      </c>
      <c r="T45" s="204">
        <f>$Q$39</f>
        <v>0.19276341777404804</v>
      </c>
      <c r="U45" s="228">
        <f>$Q$39</f>
        <v>0.19276341777404804</v>
      </c>
      <c r="V45" s="221">
        <f>$Q$39</f>
        <v>0.19276341777404804</v>
      </c>
      <c r="W45" s="21"/>
      <c r="X45" s="20"/>
      <c r="Y45" s="13"/>
      <c r="Z45" s="222"/>
      <c r="AA45" s="224"/>
    </row>
    <row r="46" spans="1:27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85" t="s">
        <v>5</v>
      </c>
      <c r="N46" s="286"/>
      <c r="O46" s="286"/>
      <c r="P46" s="287"/>
      <c r="Q46" s="18"/>
      <c r="R46" s="15"/>
      <c r="S46" s="205">
        <f>$R$39</f>
        <v>-0.70024609043205377</v>
      </c>
      <c r="T46" s="206">
        <f>$R$39</f>
        <v>-0.70024609043205377</v>
      </c>
      <c r="U46" s="220">
        <f>$R$39</f>
        <v>-0.70024609043205377</v>
      </c>
      <c r="V46" s="223">
        <f>$R$39</f>
        <v>-0.70024609043205377</v>
      </c>
      <c r="W46" s="205">
        <f>$R$39</f>
        <v>-0.70024609043205377</v>
      </c>
      <c r="X46" s="17"/>
      <c r="Y46" s="16"/>
      <c r="Z46" s="222"/>
      <c r="AA46" s="224"/>
    </row>
    <row r="47" spans="1:27">
      <c r="B47" s="8"/>
      <c r="C47" s="8"/>
      <c r="D47" s="8"/>
      <c r="E47" s="8"/>
      <c r="F47" s="8"/>
      <c r="G47" s="3"/>
      <c r="H47" s="3"/>
      <c r="I47" s="3"/>
      <c r="J47" s="3"/>
      <c r="K47" s="3"/>
      <c r="L47" s="3"/>
      <c r="M47" s="285" t="s">
        <v>4</v>
      </c>
      <c r="N47" s="286"/>
      <c r="O47" s="286"/>
      <c r="P47" s="287"/>
      <c r="Q47" s="13"/>
      <c r="R47" s="15"/>
      <c r="S47" s="15"/>
      <c r="T47" s="206">
        <f>$S$39</f>
        <v>0.48356958006859818</v>
      </c>
      <c r="U47" s="220">
        <f>$S$39</f>
        <v>0.48356958006859818</v>
      </c>
      <c r="V47" s="223">
        <f>$S$39</f>
        <v>0.48356958006859818</v>
      </c>
      <c r="W47" s="205">
        <f>$S$39</f>
        <v>0.48356958006859818</v>
      </c>
      <c r="X47" s="205">
        <f>$S$39</f>
        <v>0.48356958006859818</v>
      </c>
      <c r="Y47" s="16"/>
      <c r="Z47" s="222"/>
      <c r="AA47" s="224"/>
    </row>
    <row r="48" spans="1:27">
      <c r="B48" s="8"/>
      <c r="C48" s="8"/>
      <c r="D48" s="8"/>
      <c r="E48" s="8"/>
      <c r="F48" s="8"/>
      <c r="G48" s="3"/>
      <c r="H48" s="3"/>
      <c r="I48" s="3"/>
      <c r="J48" s="3"/>
      <c r="K48" s="3"/>
      <c r="L48" s="3"/>
      <c r="M48" s="285" t="s">
        <v>3</v>
      </c>
      <c r="N48" s="286"/>
      <c r="O48" s="286"/>
      <c r="P48" s="287"/>
      <c r="Q48" s="13"/>
      <c r="R48" s="15"/>
      <c r="S48" s="15"/>
      <c r="T48" s="14"/>
      <c r="U48" s="206">
        <f>$T$39</f>
        <v>-0.16247785854941732</v>
      </c>
      <c r="V48" s="223">
        <f>$T$39</f>
        <v>-0.16247785854941732</v>
      </c>
      <c r="W48" s="205">
        <f>$T$39</f>
        <v>-0.16247785854941732</v>
      </c>
      <c r="X48" s="205">
        <f>$T$39</f>
        <v>-0.16247785854941732</v>
      </c>
      <c r="Y48" s="205">
        <f>$T$39</f>
        <v>-0.16247785854941732</v>
      </c>
      <c r="Z48" s="224"/>
      <c r="AA48" s="224"/>
    </row>
    <row r="49" spans="2:28" ht="15.75" thickBot="1">
      <c r="B49" s="8"/>
      <c r="C49" s="8"/>
      <c r="D49" s="8"/>
      <c r="E49" s="8"/>
      <c r="F49" s="8"/>
      <c r="G49" s="3"/>
      <c r="H49" s="3"/>
      <c r="I49" s="3"/>
      <c r="J49" s="3"/>
      <c r="K49" s="3"/>
      <c r="L49" s="3"/>
      <c r="M49" s="288" t="s">
        <v>2</v>
      </c>
      <c r="N49" s="289"/>
      <c r="O49" s="289"/>
      <c r="P49" s="290"/>
      <c r="Q49" s="13"/>
      <c r="R49" s="13"/>
      <c r="S49" s="13"/>
      <c r="T49" s="13"/>
      <c r="U49" s="13"/>
      <c r="V49" s="225">
        <f>$U$39</f>
        <v>0.16247785854941732</v>
      </c>
      <c r="W49" s="207">
        <f>$U$39</f>
        <v>0.16247785854941732</v>
      </c>
      <c r="X49" s="207">
        <f>$U$39</f>
        <v>0.16247785854941732</v>
      </c>
      <c r="Y49" s="207">
        <f>$U$39</f>
        <v>0.16247785854941732</v>
      </c>
      <c r="Z49" s="226">
        <f>$U$39</f>
        <v>0.16247785854941732</v>
      </c>
      <c r="AA49" s="224"/>
    </row>
    <row r="50" spans="2:28" s="11" customFormat="1" ht="15.75" thickBot="1">
      <c r="B50" s="8"/>
      <c r="C50" s="8"/>
      <c r="D50" s="8"/>
      <c r="E50" s="8"/>
      <c r="F50" s="8"/>
      <c r="G50" s="3"/>
      <c r="H50" s="3"/>
      <c r="I50" s="3"/>
      <c r="J50" s="3"/>
      <c r="K50" s="3"/>
      <c r="L50" s="3"/>
      <c r="M50" s="215" t="s">
        <v>1</v>
      </c>
      <c r="N50" s="216"/>
      <c r="O50" s="217"/>
      <c r="P50" s="217"/>
      <c r="Q50" s="217"/>
      <c r="R50" s="217"/>
      <c r="S50" s="217"/>
      <c r="T50" s="217"/>
      <c r="U50" s="217"/>
      <c r="V50" s="219">
        <f>+SUM(V45:V49)</f>
        <v>-2.3913092589407547E-2</v>
      </c>
      <c r="W50" s="211">
        <f>+SUM(W45:W49)</f>
        <v>-0.21667651036345559</v>
      </c>
      <c r="X50" s="211">
        <f>+SUM(X45:X49)</f>
        <v>0.48356958006859818</v>
      </c>
      <c r="Y50" s="211">
        <f>+SUM(Y45:Y49)</f>
        <v>0</v>
      </c>
      <c r="Z50" s="212">
        <f>+SUM(Z45:Z49)</f>
        <v>0.16247785854941732</v>
      </c>
      <c r="AA50" s="218">
        <f>SUM(V50:Z50)</f>
        <v>0.40545783566515237</v>
      </c>
      <c r="AB50" s="12"/>
    </row>
    <row r="51" spans="2:28" ht="15.75" thickBot="1">
      <c r="B51" s="8"/>
      <c r="C51" s="8"/>
      <c r="D51" s="8"/>
      <c r="E51" s="8"/>
      <c r="F51" s="8"/>
      <c r="G51" s="3"/>
      <c r="H51" s="3"/>
      <c r="I51" s="3"/>
      <c r="J51" s="3"/>
      <c r="K51" s="3"/>
      <c r="L51" s="3"/>
      <c r="M51" s="213"/>
      <c r="N51" s="213"/>
      <c r="O51" s="213"/>
      <c r="P51" s="213"/>
      <c r="Q51" s="213"/>
      <c r="R51" s="213"/>
      <c r="S51" s="213"/>
      <c r="T51" s="213"/>
      <c r="U51" s="214"/>
      <c r="V51" s="214"/>
      <c r="W51" s="214"/>
      <c r="X51" s="214"/>
      <c r="Y51" s="214"/>
      <c r="Z51" s="10"/>
      <c r="AA51" s="9"/>
    </row>
    <row r="52" spans="2:28" ht="15.75" thickBot="1">
      <c r="B52" s="8"/>
      <c r="C52" s="8"/>
      <c r="D52" s="8"/>
      <c r="E52" s="8"/>
      <c r="F52" s="8"/>
      <c r="G52" s="8"/>
      <c r="H52" s="3"/>
      <c r="I52" s="3"/>
      <c r="J52" s="3"/>
      <c r="K52" s="8"/>
      <c r="L52" s="8"/>
      <c r="M52" s="215" t="s">
        <v>0</v>
      </c>
      <c r="N52" s="216"/>
      <c r="O52" s="217"/>
      <c r="P52" s="217"/>
      <c r="Q52" s="217"/>
      <c r="R52" s="217"/>
      <c r="S52" s="217"/>
      <c r="T52" s="217"/>
      <c r="U52" s="217"/>
      <c r="V52" s="219">
        <f>V50</f>
        <v>-2.3913092589407547E-2</v>
      </c>
      <c r="W52" s="211">
        <f>W50</f>
        <v>-0.21667651036345559</v>
      </c>
      <c r="X52" s="211">
        <f>X50</f>
        <v>0.48356958006859818</v>
      </c>
      <c r="Y52" s="211">
        <f>Y50</f>
        <v>0</v>
      </c>
      <c r="Z52" s="212">
        <f>Z50</f>
        <v>0.16247785854941732</v>
      </c>
      <c r="AA52" s="218">
        <f>SUM(V52:Z52)</f>
        <v>0.40545783566515237</v>
      </c>
    </row>
    <row r="53" spans="2:28">
      <c r="B53" s="4"/>
      <c r="C53" s="4"/>
      <c r="D53" s="4"/>
      <c r="E53" s="4"/>
      <c r="F53" s="4"/>
      <c r="G53" s="4"/>
      <c r="H53" s="3"/>
      <c r="I53" s="3"/>
      <c r="J53" s="3"/>
      <c r="K53" s="7"/>
      <c r="L53" s="7"/>
      <c r="M53" s="7"/>
      <c r="N53" s="7"/>
      <c r="O53" s="6"/>
      <c r="P53" s="7"/>
      <c r="Q53" s="7"/>
      <c r="R53" s="7"/>
      <c r="S53" s="7"/>
      <c r="T53" s="7"/>
      <c r="U53" s="6"/>
      <c r="V53" s="6"/>
      <c r="W53" s="6"/>
      <c r="X53" s="5"/>
      <c r="Y53" s="5"/>
      <c r="Z53" s="4"/>
      <c r="AA53" s="4"/>
    </row>
    <row r="54" spans="2:28" hidden="1">
      <c r="H54" s="3"/>
      <c r="I54" s="3"/>
      <c r="J54" s="3"/>
    </row>
    <row r="55" spans="2:28" hidden="1">
      <c r="H55" s="3"/>
      <c r="I55" s="3"/>
      <c r="J55" s="3"/>
    </row>
    <row r="56" spans="2:28" hidden="1"/>
    <row r="57" spans="2:28" ht="20.25" hidden="1" customHeight="1"/>
  </sheetData>
  <sheetProtection formatColumns="0" insertRows="0"/>
  <mergeCells count="23">
    <mergeCell ref="M46:P46"/>
    <mergeCell ref="M47:P47"/>
    <mergeCell ref="M48:P48"/>
    <mergeCell ref="M49:P49"/>
    <mergeCell ref="Q43:AA43"/>
    <mergeCell ref="C2:L2"/>
    <mergeCell ref="C13:F13"/>
    <mergeCell ref="G13:K13"/>
    <mergeCell ref="M13:U13"/>
    <mergeCell ref="C14:F14"/>
    <mergeCell ref="G14:K14"/>
    <mergeCell ref="M14:P14"/>
    <mergeCell ref="Q14:U14"/>
    <mergeCell ref="M38:U38"/>
    <mergeCell ref="Q42:U42"/>
    <mergeCell ref="V42:AA42"/>
    <mergeCell ref="M45:P45"/>
    <mergeCell ref="C26:K26"/>
    <mergeCell ref="M26:U26"/>
    <mergeCell ref="C27:F27"/>
    <mergeCell ref="G27:K27"/>
    <mergeCell ref="M27:P27"/>
    <mergeCell ref="Q27:U27"/>
  </mergeCells>
  <dataValidations count="1">
    <dataValidation type="list" allowBlank="1" showInputMessage="1" showErrorMessage="1" sqref="V36">
      <formula1>"2015-16,2016-17"</formula1>
    </dataValidation>
  </dataValidations>
  <pageMargins left="0.7" right="0.7" top="0.75" bottom="0.75" header="0.3" footer="0.3"/>
  <pageSetup paperSize="8" scale="45" fitToWidth="0" orientation="landscape" r:id="rId1"/>
  <rowBreaks count="1" manualBreakCount="1">
    <brk id="36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EBSS draft decision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Tsafack, Esther</cp:lastModifiedBy>
  <dcterms:created xsi:type="dcterms:W3CDTF">2017-09-20T06:16:22Z</dcterms:created>
  <dcterms:modified xsi:type="dcterms:W3CDTF">2017-09-21T00:51:34Z</dcterms:modified>
</cp:coreProperties>
</file>