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840" tabRatio="849"/>
  </bookViews>
  <sheets>
    <sheet name="AER amendments" sheetId="14" r:id="rId1"/>
    <sheet name="Cover" sheetId="11" r:id="rId2"/>
    <sheet name="Inputs" sheetId="2" r:id="rId3"/>
    <sheet name="OAV 2011" sheetId="5" r:id="rId4"/>
    <sheet name="Accel Depr" sheetId="6" r:id="rId5"/>
    <sheet name="Depr schedule - Actual" sheetId="8" r:id="rId6"/>
    <sheet name="RAB depn offset" sheetId="13" r:id="rId7"/>
    <sheet name="Opening RAB 2020" sheetId="4" r:id="rId8"/>
    <sheet name="ORAB v Depn and input to PTRM" sheetId="10" r:id="rId9"/>
  </sheets>
  <definedNames>
    <definedName name="_xlnm._FilterDatabase" localSheetId="5" hidden="1">'Depr schedule - Actual'!$A$2:$BQ$624</definedName>
    <definedName name="Base_Reg_Year">Cover!$C$9</definedName>
    <definedName name="Reg_Period_Length">Cover!$C$11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611" i="8" l="1"/>
  <c r="BR611" i="8"/>
  <c r="BQ611" i="8"/>
  <c r="BP611" i="8"/>
  <c r="BO611" i="8"/>
  <c r="BN611" i="8"/>
  <c r="BM611" i="8"/>
  <c r="BL611" i="8"/>
  <c r="BK611" i="8"/>
  <c r="BJ611" i="8"/>
  <c r="BI611" i="8"/>
  <c r="BH611" i="8"/>
  <c r="BG611" i="8"/>
  <c r="BF611" i="8"/>
  <c r="BE611" i="8"/>
  <c r="BD611" i="8"/>
  <c r="BC611" i="8"/>
  <c r="BB611" i="8"/>
  <c r="BA611" i="8"/>
  <c r="AZ611" i="8"/>
  <c r="AY611" i="8"/>
  <c r="AX611" i="8"/>
  <c r="AW611" i="8"/>
  <c r="AV611" i="8"/>
  <c r="AU611" i="8"/>
  <c r="AT611" i="8"/>
  <c r="AS611" i="8"/>
  <c r="AR611" i="8"/>
  <c r="AQ611" i="8"/>
  <c r="AP611" i="8"/>
  <c r="AO611" i="8"/>
  <c r="AN611" i="8"/>
  <c r="AM611" i="8"/>
  <c r="AL611" i="8"/>
  <c r="AK611" i="8"/>
  <c r="AJ611" i="8"/>
  <c r="AI611" i="8"/>
  <c r="AH611" i="8"/>
  <c r="AG611" i="8"/>
  <c r="AF611" i="8"/>
  <c r="AE611" i="8"/>
  <c r="AD611" i="8"/>
  <c r="AC611" i="8"/>
  <c r="AB611" i="8"/>
  <c r="AA611" i="8"/>
  <c r="Z611" i="8"/>
  <c r="Y611" i="8"/>
  <c r="X611" i="8"/>
  <c r="W611" i="8"/>
  <c r="V611" i="8"/>
  <c r="U611" i="8"/>
  <c r="T611" i="8"/>
  <c r="S611" i="8"/>
  <c r="R611" i="8"/>
  <c r="Q611" i="8"/>
  <c r="P611" i="8"/>
  <c r="O611" i="8"/>
  <c r="N611" i="8"/>
  <c r="BS610" i="8"/>
  <c r="BR610" i="8"/>
  <c r="BQ610" i="8"/>
  <c r="BP610" i="8"/>
  <c r="BO610" i="8"/>
  <c r="BN610" i="8"/>
  <c r="BM610" i="8"/>
  <c r="BL610" i="8"/>
  <c r="BK610" i="8"/>
  <c r="BJ610" i="8"/>
  <c r="BI610" i="8"/>
  <c r="BH610" i="8"/>
  <c r="BG610" i="8"/>
  <c r="BF610" i="8"/>
  <c r="BE610" i="8"/>
  <c r="BD610" i="8"/>
  <c r="BC610" i="8"/>
  <c r="BB610" i="8"/>
  <c r="BA610" i="8"/>
  <c r="AZ610" i="8"/>
  <c r="AY610" i="8"/>
  <c r="AX610" i="8"/>
  <c r="AW610" i="8"/>
  <c r="AV610" i="8"/>
  <c r="AU610" i="8"/>
  <c r="AT610" i="8"/>
  <c r="AS610" i="8"/>
  <c r="AR610" i="8"/>
  <c r="AQ610" i="8"/>
  <c r="AP610" i="8"/>
  <c r="AO610" i="8"/>
  <c r="AN610" i="8"/>
  <c r="AM610" i="8"/>
  <c r="AL610" i="8"/>
  <c r="AK610" i="8"/>
  <c r="AJ610" i="8"/>
  <c r="AI610" i="8"/>
  <c r="AH610" i="8"/>
  <c r="AG610" i="8"/>
  <c r="AF610" i="8"/>
  <c r="AE610" i="8"/>
  <c r="AD610" i="8"/>
  <c r="AC610" i="8"/>
  <c r="AB610" i="8"/>
  <c r="AA610" i="8"/>
  <c r="Z610" i="8"/>
  <c r="Y610" i="8"/>
  <c r="X610" i="8"/>
  <c r="W610" i="8"/>
  <c r="V610" i="8"/>
  <c r="U610" i="8"/>
  <c r="T610" i="8"/>
  <c r="S610" i="8"/>
  <c r="R610" i="8"/>
  <c r="Q610" i="8"/>
  <c r="P610" i="8"/>
  <c r="O610" i="8"/>
  <c r="N610" i="8"/>
  <c r="D610" i="8"/>
  <c r="E610" i="8"/>
  <c r="F610" i="8"/>
  <c r="G610" i="8"/>
  <c r="H610" i="8"/>
  <c r="I610" i="8"/>
  <c r="J610" i="8"/>
  <c r="K610" i="8"/>
  <c r="L610" i="8"/>
  <c r="M610" i="8"/>
  <c r="D611" i="8"/>
  <c r="E611" i="8"/>
  <c r="F611" i="8"/>
  <c r="G611" i="8"/>
  <c r="H611" i="8"/>
  <c r="I611" i="8"/>
  <c r="J611" i="8"/>
  <c r="K611" i="8"/>
  <c r="L611" i="8"/>
  <c r="M611" i="8"/>
  <c r="D612" i="8"/>
  <c r="E612" i="8"/>
  <c r="F612" i="8"/>
  <c r="G612" i="8"/>
  <c r="H612" i="8"/>
  <c r="I612" i="8"/>
  <c r="J612" i="8"/>
  <c r="K612" i="8"/>
  <c r="L612" i="8"/>
  <c r="M612" i="8"/>
  <c r="N612" i="8"/>
  <c r="O612" i="8"/>
  <c r="P612" i="8"/>
  <c r="Q612" i="8"/>
  <c r="R612" i="8"/>
  <c r="S612" i="8"/>
  <c r="T612" i="8"/>
  <c r="U612" i="8"/>
  <c r="V612" i="8"/>
  <c r="W612" i="8"/>
  <c r="X612" i="8"/>
  <c r="Y612" i="8"/>
  <c r="Z612" i="8"/>
  <c r="AA612" i="8"/>
  <c r="AB612" i="8"/>
  <c r="AC612" i="8"/>
  <c r="AD612" i="8"/>
  <c r="AE612" i="8"/>
  <c r="AF612" i="8"/>
  <c r="AG612" i="8"/>
  <c r="AH612" i="8"/>
  <c r="AI612" i="8"/>
  <c r="AJ612" i="8"/>
  <c r="AK612" i="8"/>
  <c r="AL612" i="8"/>
  <c r="AM612" i="8"/>
  <c r="AN612" i="8"/>
  <c r="AO612" i="8"/>
  <c r="AP612" i="8"/>
  <c r="AQ612" i="8"/>
  <c r="AR612" i="8"/>
  <c r="AS612" i="8"/>
  <c r="AT612" i="8"/>
  <c r="AU612" i="8"/>
  <c r="AV612" i="8"/>
  <c r="AW612" i="8"/>
  <c r="AX612" i="8"/>
  <c r="AY612" i="8"/>
  <c r="AZ612" i="8"/>
  <c r="BA612" i="8"/>
  <c r="BB612" i="8"/>
  <c r="BC612" i="8"/>
  <c r="BD612" i="8"/>
  <c r="BE612" i="8"/>
  <c r="BF612" i="8"/>
  <c r="BG612" i="8"/>
  <c r="BH612" i="8"/>
  <c r="BI612" i="8"/>
  <c r="BJ612" i="8"/>
  <c r="BK612" i="8"/>
  <c r="BL612" i="8"/>
  <c r="BM612" i="8"/>
  <c r="BN612" i="8"/>
  <c r="BO612" i="8"/>
  <c r="BP612" i="8"/>
  <c r="BQ612" i="8"/>
  <c r="BR612" i="8"/>
  <c r="BS612" i="8"/>
  <c r="D613" i="8"/>
  <c r="E613" i="8"/>
  <c r="F613" i="8"/>
  <c r="G613" i="8"/>
  <c r="H613" i="8"/>
  <c r="I613" i="8"/>
  <c r="J613" i="8"/>
  <c r="K613" i="8"/>
  <c r="L613" i="8"/>
  <c r="M613" i="8"/>
  <c r="N613" i="8"/>
  <c r="O613" i="8"/>
  <c r="P613" i="8"/>
  <c r="Q613" i="8"/>
  <c r="R613" i="8"/>
  <c r="S613" i="8"/>
  <c r="T613" i="8"/>
  <c r="U613" i="8"/>
  <c r="V613" i="8"/>
  <c r="W613" i="8"/>
  <c r="X613" i="8"/>
  <c r="Y613" i="8"/>
  <c r="Z613" i="8"/>
  <c r="AA613" i="8"/>
  <c r="AB613" i="8"/>
  <c r="AC613" i="8"/>
  <c r="AD613" i="8"/>
  <c r="AE613" i="8"/>
  <c r="AF613" i="8"/>
  <c r="AG613" i="8"/>
  <c r="AH613" i="8"/>
  <c r="AI613" i="8"/>
  <c r="AJ613" i="8"/>
  <c r="AK613" i="8"/>
  <c r="AL613" i="8"/>
  <c r="AM613" i="8"/>
  <c r="AN613" i="8"/>
  <c r="AO613" i="8"/>
  <c r="AP613" i="8"/>
  <c r="AQ613" i="8"/>
  <c r="AR613" i="8"/>
  <c r="AS613" i="8"/>
  <c r="AT613" i="8"/>
  <c r="AU613" i="8"/>
  <c r="AV613" i="8"/>
  <c r="AW613" i="8"/>
  <c r="AX613" i="8"/>
  <c r="AY613" i="8"/>
  <c r="AZ613" i="8"/>
  <c r="BA613" i="8"/>
  <c r="BB613" i="8"/>
  <c r="BC613" i="8"/>
  <c r="BD613" i="8"/>
  <c r="BE613" i="8"/>
  <c r="BF613" i="8"/>
  <c r="BG613" i="8"/>
  <c r="BH613" i="8"/>
  <c r="BI613" i="8"/>
  <c r="BJ613" i="8"/>
  <c r="BK613" i="8"/>
  <c r="BL613" i="8"/>
  <c r="BM613" i="8"/>
  <c r="BN613" i="8"/>
  <c r="BO613" i="8"/>
  <c r="BP613" i="8"/>
  <c r="BQ613" i="8"/>
  <c r="BR613" i="8"/>
  <c r="BS613" i="8"/>
  <c r="D614" i="8"/>
  <c r="E614" i="8"/>
  <c r="F614" i="8"/>
  <c r="G614" i="8"/>
  <c r="H614" i="8"/>
  <c r="I614" i="8"/>
  <c r="J614" i="8"/>
  <c r="K614" i="8"/>
  <c r="L614" i="8"/>
  <c r="M614" i="8"/>
  <c r="N614" i="8"/>
  <c r="O614" i="8"/>
  <c r="P614" i="8"/>
  <c r="Q614" i="8"/>
  <c r="R614" i="8"/>
  <c r="S614" i="8"/>
  <c r="T614" i="8"/>
  <c r="U614" i="8"/>
  <c r="V614" i="8"/>
  <c r="W614" i="8"/>
  <c r="X614" i="8"/>
  <c r="Y614" i="8"/>
  <c r="Z614" i="8"/>
  <c r="AA614" i="8"/>
  <c r="AB614" i="8"/>
  <c r="AC614" i="8"/>
  <c r="AD614" i="8"/>
  <c r="AE614" i="8"/>
  <c r="AF614" i="8"/>
  <c r="AG614" i="8"/>
  <c r="AH614" i="8"/>
  <c r="AI614" i="8"/>
  <c r="AJ614" i="8"/>
  <c r="AK614" i="8"/>
  <c r="AL614" i="8"/>
  <c r="AM614" i="8"/>
  <c r="AN614" i="8"/>
  <c r="AO614" i="8"/>
  <c r="AP614" i="8"/>
  <c r="AQ614" i="8"/>
  <c r="AR614" i="8"/>
  <c r="AS614" i="8"/>
  <c r="AT614" i="8"/>
  <c r="AU614" i="8"/>
  <c r="AV614" i="8"/>
  <c r="AW614" i="8"/>
  <c r="AX614" i="8"/>
  <c r="AY614" i="8"/>
  <c r="AZ614" i="8"/>
  <c r="BA614" i="8"/>
  <c r="BB614" i="8"/>
  <c r="BC614" i="8"/>
  <c r="BD614" i="8"/>
  <c r="BE614" i="8"/>
  <c r="BF614" i="8"/>
  <c r="BG614" i="8"/>
  <c r="BH614" i="8"/>
  <c r="BI614" i="8"/>
  <c r="BJ614" i="8"/>
  <c r="BK614" i="8"/>
  <c r="BL614" i="8"/>
  <c r="BM614" i="8"/>
  <c r="BN614" i="8"/>
  <c r="BO614" i="8"/>
  <c r="BP614" i="8"/>
  <c r="BQ614" i="8"/>
  <c r="BR614" i="8"/>
  <c r="BS614" i="8"/>
  <c r="D615" i="8"/>
  <c r="E615" i="8"/>
  <c r="F615" i="8"/>
  <c r="G615" i="8"/>
  <c r="H615" i="8"/>
  <c r="I615" i="8"/>
  <c r="J615" i="8"/>
  <c r="K615" i="8"/>
  <c r="L615" i="8"/>
  <c r="M615" i="8"/>
  <c r="N615" i="8"/>
  <c r="O615" i="8"/>
  <c r="P615" i="8"/>
  <c r="Q615" i="8"/>
  <c r="R615" i="8"/>
  <c r="S615" i="8"/>
  <c r="T615" i="8"/>
  <c r="U615" i="8"/>
  <c r="V615" i="8"/>
  <c r="W615" i="8"/>
  <c r="X615" i="8"/>
  <c r="Y615" i="8"/>
  <c r="Z615" i="8"/>
  <c r="AA615" i="8"/>
  <c r="AB615" i="8"/>
  <c r="AC615" i="8"/>
  <c r="AD615" i="8"/>
  <c r="AE615" i="8"/>
  <c r="AF615" i="8"/>
  <c r="AG615" i="8"/>
  <c r="AH615" i="8"/>
  <c r="AI615" i="8"/>
  <c r="AJ615" i="8"/>
  <c r="AK615" i="8"/>
  <c r="AL615" i="8"/>
  <c r="AM615" i="8"/>
  <c r="AN615" i="8"/>
  <c r="AO615" i="8"/>
  <c r="AP615" i="8"/>
  <c r="AQ615" i="8"/>
  <c r="AR615" i="8"/>
  <c r="AS615" i="8"/>
  <c r="AT615" i="8"/>
  <c r="AU615" i="8"/>
  <c r="AV615" i="8"/>
  <c r="AW615" i="8"/>
  <c r="AX615" i="8"/>
  <c r="AY615" i="8"/>
  <c r="AZ615" i="8"/>
  <c r="BA615" i="8"/>
  <c r="BB615" i="8"/>
  <c r="BC615" i="8"/>
  <c r="BD615" i="8"/>
  <c r="BE615" i="8"/>
  <c r="BF615" i="8"/>
  <c r="BG615" i="8"/>
  <c r="BH615" i="8"/>
  <c r="BI615" i="8"/>
  <c r="BJ615" i="8"/>
  <c r="BK615" i="8"/>
  <c r="BL615" i="8"/>
  <c r="BM615" i="8"/>
  <c r="BN615" i="8"/>
  <c r="BO615" i="8"/>
  <c r="BP615" i="8"/>
  <c r="BQ615" i="8"/>
  <c r="BR615" i="8"/>
  <c r="BS615" i="8"/>
  <c r="D616" i="8"/>
  <c r="E616" i="8"/>
  <c r="F616" i="8"/>
  <c r="G616" i="8"/>
  <c r="H616" i="8"/>
  <c r="I616" i="8"/>
  <c r="J616" i="8"/>
  <c r="K616" i="8"/>
  <c r="L616" i="8"/>
  <c r="M616" i="8"/>
  <c r="N616" i="8"/>
  <c r="O616" i="8"/>
  <c r="P616" i="8"/>
  <c r="Q616" i="8"/>
  <c r="R616" i="8"/>
  <c r="S616" i="8"/>
  <c r="T616" i="8"/>
  <c r="U616" i="8"/>
  <c r="V616" i="8"/>
  <c r="W616" i="8"/>
  <c r="X616" i="8"/>
  <c r="Y616" i="8"/>
  <c r="Z616" i="8"/>
  <c r="AA616" i="8"/>
  <c r="AB616" i="8"/>
  <c r="AC616" i="8"/>
  <c r="AD616" i="8"/>
  <c r="AE616" i="8"/>
  <c r="AF616" i="8"/>
  <c r="AG616" i="8"/>
  <c r="AH616" i="8"/>
  <c r="AI616" i="8"/>
  <c r="AJ616" i="8"/>
  <c r="AK616" i="8"/>
  <c r="AL616" i="8"/>
  <c r="AM616" i="8"/>
  <c r="AN616" i="8"/>
  <c r="AO616" i="8"/>
  <c r="AP616" i="8"/>
  <c r="AQ616" i="8"/>
  <c r="AR616" i="8"/>
  <c r="AS616" i="8"/>
  <c r="AT616" i="8"/>
  <c r="AU616" i="8"/>
  <c r="AV616" i="8"/>
  <c r="AW616" i="8"/>
  <c r="AX616" i="8"/>
  <c r="AY616" i="8"/>
  <c r="AZ616" i="8"/>
  <c r="BA616" i="8"/>
  <c r="BB616" i="8"/>
  <c r="BC616" i="8"/>
  <c r="BD616" i="8"/>
  <c r="BE616" i="8"/>
  <c r="BF616" i="8"/>
  <c r="BG616" i="8"/>
  <c r="BH616" i="8"/>
  <c r="BI616" i="8"/>
  <c r="BJ616" i="8"/>
  <c r="BK616" i="8"/>
  <c r="BL616" i="8"/>
  <c r="BM616" i="8"/>
  <c r="BN616" i="8"/>
  <c r="BO616" i="8"/>
  <c r="BP616" i="8"/>
  <c r="BQ616" i="8"/>
  <c r="BR616" i="8"/>
  <c r="BS616" i="8"/>
  <c r="D617" i="8"/>
  <c r="E617" i="8"/>
  <c r="F617" i="8"/>
  <c r="G617" i="8"/>
  <c r="H617" i="8"/>
  <c r="I617" i="8"/>
  <c r="J617" i="8"/>
  <c r="K617" i="8"/>
  <c r="L617" i="8"/>
  <c r="M617" i="8"/>
  <c r="N617" i="8"/>
  <c r="O617" i="8"/>
  <c r="P617" i="8"/>
  <c r="Q617" i="8"/>
  <c r="R617" i="8"/>
  <c r="S617" i="8"/>
  <c r="T617" i="8"/>
  <c r="U617" i="8"/>
  <c r="V617" i="8"/>
  <c r="W617" i="8"/>
  <c r="X617" i="8"/>
  <c r="Y617" i="8"/>
  <c r="Z617" i="8"/>
  <c r="AA617" i="8"/>
  <c r="AB617" i="8"/>
  <c r="AC617" i="8"/>
  <c r="AD617" i="8"/>
  <c r="AE617" i="8"/>
  <c r="AF617" i="8"/>
  <c r="AG617" i="8"/>
  <c r="AH617" i="8"/>
  <c r="AI617" i="8"/>
  <c r="AJ617" i="8"/>
  <c r="AK617" i="8"/>
  <c r="AL617" i="8"/>
  <c r="AM617" i="8"/>
  <c r="AN617" i="8"/>
  <c r="AO617" i="8"/>
  <c r="AP617" i="8"/>
  <c r="AQ617" i="8"/>
  <c r="AR617" i="8"/>
  <c r="AS617" i="8"/>
  <c r="AT617" i="8"/>
  <c r="AU617" i="8"/>
  <c r="AV617" i="8"/>
  <c r="AW617" i="8"/>
  <c r="AX617" i="8"/>
  <c r="AY617" i="8"/>
  <c r="AZ617" i="8"/>
  <c r="BA617" i="8"/>
  <c r="BB617" i="8"/>
  <c r="BC617" i="8"/>
  <c r="BD617" i="8"/>
  <c r="BE617" i="8"/>
  <c r="BF617" i="8"/>
  <c r="BG617" i="8"/>
  <c r="BH617" i="8"/>
  <c r="BI617" i="8"/>
  <c r="BJ617" i="8"/>
  <c r="BK617" i="8"/>
  <c r="BL617" i="8"/>
  <c r="BM617" i="8"/>
  <c r="BN617" i="8"/>
  <c r="BO617" i="8"/>
  <c r="BP617" i="8"/>
  <c r="BQ617" i="8"/>
  <c r="BR617" i="8"/>
  <c r="BS617" i="8"/>
  <c r="D618" i="8"/>
  <c r="E618" i="8"/>
  <c r="F618" i="8"/>
  <c r="G618" i="8"/>
  <c r="H618" i="8"/>
  <c r="I618" i="8"/>
  <c r="J618" i="8"/>
  <c r="K618" i="8"/>
  <c r="L618" i="8"/>
  <c r="M618" i="8"/>
  <c r="N618" i="8"/>
  <c r="O618" i="8"/>
  <c r="P618" i="8"/>
  <c r="Q618" i="8"/>
  <c r="R618" i="8"/>
  <c r="S618" i="8"/>
  <c r="T618" i="8"/>
  <c r="U618" i="8"/>
  <c r="V618" i="8"/>
  <c r="W618" i="8"/>
  <c r="X618" i="8"/>
  <c r="Y618" i="8"/>
  <c r="Z618" i="8"/>
  <c r="AA618" i="8"/>
  <c r="AB618" i="8"/>
  <c r="AC618" i="8"/>
  <c r="AD618" i="8"/>
  <c r="AE618" i="8"/>
  <c r="AF618" i="8"/>
  <c r="AG618" i="8"/>
  <c r="AH618" i="8"/>
  <c r="AI618" i="8"/>
  <c r="AJ618" i="8"/>
  <c r="AK618" i="8"/>
  <c r="AL618" i="8"/>
  <c r="AM618" i="8"/>
  <c r="AN618" i="8"/>
  <c r="AO618" i="8"/>
  <c r="AP618" i="8"/>
  <c r="AQ618" i="8"/>
  <c r="AR618" i="8"/>
  <c r="AS618" i="8"/>
  <c r="AT618" i="8"/>
  <c r="AU618" i="8"/>
  <c r="AV618" i="8"/>
  <c r="AW618" i="8"/>
  <c r="AX618" i="8"/>
  <c r="AY618" i="8"/>
  <c r="AZ618" i="8"/>
  <c r="BA618" i="8"/>
  <c r="BB618" i="8"/>
  <c r="BC618" i="8"/>
  <c r="BD618" i="8"/>
  <c r="BE618" i="8"/>
  <c r="BF618" i="8"/>
  <c r="BG618" i="8"/>
  <c r="BH618" i="8"/>
  <c r="BI618" i="8"/>
  <c r="BJ618" i="8"/>
  <c r="BK618" i="8"/>
  <c r="BL618" i="8"/>
  <c r="BM618" i="8"/>
  <c r="BN618" i="8"/>
  <c r="BO618" i="8"/>
  <c r="BP618" i="8"/>
  <c r="BQ618" i="8"/>
  <c r="BR618" i="8"/>
  <c r="BS618" i="8"/>
  <c r="D619" i="8"/>
  <c r="E619" i="8"/>
  <c r="F619" i="8"/>
  <c r="G619" i="8"/>
  <c r="H619" i="8"/>
  <c r="I619" i="8"/>
  <c r="J619" i="8"/>
  <c r="K619" i="8"/>
  <c r="L619" i="8"/>
  <c r="M619" i="8"/>
  <c r="N619" i="8"/>
  <c r="O619" i="8"/>
  <c r="P619" i="8"/>
  <c r="Q619" i="8"/>
  <c r="R619" i="8"/>
  <c r="S619" i="8"/>
  <c r="T619" i="8"/>
  <c r="U619" i="8"/>
  <c r="V619" i="8"/>
  <c r="W619" i="8"/>
  <c r="X619" i="8"/>
  <c r="Y619" i="8"/>
  <c r="Z619" i="8"/>
  <c r="AA619" i="8"/>
  <c r="AB619" i="8"/>
  <c r="AC619" i="8"/>
  <c r="AD619" i="8"/>
  <c r="AE619" i="8"/>
  <c r="AF619" i="8"/>
  <c r="AG619" i="8"/>
  <c r="AH619" i="8"/>
  <c r="AI619" i="8"/>
  <c r="AJ619" i="8"/>
  <c r="AK619" i="8"/>
  <c r="AL619" i="8"/>
  <c r="AM619" i="8"/>
  <c r="AN619" i="8"/>
  <c r="AO619" i="8"/>
  <c r="AP619" i="8"/>
  <c r="AQ619" i="8"/>
  <c r="AR619" i="8"/>
  <c r="AS619" i="8"/>
  <c r="AT619" i="8"/>
  <c r="AU619" i="8"/>
  <c r="AV619" i="8"/>
  <c r="AW619" i="8"/>
  <c r="AX619" i="8"/>
  <c r="AY619" i="8"/>
  <c r="AZ619" i="8"/>
  <c r="BA619" i="8"/>
  <c r="BB619" i="8"/>
  <c r="BC619" i="8"/>
  <c r="BD619" i="8"/>
  <c r="BE619" i="8"/>
  <c r="BF619" i="8"/>
  <c r="BG619" i="8"/>
  <c r="BH619" i="8"/>
  <c r="BI619" i="8"/>
  <c r="BJ619" i="8"/>
  <c r="BK619" i="8"/>
  <c r="BL619" i="8"/>
  <c r="BM619" i="8"/>
  <c r="BN619" i="8"/>
  <c r="BO619" i="8"/>
  <c r="BP619" i="8"/>
  <c r="BQ619" i="8"/>
  <c r="BR619" i="8"/>
  <c r="BS619" i="8"/>
  <c r="D620" i="8"/>
  <c r="E620" i="8"/>
  <c r="F620" i="8"/>
  <c r="G620" i="8"/>
  <c r="H620" i="8"/>
  <c r="I620" i="8"/>
  <c r="J620" i="8"/>
  <c r="K620" i="8"/>
  <c r="L620" i="8"/>
  <c r="M620" i="8"/>
  <c r="N620" i="8"/>
  <c r="O620" i="8"/>
  <c r="P620" i="8"/>
  <c r="Q620" i="8"/>
  <c r="R620" i="8"/>
  <c r="S620" i="8"/>
  <c r="T620" i="8"/>
  <c r="U620" i="8"/>
  <c r="V620" i="8"/>
  <c r="W620" i="8"/>
  <c r="X620" i="8"/>
  <c r="Y620" i="8"/>
  <c r="Z620" i="8"/>
  <c r="AA620" i="8"/>
  <c r="AB620" i="8"/>
  <c r="AC620" i="8"/>
  <c r="AD620" i="8"/>
  <c r="AE620" i="8"/>
  <c r="AF620" i="8"/>
  <c r="AG620" i="8"/>
  <c r="AH620" i="8"/>
  <c r="AI620" i="8"/>
  <c r="AJ620" i="8"/>
  <c r="AK620" i="8"/>
  <c r="AL620" i="8"/>
  <c r="AM620" i="8"/>
  <c r="AN620" i="8"/>
  <c r="AO620" i="8"/>
  <c r="AP620" i="8"/>
  <c r="AQ620" i="8"/>
  <c r="AR620" i="8"/>
  <c r="AS620" i="8"/>
  <c r="AT620" i="8"/>
  <c r="AU620" i="8"/>
  <c r="AV620" i="8"/>
  <c r="AW620" i="8"/>
  <c r="AX620" i="8"/>
  <c r="AY620" i="8"/>
  <c r="AZ620" i="8"/>
  <c r="BA620" i="8"/>
  <c r="BB620" i="8"/>
  <c r="BC620" i="8"/>
  <c r="BD620" i="8"/>
  <c r="BE620" i="8"/>
  <c r="BF620" i="8"/>
  <c r="BG620" i="8"/>
  <c r="BH620" i="8"/>
  <c r="BI620" i="8"/>
  <c r="BJ620" i="8"/>
  <c r="BK620" i="8"/>
  <c r="BL620" i="8"/>
  <c r="BM620" i="8"/>
  <c r="BN620" i="8"/>
  <c r="BO620" i="8"/>
  <c r="BP620" i="8"/>
  <c r="BQ620" i="8"/>
  <c r="BR620" i="8"/>
  <c r="BS620" i="8"/>
  <c r="T554" i="8"/>
  <c r="T577"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BA70" i="8"/>
  <c r="BB70" i="8"/>
  <c r="BC70" i="8"/>
  <c r="BD70" i="8"/>
  <c r="BE70" i="8"/>
  <c r="BF70" i="8"/>
  <c r="BG70" i="8"/>
  <c r="BH70" i="8"/>
  <c r="BI70" i="8"/>
  <c r="BJ70" i="8"/>
  <c r="BK70" i="8"/>
  <c r="BL70" i="8"/>
  <c r="BM70" i="8"/>
  <c r="BN70" i="8"/>
  <c r="BO70" i="8"/>
  <c r="BP70" i="8"/>
  <c r="BQ70" i="8"/>
  <c r="BR70" i="8"/>
  <c r="BS70"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BA124" i="8"/>
  <c r="BB124" i="8"/>
  <c r="BC124" i="8"/>
  <c r="BD124" i="8"/>
  <c r="BE124" i="8"/>
  <c r="BF124" i="8"/>
  <c r="BG124" i="8"/>
  <c r="BH124" i="8"/>
  <c r="BI124" i="8"/>
  <c r="BJ124" i="8"/>
  <c r="BK124" i="8"/>
  <c r="BL124" i="8"/>
  <c r="BM124" i="8"/>
  <c r="BN124" i="8"/>
  <c r="BO124" i="8"/>
  <c r="BP124" i="8"/>
  <c r="BQ124" i="8"/>
  <c r="BR124" i="8"/>
  <c r="BS124" i="8"/>
  <c r="N548" i="8"/>
  <c r="O548" i="8"/>
  <c r="P548" i="8"/>
  <c r="Q548" i="8"/>
  <c r="R548" i="8"/>
  <c r="S548" i="8"/>
  <c r="T548" i="8"/>
  <c r="U548" i="8"/>
  <c r="V548" i="8"/>
  <c r="W548" i="8"/>
  <c r="X548" i="8"/>
  <c r="Y548" i="8"/>
  <c r="Z548" i="8"/>
  <c r="AA548" i="8"/>
  <c r="AB548" i="8"/>
  <c r="AC548" i="8"/>
  <c r="AD548" i="8"/>
  <c r="AE548" i="8"/>
  <c r="AF548" i="8"/>
  <c r="AG548" i="8"/>
  <c r="AH548" i="8"/>
  <c r="AI548" i="8"/>
  <c r="AJ548" i="8"/>
  <c r="AK548" i="8"/>
  <c r="AL548" i="8"/>
  <c r="AM548" i="8"/>
  <c r="AN548" i="8"/>
  <c r="AO548" i="8"/>
  <c r="AP548" i="8"/>
  <c r="AQ548" i="8"/>
  <c r="AR548" i="8"/>
  <c r="AS548" i="8"/>
  <c r="AT548" i="8"/>
  <c r="AU548" i="8"/>
  <c r="AV548" i="8"/>
  <c r="AW548" i="8"/>
  <c r="AX548" i="8"/>
  <c r="AY548" i="8"/>
  <c r="AZ548" i="8"/>
  <c r="BA548" i="8"/>
  <c r="BB548" i="8"/>
  <c r="BC548" i="8"/>
  <c r="BD548" i="8"/>
  <c r="BE548" i="8"/>
  <c r="BF548" i="8"/>
  <c r="BG548" i="8"/>
  <c r="BH548" i="8"/>
  <c r="BI548" i="8"/>
  <c r="BJ548" i="8"/>
  <c r="BK548" i="8"/>
  <c r="BL548" i="8"/>
  <c r="BM548" i="8"/>
  <c r="BN548" i="8"/>
  <c r="BO548" i="8"/>
  <c r="BP548" i="8"/>
  <c r="BQ548" i="8"/>
  <c r="BR548" i="8"/>
  <c r="BS548" i="8"/>
  <c r="N549" i="8"/>
  <c r="O549" i="8"/>
  <c r="P549" i="8"/>
  <c r="Q549" i="8"/>
  <c r="R549" i="8"/>
  <c r="S549" i="8"/>
  <c r="T549" i="8"/>
  <c r="U549" i="8"/>
  <c r="V549" i="8"/>
  <c r="W549" i="8"/>
  <c r="X549" i="8"/>
  <c r="Y549" i="8"/>
  <c r="Z549" i="8"/>
  <c r="AA549" i="8"/>
  <c r="AB549" i="8"/>
  <c r="AC549" i="8"/>
  <c r="AD549" i="8"/>
  <c r="AE549" i="8"/>
  <c r="AF549" i="8"/>
  <c r="AG549" i="8"/>
  <c r="AH549" i="8"/>
  <c r="AI549" i="8"/>
  <c r="AJ549" i="8"/>
  <c r="AK549" i="8"/>
  <c r="AL549" i="8"/>
  <c r="AM549" i="8"/>
  <c r="AN549" i="8"/>
  <c r="AO549" i="8"/>
  <c r="AP549" i="8"/>
  <c r="AQ549" i="8"/>
  <c r="AR549" i="8"/>
  <c r="AS549" i="8"/>
  <c r="AT549" i="8"/>
  <c r="AU549" i="8"/>
  <c r="AV549" i="8"/>
  <c r="AW549" i="8"/>
  <c r="AX549" i="8"/>
  <c r="AY549" i="8"/>
  <c r="AZ549" i="8"/>
  <c r="BA549" i="8"/>
  <c r="BB549" i="8"/>
  <c r="BC549" i="8"/>
  <c r="BD549" i="8"/>
  <c r="BE549" i="8"/>
  <c r="BF549" i="8"/>
  <c r="BG549" i="8"/>
  <c r="BH549" i="8"/>
  <c r="BI549" i="8"/>
  <c r="BJ549" i="8"/>
  <c r="BK549" i="8"/>
  <c r="BL549" i="8"/>
  <c r="BM549" i="8"/>
  <c r="BN549" i="8"/>
  <c r="BO549" i="8"/>
  <c r="BP549" i="8"/>
  <c r="BQ549" i="8"/>
  <c r="BR549" i="8"/>
  <c r="BS549" i="8"/>
  <c r="N567" i="8"/>
  <c r="O567" i="8"/>
  <c r="P567" i="8"/>
  <c r="Q567" i="8"/>
  <c r="R567" i="8"/>
  <c r="S567" i="8"/>
  <c r="T567" i="8"/>
  <c r="U567" i="8"/>
  <c r="V567" i="8"/>
  <c r="W567" i="8"/>
  <c r="X567" i="8"/>
  <c r="Y567" i="8"/>
  <c r="Z567" i="8"/>
  <c r="AA567" i="8"/>
  <c r="AB567" i="8"/>
  <c r="AC567" i="8"/>
  <c r="AD567" i="8"/>
  <c r="AE567" i="8"/>
  <c r="AF567" i="8"/>
  <c r="AG567" i="8"/>
  <c r="AH567" i="8"/>
  <c r="AI567" i="8"/>
  <c r="AJ567" i="8"/>
  <c r="AK567" i="8"/>
  <c r="AL567" i="8"/>
  <c r="AM567" i="8"/>
  <c r="AN567" i="8"/>
  <c r="AO567" i="8"/>
  <c r="AP567" i="8"/>
  <c r="AQ567" i="8"/>
  <c r="AR567" i="8"/>
  <c r="AS567" i="8"/>
  <c r="AT567" i="8"/>
  <c r="AU567" i="8"/>
  <c r="AV567" i="8"/>
  <c r="AW567" i="8"/>
  <c r="AX567" i="8"/>
  <c r="AY567" i="8"/>
  <c r="AZ567" i="8"/>
  <c r="BA567" i="8"/>
  <c r="BB567" i="8"/>
  <c r="BC567" i="8"/>
  <c r="BD567" i="8"/>
  <c r="BE567" i="8"/>
  <c r="BF567" i="8"/>
  <c r="BG567" i="8"/>
  <c r="BH567" i="8"/>
  <c r="BI567" i="8"/>
  <c r="BJ567" i="8"/>
  <c r="BK567" i="8"/>
  <c r="BL567" i="8"/>
  <c r="BM567" i="8"/>
  <c r="BN567" i="8"/>
  <c r="BO567" i="8"/>
  <c r="BP567" i="8"/>
  <c r="BQ567" i="8"/>
  <c r="BR567" i="8"/>
  <c r="BS567" i="8"/>
  <c r="N8" i="8"/>
  <c r="N568" i="8"/>
  <c r="O8" i="8"/>
  <c r="O568" i="8"/>
  <c r="P8" i="8"/>
  <c r="P568" i="8"/>
  <c r="Q8" i="8"/>
  <c r="Q568" i="8"/>
  <c r="R8" i="8"/>
  <c r="R568" i="8"/>
  <c r="S8" i="8"/>
  <c r="S568" i="8"/>
  <c r="T8" i="8"/>
  <c r="T568" i="8"/>
  <c r="U8" i="8"/>
  <c r="U568" i="8"/>
  <c r="V8" i="8"/>
  <c r="V568" i="8"/>
  <c r="W8" i="8"/>
  <c r="W568" i="8"/>
  <c r="X8" i="8"/>
  <c r="X568" i="8"/>
  <c r="Y8" i="8"/>
  <c r="Y568" i="8"/>
  <c r="Z8" i="8"/>
  <c r="Z568" i="8"/>
  <c r="AA8" i="8"/>
  <c r="AA568" i="8"/>
  <c r="AB8" i="8"/>
  <c r="AB568" i="8"/>
  <c r="AC8" i="8"/>
  <c r="AC568" i="8"/>
  <c r="AD8" i="8"/>
  <c r="AD568" i="8"/>
  <c r="AE8" i="8"/>
  <c r="AE568" i="8"/>
  <c r="AF8" i="8"/>
  <c r="AF568" i="8"/>
  <c r="AG8" i="8"/>
  <c r="AG568" i="8"/>
  <c r="AH8" i="8"/>
  <c r="AH568" i="8"/>
  <c r="AI8" i="8"/>
  <c r="AI568" i="8"/>
  <c r="AJ8" i="8"/>
  <c r="AJ568" i="8"/>
  <c r="AK8" i="8"/>
  <c r="AK568" i="8"/>
  <c r="AL8" i="8"/>
  <c r="AL568" i="8"/>
  <c r="AM8" i="8"/>
  <c r="AM568" i="8"/>
  <c r="AN8" i="8"/>
  <c r="AN568" i="8"/>
  <c r="AO8" i="8"/>
  <c r="AO568" i="8"/>
  <c r="AP8" i="8"/>
  <c r="AP568" i="8"/>
  <c r="AQ8" i="8"/>
  <c r="AQ568" i="8"/>
  <c r="AR8" i="8"/>
  <c r="AR568" i="8"/>
  <c r="AS8" i="8"/>
  <c r="AS568" i="8"/>
  <c r="AT8" i="8"/>
  <c r="AT568" i="8"/>
  <c r="AU8" i="8"/>
  <c r="AU568" i="8"/>
  <c r="AV8" i="8"/>
  <c r="AV568" i="8"/>
  <c r="AW8" i="8"/>
  <c r="AW568" i="8"/>
  <c r="AX8" i="8"/>
  <c r="AX568" i="8"/>
  <c r="AY8" i="8"/>
  <c r="AY568" i="8"/>
  <c r="AZ8" i="8"/>
  <c r="AZ568" i="8"/>
  <c r="BA8" i="8"/>
  <c r="BA568" i="8"/>
  <c r="BB8" i="8"/>
  <c r="BB568" i="8"/>
  <c r="BC8" i="8"/>
  <c r="BC568" i="8"/>
  <c r="BD8" i="8"/>
  <c r="BD568" i="8"/>
  <c r="BE8" i="8"/>
  <c r="BE568" i="8"/>
  <c r="BF8" i="8"/>
  <c r="BF568" i="8"/>
  <c r="BG8" i="8"/>
  <c r="BG568" i="8"/>
  <c r="BH8" i="8"/>
  <c r="BH568" i="8"/>
  <c r="BI8" i="8"/>
  <c r="BI568" i="8"/>
  <c r="BJ8" i="8"/>
  <c r="BJ568" i="8"/>
  <c r="BK8" i="8"/>
  <c r="BK568" i="8"/>
  <c r="BL8" i="8"/>
  <c r="BL568" i="8"/>
  <c r="BM8" i="8"/>
  <c r="BM568" i="8"/>
  <c r="BN8" i="8"/>
  <c r="BN568" i="8"/>
  <c r="BO8" i="8"/>
  <c r="BO568" i="8"/>
  <c r="BP8" i="8"/>
  <c r="BP568" i="8"/>
  <c r="BQ8" i="8"/>
  <c r="BQ568" i="8"/>
  <c r="BR8" i="8"/>
  <c r="BR568" i="8"/>
  <c r="BS8" i="8"/>
  <c r="BS568" i="8"/>
  <c r="N571" i="8"/>
  <c r="O571" i="8"/>
  <c r="P571" i="8"/>
  <c r="Q571" i="8"/>
  <c r="R571" i="8"/>
  <c r="S571" i="8"/>
  <c r="T571" i="8"/>
  <c r="U571" i="8"/>
  <c r="V571" i="8"/>
  <c r="W571" i="8"/>
  <c r="X571" i="8"/>
  <c r="Y571" i="8"/>
  <c r="Z571" i="8"/>
  <c r="AA571" i="8"/>
  <c r="AB571" i="8"/>
  <c r="AC571" i="8"/>
  <c r="AD571" i="8"/>
  <c r="AE571" i="8"/>
  <c r="AF571" i="8"/>
  <c r="AG571" i="8"/>
  <c r="AH571" i="8"/>
  <c r="AI571" i="8"/>
  <c r="AJ571" i="8"/>
  <c r="AK571" i="8"/>
  <c r="AL571" i="8"/>
  <c r="AM571" i="8"/>
  <c r="AN571" i="8"/>
  <c r="AO571" i="8"/>
  <c r="AP571" i="8"/>
  <c r="AQ571" i="8"/>
  <c r="AR571" i="8"/>
  <c r="AS571" i="8"/>
  <c r="AT571" i="8"/>
  <c r="AU571" i="8"/>
  <c r="AV571" i="8"/>
  <c r="AW571" i="8"/>
  <c r="AX571" i="8"/>
  <c r="AY571" i="8"/>
  <c r="AZ571" i="8"/>
  <c r="BA571" i="8"/>
  <c r="BB571" i="8"/>
  <c r="BC571" i="8"/>
  <c r="BD571" i="8"/>
  <c r="BE571" i="8"/>
  <c r="BF571" i="8"/>
  <c r="BG571" i="8"/>
  <c r="BH571" i="8"/>
  <c r="BI571" i="8"/>
  <c r="BJ571" i="8"/>
  <c r="BK571" i="8"/>
  <c r="BL571" i="8"/>
  <c r="BM571" i="8"/>
  <c r="BN571" i="8"/>
  <c r="BO571" i="8"/>
  <c r="BP571" i="8"/>
  <c r="BQ571" i="8"/>
  <c r="BR571" i="8"/>
  <c r="BS571" i="8"/>
  <c r="N572" i="8"/>
  <c r="O572" i="8"/>
  <c r="P572" i="8"/>
  <c r="Q572" i="8"/>
  <c r="R572" i="8"/>
  <c r="S572" i="8"/>
  <c r="T572" i="8"/>
  <c r="U572" i="8"/>
  <c r="V572" i="8"/>
  <c r="W572" i="8"/>
  <c r="X572" i="8"/>
  <c r="Y572" i="8"/>
  <c r="Z572" i="8"/>
  <c r="AA572" i="8"/>
  <c r="AB572" i="8"/>
  <c r="AC572" i="8"/>
  <c r="AD572" i="8"/>
  <c r="AE572" i="8"/>
  <c r="AF572" i="8"/>
  <c r="AG572" i="8"/>
  <c r="AH572" i="8"/>
  <c r="AI572" i="8"/>
  <c r="AJ572" i="8"/>
  <c r="AK572" i="8"/>
  <c r="AL572" i="8"/>
  <c r="AM572" i="8"/>
  <c r="AN572" i="8"/>
  <c r="AO572" i="8"/>
  <c r="AP572" i="8"/>
  <c r="AQ572" i="8"/>
  <c r="AR572" i="8"/>
  <c r="AS572" i="8"/>
  <c r="AT572" i="8"/>
  <c r="AU572" i="8"/>
  <c r="AV572" i="8"/>
  <c r="AW572" i="8"/>
  <c r="AX572" i="8"/>
  <c r="AY572" i="8"/>
  <c r="AZ572" i="8"/>
  <c r="BA572" i="8"/>
  <c r="BB572" i="8"/>
  <c r="BC572" i="8"/>
  <c r="BD572" i="8"/>
  <c r="BE572" i="8"/>
  <c r="BF572" i="8"/>
  <c r="BG572" i="8"/>
  <c r="BH572" i="8"/>
  <c r="BI572" i="8"/>
  <c r="BJ572" i="8"/>
  <c r="BK572" i="8"/>
  <c r="BL572" i="8"/>
  <c r="BM572" i="8"/>
  <c r="BN572" i="8"/>
  <c r="BO572" i="8"/>
  <c r="BP572" i="8"/>
  <c r="BQ572" i="8"/>
  <c r="BR572" i="8"/>
  <c r="BS572" i="8"/>
  <c r="N590" i="8"/>
  <c r="O590" i="8"/>
  <c r="P590" i="8"/>
  <c r="Q590" i="8"/>
  <c r="R590" i="8"/>
  <c r="S590" i="8"/>
  <c r="T590" i="8"/>
  <c r="U590" i="8"/>
  <c r="V590" i="8"/>
  <c r="W590" i="8"/>
  <c r="X590" i="8"/>
  <c r="Y590" i="8"/>
  <c r="Z590" i="8"/>
  <c r="AA590" i="8"/>
  <c r="AB590" i="8"/>
  <c r="AC590" i="8"/>
  <c r="AD590" i="8"/>
  <c r="AE590" i="8"/>
  <c r="AF590" i="8"/>
  <c r="AG590" i="8"/>
  <c r="AH590" i="8"/>
  <c r="AI590" i="8"/>
  <c r="AJ590" i="8"/>
  <c r="AK590" i="8"/>
  <c r="AL590" i="8"/>
  <c r="AM590" i="8"/>
  <c r="AN590" i="8"/>
  <c r="AO590" i="8"/>
  <c r="AP590" i="8"/>
  <c r="AQ590" i="8"/>
  <c r="AR590" i="8"/>
  <c r="AS590" i="8"/>
  <c r="AT590" i="8"/>
  <c r="AU590" i="8"/>
  <c r="AV590" i="8"/>
  <c r="AW590" i="8"/>
  <c r="AX590" i="8"/>
  <c r="AY590" i="8"/>
  <c r="AZ590" i="8"/>
  <c r="BA590" i="8"/>
  <c r="BB590" i="8"/>
  <c r="BC590" i="8"/>
  <c r="BD590" i="8"/>
  <c r="BE590" i="8"/>
  <c r="BF590" i="8"/>
  <c r="BG590" i="8"/>
  <c r="BH590" i="8"/>
  <c r="BI590" i="8"/>
  <c r="BJ590" i="8"/>
  <c r="BK590" i="8"/>
  <c r="BL590" i="8"/>
  <c r="BM590" i="8"/>
  <c r="BN590" i="8"/>
  <c r="BO590" i="8"/>
  <c r="BP590" i="8"/>
  <c r="BQ590" i="8"/>
  <c r="BR590" i="8"/>
  <c r="BS590" i="8"/>
  <c r="N608" i="8"/>
  <c r="O166" i="4"/>
  <c r="H91" i="4"/>
  <c r="H142" i="4"/>
  <c r="I9" i="4"/>
  <c r="I32" i="4"/>
  <c r="I91" i="4"/>
  <c r="I142" i="4"/>
  <c r="J9" i="4"/>
  <c r="J32" i="4"/>
  <c r="J91" i="4"/>
  <c r="J142" i="4"/>
  <c r="H92" i="4"/>
  <c r="H143" i="4"/>
  <c r="I10" i="4"/>
  <c r="I33" i="4"/>
  <c r="I92" i="4"/>
  <c r="I143" i="4"/>
  <c r="J10" i="4"/>
  <c r="J33" i="4"/>
  <c r="J92" i="4"/>
  <c r="J143" i="4"/>
  <c r="H93" i="4"/>
  <c r="H144" i="4"/>
  <c r="I11" i="4"/>
  <c r="I34" i="4"/>
  <c r="I93" i="4"/>
  <c r="I144" i="4"/>
  <c r="J11" i="4"/>
  <c r="J34" i="4"/>
  <c r="J93" i="4"/>
  <c r="J144" i="4"/>
  <c r="H94" i="4"/>
  <c r="H145" i="4"/>
  <c r="I12" i="4"/>
  <c r="I35" i="4"/>
  <c r="I94" i="4"/>
  <c r="I145" i="4"/>
  <c r="J12" i="4"/>
  <c r="J35" i="4"/>
  <c r="J94" i="4"/>
  <c r="J145" i="4"/>
  <c r="H95" i="4"/>
  <c r="H146" i="4"/>
  <c r="I13" i="4"/>
  <c r="I36" i="4"/>
  <c r="I95" i="4"/>
  <c r="I146" i="4"/>
  <c r="J13" i="4"/>
  <c r="J36" i="4"/>
  <c r="J95" i="4"/>
  <c r="J146" i="4"/>
  <c r="H96" i="4"/>
  <c r="H147" i="4"/>
  <c r="I14" i="4"/>
  <c r="I37" i="4"/>
  <c r="I96" i="4"/>
  <c r="I147" i="4"/>
  <c r="J14" i="4"/>
  <c r="J37" i="4"/>
  <c r="J96" i="4"/>
  <c r="J147" i="4"/>
  <c r="H97" i="4"/>
  <c r="H148" i="4"/>
  <c r="I15" i="4"/>
  <c r="I38" i="4"/>
  <c r="I97" i="4"/>
  <c r="I148" i="4"/>
  <c r="J15" i="4"/>
  <c r="J38" i="4"/>
  <c r="J97" i="4"/>
  <c r="J148" i="4"/>
  <c r="J162" i="4"/>
  <c r="J166" i="4"/>
  <c r="O42" i="2"/>
  <c r="O39" i="2"/>
  <c r="O37" i="2"/>
  <c r="E2" i="10"/>
  <c r="Z72" i="10"/>
  <c r="Y72" i="10"/>
  <c r="X72" i="10"/>
  <c r="W72" i="10"/>
  <c r="V72" i="10"/>
  <c r="U72" i="10"/>
  <c r="T72" i="10"/>
  <c r="S72" i="10"/>
  <c r="R72" i="10"/>
  <c r="Q72" i="10"/>
  <c r="P72" i="10"/>
  <c r="O72" i="10"/>
  <c r="N72" i="10"/>
  <c r="B72" i="10"/>
  <c r="B71" i="10"/>
  <c r="B67" i="10"/>
  <c r="B73" i="10"/>
  <c r="E24" i="10"/>
  <c r="E23" i="10"/>
  <c r="E19" i="10"/>
  <c r="E18" i="10"/>
  <c r="P159" i="4"/>
  <c r="P158" i="4"/>
  <c r="P154" i="4"/>
  <c r="P153" i="4"/>
  <c r="P157" i="4"/>
  <c r="E22" i="10"/>
  <c r="E53" i="10"/>
  <c r="E47" i="10"/>
  <c r="M128" i="4"/>
  <c r="H3" i="4"/>
  <c r="H32" i="4"/>
  <c r="I3" i="4"/>
  <c r="H33" i="4"/>
  <c r="H35" i="4"/>
  <c r="H40" i="4"/>
  <c r="H48" i="4"/>
  <c r="J3" i="4"/>
  <c r="K3" i="4"/>
  <c r="L3" i="4"/>
  <c r="L120" i="4"/>
  <c r="L28" i="4"/>
  <c r="L161" i="4"/>
  <c r="M28" i="4"/>
  <c r="M51" i="4"/>
  <c r="M3" i="4"/>
  <c r="M138" i="4"/>
  <c r="M112" i="4"/>
  <c r="S533" i="8"/>
  <c r="Y533" i="8"/>
  <c r="X533" i="8"/>
  <c r="W533" i="8"/>
  <c r="V533" i="8"/>
  <c r="U533" i="8"/>
  <c r="T533" i="8"/>
  <c r="R533" i="8"/>
  <c r="Q533" i="8"/>
  <c r="P533" i="8"/>
  <c r="O533" i="8"/>
  <c r="A75"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I73" i="10"/>
  <c r="I16" i="10"/>
  <c r="J73" i="10"/>
  <c r="K73" i="10"/>
  <c r="K16" i="10"/>
  <c r="L73" i="10"/>
  <c r="L16" i="10"/>
  <c r="M73" i="10"/>
  <c r="M16" i="10"/>
  <c r="N73" i="10"/>
  <c r="N16" i="10"/>
  <c r="O73" i="10"/>
  <c r="O16" i="10"/>
  <c r="H73" i="10"/>
  <c r="H16" i="10"/>
  <c r="J72" i="10"/>
  <c r="J15" i="10"/>
  <c r="L72" i="10"/>
  <c r="L15" i="10"/>
  <c r="R15" i="10"/>
  <c r="T15" i="10"/>
  <c r="I71" i="10"/>
  <c r="I14" i="10"/>
  <c r="J71" i="10"/>
  <c r="J14" i="10"/>
  <c r="A72" i="10"/>
  <c r="A73" i="10"/>
  <c r="A71" i="10"/>
  <c r="AA15"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AW14" i="10"/>
  <c r="AX14" i="10"/>
  <c r="AY14" i="10"/>
  <c r="AZ14" i="10"/>
  <c r="BA14" i="10"/>
  <c r="BB14" i="10"/>
  <c r="BC14" i="10"/>
  <c r="BD14" i="10"/>
  <c r="BE14" i="10"/>
  <c r="BF14" i="10"/>
  <c r="BG14" i="10"/>
  <c r="BH14" i="10"/>
  <c r="BI14" i="10"/>
  <c r="BJ14" i="10"/>
  <c r="N13" i="2"/>
  <c r="N14" i="2"/>
  <c r="K13" i="2"/>
  <c r="K14" i="2"/>
  <c r="M13" i="2"/>
  <c r="M14" i="2"/>
  <c r="L13" i="2"/>
  <c r="L14" i="2"/>
  <c r="J13" i="2"/>
  <c r="J14" i="2"/>
  <c r="E495" i="8"/>
  <c r="E496" i="8"/>
  <c r="F496" i="8"/>
  <c r="E497" i="8"/>
  <c r="F497" i="8"/>
  <c r="G497" i="8"/>
  <c r="E498" i="8"/>
  <c r="F498" i="8"/>
  <c r="G498" i="8"/>
  <c r="H498" i="8"/>
  <c r="E499" i="8"/>
  <c r="F499" i="8"/>
  <c r="G499" i="8"/>
  <c r="H499" i="8"/>
  <c r="I499" i="8"/>
  <c r="E500" i="8"/>
  <c r="F500" i="8"/>
  <c r="G500" i="8"/>
  <c r="H500" i="8"/>
  <c r="I500" i="8"/>
  <c r="J500" i="8"/>
  <c r="E501" i="8"/>
  <c r="F501" i="8"/>
  <c r="G501" i="8"/>
  <c r="H501" i="8"/>
  <c r="I501" i="8"/>
  <c r="J501" i="8"/>
  <c r="K501" i="8"/>
  <c r="E502" i="8"/>
  <c r="F502" i="8"/>
  <c r="G502" i="8"/>
  <c r="H502" i="8"/>
  <c r="I502" i="8"/>
  <c r="J502" i="8"/>
  <c r="K502" i="8"/>
  <c r="L502" i="8"/>
  <c r="E503" i="8"/>
  <c r="F503" i="8"/>
  <c r="G503" i="8"/>
  <c r="H503" i="8"/>
  <c r="I503" i="8"/>
  <c r="J503" i="8"/>
  <c r="K503" i="8"/>
  <c r="L503" i="8"/>
  <c r="M503" i="8"/>
  <c r="E504" i="8"/>
  <c r="F504" i="8"/>
  <c r="G504" i="8"/>
  <c r="H504" i="8"/>
  <c r="I504" i="8"/>
  <c r="J504" i="8"/>
  <c r="K504" i="8"/>
  <c r="L504" i="8"/>
  <c r="M504" i="8"/>
  <c r="N504" i="8"/>
  <c r="E505" i="8"/>
  <c r="F505" i="8"/>
  <c r="G505" i="8"/>
  <c r="H505" i="8"/>
  <c r="I505" i="8"/>
  <c r="J505" i="8"/>
  <c r="K505" i="8"/>
  <c r="L505" i="8"/>
  <c r="M505" i="8"/>
  <c r="N505" i="8"/>
  <c r="O505" i="8"/>
  <c r="E506" i="8"/>
  <c r="F506" i="8"/>
  <c r="G506" i="8"/>
  <c r="H506" i="8"/>
  <c r="I506" i="8"/>
  <c r="J506" i="8"/>
  <c r="K506" i="8"/>
  <c r="L506" i="8"/>
  <c r="M506" i="8"/>
  <c r="N506" i="8"/>
  <c r="O506" i="8"/>
  <c r="P506" i="8"/>
  <c r="E507" i="8"/>
  <c r="F507" i="8"/>
  <c r="G507" i="8"/>
  <c r="H507" i="8"/>
  <c r="I507" i="8"/>
  <c r="J507" i="8"/>
  <c r="K507" i="8"/>
  <c r="L507" i="8"/>
  <c r="M507" i="8"/>
  <c r="N507" i="8"/>
  <c r="O507" i="8"/>
  <c r="P507" i="8"/>
  <c r="Q507" i="8"/>
  <c r="E508" i="8"/>
  <c r="F508" i="8"/>
  <c r="G508" i="8"/>
  <c r="H508" i="8"/>
  <c r="I508" i="8"/>
  <c r="J508" i="8"/>
  <c r="K508" i="8"/>
  <c r="L508" i="8"/>
  <c r="M508" i="8"/>
  <c r="N508" i="8"/>
  <c r="O508" i="8"/>
  <c r="P508" i="8"/>
  <c r="Q508" i="8"/>
  <c r="R508" i="8"/>
  <c r="E509" i="8"/>
  <c r="F509" i="8"/>
  <c r="G509" i="8"/>
  <c r="H509" i="8"/>
  <c r="I509" i="8"/>
  <c r="J509" i="8"/>
  <c r="K509" i="8"/>
  <c r="L509" i="8"/>
  <c r="M509" i="8"/>
  <c r="N509" i="8"/>
  <c r="O509" i="8"/>
  <c r="P509" i="8"/>
  <c r="Q509" i="8"/>
  <c r="R509" i="8"/>
  <c r="S509" i="8"/>
  <c r="G450" i="8"/>
  <c r="F21" i="8"/>
  <c r="F40" i="8"/>
  <c r="H45" i="8"/>
  <c r="M47" i="8"/>
  <c r="G50" i="8"/>
  <c r="G52" i="8"/>
  <c r="F75" i="8"/>
  <c r="P104" i="8"/>
  <c r="E97" i="8"/>
  <c r="I100" i="8"/>
  <c r="L102" i="8"/>
  <c r="J104" i="8"/>
  <c r="E106" i="8"/>
  <c r="F129" i="8"/>
  <c r="O153" i="8"/>
  <c r="P152" i="8"/>
  <c r="Q153" i="8"/>
  <c r="R152" i="8"/>
  <c r="S153" i="8"/>
  <c r="T152" i="8"/>
  <c r="U153" i="8"/>
  <c r="V152" i="8"/>
  <c r="W153" i="8"/>
  <c r="X152" i="8"/>
  <c r="Y153" i="8"/>
  <c r="Z148" i="8"/>
  <c r="Z157" i="8"/>
  <c r="AA148" i="8"/>
  <c r="AA157" i="8"/>
  <c r="AB148" i="8"/>
  <c r="AB157" i="8"/>
  <c r="AC148" i="8"/>
  <c r="AC157" i="8"/>
  <c r="AD148" i="8"/>
  <c r="AD157" i="8"/>
  <c r="AE148" i="8"/>
  <c r="AE157" i="8"/>
  <c r="AF148" i="8"/>
  <c r="AF157" i="8"/>
  <c r="AG148" i="8"/>
  <c r="AG157" i="8"/>
  <c r="AH148" i="8"/>
  <c r="AH157" i="8"/>
  <c r="AI148" i="8"/>
  <c r="AI157" i="8"/>
  <c r="AJ148" i="8"/>
  <c r="AJ157" i="8"/>
  <c r="AK148" i="8"/>
  <c r="AK157" i="8"/>
  <c r="AL148" i="8"/>
  <c r="AL157" i="8"/>
  <c r="AM148" i="8"/>
  <c r="AM157" i="8"/>
  <c r="AN148" i="8"/>
  <c r="AN157" i="8"/>
  <c r="AO148" i="8"/>
  <c r="AO157" i="8"/>
  <c r="AP148" i="8"/>
  <c r="AP157" i="8"/>
  <c r="AQ148" i="8"/>
  <c r="AQ157" i="8"/>
  <c r="AR148" i="8"/>
  <c r="AR157" i="8"/>
  <c r="AS148" i="8"/>
  <c r="AS157" i="8"/>
  <c r="AT148" i="8"/>
  <c r="AT157" i="8"/>
  <c r="AU148" i="8"/>
  <c r="AU157" i="8"/>
  <c r="AV148" i="8"/>
  <c r="AV157" i="8"/>
  <c r="AW148" i="8"/>
  <c r="AW157" i="8"/>
  <c r="AX148" i="8"/>
  <c r="AX157" i="8"/>
  <c r="AY148" i="8"/>
  <c r="AY157" i="8"/>
  <c r="AZ148" i="8"/>
  <c r="AZ157" i="8"/>
  <c r="BA148" i="8"/>
  <c r="BA157" i="8"/>
  <c r="BB148" i="8"/>
  <c r="BB157" i="8"/>
  <c r="BC148" i="8"/>
  <c r="BC157" i="8"/>
  <c r="BD148" i="8"/>
  <c r="BD157" i="8"/>
  <c r="BE148" i="8"/>
  <c r="BE157" i="8"/>
  <c r="BF148" i="8"/>
  <c r="BF157" i="8"/>
  <c r="BG148" i="8"/>
  <c r="BG157" i="8"/>
  <c r="BH148" i="8"/>
  <c r="BH157" i="8"/>
  <c r="BI148" i="8"/>
  <c r="BI157" i="8"/>
  <c r="BJ148" i="8"/>
  <c r="BJ157" i="8"/>
  <c r="BK148" i="8"/>
  <c r="BK157" i="8"/>
  <c r="BL148" i="8"/>
  <c r="BL157" i="8"/>
  <c r="BM148" i="8"/>
  <c r="BM157" i="8"/>
  <c r="BN148" i="8"/>
  <c r="BN157" i="8"/>
  <c r="BO148" i="8"/>
  <c r="BO157" i="8"/>
  <c r="BP148" i="8"/>
  <c r="BP157" i="8"/>
  <c r="BP161" i="8"/>
  <c r="BQ153" i="8"/>
  <c r="BQ156" i="8"/>
  <c r="F176" i="8"/>
  <c r="Q196" i="8"/>
  <c r="S208" i="8"/>
  <c r="V203" i="8"/>
  <c r="Y196" i="8"/>
  <c r="AA208" i="8"/>
  <c r="AD203" i="8"/>
  <c r="AG196" i="8"/>
  <c r="AI194" i="8"/>
  <c r="AJ199" i="8"/>
  <c r="AK204" i="8"/>
  <c r="AM194" i="8"/>
  <c r="AN199" i="8"/>
  <c r="AO204" i="8"/>
  <c r="AQ194" i="8"/>
  <c r="AR199" i="8"/>
  <c r="AS204" i="8"/>
  <c r="AU194" i="8"/>
  <c r="AV199" i="8"/>
  <c r="AW204" i="8"/>
  <c r="AX199" i="8"/>
  <c r="AY194" i="8"/>
  <c r="AY204" i="8"/>
  <c r="AZ199" i="8"/>
  <c r="BA194" i="8"/>
  <c r="BA204" i="8"/>
  <c r="BB199" i="8"/>
  <c r="BC194" i="8"/>
  <c r="BC204" i="8"/>
  <c r="BD199" i="8"/>
  <c r="BE194" i="8"/>
  <c r="BE204" i="8"/>
  <c r="BF199" i="8"/>
  <c r="BG194" i="8"/>
  <c r="BG204" i="8"/>
  <c r="BH199" i="8"/>
  <c r="BI194" i="8"/>
  <c r="BI204" i="8"/>
  <c r="BJ199" i="8"/>
  <c r="BK194" i="8"/>
  <c r="BK204" i="8"/>
  <c r="BL199" i="8"/>
  <c r="BM194" i="8"/>
  <c r="BM204" i="8"/>
  <c r="BN199" i="8"/>
  <c r="BO194" i="8"/>
  <c r="BO204" i="8"/>
  <c r="BP199" i="8"/>
  <c r="BQ194" i="8"/>
  <c r="BQ204" i="8"/>
  <c r="O251" i="8"/>
  <c r="O252" i="8"/>
  <c r="O253" i="8"/>
  <c r="O254" i="8"/>
  <c r="O255" i="8"/>
  <c r="P252" i="8"/>
  <c r="P253" i="8"/>
  <c r="P254" i="8"/>
  <c r="P255" i="8"/>
  <c r="Q253" i="8"/>
  <c r="Q254" i="8"/>
  <c r="Q255" i="8"/>
  <c r="R254" i="8"/>
  <c r="R255" i="8"/>
  <c r="S255" i="8"/>
  <c r="E245" i="8"/>
  <c r="F245" i="8"/>
  <c r="G245" i="8"/>
  <c r="H245" i="8"/>
  <c r="I245" i="8"/>
  <c r="E246" i="8"/>
  <c r="F246" i="8"/>
  <c r="G246" i="8"/>
  <c r="H246" i="8"/>
  <c r="I246" i="8"/>
  <c r="J246" i="8"/>
  <c r="E247" i="8"/>
  <c r="F247" i="8"/>
  <c r="G247" i="8"/>
  <c r="H247" i="8"/>
  <c r="I247" i="8"/>
  <c r="J247" i="8"/>
  <c r="K247" i="8"/>
  <c r="E248" i="8"/>
  <c r="F248" i="8"/>
  <c r="G248" i="8"/>
  <c r="H248" i="8"/>
  <c r="I248" i="8"/>
  <c r="J248" i="8"/>
  <c r="K248" i="8"/>
  <c r="L248" i="8"/>
  <c r="E249" i="8"/>
  <c r="F249" i="8"/>
  <c r="G249" i="8"/>
  <c r="H249" i="8"/>
  <c r="I249" i="8"/>
  <c r="J249" i="8"/>
  <c r="K249" i="8"/>
  <c r="L249" i="8"/>
  <c r="M249" i="8"/>
  <c r="E250" i="8"/>
  <c r="F250" i="8"/>
  <c r="G250" i="8"/>
  <c r="H250" i="8"/>
  <c r="I250" i="8"/>
  <c r="J250" i="8"/>
  <c r="K250" i="8"/>
  <c r="L250" i="8"/>
  <c r="M250" i="8"/>
  <c r="N250" i="8"/>
  <c r="E251" i="8"/>
  <c r="F251" i="8"/>
  <c r="G251" i="8"/>
  <c r="H251" i="8"/>
  <c r="I251" i="8"/>
  <c r="J251" i="8"/>
  <c r="K251" i="8"/>
  <c r="L251" i="8"/>
  <c r="M251" i="8"/>
  <c r="N251" i="8"/>
  <c r="E252" i="8"/>
  <c r="F252" i="8"/>
  <c r="G252" i="8"/>
  <c r="H252" i="8"/>
  <c r="I252" i="8"/>
  <c r="J252" i="8"/>
  <c r="K252" i="8"/>
  <c r="L252" i="8"/>
  <c r="M252" i="8"/>
  <c r="N252" i="8"/>
  <c r="E253" i="8"/>
  <c r="F253" i="8"/>
  <c r="G253" i="8"/>
  <c r="H253" i="8"/>
  <c r="I253" i="8"/>
  <c r="J253" i="8"/>
  <c r="K253" i="8"/>
  <c r="L253" i="8"/>
  <c r="M253" i="8"/>
  <c r="N253" i="8"/>
  <c r="E254" i="8"/>
  <c r="F254" i="8"/>
  <c r="G254" i="8"/>
  <c r="H254" i="8"/>
  <c r="I254" i="8"/>
  <c r="J254" i="8"/>
  <c r="K254" i="8"/>
  <c r="L254" i="8"/>
  <c r="M254" i="8"/>
  <c r="N254" i="8"/>
  <c r="E255" i="8"/>
  <c r="F255" i="8"/>
  <c r="G255" i="8"/>
  <c r="H255" i="8"/>
  <c r="I255" i="8"/>
  <c r="J255" i="8"/>
  <c r="K255" i="8"/>
  <c r="L255" i="8"/>
  <c r="M255" i="8"/>
  <c r="N255" i="8"/>
  <c r="F274" i="8"/>
  <c r="G294" i="8"/>
  <c r="O302" i="8"/>
  <c r="P303" i="8"/>
  <c r="Q304" i="8"/>
  <c r="L299" i="8"/>
  <c r="M300" i="8"/>
  <c r="N301" i="8"/>
  <c r="N302" i="8"/>
  <c r="E304" i="8"/>
  <c r="N304" i="8"/>
  <c r="L305" i="8"/>
  <c r="J306" i="8"/>
  <c r="F325" i="8"/>
  <c r="E345" i="8"/>
  <c r="F347" i="8"/>
  <c r="O357" i="8"/>
  <c r="P355" i="8"/>
  <c r="J349" i="8"/>
  <c r="H350" i="8"/>
  <c r="F351" i="8"/>
  <c r="S357" i="8"/>
  <c r="L352" i="8"/>
  <c r="J353" i="8"/>
  <c r="H354" i="8"/>
  <c r="F355" i="8"/>
  <c r="N355" i="8"/>
  <c r="L356" i="8"/>
  <c r="J357" i="8"/>
  <c r="F18" i="10"/>
  <c r="C18" i="10"/>
  <c r="F19" i="10"/>
  <c r="C19" i="10"/>
  <c r="BJ50" i="10"/>
  <c r="F50" i="10"/>
  <c r="C50" i="10"/>
  <c r="F20" i="10"/>
  <c r="C20" i="10"/>
  <c r="F21" i="10"/>
  <c r="C21" i="10"/>
  <c r="U52" i="10"/>
  <c r="E394" i="8"/>
  <c r="E395" i="8"/>
  <c r="F395" i="8"/>
  <c r="E396" i="8"/>
  <c r="F396" i="8"/>
  <c r="G396" i="8"/>
  <c r="O404" i="8"/>
  <c r="O405" i="8"/>
  <c r="O406" i="8"/>
  <c r="O407" i="8"/>
  <c r="O408" i="8"/>
  <c r="E397" i="8"/>
  <c r="F397" i="8"/>
  <c r="G397" i="8"/>
  <c r="H397" i="8"/>
  <c r="P405" i="8"/>
  <c r="P406" i="8"/>
  <c r="P407" i="8"/>
  <c r="P408" i="8"/>
  <c r="E398" i="8"/>
  <c r="F398" i="8"/>
  <c r="G398" i="8"/>
  <c r="H398" i="8"/>
  <c r="I398" i="8"/>
  <c r="Q406" i="8"/>
  <c r="Q407" i="8"/>
  <c r="Q408" i="8"/>
  <c r="E399" i="8"/>
  <c r="F399" i="8"/>
  <c r="G399" i="8"/>
  <c r="H399" i="8"/>
  <c r="I399" i="8"/>
  <c r="J399" i="8"/>
  <c r="R407" i="8"/>
  <c r="R408" i="8"/>
  <c r="E400" i="8"/>
  <c r="F400" i="8"/>
  <c r="G400" i="8"/>
  <c r="H400" i="8"/>
  <c r="I400" i="8"/>
  <c r="J400" i="8"/>
  <c r="K400" i="8"/>
  <c r="S408" i="8"/>
  <c r="E401" i="8"/>
  <c r="F401" i="8"/>
  <c r="G401" i="8"/>
  <c r="H401" i="8"/>
  <c r="I401" i="8"/>
  <c r="J401" i="8"/>
  <c r="K401" i="8"/>
  <c r="L401" i="8"/>
  <c r="E402" i="8"/>
  <c r="F402" i="8"/>
  <c r="G402" i="8"/>
  <c r="H402" i="8"/>
  <c r="I402" i="8"/>
  <c r="J402" i="8"/>
  <c r="K402" i="8"/>
  <c r="L402" i="8"/>
  <c r="M402" i="8"/>
  <c r="E403" i="8"/>
  <c r="F403" i="8"/>
  <c r="G403" i="8"/>
  <c r="H403" i="8"/>
  <c r="I403" i="8"/>
  <c r="J403" i="8"/>
  <c r="K403" i="8"/>
  <c r="L403" i="8"/>
  <c r="M403" i="8"/>
  <c r="N403" i="8"/>
  <c r="E404" i="8"/>
  <c r="F404" i="8"/>
  <c r="G404" i="8"/>
  <c r="H404" i="8"/>
  <c r="I404" i="8"/>
  <c r="J404" i="8"/>
  <c r="K404" i="8"/>
  <c r="L404" i="8"/>
  <c r="M404" i="8"/>
  <c r="N404" i="8"/>
  <c r="E405" i="8"/>
  <c r="F405" i="8"/>
  <c r="G405" i="8"/>
  <c r="H405" i="8"/>
  <c r="I405" i="8"/>
  <c r="J405" i="8"/>
  <c r="K405" i="8"/>
  <c r="L405" i="8"/>
  <c r="M405" i="8"/>
  <c r="N405" i="8"/>
  <c r="E406" i="8"/>
  <c r="F406" i="8"/>
  <c r="G406" i="8"/>
  <c r="H406" i="8"/>
  <c r="I406" i="8"/>
  <c r="J406" i="8"/>
  <c r="K406" i="8"/>
  <c r="L406" i="8"/>
  <c r="M406" i="8"/>
  <c r="N406" i="8"/>
  <c r="E407" i="8"/>
  <c r="F407" i="8"/>
  <c r="G407" i="8"/>
  <c r="H407" i="8"/>
  <c r="I407" i="8"/>
  <c r="J407" i="8"/>
  <c r="K407" i="8"/>
  <c r="L407" i="8"/>
  <c r="M407" i="8"/>
  <c r="N407" i="8"/>
  <c r="E408" i="8"/>
  <c r="F408" i="8"/>
  <c r="G408" i="8"/>
  <c r="H408" i="8"/>
  <c r="I408" i="8"/>
  <c r="J408" i="8"/>
  <c r="K408" i="8"/>
  <c r="L408" i="8"/>
  <c r="M408" i="8"/>
  <c r="N408" i="8"/>
  <c r="I44" i="2"/>
  <c r="O455" i="8"/>
  <c r="O456" i="8"/>
  <c r="O457" i="8"/>
  <c r="O458" i="8"/>
  <c r="O459" i="8"/>
  <c r="P456" i="8"/>
  <c r="P457" i="8"/>
  <c r="P458" i="8"/>
  <c r="P459" i="8"/>
  <c r="Q457" i="8"/>
  <c r="Q458" i="8"/>
  <c r="Q459" i="8"/>
  <c r="R458" i="8"/>
  <c r="R459" i="8"/>
  <c r="S459" i="8"/>
  <c r="F427" i="8"/>
  <c r="E445" i="8"/>
  <c r="E446" i="8"/>
  <c r="F447" i="8"/>
  <c r="G447" i="8"/>
  <c r="G448" i="8"/>
  <c r="H448" i="8"/>
  <c r="E454" i="8"/>
  <c r="F454" i="8"/>
  <c r="G454" i="8"/>
  <c r="H454" i="8"/>
  <c r="I454" i="8"/>
  <c r="J454" i="8"/>
  <c r="K454" i="8"/>
  <c r="L454" i="8"/>
  <c r="M454" i="8"/>
  <c r="N454" i="8"/>
  <c r="E455" i="8"/>
  <c r="F455" i="8"/>
  <c r="G455" i="8"/>
  <c r="H455" i="8"/>
  <c r="I455" i="8"/>
  <c r="J455" i="8"/>
  <c r="K455" i="8"/>
  <c r="L455" i="8"/>
  <c r="M455" i="8"/>
  <c r="N455" i="8"/>
  <c r="E456" i="8"/>
  <c r="F456" i="8"/>
  <c r="G456" i="8"/>
  <c r="H456" i="8"/>
  <c r="I456" i="8"/>
  <c r="J456" i="8"/>
  <c r="K456" i="8"/>
  <c r="L456" i="8"/>
  <c r="M456" i="8"/>
  <c r="N456" i="8"/>
  <c r="E457" i="8"/>
  <c r="F457" i="8"/>
  <c r="G457" i="8"/>
  <c r="H457" i="8"/>
  <c r="I457" i="8"/>
  <c r="J457" i="8"/>
  <c r="K457" i="8"/>
  <c r="L457" i="8"/>
  <c r="M457" i="8"/>
  <c r="N457" i="8"/>
  <c r="I453" i="8"/>
  <c r="K453" i="8"/>
  <c r="E458" i="8"/>
  <c r="F458" i="8"/>
  <c r="G458" i="8"/>
  <c r="H458" i="8"/>
  <c r="I458" i="8"/>
  <c r="J458" i="8"/>
  <c r="K458" i="8"/>
  <c r="L458" i="8"/>
  <c r="M458" i="8"/>
  <c r="N458" i="8"/>
  <c r="E459" i="8"/>
  <c r="F459" i="8"/>
  <c r="G459" i="8"/>
  <c r="H459" i="8"/>
  <c r="I459" i="8"/>
  <c r="J459" i="8"/>
  <c r="K459" i="8"/>
  <c r="L459" i="8"/>
  <c r="M459" i="8"/>
  <c r="N459" i="8"/>
  <c r="F13" i="10"/>
  <c r="C13" i="10"/>
  <c r="J98" i="6"/>
  <c r="C65" i="13"/>
  <c r="E66" i="13"/>
  <c r="H67" i="13"/>
  <c r="J86" i="6"/>
  <c r="E75" i="8"/>
  <c r="D75" i="8"/>
  <c r="D84" i="8"/>
  <c r="E84" i="8"/>
  <c r="F84" i="8"/>
  <c r="G84" i="8"/>
  <c r="O106" i="8"/>
  <c r="E21" i="8"/>
  <c r="D21" i="8"/>
  <c r="D30" i="8"/>
  <c r="E30" i="8"/>
  <c r="F30" i="8"/>
  <c r="G30" i="8"/>
  <c r="G45" i="8"/>
  <c r="I4" i="8"/>
  <c r="J4" i="8"/>
  <c r="K4" i="8"/>
  <c r="L4" i="8"/>
  <c r="M4" i="8"/>
  <c r="R63" i="2"/>
  <c r="J88" i="2"/>
  <c r="G47" i="6"/>
  <c r="G61" i="6"/>
  <c r="J137" i="4"/>
  <c r="J75" i="6"/>
  <c r="M137" i="4"/>
  <c r="R64" i="2"/>
  <c r="J89" i="2"/>
  <c r="K89" i="2"/>
  <c r="AE75" i="13"/>
  <c r="AF75" i="13"/>
  <c r="AG75" i="13"/>
  <c r="AH75" i="13"/>
  <c r="AI75" i="13"/>
  <c r="AJ75" i="13"/>
  <c r="AK75" i="13"/>
  <c r="AL75" i="13"/>
  <c r="AM75" i="13"/>
  <c r="AN75" i="13"/>
  <c r="AO75" i="13"/>
  <c r="AP75" i="13"/>
  <c r="AQ75" i="13"/>
  <c r="AR75" i="13"/>
  <c r="AS75" i="13"/>
  <c r="F223" i="8"/>
  <c r="R67" i="2"/>
  <c r="E223" i="8"/>
  <c r="I223" i="8"/>
  <c r="D223" i="8"/>
  <c r="D228" i="8"/>
  <c r="D232" i="8"/>
  <c r="E232" i="8"/>
  <c r="F232" i="8"/>
  <c r="G232" i="8"/>
  <c r="E296" i="8"/>
  <c r="R68" i="2"/>
  <c r="J93" i="2"/>
  <c r="K93" i="2"/>
  <c r="E274" i="8"/>
  <c r="D274" i="8"/>
  <c r="D283" i="8"/>
  <c r="E283" i="8"/>
  <c r="F283" i="8"/>
  <c r="G283" i="8"/>
  <c r="F346" i="8"/>
  <c r="R69" i="2"/>
  <c r="J94" i="2"/>
  <c r="K94" i="2"/>
  <c r="E325" i="8"/>
  <c r="D325" i="8"/>
  <c r="D334" i="8"/>
  <c r="E334" i="8"/>
  <c r="F334" i="8"/>
  <c r="G334" i="8"/>
  <c r="I376" i="8"/>
  <c r="D376" i="8"/>
  <c r="D385" i="8"/>
  <c r="E385" i="8"/>
  <c r="F385" i="8"/>
  <c r="G385" i="8"/>
  <c r="F446" i="8"/>
  <c r="E427" i="8"/>
  <c r="I427" i="8"/>
  <c r="D427" i="8"/>
  <c r="D436" i="8"/>
  <c r="E436" i="8"/>
  <c r="F436" i="8"/>
  <c r="G436" i="8"/>
  <c r="I432" i="8"/>
  <c r="P13" i="2"/>
  <c r="O3" i="8"/>
  <c r="E5" i="2"/>
  <c r="F5" i="2"/>
  <c r="G5" i="2"/>
  <c r="H5" i="2"/>
  <c r="I5" i="2"/>
  <c r="N54" i="8"/>
  <c r="N55" i="8"/>
  <c r="N56" i="8"/>
  <c r="N57" i="8"/>
  <c r="M54" i="8"/>
  <c r="M55" i="8"/>
  <c r="M56" i="8"/>
  <c r="M57" i="8"/>
  <c r="L54" i="8"/>
  <c r="L55" i="8"/>
  <c r="L56" i="8"/>
  <c r="L57" i="8"/>
  <c r="K54" i="8"/>
  <c r="K55" i="8"/>
  <c r="K56" i="8"/>
  <c r="K57" i="8"/>
  <c r="J54" i="8"/>
  <c r="J55" i="8"/>
  <c r="J56" i="8"/>
  <c r="J57" i="8"/>
  <c r="I54" i="8"/>
  <c r="I55" i="8"/>
  <c r="I56" i="8"/>
  <c r="I57" i="8"/>
  <c r="H54" i="8"/>
  <c r="H55" i="8"/>
  <c r="H56" i="8"/>
  <c r="H57" i="8"/>
  <c r="G54" i="8"/>
  <c r="G55" i="8"/>
  <c r="G56" i="8"/>
  <c r="G57" i="8"/>
  <c r="F54" i="8"/>
  <c r="F55" i="8"/>
  <c r="F56" i="8"/>
  <c r="F57" i="8"/>
  <c r="E54" i="8"/>
  <c r="E55" i="8"/>
  <c r="E56" i="8"/>
  <c r="E57" i="8"/>
  <c r="D59" i="8"/>
  <c r="N107" i="8"/>
  <c r="N108" i="8"/>
  <c r="N109" i="8"/>
  <c r="N110" i="8"/>
  <c r="N111" i="8"/>
  <c r="M107" i="8"/>
  <c r="M108" i="8"/>
  <c r="M109" i="8"/>
  <c r="M110" i="8"/>
  <c r="M111" i="8"/>
  <c r="L107" i="8"/>
  <c r="L108" i="8"/>
  <c r="L109" i="8"/>
  <c r="L110" i="8"/>
  <c r="L111" i="8"/>
  <c r="K107" i="8"/>
  <c r="K108" i="8"/>
  <c r="K109" i="8"/>
  <c r="K110" i="8"/>
  <c r="K111" i="8"/>
  <c r="J107" i="8"/>
  <c r="J108" i="8"/>
  <c r="J109" i="8"/>
  <c r="J110" i="8"/>
  <c r="J111" i="8"/>
  <c r="I107" i="8"/>
  <c r="I108" i="8"/>
  <c r="I109" i="8"/>
  <c r="I110" i="8"/>
  <c r="I111" i="8"/>
  <c r="H107" i="8"/>
  <c r="H108" i="8"/>
  <c r="H109" i="8"/>
  <c r="H110" i="8"/>
  <c r="H111" i="8"/>
  <c r="G107" i="8"/>
  <c r="G108" i="8"/>
  <c r="G109" i="8"/>
  <c r="G110" i="8"/>
  <c r="G111" i="8"/>
  <c r="F107" i="8"/>
  <c r="F108" i="8"/>
  <c r="F109" i="8"/>
  <c r="F110" i="8"/>
  <c r="F111" i="8"/>
  <c r="E107" i="8"/>
  <c r="E108" i="8"/>
  <c r="E109" i="8"/>
  <c r="E110" i="8"/>
  <c r="E111" i="8"/>
  <c r="D113" i="8"/>
  <c r="N146" i="8"/>
  <c r="N149" i="8"/>
  <c r="N153" i="8"/>
  <c r="N154" i="8"/>
  <c r="N157" i="8"/>
  <c r="N161" i="8"/>
  <c r="N162" i="8"/>
  <c r="N165" i="8"/>
  <c r="M148" i="8"/>
  <c r="M149" i="8"/>
  <c r="M152" i="8"/>
  <c r="M156" i="8"/>
  <c r="M157" i="8"/>
  <c r="M160" i="8"/>
  <c r="M164" i="8"/>
  <c r="M165" i="8"/>
  <c r="L148" i="8"/>
  <c r="L151" i="8"/>
  <c r="L152" i="8"/>
  <c r="L156" i="8"/>
  <c r="L159" i="8"/>
  <c r="L160" i="8"/>
  <c r="L164" i="8"/>
  <c r="K146" i="8"/>
  <c r="K150" i="8"/>
  <c r="K151" i="8"/>
  <c r="K154" i="8"/>
  <c r="K158" i="8"/>
  <c r="K159" i="8"/>
  <c r="K162" i="8"/>
  <c r="J146" i="8"/>
  <c r="J149" i="8"/>
  <c r="J153" i="8"/>
  <c r="J154" i="8"/>
  <c r="J157" i="8"/>
  <c r="J161" i="8"/>
  <c r="J162" i="8"/>
  <c r="J165" i="8"/>
  <c r="I148" i="8"/>
  <c r="I149" i="8"/>
  <c r="I152" i="8"/>
  <c r="I156" i="8"/>
  <c r="I157" i="8"/>
  <c r="I160" i="8"/>
  <c r="I164" i="8"/>
  <c r="I165" i="8"/>
  <c r="H147" i="8"/>
  <c r="H151" i="8"/>
  <c r="H152" i="8"/>
  <c r="H155" i="8"/>
  <c r="H159" i="8"/>
  <c r="H160" i="8"/>
  <c r="H163" i="8"/>
  <c r="G146" i="8"/>
  <c r="G147" i="8"/>
  <c r="G150" i="8"/>
  <c r="G154" i="8"/>
  <c r="G155" i="8"/>
  <c r="G158" i="8"/>
  <c r="G162" i="8"/>
  <c r="G163" i="8"/>
  <c r="F149" i="8"/>
  <c r="F150" i="8"/>
  <c r="F153" i="8"/>
  <c r="F157" i="8"/>
  <c r="F158" i="8"/>
  <c r="F161" i="8"/>
  <c r="F165" i="8"/>
  <c r="E148" i="8"/>
  <c r="E152" i="8"/>
  <c r="E153" i="8"/>
  <c r="E156" i="8"/>
  <c r="E160" i="8"/>
  <c r="E161" i="8"/>
  <c r="E164" i="8"/>
  <c r="D167" i="8"/>
  <c r="P203" i="8"/>
  <c r="K197" i="8"/>
  <c r="F197" i="8"/>
  <c r="D214" i="8"/>
  <c r="N256" i="8"/>
  <c r="N257" i="8"/>
  <c r="N258" i="8"/>
  <c r="N259" i="8"/>
  <c r="M256" i="8"/>
  <c r="M257" i="8"/>
  <c r="M258" i="8"/>
  <c r="M259" i="8"/>
  <c r="L256" i="8"/>
  <c r="L257" i="8"/>
  <c r="L258" i="8"/>
  <c r="L259" i="8"/>
  <c r="K256" i="8"/>
  <c r="K257" i="8"/>
  <c r="K258" i="8"/>
  <c r="K259" i="8"/>
  <c r="J256" i="8"/>
  <c r="J257" i="8"/>
  <c r="J258" i="8"/>
  <c r="J259" i="8"/>
  <c r="I256" i="8"/>
  <c r="I257" i="8"/>
  <c r="I258" i="8"/>
  <c r="I259" i="8"/>
  <c r="H256" i="8"/>
  <c r="H257" i="8"/>
  <c r="H258" i="8"/>
  <c r="H259" i="8"/>
  <c r="G256" i="8"/>
  <c r="G257" i="8"/>
  <c r="G258" i="8"/>
  <c r="G259" i="8"/>
  <c r="F256" i="8"/>
  <c r="F257" i="8"/>
  <c r="F258" i="8"/>
  <c r="F259" i="8"/>
  <c r="E256" i="8"/>
  <c r="E257" i="8"/>
  <c r="E258" i="8"/>
  <c r="E259" i="8"/>
  <c r="D261" i="8"/>
  <c r="N307" i="8"/>
  <c r="N308" i="8"/>
  <c r="M307" i="8"/>
  <c r="M308" i="8"/>
  <c r="L307" i="8"/>
  <c r="L308" i="8"/>
  <c r="K307" i="8"/>
  <c r="K308" i="8"/>
  <c r="J307" i="8"/>
  <c r="J308" i="8"/>
  <c r="I307" i="8"/>
  <c r="I308" i="8"/>
  <c r="H307" i="8"/>
  <c r="H308" i="8"/>
  <c r="G307" i="8"/>
  <c r="G308" i="8"/>
  <c r="F307" i="8"/>
  <c r="F308" i="8"/>
  <c r="E307" i="8"/>
  <c r="E308" i="8"/>
  <c r="D312" i="8"/>
  <c r="N358" i="8"/>
  <c r="N361" i="8"/>
  <c r="M358" i="8"/>
  <c r="M361" i="8"/>
  <c r="L358" i="8"/>
  <c r="L361" i="8"/>
  <c r="K358" i="8"/>
  <c r="K361" i="8"/>
  <c r="J358" i="8"/>
  <c r="J361" i="8"/>
  <c r="I358" i="8"/>
  <c r="I361" i="8"/>
  <c r="H358" i="8"/>
  <c r="H361" i="8"/>
  <c r="G358" i="8"/>
  <c r="G361" i="8"/>
  <c r="F358" i="8"/>
  <c r="F361" i="8"/>
  <c r="E358" i="8"/>
  <c r="E361" i="8"/>
  <c r="D363" i="8"/>
  <c r="D465" i="8"/>
  <c r="N409" i="8"/>
  <c r="N410" i="8"/>
  <c r="N411" i="8"/>
  <c r="N412" i="8"/>
  <c r="M409" i="8"/>
  <c r="M410" i="8"/>
  <c r="M411" i="8"/>
  <c r="M412" i="8"/>
  <c r="L409" i="8"/>
  <c r="L410" i="8"/>
  <c r="L411" i="8"/>
  <c r="L412" i="8"/>
  <c r="K409" i="8"/>
  <c r="K410" i="8"/>
  <c r="K411" i="8"/>
  <c r="K412" i="8"/>
  <c r="J409" i="8"/>
  <c r="J410" i="8"/>
  <c r="J411" i="8"/>
  <c r="J412" i="8"/>
  <c r="I409" i="8"/>
  <c r="I410" i="8"/>
  <c r="I411" i="8"/>
  <c r="I412" i="8"/>
  <c r="H409" i="8"/>
  <c r="H410" i="8"/>
  <c r="H411" i="8"/>
  <c r="H412" i="8"/>
  <c r="G409" i="8"/>
  <c r="G410" i="8"/>
  <c r="G411" i="8"/>
  <c r="G412" i="8"/>
  <c r="F409" i="8"/>
  <c r="F410" i="8"/>
  <c r="F411" i="8"/>
  <c r="F412" i="8"/>
  <c r="E409" i="8"/>
  <c r="E410" i="8"/>
  <c r="E411" i="8"/>
  <c r="E412" i="8"/>
  <c r="D414" i="8"/>
  <c r="D515" i="8"/>
  <c r="D482" i="8"/>
  <c r="D517" i="8"/>
  <c r="D557" i="8"/>
  <c r="I30" i="8"/>
  <c r="I31" i="8"/>
  <c r="J30" i="8"/>
  <c r="J31" i="8"/>
  <c r="K30" i="8"/>
  <c r="K31" i="8"/>
  <c r="L30" i="8"/>
  <c r="L31" i="8"/>
  <c r="M30" i="8"/>
  <c r="N30" i="8"/>
  <c r="I84" i="8"/>
  <c r="J84" i="8"/>
  <c r="K84" i="8"/>
  <c r="L84" i="8"/>
  <c r="M84" i="8"/>
  <c r="N84" i="8"/>
  <c r="I474" i="8"/>
  <c r="D486" i="8"/>
  <c r="E486" i="8"/>
  <c r="F486" i="8"/>
  <c r="G486" i="8"/>
  <c r="H486" i="8"/>
  <c r="E482" i="8"/>
  <c r="F482" i="8"/>
  <c r="I486" i="8"/>
  <c r="J486" i="8"/>
  <c r="K486" i="8"/>
  <c r="L486" i="8"/>
  <c r="M486" i="8"/>
  <c r="N486" i="8"/>
  <c r="D129" i="8"/>
  <c r="E129" i="8"/>
  <c r="I129" i="8"/>
  <c r="D138" i="8"/>
  <c r="E138" i="8"/>
  <c r="F138" i="8"/>
  <c r="G138" i="8"/>
  <c r="I138" i="8"/>
  <c r="J138" i="8"/>
  <c r="K138" i="8"/>
  <c r="L138" i="8"/>
  <c r="M138" i="8"/>
  <c r="N138" i="8"/>
  <c r="D176" i="8"/>
  <c r="E176" i="8"/>
  <c r="D185" i="8"/>
  <c r="E185" i="8"/>
  <c r="F185" i="8"/>
  <c r="G185" i="8"/>
  <c r="I185" i="8"/>
  <c r="J185" i="8"/>
  <c r="K185" i="8"/>
  <c r="L185" i="8"/>
  <c r="M185" i="8"/>
  <c r="N185" i="8"/>
  <c r="I232" i="8"/>
  <c r="J232" i="8"/>
  <c r="K232" i="8"/>
  <c r="L232" i="8"/>
  <c r="M232" i="8"/>
  <c r="N232" i="8"/>
  <c r="I283" i="8"/>
  <c r="J283" i="8"/>
  <c r="K283" i="8"/>
  <c r="L283" i="8"/>
  <c r="M283" i="8"/>
  <c r="N283" i="8"/>
  <c r="I334" i="8"/>
  <c r="J334" i="8"/>
  <c r="K334" i="8"/>
  <c r="L334" i="8"/>
  <c r="L385" i="8"/>
  <c r="L436" i="8"/>
  <c r="L9" i="8"/>
  <c r="M334" i="8"/>
  <c r="N334" i="8"/>
  <c r="I436" i="8"/>
  <c r="J436" i="8"/>
  <c r="K436" i="8"/>
  <c r="M436" i="8"/>
  <c r="N436" i="8"/>
  <c r="I385" i="8"/>
  <c r="J385" i="8"/>
  <c r="K385" i="8"/>
  <c r="M385" i="8"/>
  <c r="N385" i="8"/>
  <c r="H538" i="8"/>
  <c r="BS193" i="8"/>
  <c r="BS201" i="8"/>
  <c r="BS146" i="8"/>
  <c r="BS147" i="8"/>
  <c r="BS148" i="8"/>
  <c r="BS149" i="8"/>
  <c r="BS150" i="8"/>
  <c r="BS151" i="8"/>
  <c r="BS152" i="8"/>
  <c r="BS153" i="8"/>
  <c r="BS154" i="8"/>
  <c r="BS155" i="8"/>
  <c r="BS156" i="8"/>
  <c r="BS157" i="8"/>
  <c r="BS158" i="8"/>
  <c r="BS159" i="8"/>
  <c r="BS160" i="8"/>
  <c r="BS161" i="8"/>
  <c r="BR146" i="8"/>
  <c r="BR147" i="8"/>
  <c r="BR148" i="8"/>
  <c r="BR149" i="8"/>
  <c r="BR150" i="8"/>
  <c r="BR151" i="8"/>
  <c r="BR152" i="8"/>
  <c r="BR153" i="8"/>
  <c r="BR154" i="8"/>
  <c r="BR155" i="8"/>
  <c r="BR156" i="8"/>
  <c r="BR157" i="8"/>
  <c r="BR158" i="8"/>
  <c r="BR159" i="8"/>
  <c r="BR160" i="8"/>
  <c r="BR161" i="8"/>
  <c r="K565" i="8"/>
  <c r="J565" i="8"/>
  <c r="I565" i="8"/>
  <c r="H565" i="8"/>
  <c r="G565" i="8"/>
  <c r="F565" i="8"/>
  <c r="E565" i="8"/>
  <c r="D565" i="8"/>
  <c r="K564" i="8"/>
  <c r="J564" i="8"/>
  <c r="I564" i="8"/>
  <c r="H564" i="8"/>
  <c r="G564" i="8"/>
  <c r="F564" i="8"/>
  <c r="E564" i="8"/>
  <c r="D564" i="8"/>
  <c r="I563" i="8"/>
  <c r="H563" i="8"/>
  <c r="G563" i="8"/>
  <c r="F563" i="8"/>
  <c r="E563" i="8"/>
  <c r="D563" i="8"/>
  <c r="M562" i="8"/>
  <c r="L562" i="8"/>
  <c r="K562" i="8"/>
  <c r="J562" i="8"/>
  <c r="I562" i="8"/>
  <c r="H562" i="8"/>
  <c r="G562" i="8"/>
  <c r="F562" i="8"/>
  <c r="E562" i="8"/>
  <c r="D562" i="8"/>
  <c r="H561" i="8"/>
  <c r="G561" i="8"/>
  <c r="F561" i="8"/>
  <c r="E561" i="8"/>
  <c r="D561" i="8"/>
  <c r="H560" i="8"/>
  <c r="G560" i="8"/>
  <c r="F560" i="8"/>
  <c r="E560" i="8"/>
  <c r="D560" i="8"/>
  <c r="H559" i="8"/>
  <c r="G559" i="8"/>
  <c r="F559" i="8"/>
  <c r="E559" i="8"/>
  <c r="D559" i="8"/>
  <c r="H558" i="8"/>
  <c r="G558" i="8"/>
  <c r="F558" i="8"/>
  <c r="E558" i="8"/>
  <c r="D558" i="8"/>
  <c r="C4" i="4"/>
  <c r="O409" i="8"/>
  <c r="O410" i="8"/>
  <c r="O411" i="8"/>
  <c r="O412" i="8"/>
  <c r="O358" i="8"/>
  <c r="O359" i="8"/>
  <c r="O360" i="8"/>
  <c r="O361" i="8"/>
  <c r="O307" i="8"/>
  <c r="O308" i="8"/>
  <c r="O309" i="8"/>
  <c r="O310" i="8"/>
  <c r="O256" i="8"/>
  <c r="O257" i="8"/>
  <c r="O258" i="8"/>
  <c r="O259" i="8"/>
  <c r="O209" i="8"/>
  <c r="O210" i="8"/>
  <c r="O211" i="8"/>
  <c r="O212" i="8"/>
  <c r="O162" i="8"/>
  <c r="O163" i="8"/>
  <c r="O164" i="8"/>
  <c r="O165" i="8"/>
  <c r="O108" i="8"/>
  <c r="O109" i="8"/>
  <c r="O110" i="8"/>
  <c r="O111" i="8"/>
  <c r="O54" i="8"/>
  <c r="O55" i="8"/>
  <c r="O56" i="8"/>
  <c r="O57" i="8"/>
  <c r="P409" i="8"/>
  <c r="Q409" i="8"/>
  <c r="R409" i="8"/>
  <c r="S409" i="8"/>
  <c r="T409" i="8"/>
  <c r="P410" i="8"/>
  <c r="Q410" i="8"/>
  <c r="R410" i="8"/>
  <c r="S410" i="8"/>
  <c r="T410" i="8"/>
  <c r="U410" i="8"/>
  <c r="P411" i="8"/>
  <c r="Q411" i="8"/>
  <c r="R411" i="8"/>
  <c r="S411" i="8"/>
  <c r="T411" i="8"/>
  <c r="U411" i="8"/>
  <c r="V411" i="8"/>
  <c r="P412" i="8"/>
  <c r="Q412" i="8"/>
  <c r="R412" i="8"/>
  <c r="S412" i="8"/>
  <c r="T412" i="8"/>
  <c r="U412" i="8"/>
  <c r="V412" i="8"/>
  <c r="W412" i="8"/>
  <c r="P358" i="8"/>
  <c r="Q358" i="8"/>
  <c r="R358" i="8"/>
  <c r="S358" i="8"/>
  <c r="T358" i="8"/>
  <c r="P359" i="8"/>
  <c r="Q359" i="8"/>
  <c r="R359" i="8"/>
  <c r="S359" i="8"/>
  <c r="T359" i="8"/>
  <c r="U359" i="8"/>
  <c r="P360" i="8"/>
  <c r="Q360" i="8"/>
  <c r="R360" i="8"/>
  <c r="S360" i="8"/>
  <c r="T360" i="8"/>
  <c r="U360" i="8"/>
  <c r="V360" i="8"/>
  <c r="P361" i="8"/>
  <c r="Q361" i="8"/>
  <c r="R361" i="8"/>
  <c r="S361" i="8"/>
  <c r="T361" i="8"/>
  <c r="U361" i="8"/>
  <c r="V361" i="8"/>
  <c r="W361" i="8"/>
  <c r="P307" i="8"/>
  <c r="Q307" i="8"/>
  <c r="R307" i="8"/>
  <c r="S307" i="8"/>
  <c r="T307" i="8"/>
  <c r="P308" i="8"/>
  <c r="Q308" i="8"/>
  <c r="R308" i="8"/>
  <c r="S308" i="8"/>
  <c r="T308" i="8"/>
  <c r="U308" i="8"/>
  <c r="P309" i="8"/>
  <c r="Q309" i="8"/>
  <c r="R309" i="8"/>
  <c r="S309" i="8"/>
  <c r="T309" i="8"/>
  <c r="U309" i="8"/>
  <c r="V309" i="8"/>
  <c r="P310" i="8"/>
  <c r="Q310" i="8"/>
  <c r="R310" i="8"/>
  <c r="S310" i="8"/>
  <c r="T310" i="8"/>
  <c r="U310" i="8"/>
  <c r="V310" i="8"/>
  <c r="W310" i="8"/>
  <c r="P256" i="8"/>
  <c r="Q256" i="8"/>
  <c r="R256" i="8"/>
  <c r="S256" i="8"/>
  <c r="T256" i="8"/>
  <c r="P257" i="8"/>
  <c r="Q257" i="8"/>
  <c r="R257" i="8"/>
  <c r="S257" i="8"/>
  <c r="T257" i="8"/>
  <c r="U257" i="8"/>
  <c r="P258" i="8"/>
  <c r="Q258" i="8"/>
  <c r="R258" i="8"/>
  <c r="S258" i="8"/>
  <c r="T258" i="8"/>
  <c r="U258" i="8"/>
  <c r="V258" i="8"/>
  <c r="P259" i="8"/>
  <c r="Q259" i="8"/>
  <c r="R259" i="8"/>
  <c r="S259" i="8"/>
  <c r="T259" i="8"/>
  <c r="U259" i="8"/>
  <c r="V259" i="8"/>
  <c r="W259" i="8"/>
  <c r="BS209" i="8"/>
  <c r="BS210" i="8"/>
  <c r="BS211" i="8"/>
  <c r="BS212" i="8"/>
  <c r="BR209" i="8"/>
  <c r="BR210" i="8"/>
  <c r="BR211" i="8"/>
  <c r="BR212" i="8"/>
  <c r="BQ209" i="8"/>
  <c r="BQ210" i="8"/>
  <c r="BQ211" i="8"/>
  <c r="BQ212" i="8"/>
  <c r="BP209" i="8"/>
  <c r="BP210" i="8"/>
  <c r="BP211" i="8"/>
  <c r="BP212" i="8"/>
  <c r="BO209" i="8"/>
  <c r="BO210" i="8"/>
  <c r="BO211" i="8"/>
  <c r="BO212" i="8"/>
  <c r="BN209" i="8"/>
  <c r="BN210" i="8"/>
  <c r="BN211" i="8"/>
  <c r="BN212" i="8"/>
  <c r="BM209" i="8"/>
  <c r="BM210" i="8"/>
  <c r="BM211" i="8"/>
  <c r="BM212" i="8"/>
  <c r="BL209" i="8"/>
  <c r="BL210" i="8"/>
  <c r="BL211" i="8"/>
  <c r="BL212" i="8"/>
  <c r="BK209" i="8"/>
  <c r="BK210" i="8"/>
  <c r="BK211" i="8"/>
  <c r="BK212" i="8"/>
  <c r="BJ209" i="8"/>
  <c r="BJ210" i="8"/>
  <c r="BJ211" i="8"/>
  <c r="BJ212" i="8"/>
  <c r="BI209" i="8"/>
  <c r="BI210" i="8"/>
  <c r="BI211" i="8"/>
  <c r="BI212" i="8"/>
  <c r="BH209" i="8"/>
  <c r="BH210" i="8"/>
  <c r="BH211" i="8"/>
  <c r="BH212" i="8"/>
  <c r="BG209" i="8"/>
  <c r="BG210" i="8"/>
  <c r="BG211" i="8"/>
  <c r="BG212" i="8"/>
  <c r="BF209" i="8"/>
  <c r="BF210" i="8"/>
  <c r="BF211" i="8"/>
  <c r="BF212" i="8"/>
  <c r="BE209" i="8"/>
  <c r="BE210" i="8"/>
  <c r="BE211" i="8"/>
  <c r="BE212" i="8"/>
  <c r="BD209" i="8"/>
  <c r="BD210" i="8"/>
  <c r="BD211" i="8"/>
  <c r="BD212" i="8"/>
  <c r="BC209" i="8"/>
  <c r="BC210" i="8"/>
  <c r="BC211" i="8"/>
  <c r="BC212" i="8"/>
  <c r="BB209" i="8"/>
  <c r="BB210" i="8"/>
  <c r="BB211" i="8"/>
  <c r="BB212" i="8"/>
  <c r="BA209" i="8"/>
  <c r="BA210" i="8"/>
  <c r="BA211" i="8"/>
  <c r="BA212" i="8"/>
  <c r="AZ209" i="8"/>
  <c r="AZ210" i="8"/>
  <c r="AZ211" i="8"/>
  <c r="AZ212" i="8"/>
  <c r="AY209" i="8"/>
  <c r="AY210" i="8"/>
  <c r="AY211" i="8"/>
  <c r="AY212" i="8"/>
  <c r="AX209" i="8"/>
  <c r="AX210" i="8"/>
  <c r="AX211" i="8"/>
  <c r="AX212" i="8"/>
  <c r="AW209" i="8"/>
  <c r="AW210" i="8"/>
  <c r="AW211" i="8"/>
  <c r="AW212" i="8"/>
  <c r="AV209" i="8"/>
  <c r="AV210" i="8"/>
  <c r="AV211" i="8"/>
  <c r="AV212" i="8"/>
  <c r="AU209" i="8"/>
  <c r="AU210" i="8"/>
  <c r="AU211" i="8"/>
  <c r="AU212" i="8"/>
  <c r="AT209" i="8"/>
  <c r="AT210" i="8"/>
  <c r="AT211" i="8"/>
  <c r="AT212" i="8"/>
  <c r="AS209" i="8"/>
  <c r="AS210" i="8"/>
  <c r="AS211" i="8"/>
  <c r="AS212" i="8"/>
  <c r="AR209" i="8"/>
  <c r="AR210" i="8"/>
  <c r="AR211" i="8"/>
  <c r="AR212" i="8"/>
  <c r="AQ209" i="8"/>
  <c r="AQ210" i="8"/>
  <c r="AQ211" i="8"/>
  <c r="AQ212" i="8"/>
  <c r="AP209" i="8"/>
  <c r="AP210" i="8"/>
  <c r="AP211" i="8"/>
  <c r="AP212" i="8"/>
  <c r="AO209" i="8"/>
  <c r="AO210" i="8"/>
  <c r="AO211" i="8"/>
  <c r="AO212" i="8"/>
  <c r="AN209" i="8"/>
  <c r="AN210" i="8"/>
  <c r="AN211" i="8"/>
  <c r="AN212" i="8"/>
  <c r="AM209" i="8"/>
  <c r="AM210" i="8"/>
  <c r="AM211" i="8"/>
  <c r="AM212" i="8"/>
  <c r="AL209" i="8"/>
  <c r="AL210" i="8"/>
  <c r="AL211" i="8"/>
  <c r="AL212" i="8"/>
  <c r="AK209" i="8"/>
  <c r="AK210" i="8"/>
  <c r="AK211" i="8"/>
  <c r="AK212" i="8"/>
  <c r="AJ209" i="8"/>
  <c r="AJ210" i="8"/>
  <c r="AJ211" i="8"/>
  <c r="AJ212" i="8"/>
  <c r="AI209" i="8"/>
  <c r="AI210" i="8"/>
  <c r="AI211" i="8"/>
  <c r="AI212" i="8"/>
  <c r="AH209" i="8"/>
  <c r="AH210" i="8"/>
  <c r="AH211" i="8"/>
  <c r="AH212" i="8"/>
  <c r="AG209" i="8"/>
  <c r="AG210" i="8"/>
  <c r="AG211" i="8"/>
  <c r="AG212" i="8"/>
  <c r="AF209" i="8"/>
  <c r="AF210" i="8"/>
  <c r="AF211" i="8"/>
  <c r="AF212" i="8"/>
  <c r="AE209" i="8"/>
  <c r="AE210" i="8"/>
  <c r="AE211" i="8"/>
  <c r="AE212" i="8"/>
  <c r="AD209" i="8"/>
  <c r="AD210" i="8"/>
  <c r="AD211" i="8"/>
  <c r="AD212" i="8"/>
  <c r="AC209" i="8"/>
  <c r="AC210" i="8"/>
  <c r="AC211" i="8"/>
  <c r="AC212" i="8"/>
  <c r="AB209" i="8"/>
  <c r="AB210" i="8"/>
  <c r="AB211" i="8"/>
  <c r="AB212" i="8"/>
  <c r="AA209" i="8"/>
  <c r="AA210" i="8"/>
  <c r="AA211" i="8"/>
  <c r="AA212" i="8"/>
  <c r="Z209" i="8"/>
  <c r="Z210" i="8"/>
  <c r="Z211" i="8"/>
  <c r="Z212" i="8"/>
  <c r="Y209" i="8"/>
  <c r="Y210" i="8"/>
  <c r="Y211" i="8"/>
  <c r="Y212" i="8"/>
  <c r="X209" i="8"/>
  <c r="X210" i="8"/>
  <c r="X211" i="8"/>
  <c r="X212" i="8"/>
  <c r="W209" i="8"/>
  <c r="W210" i="8"/>
  <c r="W211" i="8"/>
  <c r="W212" i="8"/>
  <c r="V209" i="8"/>
  <c r="V210" i="8"/>
  <c r="V211" i="8"/>
  <c r="V212" i="8"/>
  <c r="U209" i="8"/>
  <c r="U210" i="8"/>
  <c r="U211" i="8"/>
  <c r="U212" i="8"/>
  <c r="T209" i="8"/>
  <c r="T210" i="8"/>
  <c r="T211" i="8"/>
  <c r="T212" i="8"/>
  <c r="S209" i="8"/>
  <c r="S210" i="8"/>
  <c r="S211" i="8"/>
  <c r="S212" i="8"/>
  <c r="R209" i="8"/>
  <c r="R210" i="8"/>
  <c r="R211" i="8"/>
  <c r="R212" i="8"/>
  <c r="Q209" i="8"/>
  <c r="Q210" i="8"/>
  <c r="Q211" i="8"/>
  <c r="Q212" i="8"/>
  <c r="BS162" i="8"/>
  <c r="BS163" i="8"/>
  <c r="BS164" i="8"/>
  <c r="BS165" i="8"/>
  <c r="BR162" i="8"/>
  <c r="BR163" i="8"/>
  <c r="BR164" i="8"/>
  <c r="BR165" i="8"/>
  <c r="BQ162" i="8"/>
  <c r="BQ163" i="8"/>
  <c r="BQ164" i="8"/>
  <c r="BQ165" i="8"/>
  <c r="BP162" i="8"/>
  <c r="BP163" i="8"/>
  <c r="BP164" i="8"/>
  <c r="BP165" i="8"/>
  <c r="BO162" i="8"/>
  <c r="BO163" i="8"/>
  <c r="BO164" i="8"/>
  <c r="BO165" i="8"/>
  <c r="BN162" i="8"/>
  <c r="BN163" i="8"/>
  <c r="BN164" i="8"/>
  <c r="BN165" i="8"/>
  <c r="BM162" i="8"/>
  <c r="BM163" i="8"/>
  <c r="BM164" i="8"/>
  <c r="BM165" i="8"/>
  <c r="BL162" i="8"/>
  <c r="BL163" i="8"/>
  <c r="BL164" i="8"/>
  <c r="BL165" i="8"/>
  <c r="BK162" i="8"/>
  <c r="BK163" i="8"/>
  <c r="BK164" i="8"/>
  <c r="BK165" i="8"/>
  <c r="BJ162" i="8"/>
  <c r="BJ163" i="8"/>
  <c r="BJ164" i="8"/>
  <c r="BJ165" i="8"/>
  <c r="BI162" i="8"/>
  <c r="BI163" i="8"/>
  <c r="BI164" i="8"/>
  <c r="BI165" i="8"/>
  <c r="BH162" i="8"/>
  <c r="BH163" i="8"/>
  <c r="BH164" i="8"/>
  <c r="BH165" i="8"/>
  <c r="BG162" i="8"/>
  <c r="BG163" i="8"/>
  <c r="BG164" i="8"/>
  <c r="BG165" i="8"/>
  <c r="BF162" i="8"/>
  <c r="BF163" i="8"/>
  <c r="BF164" i="8"/>
  <c r="BF165" i="8"/>
  <c r="BE162" i="8"/>
  <c r="BE163" i="8"/>
  <c r="BE164" i="8"/>
  <c r="BE165" i="8"/>
  <c r="BD162" i="8"/>
  <c r="BD163" i="8"/>
  <c r="BD164" i="8"/>
  <c r="BD165" i="8"/>
  <c r="BC162" i="8"/>
  <c r="BC163" i="8"/>
  <c r="BC164" i="8"/>
  <c r="BC165" i="8"/>
  <c r="BB162" i="8"/>
  <c r="BB163" i="8"/>
  <c r="BB164" i="8"/>
  <c r="BB165" i="8"/>
  <c r="BA162" i="8"/>
  <c r="BA163" i="8"/>
  <c r="BA164" i="8"/>
  <c r="BA165" i="8"/>
  <c r="AZ162" i="8"/>
  <c r="AZ163" i="8"/>
  <c r="AZ164" i="8"/>
  <c r="AZ165" i="8"/>
  <c r="AY162" i="8"/>
  <c r="AY163" i="8"/>
  <c r="AY164" i="8"/>
  <c r="AY165" i="8"/>
  <c r="AX162" i="8"/>
  <c r="AX163" i="8"/>
  <c r="AX164" i="8"/>
  <c r="AX165" i="8"/>
  <c r="AW162" i="8"/>
  <c r="AW163" i="8"/>
  <c r="AW164" i="8"/>
  <c r="AW165" i="8"/>
  <c r="AV162" i="8"/>
  <c r="AV163" i="8"/>
  <c r="AV164" i="8"/>
  <c r="AV165" i="8"/>
  <c r="AU162" i="8"/>
  <c r="AU163" i="8"/>
  <c r="AU164" i="8"/>
  <c r="AU165" i="8"/>
  <c r="AT162" i="8"/>
  <c r="AT163" i="8"/>
  <c r="AT164" i="8"/>
  <c r="AT165" i="8"/>
  <c r="AS162" i="8"/>
  <c r="AS163" i="8"/>
  <c r="AS164" i="8"/>
  <c r="AS165" i="8"/>
  <c r="AR162" i="8"/>
  <c r="AR163" i="8"/>
  <c r="AR164" i="8"/>
  <c r="AR165" i="8"/>
  <c r="AQ162" i="8"/>
  <c r="AQ163" i="8"/>
  <c r="AQ164" i="8"/>
  <c r="AQ165" i="8"/>
  <c r="AP162" i="8"/>
  <c r="AP163" i="8"/>
  <c r="AP164" i="8"/>
  <c r="AP165" i="8"/>
  <c r="AO162" i="8"/>
  <c r="AO163" i="8"/>
  <c r="AO164" i="8"/>
  <c r="AO165" i="8"/>
  <c r="AN162" i="8"/>
  <c r="AN163" i="8"/>
  <c r="AN164" i="8"/>
  <c r="AN165" i="8"/>
  <c r="AM162" i="8"/>
  <c r="AM163" i="8"/>
  <c r="AM164" i="8"/>
  <c r="AM165" i="8"/>
  <c r="AL162" i="8"/>
  <c r="AL163" i="8"/>
  <c r="AL164" i="8"/>
  <c r="AL165" i="8"/>
  <c r="AK162" i="8"/>
  <c r="AK163" i="8"/>
  <c r="AK164" i="8"/>
  <c r="AK165" i="8"/>
  <c r="AJ162" i="8"/>
  <c r="AJ163" i="8"/>
  <c r="AJ164" i="8"/>
  <c r="AJ165" i="8"/>
  <c r="AI162" i="8"/>
  <c r="AI163" i="8"/>
  <c r="AI164" i="8"/>
  <c r="AI165" i="8"/>
  <c r="AH162" i="8"/>
  <c r="AH163" i="8"/>
  <c r="AH164" i="8"/>
  <c r="AH165" i="8"/>
  <c r="AG162" i="8"/>
  <c r="AG163" i="8"/>
  <c r="AG164" i="8"/>
  <c r="AG165" i="8"/>
  <c r="AF162" i="8"/>
  <c r="AF163" i="8"/>
  <c r="AF164" i="8"/>
  <c r="AF165" i="8"/>
  <c r="AE162" i="8"/>
  <c r="AE163" i="8"/>
  <c r="AE164" i="8"/>
  <c r="AE165" i="8"/>
  <c r="AD162" i="8"/>
  <c r="AD163" i="8"/>
  <c r="AD164" i="8"/>
  <c r="AD165" i="8"/>
  <c r="AC162" i="8"/>
  <c r="AC163" i="8"/>
  <c r="AC164" i="8"/>
  <c r="AC165" i="8"/>
  <c r="AB162" i="8"/>
  <c r="AB163" i="8"/>
  <c r="AB164" i="8"/>
  <c r="AB165" i="8"/>
  <c r="AA162" i="8"/>
  <c r="AA163" i="8"/>
  <c r="AA164" i="8"/>
  <c r="AA165" i="8"/>
  <c r="Z162" i="8"/>
  <c r="Z163" i="8"/>
  <c r="Z164" i="8"/>
  <c r="Z165" i="8"/>
  <c r="Y162" i="8"/>
  <c r="Y163" i="8"/>
  <c r="Y164" i="8"/>
  <c r="Y165" i="8"/>
  <c r="X162" i="8"/>
  <c r="X163" i="8"/>
  <c r="X164" i="8"/>
  <c r="X165" i="8"/>
  <c r="W162" i="8"/>
  <c r="W163" i="8"/>
  <c r="W164" i="8"/>
  <c r="W165" i="8"/>
  <c r="V162" i="8"/>
  <c r="V163" i="8"/>
  <c r="V164" i="8"/>
  <c r="V165" i="8"/>
  <c r="U162" i="8"/>
  <c r="U163" i="8"/>
  <c r="U164" i="8"/>
  <c r="U165" i="8"/>
  <c r="T162" i="8"/>
  <c r="T163" i="8"/>
  <c r="T164" i="8"/>
  <c r="T165" i="8"/>
  <c r="S162" i="8"/>
  <c r="S163" i="8"/>
  <c r="S164" i="8"/>
  <c r="S165" i="8"/>
  <c r="R162" i="8"/>
  <c r="R163" i="8"/>
  <c r="R164" i="8"/>
  <c r="R165" i="8"/>
  <c r="Q162" i="8"/>
  <c r="Q163" i="8"/>
  <c r="Q164" i="8"/>
  <c r="Q165" i="8"/>
  <c r="P108" i="8"/>
  <c r="Q108" i="8"/>
  <c r="R108" i="8"/>
  <c r="S108" i="8"/>
  <c r="T108" i="8"/>
  <c r="W111" i="8"/>
  <c r="V110" i="8"/>
  <c r="V111" i="8"/>
  <c r="U109" i="8"/>
  <c r="U110" i="8"/>
  <c r="U111" i="8"/>
  <c r="T109" i="8"/>
  <c r="T110" i="8"/>
  <c r="T111" i="8"/>
  <c r="S109" i="8"/>
  <c r="S110" i="8"/>
  <c r="S111" i="8"/>
  <c r="R109" i="8"/>
  <c r="R110" i="8"/>
  <c r="R111" i="8"/>
  <c r="Q109" i="8"/>
  <c r="Q110" i="8"/>
  <c r="Q111" i="8"/>
  <c r="P54" i="8"/>
  <c r="Q54" i="8"/>
  <c r="R54" i="8"/>
  <c r="S54" i="8"/>
  <c r="T54" i="8"/>
  <c r="P55" i="8"/>
  <c r="Q55" i="8"/>
  <c r="R55" i="8"/>
  <c r="S55" i="8"/>
  <c r="T55" i="8"/>
  <c r="U55" i="8"/>
  <c r="P56" i="8"/>
  <c r="Q56" i="8"/>
  <c r="R56" i="8"/>
  <c r="S56" i="8"/>
  <c r="T56" i="8"/>
  <c r="U56" i="8"/>
  <c r="V56" i="8"/>
  <c r="P57" i="8"/>
  <c r="Q57" i="8"/>
  <c r="R57" i="8"/>
  <c r="S57" i="8"/>
  <c r="T57" i="8"/>
  <c r="U57" i="8"/>
  <c r="V57" i="8"/>
  <c r="W57" i="8"/>
  <c r="P209" i="8"/>
  <c r="P210" i="8"/>
  <c r="P211" i="8"/>
  <c r="P212" i="8"/>
  <c r="P162" i="8"/>
  <c r="P163" i="8"/>
  <c r="P164" i="8"/>
  <c r="P165" i="8"/>
  <c r="P109" i="8"/>
  <c r="P110" i="8"/>
  <c r="P111" i="8"/>
  <c r="BS562" i="8"/>
  <c r="BR562" i="8"/>
  <c r="BQ562" i="8"/>
  <c r="BP562" i="8"/>
  <c r="BO562" i="8"/>
  <c r="BN562" i="8"/>
  <c r="BM562" i="8"/>
  <c r="BL562" i="8"/>
  <c r="BK562" i="8"/>
  <c r="BJ562" i="8"/>
  <c r="BI562" i="8"/>
  <c r="BH562" i="8"/>
  <c r="BG562" i="8"/>
  <c r="BF562" i="8"/>
  <c r="BE562" i="8"/>
  <c r="BD562" i="8"/>
  <c r="BC562" i="8"/>
  <c r="BB562" i="8"/>
  <c r="BA562" i="8"/>
  <c r="AZ562" i="8"/>
  <c r="AY562" i="8"/>
  <c r="AX562" i="8"/>
  <c r="AW562" i="8"/>
  <c r="AV562" i="8"/>
  <c r="AU562" i="8"/>
  <c r="AT562" i="8"/>
  <c r="AS562" i="8"/>
  <c r="AR562" i="8"/>
  <c r="AQ562" i="8"/>
  <c r="AP562" i="8"/>
  <c r="AO562" i="8"/>
  <c r="AN562" i="8"/>
  <c r="AM562" i="8"/>
  <c r="AL562" i="8"/>
  <c r="AK562" i="8"/>
  <c r="AJ562" i="8"/>
  <c r="AI562" i="8"/>
  <c r="AH562" i="8"/>
  <c r="AG562" i="8"/>
  <c r="AF562" i="8"/>
  <c r="AE562" i="8"/>
  <c r="AD562" i="8"/>
  <c r="AC562" i="8"/>
  <c r="AB562" i="8"/>
  <c r="AA562" i="8"/>
  <c r="Z562" i="8"/>
  <c r="Y562" i="8"/>
  <c r="X562" i="8"/>
  <c r="W562" i="8"/>
  <c r="V562" i="8"/>
  <c r="U562" i="8"/>
  <c r="N565" i="8"/>
  <c r="G538" i="8"/>
  <c r="F538" i="8"/>
  <c r="E538" i="8"/>
  <c r="E542" i="8"/>
  <c r="E13" i="8"/>
  <c r="D538" i="8"/>
  <c r="BS538" i="8"/>
  <c r="BR538" i="8"/>
  <c r="BQ538" i="8"/>
  <c r="BP538" i="8"/>
  <c r="BO538" i="8"/>
  <c r="BN538" i="8"/>
  <c r="BM538" i="8"/>
  <c r="BL538" i="8"/>
  <c r="BK538" i="8"/>
  <c r="BJ538" i="8"/>
  <c r="BI538" i="8"/>
  <c r="BH538" i="8"/>
  <c r="BG538" i="8"/>
  <c r="BF538" i="8"/>
  <c r="BE538" i="8"/>
  <c r="BD538" i="8"/>
  <c r="BC538" i="8"/>
  <c r="BB538" i="8"/>
  <c r="BA538" i="8"/>
  <c r="AZ538" i="8"/>
  <c r="AY538" i="8"/>
  <c r="AX538" i="8"/>
  <c r="AW538" i="8"/>
  <c r="AV538" i="8"/>
  <c r="AU538" i="8"/>
  <c r="AT538" i="8"/>
  <c r="AS538" i="8"/>
  <c r="AR538" i="8"/>
  <c r="AQ538" i="8"/>
  <c r="AP538" i="8"/>
  <c r="AO538" i="8"/>
  <c r="AN538" i="8"/>
  <c r="AM538" i="8"/>
  <c r="AL538" i="8"/>
  <c r="AK538" i="8"/>
  <c r="AJ538" i="8"/>
  <c r="AI538" i="8"/>
  <c r="AH538" i="8"/>
  <c r="AG538" i="8"/>
  <c r="AF538" i="8"/>
  <c r="AE538" i="8"/>
  <c r="AD538" i="8"/>
  <c r="AC538" i="8"/>
  <c r="AB538" i="8"/>
  <c r="AA538" i="8"/>
  <c r="Z538" i="8"/>
  <c r="Y538" i="8"/>
  <c r="X538" i="8"/>
  <c r="W538" i="8"/>
  <c r="V538" i="8"/>
  <c r="U538"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L84" i="8"/>
  <c r="BL138" i="8"/>
  <c r="BL185" i="8"/>
  <c r="BL232" i="8"/>
  <c r="E34" i="2"/>
  <c r="E13" i="2"/>
  <c r="E14" i="2"/>
  <c r="D4" i="8"/>
  <c r="F34" i="2"/>
  <c r="F13" i="2"/>
  <c r="F14" i="2"/>
  <c r="E4" i="8"/>
  <c r="G34" i="2"/>
  <c r="G13" i="2"/>
  <c r="G14" i="2"/>
  <c r="F4" i="8"/>
  <c r="H34" i="2"/>
  <c r="H13" i="2"/>
  <c r="I13" i="2"/>
  <c r="I14" i="2"/>
  <c r="P6" i="2"/>
  <c r="Q6" i="2"/>
  <c r="Q13" i="2"/>
  <c r="P3" i="8"/>
  <c r="R6" i="2"/>
  <c r="R13" i="2"/>
  <c r="Q3" i="8"/>
  <c r="S6" i="2"/>
  <c r="S13" i="2"/>
  <c r="R3" i="8"/>
  <c r="E33" i="6"/>
  <c r="D62" i="13"/>
  <c r="J85" i="8"/>
  <c r="F62" i="13"/>
  <c r="L85"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E35" i="2"/>
  <c r="F35" i="2"/>
  <c r="G35" i="2"/>
  <c r="H35" i="2"/>
  <c r="D134"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N147" i="8"/>
  <c r="N148" i="8"/>
  <c r="N150" i="8"/>
  <c r="N151" i="8"/>
  <c r="N152" i="8"/>
  <c r="N155" i="8"/>
  <c r="N156" i="8"/>
  <c r="N158" i="8"/>
  <c r="N159" i="8"/>
  <c r="N160" i="8"/>
  <c r="N163" i="8"/>
  <c r="N164" i="8"/>
  <c r="M146" i="8"/>
  <c r="M147" i="8"/>
  <c r="M150" i="8"/>
  <c r="M151" i="8"/>
  <c r="M153" i="8"/>
  <c r="M154" i="8"/>
  <c r="M155" i="8"/>
  <c r="M158" i="8"/>
  <c r="M159" i="8"/>
  <c r="M161" i="8"/>
  <c r="M162" i="8"/>
  <c r="M163" i="8"/>
  <c r="L146" i="8"/>
  <c r="L147" i="8"/>
  <c r="L149" i="8"/>
  <c r="L150" i="8"/>
  <c r="L153" i="8"/>
  <c r="L154" i="8"/>
  <c r="L155" i="8"/>
  <c r="L157" i="8"/>
  <c r="L158" i="8"/>
  <c r="L161" i="8"/>
  <c r="L162" i="8"/>
  <c r="L163" i="8"/>
  <c r="L165" i="8"/>
  <c r="K147" i="8"/>
  <c r="K148" i="8"/>
  <c r="K149" i="8"/>
  <c r="K152" i="8"/>
  <c r="K153" i="8"/>
  <c r="K155" i="8"/>
  <c r="K156" i="8"/>
  <c r="K157" i="8"/>
  <c r="K160" i="8"/>
  <c r="K161" i="8"/>
  <c r="K163" i="8"/>
  <c r="K164" i="8"/>
  <c r="K165" i="8"/>
  <c r="J147" i="8"/>
  <c r="J148" i="8"/>
  <c r="J150" i="8"/>
  <c r="J151" i="8"/>
  <c r="J152" i="8"/>
  <c r="J155" i="8"/>
  <c r="J156" i="8"/>
  <c r="J158" i="8"/>
  <c r="J159" i="8"/>
  <c r="J160" i="8"/>
  <c r="J163" i="8"/>
  <c r="J164" i="8"/>
  <c r="I146" i="8"/>
  <c r="I147" i="8"/>
  <c r="I150" i="8"/>
  <c r="I151" i="8"/>
  <c r="I153" i="8"/>
  <c r="I154" i="8"/>
  <c r="I155" i="8"/>
  <c r="I158" i="8"/>
  <c r="I159" i="8"/>
  <c r="I161" i="8"/>
  <c r="I162" i="8"/>
  <c r="I163" i="8"/>
  <c r="H146" i="8"/>
  <c r="H148" i="8"/>
  <c r="H149" i="8"/>
  <c r="H150" i="8"/>
  <c r="H153" i="8"/>
  <c r="H154" i="8"/>
  <c r="H156" i="8"/>
  <c r="H157" i="8"/>
  <c r="H158" i="8"/>
  <c r="H161" i="8"/>
  <c r="H162" i="8"/>
  <c r="H164" i="8"/>
  <c r="H165" i="8"/>
  <c r="H36" i="2"/>
  <c r="G148" i="8"/>
  <c r="G149" i="8"/>
  <c r="G151" i="8"/>
  <c r="G152" i="8"/>
  <c r="G153" i="8"/>
  <c r="G156" i="8"/>
  <c r="G157" i="8"/>
  <c r="G159" i="8"/>
  <c r="G160" i="8"/>
  <c r="G161" i="8"/>
  <c r="G164" i="8"/>
  <c r="G165" i="8"/>
  <c r="G36" i="2"/>
  <c r="F146" i="8"/>
  <c r="F147" i="8"/>
  <c r="F148" i="8"/>
  <c r="F151" i="8"/>
  <c r="F152" i="8"/>
  <c r="F154" i="8"/>
  <c r="F155" i="8"/>
  <c r="F156" i="8"/>
  <c r="F159" i="8"/>
  <c r="F160" i="8"/>
  <c r="F162" i="8"/>
  <c r="F163" i="8"/>
  <c r="F164" i="8"/>
  <c r="F36" i="2"/>
  <c r="E146" i="8"/>
  <c r="E147" i="8"/>
  <c r="E149" i="8"/>
  <c r="E150" i="8"/>
  <c r="E151" i="8"/>
  <c r="E154" i="8"/>
  <c r="E155" i="8"/>
  <c r="E157" i="8"/>
  <c r="E158" i="8"/>
  <c r="E159" i="8"/>
  <c r="E162" i="8"/>
  <c r="E163" i="8"/>
  <c r="E165" i="8"/>
  <c r="E36" i="2"/>
  <c r="I176" i="8"/>
  <c r="D181" i="8"/>
  <c r="E181" i="8"/>
  <c r="F181" i="8"/>
  <c r="G181"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N193" i="8"/>
  <c r="N194" i="8"/>
  <c r="N195" i="8"/>
  <c r="N196" i="8"/>
  <c r="N197" i="8"/>
  <c r="N198" i="8"/>
  <c r="N199" i="8"/>
  <c r="N200" i="8"/>
  <c r="N201" i="8"/>
  <c r="N202" i="8"/>
  <c r="N203" i="8"/>
  <c r="N204" i="8"/>
  <c r="N205" i="8"/>
  <c r="N206" i="8"/>
  <c r="N207" i="8"/>
  <c r="N209" i="8"/>
  <c r="N210" i="8"/>
  <c r="N211" i="8"/>
  <c r="N212" i="8"/>
  <c r="M193" i="8"/>
  <c r="M194" i="8"/>
  <c r="M195" i="8"/>
  <c r="M196" i="8"/>
  <c r="M197" i="8"/>
  <c r="M198" i="8"/>
  <c r="M199" i="8"/>
  <c r="M200" i="8"/>
  <c r="M201" i="8"/>
  <c r="M202" i="8"/>
  <c r="M203" i="8"/>
  <c r="M204" i="8"/>
  <c r="M205" i="8"/>
  <c r="M206" i="8"/>
  <c r="M207" i="8"/>
  <c r="M208" i="8"/>
  <c r="M209" i="8"/>
  <c r="M210" i="8"/>
  <c r="M211" i="8"/>
  <c r="L193" i="8"/>
  <c r="L194" i="8"/>
  <c r="L195" i="8"/>
  <c r="L196" i="8"/>
  <c r="L197" i="8"/>
  <c r="L198" i="8"/>
  <c r="L199" i="8"/>
  <c r="L200" i="8"/>
  <c r="L201" i="8"/>
  <c r="L202" i="8"/>
  <c r="L204" i="8"/>
  <c r="L205" i="8"/>
  <c r="L206" i="8"/>
  <c r="L207" i="8"/>
  <c r="L208" i="8"/>
  <c r="L209" i="8"/>
  <c r="L210" i="8"/>
  <c r="L211" i="8"/>
  <c r="L212" i="8"/>
  <c r="K193" i="8"/>
  <c r="K194" i="8"/>
  <c r="K195" i="8"/>
  <c r="K196" i="8"/>
  <c r="K198" i="8"/>
  <c r="K199" i="8"/>
  <c r="K200" i="8"/>
  <c r="K201" i="8"/>
  <c r="K202" i="8"/>
  <c r="K203" i="8"/>
  <c r="K204" i="8"/>
  <c r="K205" i="8"/>
  <c r="K206" i="8"/>
  <c r="K207" i="8"/>
  <c r="K208" i="8"/>
  <c r="K209" i="8"/>
  <c r="K210" i="8"/>
  <c r="K211" i="8"/>
  <c r="K212" i="8"/>
  <c r="J193" i="8"/>
  <c r="J194" i="8"/>
  <c r="J195" i="8"/>
  <c r="J196" i="8"/>
  <c r="J197" i="8"/>
  <c r="J198" i="8"/>
  <c r="J199" i="8"/>
  <c r="J200" i="8"/>
  <c r="J201" i="8"/>
  <c r="J202" i="8"/>
  <c r="J203" i="8"/>
  <c r="J204" i="8"/>
  <c r="J205" i="8"/>
  <c r="J206" i="8"/>
  <c r="J207" i="8"/>
  <c r="J209" i="8"/>
  <c r="J210" i="8"/>
  <c r="J211" i="8"/>
  <c r="J212" i="8"/>
  <c r="I193" i="8"/>
  <c r="I194" i="8"/>
  <c r="I195" i="8"/>
  <c r="I197" i="8"/>
  <c r="I198" i="8"/>
  <c r="I199" i="8"/>
  <c r="I200" i="8"/>
  <c r="I201" i="8"/>
  <c r="I202" i="8"/>
  <c r="I203" i="8"/>
  <c r="I204" i="8"/>
  <c r="I205" i="8"/>
  <c r="I206" i="8"/>
  <c r="I207" i="8"/>
  <c r="I208" i="8"/>
  <c r="I209" i="8"/>
  <c r="I210" i="8"/>
  <c r="I211" i="8"/>
  <c r="I212" i="8"/>
  <c r="H193" i="8"/>
  <c r="H194" i="8"/>
  <c r="H195" i="8"/>
  <c r="H196" i="8"/>
  <c r="H197" i="8"/>
  <c r="H198" i="8"/>
  <c r="H199" i="8"/>
  <c r="H200" i="8"/>
  <c r="H201" i="8"/>
  <c r="H202" i="8"/>
  <c r="H203" i="8"/>
  <c r="H204" i="8"/>
  <c r="H205" i="8"/>
  <c r="H206" i="8"/>
  <c r="H208" i="8"/>
  <c r="H209" i="8"/>
  <c r="H210" i="8"/>
  <c r="H211" i="8"/>
  <c r="H212" i="8"/>
  <c r="H37" i="2"/>
  <c r="G193" i="8"/>
  <c r="G194" i="8"/>
  <c r="G195" i="8"/>
  <c r="G196" i="8"/>
  <c r="G197" i="8"/>
  <c r="G198" i="8"/>
  <c r="G199" i="8"/>
  <c r="G200" i="8"/>
  <c r="G201" i="8"/>
  <c r="G202" i="8"/>
  <c r="G203" i="8"/>
  <c r="G204" i="8"/>
  <c r="G205" i="8"/>
  <c r="G206" i="8"/>
  <c r="G207" i="8"/>
  <c r="G208" i="8"/>
  <c r="G209" i="8"/>
  <c r="G210" i="8"/>
  <c r="G211" i="8"/>
  <c r="G212" i="8"/>
  <c r="G37" i="2"/>
  <c r="F193" i="8"/>
  <c r="F194" i="8"/>
  <c r="F195" i="8"/>
  <c r="F196" i="8"/>
  <c r="F198" i="8"/>
  <c r="F199" i="8"/>
  <c r="F200" i="8"/>
  <c r="F201" i="8"/>
  <c r="F202" i="8"/>
  <c r="F203" i="8"/>
  <c r="F204" i="8"/>
  <c r="F205" i="8"/>
  <c r="F206" i="8"/>
  <c r="F207" i="8"/>
  <c r="F208" i="8"/>
  <c r="F209" i="8"/>
  <c r="F210" i="8"/>
  <c r="F211" i="8"/>
  <c r="F212" i="8"/>
  <c r="F37" i="2"/>
  <c r="E193" i="8"/>
  <c r="E194" i="8"/>
  <c r="E195" i="8"/>
  <c r="E196" i="8"/>
  <c r="E197" i="8"/>
  <c r="E198" i="8"/>
  <c r="E199" i="8"/>
  <c r="E201" i="8"/>
  <c r="E202" i="8"/>
  <c r="E203" i="8"/>
  <c r="E204" i="8"/>
  <c r="E205" i="8"/>
  <c r="E206" i="8"/>
  <c r="E207" i="8"/>
  <c r="E208" i="8"/>
  <c r="E209" i="8"/>
  <c r="E210" i="8"/>
  <c r="E211" i="8"/>
  <c r="E212" i="8"/>
  <c r="E37" i="2"/>
  <c r="O232" i="8"/>
  <c r="P232" i="8"/>
  <c r="Q232" i="8"/>
  <c r="R232" i="8"/>
  <c r="S232" i="8"/>
  <c r="T232" i="8"/>
  <c r="U232" i="8"/>
  <c r="V232" i="8"/>
  <c r="W232" i="8"/>
  <c r="X232" i="8"/>
  <c r="Y232" i="8"/>
  <c r="Z232" i="8"/>
  <c r="AA232" i="8"/>
  <c r="AB232" i="8"/>
  <c r="AC232" i="8"/>
  <c r="AD232" i="8"/>
  <c r="AE232" i="8"/>
  <c r="AF232" i="8"/>
  <c r="AG232" i="8"/>
  <c r="AH232" i="8"/>
  <c r="AI232" i="8"/>
  <c r="AJ232" i="8"/>
  <c r="AK232" i="8"/>
  <c r="AL232" i="8"/>
  <c r="AM232" i="8"/>
  <c r="AN232" i="8"/>
  <c r="AO232" i="8"/>
  <c r="AP232" i="8"/>
  <c r="AQ232" i="8"/>
  <c r="AR232" i="8"/>
  <c r="AS232" i="8"/>
  <c r="AT232" i="8"/>
  <c r="AU232" i="8"/>
  <c r="AV232" i="8"/>
  <c r="AW232" i="8"/>
  <c r="AX232" i="8"/>
  <c r="AY232" i="8"/>
  <c r="AZ232" i="8"/>
  <c r="BA232" i="8"/>
  <c r="BB232" i="8"/>
  <c r="BC232" i="8"/>
  <c r="BD232" i="8"/>
  <c r="BE232" i="8"/>
  <c r="BF232" i="8"/>
  <c r="BG232" i="8"/>
  <c r="BH232" i="8"/>
  <c r="BI232" i="8"/>
  <c r="BJ232" i="8"/>
  <c r="BK232" i="8"/>
  <c r="E38" i="2"/>
  <c r="F38" i="2"/>
  <c r="G38" i="2"/>
  <c r="H38" i="2"/>
  <c r="BL283" i="8"/>
  <c r="BL334" i="8"/>
  <c r="BL385" i="8"/>
  <c r="BL436" i="8"/>
  <c r="BL9" i="8"/>
  <c r="O283" i="8"/>
  <c r="P283" i="8"/>
  <c r="Q283" i="8"/>
  <c r="R283" i="8"/>
  <c r="S283" i="8"/>
  <c r="T283" i="8"/>
  <c r="U283" i="8"/>
  <c r="V283" i="8"/>
  <c r="W283" i="8"/>
  <c r="X283" i="8"/>
  <c r="Y283" i="8"/>
  <c r="Z283" i="8"/>
  <c r="AA283" i="8"/>
  <c r="AB283" i="8"/>
  <c r="AC283" i="8"/>
  <c r="AD283" i="8"/>
  <c r="AE283" i="8"/>
  <c r="AF283" i="8"/>
  <c r="AG283" i="8"/>
  <c r="AH283" i="8"/>
  <c r="AI283" i="8"/>
  <c r="AJ283" i="8"/>
  <c r="AK283" i="8"/>
  <c r="AL283" i="8"/>
  <c r="AM283" i="8"/>
  <c r="AN283" i="8"/>
  <c r="AO283" i="8"/>
  <c r="AP283" i="8"/>
  <c r="AQ283" i="8"/>
  <c r="AR283" i="8"/>
  <c r="AS283" i="8"/>
  <c r="AT283" i="8"/>
  <c r="AU283" i="8"/>
  <c r="AV283" i="8"/>
  <c r="AW283" i="8"/>
  <c r="AX283" i="8"/>
  <c r="AY283" i="8"/>
  <c r="AZ283" i="8"/>
  <c r="BA283" i="8"/>
  <c r="BB283" i="8"/>
  <c r="BC283" i="8"/>
  <c r="BD283" i="8"/>
  <c r="BE283" i="8"/>
  <c r="BF283" i="8"/>
  <c r="BG283" i="8"/>
  <c r="BH283" i="8"/>
  <c r="BI283" i="8"/>
  <c r="BJ283" i="8"/>
  <c r="BK283" i="8"/>
  <c r="E39" i="2"/>
  <c r="F39" i="2"/>
  <c r="G39" i="2"/>
  <c r="H39" i="2"/>
  <c r="I69" i="2"/>
  <c r="G111" i="4"/>
  <c r="O334" i="8"/>
  <c r="O385" i="8"/>
  <c r="O436" i="8"/>
  <c r="O9" i="8"/>
  <c r="P334" i="8"/>
  <c r="Q334" i="8"/>
  <c r="R334" i="8"/>
  <c r="S334" i="8"/>
  <c r="S385" i="8"/>
  <c r="S436" i="8"/>
  <c r="S9" i="8"/>
  <c r="T334" i="8"/>
  <c r="U334" i="8"/>
  <c r="U385" i="8"/>
  <c r="U436" i="8"/>
  <c r="U9" i="8"/>
  <c r="V334" i="8"/>
  <c r="W334" i="8"/>
  <c r="W385" i="8"/>
  <c r="W436" i="8"/>
  <c r="W9" i="8"/>
  <c r="X334" i="8"/>
  <c r="Y334" i="8"/>
  <c r="Z334" i="8"/>
  <c r="AA334" i="8"/>
  <c r="AB334" i="8"/>
  <c r="AC334" i="8"/>
  <c r="AC385" i="8"/>
  <c r="AC436" i="8"/>
  <c r="AC9" i="8"/>
  <c r="AD334" i="8"/>
  <c r="AE334" i="8"/>
  <c r="AF334" i="8"/>
  <c r="AG334" i="8"/>
  <c r="AG385" i="8"/>
  <c r="AG436" i="8"/>
  <c r="AG9" i="8"/>
  <c r="AH334" i="8"/>
  <c r="AI334" i="8"/>
  <c r="AJ334" i="8"/>
  <c r="AK334" i="8"/>
  <c r="AL334" i="8"/>
  <c r="AM334" i="8"/>
  <c r="AM385" i="8"/>
  <c r="AM436" i="8"/>
  <c r="AM9" i="8"/>
  <c r="AN334" i="8"/>
  <c r="AO334" i="8"/>
  <c r="AO385" i="8"/>
  <c r="AO436" i="8"/>
  <c r="AO9" i="8"/>
  <c r="AP334" i="8"/>
  <c r="AQ334" i="8"/>
  <c r="AQ385" i="8"/>
  <c r="AQ436" i="8"/>
  <c r="AQ9" i="8"/>
  <c r="AR334" i="8"/>
  <c r="AS334" i="8"/>
  <c r="AS385" i="8"/>
  <c r="AS436" i="8"/>
  <c r="AS9" i="8"/>
  <c r="AT334" i="8"/>
  <c r="AU334" i="8"/>
  <c r="AV334" i="8"/>
  <c r="AW334" i="8"/>
  <c r="AX334" i="8"/>
  <c r="AY334" i="8"/>
  <c r="AY385" i="8"/>
  <c r="AY436" i="8"/>
  <c r="AY9" i="8"/>
  <c r="AZ334" i="8"/>
  <c r="BA334" i="8"/>
  <c r="BB334" i="8"/>
  <c r="BC334" i="8"/>
  <c r="BC385" i="8"/>
  <c r="BC436" i="8"/>
  <c r="BC9" i="8"/>
  <c r="BD334" i="8"/>
  <c r="BE334" i="8"/>
  <c r="BE385" i="8"/>
  <c r="BE436" i="8"/>
  <c r="BE9" i="8"/>
  <c r="BF334" i="8"/>
  <c r="BG334" i="8"/>
  <c r="BG385" i="8"/>
  <c r="BG436" i="8"/>
  <c r="BG9" i="8"/>
  <c r="BH334" i="8"/>
  <c r="BI334" i="8"/>
  <c r="BJ334" i="8"/>
  <c r="BK334" i="8"/>
  <c r="BK385" i="8"/>
  <c r="BK436" i="8"/>
  <c r="BK9" i="8"/>
  <c r="E40" i="2"/>
  <c r="F40" i="2"/>
  <c r="F45" i="2"/>
  <c r="G40" i="2"/>
  <c r="H40" i="2"/>
  <c r="P385" i="8"/>
  <c r="Q385" i="8"/>
  <c r="R385" i="8"/>
  <c r="T385" i="8"/>
  <c r="V385" i="8"/>
  <c r="X385" i="8"/>
  <c r="Y385" i="8"/>
  <c r="Z385" i="8"/>
  <c r="AA385" i="8"/>
  <c r="AB385" i="8"/>
  <c r="AD385" i="8"/>
  <c r="AE385" i="8"/>
  <c r="AF385" i="8"/>
  <c r="AH385" i="8"/>
  <c r="AI385" i="8"/>
  <c r="AJ385" i="8"/>
  <c r="AK385" i="8"/>
  <c r="AL385" i="8"/>
  <c r="AN385" i="8"/>
  <c r="AP385" i="8"/>
  <c r="AR385" i="8"/>
  <c r="AT385" i="8"/>
  <c r="AU385" i="8"/>
  <c r="AV385" i="8"/>
  <c r="AW385" i="8"/>
  <c r="AX385" i="8"/>
  <c r="AZ385" i="8"/>
  <c r="BA385" i="8"/>
  <c r="BB385" i="8"/>
  <c r="BD385" i="8"/>
  <c r="BF385" i="8"/>
  <c r="BH385" i="8"/>
  <c r="BI385" i="8"/>
  <c r="BJ385" i="8"/>
  <c r="P436" i="8"/>
  <c r="Q436" i="8"/>
  <c r="R436" i="8"/>
  <c r="R9" i="8"/>
  <c r="T436" i="8"/>
  <c r="T9" i="8"/>
  <c r="V436" i="8"/>
  <c r="X436" i="8"/>
  <c r="Y436" i="8"/>
  <c r="Z436" i="8"/>
  <c r="Z9" i="8"/>
  <c r="AA436" i="8"/>
  <c r="AB436" i="8"/>
  <c r="AD436" i="8"/>
  <c r="AD9" i="8"/>
  <c r="AE436" i="8"/>
  <c r="AF436" i="8"/>
  <c r="AF9" i="8"/>
  <c r="AH436" i="8"/>
  <c r="AH9" i="8"/>
  <c r="AI436" i="8"/>
  <c r="AJ436" i="8"/>
  <c r="AJ9" i="8"/>
  <c r="AK436" i="8"/>
  <c r="AL436" i="8"/>
  <c r="AN436" i="8"/>
  <c r="AN9" i="8"/>
  <c r="AP436" i="8"/>
  <c r="AP9" i="8"/>
  <c r="AR436" i="8"/>
  <c r="AT436" i="8"/>
  <c r="AU436" i="8"/>
  <c r="AV436" i="8"/>
  <c r="AW436" i="8"/>
  <c r="AX436" i="8"/>
  <c r="AX9" i="8"/>
  <c r="AZ436" i="8"/>
  <c r="AZ9" i="8"/>
  <c r="BA436" i="8"/>
  <c r="BB436" i="8"/>
  <c r="BD436" i="8"/>
  <c r="BD9" i="8"/>
  <c r="BF436" i="8"/>
  <c r="BF9" i="8"/>
  <c r="BH436" i="8"/>
  <c r="BH9" i="8"/>
  <c r="BI436" i="8"/>
  <c r="BJ436" i="8"/>
  <c r="E44" i="2"/>
  <c r="F44" i="2"/>
  <c r="G44" i="2"/>
  <c r="H44" i="2"/>
  <c r="E460" i="8"/>
  <c r="F460" i="8"/>
  <c r="G460" i="8"/>
  <c r="H460" i="8"/>
  <c r="I460" i="8"/>
  <c r="J460" i="8"/>
  <c r="K460" i="8"/>
  <c r="L460" i="8"/>
  <c r="M460" i="8"/>
  <c r="N460" i="8"/>
  <c r="O460" i="8"/>
  <c r="P460" i="8"/>
  <c r="Q460" i="8"/>
  <c r="R460" i="8"/>
  <c r="S460" i="8"/>
  <c r="T460" i="8"/>
  <c r="E461" i="8"/>
  <c r="F461" i="8"/>
  <c r="G461" i="8"/>
  <c r="H461" i="8"/>
  <c r="I461" i="8"/>
  <c r="J461" i="8"/>
  <c r="K461" i="8"/>
  <c r="L461" i="8"/>
  <c r="M461" i="8"/>
  <c r="N461" i="8"/>
  <c r="O461" i="8"/>
  <c r="P461" i="8"/>
  <c r="Q461" i="8"/>
  <c r="R461" i="8"/>
  <c r="S461" i="8"/>
  <c r="T461" i="8"/>
  <c r="U461" i="8"/>
  <c r="W463" i="8"/>
  <c r="V462" i="8"/>
  <c r="V463" i="8"/>
  <c r="U462" i="8"/>
  <c r="U463" i="8"/>
  <c r="T462" i="8"/>
  <c r="T463" i="8"/>
  <c r="S462" i="8"/>
  <c r="S463" i="8"/>
  <c r="R462" i="8"/>
  <c r="R463" i="8"/>
  <c r="Q462" i="8"/>
  <c r="Q463" i="8"/>
  <c r="P462" i="8"/>
  <c r="P463" i="8"/>
  <c r="O462" i="8"/>
  <c r="O463" i="8"/>
  <c r="N462" i="8"/>
  <c r="N463" i="8"/>
  <c r="M462" i="8"/>
  <c r="M463" i="8"/>
  <c r="L462" i="8"/>
  <c r="L463" i="8"/>
  <c r="K462" i="8"/>
  <c r="K463" i="8"/>
  <c r="J462" i="8"/>
  <c r="J463" i="8"/>
  <c r="I462" i="8"/>
  <c r="I463" i="8"/>
  <c r="H462" i="8"/>
  <c r="H463" i="8"/>
  <c r="G462" i="8"/>
  <c r="G463" i="8"/>
  <c r="F462" i="8"/>
  <c r="F463" i="8"/>
  <c r="E462" i="8"/>
  <c r="E463" i="8"/>
  <c r="BM30" i="8"/>
  <c r="BN30" i="8"/>
  <c r="BO30" i="8"/>
  <c r="BP30" i="8"/>
  <c r="BQ30" i="8"/>
  <c r="BR30" i="8"/>
  <c r="BS30" i="8"/>
  <c r="AI9" i="8"/>
  <c r="BM84" i="8"/>
  <c r="BN84" i="8"/>
  <c r="BO84" i="8"/>
  <c r="BO138" i="8"/>
  <c r="BO185" i="8"/>
  <c r="BO232" i="8"/>
  <c r="BO283" i="8"/>
  <c r="BM138" i="8"/>
  <c r="BN138" i="8"/>
  <c r="BM185" i="8"/>
  <c r="BN185" i="8"/>
  <c r="BM232" i="8"/>
  <c r="BN232" i="8"/>
  <c r="BM283" i="8"/>
  <c r="BN283" i="8"/>
  <c r="BO334" i="8"/>
  <c r="BM334" i="8"/>
  <c r="BN334" i="8"/>
  <c r="BO385" i="8"/>
  <c r="BM385" i="8"/>
  <c r="BN385" i="8"/>
  <c r="BO436" i="8"/>
  <c r="BM436" i="8"/>
  <c r="BN436" i="8"/>
  <c r="BO9" i="8"/>
  <c r="BP84" i="8"/>
  <c r="BQ84" i="8"/>
  <c r="BR84" i="8"/>
  <c r="BS84" i="8"/>
  <c r="BS138" i="8"/>
  <c r="BS185" i="8"/>
  <c r="BS232" i="8"/>
  <c r="BS283" i="8"/>
  <c r="BP138" i="8"/>
  <c r="BQ138" i="8"/>
  <c r="BR138" i="8"/>
  <c r="BP185" i="8"/>
  <c r="BQ185" i="8"/>
  <c r="BQ232" i="8"/>
  <c r="BQ283" i="8"/>
  <c r="BQ334" i="8"/>
  <c r="BQ385" i="8"/>
  <c r="D35"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E35"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BJ39" i="8"/>
  <c r="BK39" i="8"/>
  <c r="BL39" i="8"/>
  <c r="BM39" i="8"/>
  <c r="BN39" i="8"/>
  <c r="BO39" i="8"/>
  <c r="BP39" i="8"/>
  <c r="BQ39" i="8"/>
  <c r="F35" i="8"/>
  <c r="E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G4" i="8"/>
  <c r="G35"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H4" i="8"/>
  <c r="H35"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I35"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BQ43" i="8"/>
  <c r="J35"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K35" i="8"/>
  <c r="E45" i="8"/>
  <c r="F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L35"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AI46" i="8"/>
  <c r="AJ46" i="8"/>
  <c r="AK46" i="8"/>
  <c r="AL46" i="8"/>
  <c r="AM46" i="8"/>
  <c r="AN46" i="8"/>
  <c r="AO46" i="8"/>
  <c r="AP46" i="8"/>
  <c r="AQ46" i="8"/>
  <c r="AR46" i="8"/>
  <c r="AS46" i="8"/>
  <c r="AT46" i="8"/>
  <c r="AU46" i="8"/>
  <c r="AV46" i="8"/>
  <c r="AW46" i="8"/>
  <c r="AX46" i="8"/>
  <c r="AY46" i="8"/>
  <c r="AZ46" i="8"/>
  <c r="BA46" i="8"/>
  <c r="BB46" i="8"/>
  <c r="BC46" i="8"/>
  <c r="BD46" i="8"/>
  <c r="BE46" i="8"/>
  <c r="BF46" i="8"/>
  <c r="BG46" i="8"/>
  <c r="BH46" i="8"/>
  <c r="BI46" i="8"/>
  <c r="BJ46" i="8"/>
  <c r="BK46" i="8"/>
  <c r="BL46" i="8"/>
  <c r="BM46" i="8"/>
  <c r="BN46" i="8"/>
  <c r="BO46" i="8"/>
  <c r="BP46" i="8"/>
  <c r="BQ46" i="8"/>
  <c r="M35" i="8"/>
  <c r="E47" i="8"/>
  <c r="F47" i="8"/>
  <c r="G47" i="8"/>
  <c r="H47" i="8"/>
  <c r="I47" i="8"/>
  <c r="J47" i="8"/>
  <c r="K47" i="8"/>
  <c r="L47" i="8"/>
  <c r="N47" i="8"/>
  <c r="O47" i="8"/>
  <c r="P47" i="8"/>
  <c r="Q47" i="8"/>
  <c r="R47" i="8"/>
  <c r="S47" i="8"/>
  <c r="T47" i="8"/>
  <c r="U47" i="8"/>
  <c r="V47" i="8"/>
  <c r="W47" i="8"/>
  <c r="X47" i="8"/>
  <c r="Y47" i="8"/>
  <c r="Z47" i="8"/>
  <c r="AA47" i="8"/>
  <c r="AB47" i="8"/>
  <c r="AC47" i="8"/>
  <c r="AD47" i="8"/>
  <c r="AE47" i="8"/>
  <c r="AF47" i="8"/>
  <c r="AG47" i="8"/>
  <c r="AH47" i="8"/>
  <c r="AI47" i="8"/>
  <c r="AJ47" i="8"/>
  <c r="AK47" i="8"/>
  <c r="AL47" i="8"/>
  <c r="AM47" i="8"/>
  <c r="AN47" i="8"/>
  <c r="AO47" i="8"/>
  <c r="AP47" i="8"/>
  <c r="AQ47" i="8"/>
  <c r="AR47" i="8"/>
  <c r="AS47" i="8"/>
  <c r="AT47" i="8"/>
  <c r="AU47" i="8"/>
  <c r="AV47" i="8"/>
  <c r="AW47" i="8"/>
  <c r="AX47" i="8"/>
  <c r="AY47" i="8"/>
  <c r="AZ47" i="8"/>
  <c r="BA47" i="8"/>
  <c r="BB47" i="8"/>
  <c r="BC47" i="8"/>
  <c r="BD47" i="8"/>
  <c r="BE47" i="8"/>
  <c r="BF47" i="8"/>
  <c r="BG47" i="8"/>
  <c r="BH47" i="8"/>
  <c r="BI47" i="8"/>
  <c r="BJ47" i="8"/>
  <c r="BK47" i="8"/>
  <c r="BL47" i="8"/>
  <c r="BM47" i="8"/>
  <c r="BN47" i="8"/>
  <c r="BO47" i="8"/>
  <c r="BP47" i="8"/>
  <c r="BQ47" i="8"/>
  <c r="N4" i="8"/>
  <c r="N35" i="8"/>
  <c r="E48"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O35" i="8"/>
  <c r="E49" i="8"/>
  <c r="F49" i="8"/>
  <c r="G49" i="8"/>
  <c r="H49" i="8"/>
  <c r="I49" i="8"/>
  <c r="J49" i="8"/>
  <c r="K49" i="8"/>
  <c r="L49" i="8"/>
  <c r="M49" i="8"/>
  <c r="N49" i="8"/>
  <c r="O49" i="8"/>
  <c r="P49" i="8"/>
  <c r="Q49" i="8"/>
  <c r="R49" i="8"/>
  <c r="S49" i="8"/>
  <c r="T49" i="8"/>
  <c r="U49" i="8"/>
  <c r="V49" i="8"/>
  <c r="W49" i="8"/>
  <c r="X49" i="8"/>
  <c r="Y49" i="8"/>
  <c r="Z49" i="8"/>
  <c r="AA49" i="8"/>
  <c r="AB49" i="8"/>
  <c r="AC49" i="8"/>
  <c r="AD49" i="8"/>
  <c r="AE49" i="8"/>
  <c r="AF49" i="8"/>
  <c r="AG49" i="8"/>
  <c r="AH49" i="8"/>
  <c r="AI49" i="8"/>
  <c r="AJ49" i="8"/>
  <c r="AK49" i="8"/>
  <c r="AL49" i="8"/>
  <c r="AM49" i="8"/>
  <c r="AN49" i="8"/>
  <c r="AO49" i="8"/>
  <c r="AP49" i="8"/>
  <c r="AQ49" i="8"/>
  <c r="AR49" i="8"/>
  <c r="AS49" i="8"/>
  <c r="AT49" i="8"/>
  <c r="AU49" i="8"/>
  <c r="AV49" i="8"/>
  <c r="AW49" i="8"/>
  <c r="AX49" i="8"/>
  <c r="AY49" i="8"/>
  <c r="AZ49" i="8"/>
  <c r="BA49" i="8"/>
  <c r="BB49" i="8"/>
  <c r="BC49" i="8"/>
  <c r="BD49" i="8"/>
  <c r="BE49" i="8"/>
  <c r="BF49" i="8"/>
  <c r="BG49" i="8"/>
  <c r="BH49" i="8"/>
  <c r="BI49" i="8"/>
  <c r="BJ49" i="8"/>
  <c r="BK49" i="8"/>
  <c r="BL49" i="8"/>
  <c r="BM49" i="8"/>
  <c r="BN49" i="8"/>
  <c r="BO49" i="8"/>
  <c r="BP49" i="8"/>
  <c r="BQ49" i="8"/>
  <c r="P35" i="8"/>
  <c r="E50" i="8"/>
  <c r="F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AI50" i="8"/>
  <c r="AJ50" i="8"/>
  <c r="AK50" i="8"/>
  <c r="AL50" i="8"/>
  <c r="AM50" i="8"/>
  <c r="AN50" i="8"/>
  <c r="AO50" i="8"/>
  <c r="AP50" i="8"/>
  <c r="AQ50" i="8"/>
  <c r="AR50" i="8"/>
  <c r="AS50" i="8"/>
  <c r="AT50" i="8"/>
  <c r="AU50" i="8"/>
  <c r="AV50" i="8"/>
  <c r="AW50" i="8"/>
  <c r="AX50" i="8"/>
  <c r="AY50" i="8"/>
  <c r="AZ50" i="8"/>
  <c r="BA50" i="8"/>
  <c r="BB50" i="8"/>
  <c r="BC50" i="8"/>
  <c r="BD50" i="8"/>
  <c r="BE50" i="8"/>
  <c r="BF50" i="8"/>
  <c r="BG50" i="8"/>
  <c r="BH50" i="8"/>
  <c r="BI50" i="8"/>
  <c r="BJ50" i="8"/>
  <c r="BK50" i="8"/>
  <c r="BL50" i="8"/>
  <c r="BM50" i="8"/>
  <c r="BN50" i="8"/>
  <c r="BO50" i="8"/>
  <c r="BP50" i="8"/>
  <c r="BQ50" i="8"/>
  <c r="Q35" i="8"/>
  <c r="E51" i="8"/>
  <c r="F51"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AM51" i="8"/>
  <c r="AN51" i="8"/>
  <c r="AO51" i="8"/>
  <c r="AP51" i="8"/>
  <c r="AQ51" i="8"/>
  <c r="AR51" i="8"/>
  <c r="AS51" i="8"/>
  <c r="AT51" i="8"/>
  <c r="AU51" i="8"/>
  <c r="AV51" i="8"/>
  <c r="AW51" i="8"/>
  <c r="AX51" i="8"/>
  <c r="AY51" i="8"/>
  <c r="AZ51" i="8"/>
  <c r="BA51" i="8"/>
  <c r="BB51" i="8"/>
  <c r="BC51" i="8"/>
  <c r="BD51" i="8"/>
  <c r="BE51" i="8"/>
  <c r="BF51" i="8"/>
  <c r="BG51" i="8"/>
  <c r="BH51" i="8"/>
  <c r="BI51" i="8"/>
  <c r="BJ51" i="8"/>
  <c r="BK51" i="8"/>
  <c r="BL51" i="8"/>
  <c r="BM51" i="8"/>
  <c r="BN51" i="8"/>
  <c r="BO51" i="8"/>
  <c r="BP51" i="8"/>
  <c r="BQ51" i="8"/>
  <c r="R35" i="8"/>
  <c r="E52" i="8"/>
  <c r="F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BA52" i="8"/>
  <c r="BB52" i="8"/>
  <c r="BC52" i="8"/>
  <c r="BD52" i="8"/>
  <c r="BE52" i="8"/>
  <c r="BF52" i="8"/>
  <c r="BG52" i="8"/>
  <c r="BH52" i="8"/>
  <c r="BI52" i="8"/>
  <c r="BJ52" i="8"/>
  <c r="BK52" i="8"/>
  <c r="BL52" i="8"/>
  <c r="BM52" i="8"/>
  <c r="BN52" i="8"/>
  <c r="BO52" i="8"/>
  <c r="BP52" i="8"/>
  <c r="BQ52" i="8"/>
  <c r="S3" i="8"/>
  <c r="S35" i="8"/>
  <c r="E53" i="8"/>
  <c r="F53"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AJ53" i="8"/>
  <c r="AK53" i="8"/>
  <c r="AL53" i="8"/>
  <c r="AM53" i="8"/>
  <c r="AN53" i="8"/>
  <c r="AO53" i="8"/>
  <c r="AP53" i="8"/>
  <c r="AQ53" i="8"/>
  <c r="AR53" i="8"/>
  <c r="AS53" i="8"/>
  <c r="AT53" i="8"/>
  <c r="AU53" i="8"/>
  <c r="AV53" i="8"/>
  <c r="AW53" i="8"/>
  <c r="AX53" i="8"/>
  <c r="AY53" i="8"/>
  <c r="AZ53" i="8"/>
  <c r="BA53" i="8"/>
  <c r="BB53" i="8"/>
  <c r="BC53" i="8"/>
  <c r="BD53" i="8"/>
  <c r="BE53" i="8"/>
  <c r="BF53" i="8"/>
  <c r="BG53" i="8"/>
  <c r="BH53" i="8"/>
  <c r="BI53" i="8"/>
  <c r="BJ53" i="8"/>
  <c r="BK53" i="8"/>
  <c r="BL53" i="8"/>
  <c r="BM53" i="8"/>
  <c r="BN53" i="8"/>
  <c r="BO53" i="8"/>
  <c r="BP53" i="8"/>
  <c r="BQ53" i="8"/>
  <c r="T3" i="8"/>
  <c r="T35" i="8"/>
  <c r="U54" i="8"/>
  <c r="V54" i="8"/>
  <c r="W54" i="8"/>
  <c r="X54" i="8"/>
  <c r="Y54" i="8"/>
  <c r="Z54" i="8"/>
  <c r="AA54" i="8"/>
  <c r="AB54" i="8"/>
  <c r="AC54" i="8"/>
  <c r="AD54" i="8"/>
  <c r="AE54" i="8"/>
  <c r="AF54" i="8"/>
  <c r="AG54" i="8"/>
  <c r="AH54" i="8"/>
  <c r="AI54" i="8"/>
  <c r="AJ54" i="8"/>
  <c r="AK54" i="8"/>
  <c r="AL54" i="8"/>
  <c r="AM54" i="8"/>
  <c r="AN54" i="8"/>
  <c r="AO54" i="8"/>
  <c r="AP54" i="8"/>
  <c r="AQ54" i="8"/>
  <c r="AR54" i="8"/>
  <c r="AS54" i="8"/>
  <c r="AT54" i="8"/>
  <c r="AU54" i="8"/>
  <c r="AV54" i="8"/>
  <c r="AW54" i="8"/>
  <c r="AX54" i="8"/>
  <c r="AY54" i="8"/>
  <c r="AZ54" i="8"/>
  <c r="BA54" i="8"/>
  <c r="BB54" i="8"/>
  <c r="BC54" i="8"/>
  <c r="BD54" i="8"/>
  <c r="BE54" i="8"/>
  <c r="BF54" i="8"/>
  <c r="BG54" i="8"/>
  <c r="BH54" i="8"/>
  <c r="BI54" i="8"/>
  <c r="BJ54" i="8"/>
  <c r="BK54" i="8"/>
  <c r="BL54" i="8"/>
  <c r="BM54" i="8"/>
  <c r="BN54" i="8"/>
  <c r="BO54" i="8"/>
  <c r="BP54" i="8"/>
  <c r="BQ54" i="8"/>
  <c r="U3" i="8"/>
  <c r="U35" i="8"/>
  <c r="V55" i="8"/>
  <c r="W55" i="8"/>
  <c r="X55" i="8"/>
  <c r="Y55" i="8"/>
  <c r="Z55" i="8"/>
  <c r="AA55" i="8"/>
  <c r="AB55" i="8"/>
  <c r="AC55" i="8"/>
  <c r="AD55" i="8"/>
  <c r="AE55" i="8"/>
  <c r="AF55" i="8"/>
  <c r="AG55" i="8"/>
  <c r="AH55" i="8"/>
  <c r="AI55" i="8"/>
  <c r="AJ55" i="8"/>
  <c r="AK55" i="8"/>
  <c r="AL55" i="8"/>
  <c r="AM55" i="8"/>
  <c r="AN55" i="8"/>
  <c r="AO55" i="8"/>
  <c r="AP55" i="8"/>
  <c r="AQ55" i="8"/>
  <c r="AR55" i="8"/>
  <c r="AS55" i="8"/>
  <c r="AT55" i="8"/>
  <c r="AU55" i="8"/>
  <c r="AV55" i="8"/>
  <c r="AW55" i="8"/>
  <c r="AX55" i="8"/>
  <c r="AY55" i="8"/>
  <c r="AZ55" i="8"/>
  <c r="BA55" i="8"/>
  <c r="BB55" i="8"/>
  <c r="BC55" i="8"/>
  <c r="BD55" i="8"/>
  <c r="BE55" i="8"/>
  <c r="BF55" i="8"/>
  <c r="BG55" i="8"/>
  <c r="BH55" i="8"/>
  <c r="BI55" i="8"/>
  <c r="BJ55" i="8"/>
  <c r="BK55" i="8"/>
  <c r="BL55" i="8"/>
  <c r="BM55" i="8"/>
  <c r="BN55" i="8"/>
  <c r="BO55" i="8"/>
  <c r="BP55" i="8"/>
  <c r="BQ55" i="8"/>
  <c r="V3" i="8"/>
  <c r="V35"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W56" i="8"/>
  <c r="AX56" i="8"/>
  <c r="AY56" i="8"/>
  <c r="AZ56" i="8"/>
  <c r="BA56" i="8"/>
  <c r="BB56" i="8"/>
  <c r="BC56" i="8"/>
  <c r="BD56" i="8"/>
  <c r="BE56" i="8"/>
  <c r="BF56" i="8"/>
  <c r="BG56" i="8"/>
  <c r="BH56" i="8"/>
  <c r="BI56" i="8"/>
  <c r="BJ56" i="8"/>
  <c r="BK56" i="8"/>
  <c r="BL56" i="8"/>
  <c r="BM56" i="8"/>
  <c r="BN56" i="8"/>
  <c r="BO56" i="8"/>
  <c r="BP56" i="8"/>
  <c r="BQ56" i="8"/>
  <c r="W3" i="8"/>
  <c r="W35" i="8"/>
  <c r="X57" i="8"/>
  <c r="Y57" i="8"/>
  <c r="Z57" i="8"/>
  <c r="AA57" i="8"/>
  <c r="AB57" i="8"/>
  <c r="AC57" i="8"/>
  <c r="AD57" i="8"/>
  <c r="AE57" i="8"/>
  <c r="AF57" i="8"/>
  <c r="AG57" i="8"/>
  <c r="AH57" i="8"/>
  <c r="AI57" i="8"/>
  <c r="AJ57" i="8"/>
  <c r="AK57" i="8"/>
  <c r="AL57" i="8"/>
  <c r="AM57" i="8"/>
  <c r="AN57" i="8"/>
  <c r="AO57" i="8"/>
  <c r="AP57" i="8"/>
  <c r="AQ57" i="8"/>
  <c r="AR57" i="8"/>
  <c r="AS57" i="8"/>
  <c r="AT57" i="8"/>
  <c r="AU57" i="8"/>
  <c r="AV57" i="8"/>
  <c r="AW57" i="8"/>
  <c r="AX57" i="8"/>
  <c r="AY57" i="8"/>
  <c r="AZ57" i="8"/>
  <c r="BA57" i="8"/>
  <c r="BB57" i="8"/>
  <c r="BC57" i="8"/>
  <c r="BD57" i="8"/>
  <c r="BE57" i="8"/>
  <c r="BF57" i="8"/>
  <c r="BG57" i="8"/>
  <c r="BH57" i="8"/>
  <c r="BI57" i="8"/>
  <c r="BJ57" i="8"/>
  <c r="BK57" i="8"/>
  <c r="BL57" i="8"/>
  <c r="BM57" i="8"/>
  <c r="BN57" i="8"/>
  <c r="BO57" i="8"/>
  <c r="BP57" i="8"/>
  <c r="BQ57" i="8"/>
  <c r="BQ59" i="8"/>
  <c r="N62" i="8"/>
  <c r="O63" i="8"/>
  <c r="P63" i="8"/>
  <c r="Q63" i="8"/>
  <c r="R63" i="8"/>
  <c r="S63" i="8"/>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AX63" i="8"/>
  <c r="AY63" i="8"/>
  <c r="AZ63" i="8"/>
  <c r="BA63" i="8"/>
  <c r="BB63" i="8"/>
  <c r="BC63" i="8"/>
  <c r="BD63" i="8"/>
  <c r="BE63" i="8"/>
  <c r="BF63" i="8"/>
  <c r="BG63" i="8"/>
  <c r="BH63" i="8"/>
  <c r="BI63" i="8"/>
  <c r="BJ63" i="8"/>
  <c r="BK63" i="8"/>
  <c r="BL63" i="8"/>
  <c r="BM63" i="8"/>
  <c r="BN63" i="8"/>
  <c r="BO63" i="8"/>
  <c r="BP63" i="8"/>
  <c r="BQ63" i="8"/>
  <c r="D89" i="8"/>
  <c r="E92"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BA92" i="8"/>
  <c r="BB92" i="8"/>
  <c r="BC92" i="8"/>
  <c r="BD92" i="8"/>
  <c r="BE92" i="8"/>
  <c r="BF92" i="8"/>
  <c r="BG92" i="8"/>
  <c r="BH92" i="8"/>
  <c r="BI92" i="8"/>
  <c r="BJ92" i="8"/>
  <c r="BK92" i="8"/>
  <c r="BL92" i="8"/>
  <c r="BM92" i="8"/>
  <c r="BN92" i="8"/>
  <c r="BO92" i="8"/>
  <c r="BP92" i="8"/>
  <c r="BQ92" i="8"/>
  <c r="E89"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AR93" i="8"/>
  <c r="AS93" i="8"/>
  <c r="AT93" i="8"/>
  <c r="AU93" i="8"/>
  <c r="AV93" i="8"/>
  <c r="AW93" i="8"/>
  <c r="AX93" i="8"/>
  <c r="AY93" i="8"/>
  <c r="AZ93" i="8"/>
  <c r="BA93" i="8"/>
  <c r="BB93" i="8"/>
  <c r="BC93" i="8"/>
  <c r="BD93" i="8"/>
  <c r="BE93" i="8"/>
  <c r="BF93" i="8"/>
  <c r="BG93" i="8"/>
  <c r="BH93" i="8"/>
  <c r="BI93" i="8"/>
  <c r="BJ93" i="8"/>
  <c r="BK93" i="8"/>
  <c r="BL93" i="8"/>
  <c r="BM93" i="8"/>
  <c r="BN93" i="8"/>
  <c r="BO93" i="8"/>
  <c r="BP93" i="8"/>
  <c r="BQ93" i="8"/>
  <c r="F89" i="8"/>
  <c r="E94" i="8"/>
  <c r="F94" i="8"/>
  <c r="G94"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BA94" i="8"/>
  <c r="BB94" i="8"/>
  <c r="BC94" i="8"/>
  <c r="BD94" i="8"/>
  <c r="BE94" i="8"/>
  <c r="BF94" i="8"/>
  <c r="BG94" i="8"/>
  <c r="BH94" i="8"/>
  <c r="BI94" i="8"/>
  <c r="BJ94" i="8"/>
  <c r="BK94" i="8"/>
  <c r="BL94" i="8"/>
  <c r="BM94" i="8"/>
  <c r="BN94" i="8"/>
  <c r="BO94" i="8"/>
  <c r="BP94" i="8"/>
  <c r="BQ94" i="8"/>
  <c r="G89" i="8"/>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H89" i="8"/>
  <c r="E96" i="8"/>
  <c r="F96" i="8"/>
  <c r="G96"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AU96" i="8"/>
  <c r="AV96" i="8"/>
  <c r="AW96" i="8"/>
  <c r="AX96" i="8"/>
  <c r="AY96" i="8"/>
  <c r="AZ96" i="8"/>
  <c r="BA96" i="8"/>
  <c r="BB96" i="8"/>
  <c r="BC96" i="8"/>
  <c r="BD96" i="8"/>
  <c r="BE96" i="8"/>
  <c r="BF96" i="8"/>
  <c r="BG96" i="8"/>
  <c r="BH96" i="8"/>
  <c r="BI96" i="8"/>
  <c r="BJ96" i="8"/>
  <c r="BK96" i="8"/>
  <c r="BL96" i="8"/>
  <c r="BM96" i="8"/>
  <c r="BN96" i="8"/>
  <c r="BO96" i="8"/>
  <c r="BP96" i="8"/>
  <c r="BQ96" i="8"/>
  <c r="I89"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BA97" i="8"/>
  <c r="BB97" i="8"/>
  <c r="BC97" i="8"/>
  <c r="BD97" i="8"/>
  <c r="BE97" i="8"/>
  <c r="BF97" i="8"/>
  <c r="BG97" i="8"/>
  <c r="BH97" i="8"/>
  <c r="BI97" i="8"/>
  <c r="BJ97" i="8"/>
  <c r="BK97" i="8"/>
  <c r="BL97" i="8"/>
  <c r="BM97" i="8"/>
  <c r="BN97" i="8"/>
  <c r="BO97" i="8"/>
  <c r="BP97" i="8"/>
  <c r="BQ97" i="8"/>
  <c r="J89" i="8"/>
  <c r="E98" i="8"/>
  <c r="F98" i="8"/>
  <c r="G98"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AW98" i="8"/>
  <c r="AX98" i="8"/>
  <c r="AY98" i="8"/>
  <c r="AZ98" i="8"/>
  <c r="BA98" i="8"/>
  <c r="BB98" i="8"/>
  <c r="BC98" i="8"/>
  <c r="BD98" i="8"/>
  <c r="BE98" i="8"/>
  <c r="BF98" i="8"/>
  <c r="BG98" i="8"/>
  <c r="BH98" i="8"/>
  <c r="BI98" i="8"/>
  <c r="BJ98" i="8"/>
  <c r="BK98" i="8"/>
  <c r="BL98" i="8"/>
  <c r="BM98" i="8"/>
  <c r="BN98" i="8"/>
  <c r="BO98" i="8"/>
  <c r="BP98" i="8"/>
  <c r="BQ98" i="8"/>
  <c r="K89" i="8"/>
  <c r="E99" i="8"/>
  <c r="F99" i="8"/>
  <c r="G99"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BA99" i="8"/>
  <c r="BB99" i="8"/>
  <c r="BC99" i="8"/>
  <c r="BD99" i="8"/>
  <c r="BE99" i="8"/>
  <c r="BF99" i="8"/>
  <c r="BG99" i="8"/>
  <c r="BH99" i="8"/>
  <c r="BI99" i="8"/>
  <c r="BJ99" i="8"/>
  <c r="BK99" i="8"/>
  <c r="BL99" i="8"/>
  <c r="BM99" i="8"/>
  <c r="BN99" i="8"/>
  <c r="BO99" i="8"/>
  <c r="BP99" i="8"/>
  <c r="BQ99" i="8"/>
  <c r="L89" i="8"/>
  <c r="E100" i="8"/>
  <c r="F100" i="8"/>
  <c r="G100" i="8"/>
  <c r="H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AY100" i="8"/>
  <c r="AZ100" i="8"/>
  <c r="BA100" i="8"/>
  <c r="BB100" i="8"/>
  <c r="BC100" i="8"/>
  <c r="BD100" i="8"/>
  <c r="BE100" i="8"/>
  <c r="BF100" i="8"/>
  <c r="BG100" i="8"/>
  <c r="BH100" i="8"/>
  <c r="BI100" i="8"/>
  <c r="BJ100" i="8"/>
  <c r="BK100" i="8"/>
  <c r="BL100" i="8"/>
  <c r="BM100" i="8"/>
  <c r="BN100" i="8"/>
  <c r="BO100" i="8"/>
  <c r="BP100" i="8"/>
  <c r="BQ100" i="8"/>
  <c r="M89" i="8"/>
  <c r="E101" i="8"/>
  <c r="F101" i="8"/>
  <c r="G101"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AZ101" i="8"/>
  <c r="BA101" i="8"/>
  <c r="BB101" i="8"/>
  <c r="BC101" i="8"/>
  <c r="BD101" i="8"/>
  <c r="BE101" i="8"/>
  <c r="BF101" i="8"/>
  <c r="BG101" i="8"/>
  <c r="BH101" i="8"/>
  <c r="BI101" i="8"/>
  <c r="BJ101" i="8"/>
  <c r="BK101" i="8"/>
  <c r="BL101" i="8"/>
  <c r="BM101" i="8"/>
  <c r="BN101" i="8"/>
  <c r="BO101" i="8"/>
  <c r="BP101" i="8"/>
  <c r="BQ101" i="8"/>
  <c r="N89" i="8"/>
  <c r="E102" i="8"/>
  <c r="F102" i="8"/>
  <c r="G102" i="8"/>
  <c r="H102" i="8"/>
  <c r="I102" i="8"/>
  <c r="J102" i="8"/>
  <c r="K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BA102" i="8"/>
  <c r="BB102" i="8"/>
  <c r="BC102" i="8"/>
  <c r="BD102" i="8"/>
  <c r="BE102" i="8"/>
  <c r="BF102" i="8"/>
  <c r="BG102" i="8"/>
  <c r="BH102" i="8"/>
  <c r="BI102" i="8"/>
  <c r="BJ102" i="8"/>
  <c r="BK102" i="8"/>
  <c r="BL102" i="8"/>
  <c r="BM102" i="8"/>
  <c r="BN102" i="8"/>
  <c r="BO102" i="8"/>
  <c r="BP102" i="8"/>
  <c r="BQ102" i="8"/>
  <c r="O89" i="8"/>
  <c r="E103" i="8"/>
  <c r="F103" i="8"/>
  <c r="G103"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BA103" i="8"/>
  <c r="BB103" i="8"/>
  <c r="BC103" i="8"/>
  <c r="BD103" i="8"/>
  <c r="BE103" i="8"/>
  <c r="BF103" i="8"/>
  <c r="BG103" i="8"/>
  <c r="BH103" i="8"/>
  <c r="BI103" i="8"/>
  <c r="BJ103" i="8"/>
  <c r="BK103" i="8"/>
  <c r="BL103" i="8"/>
  <c r="BM103" i="8"/>
  <c r="BN103" i="8"/>
  <c r="BO103" i="8"/>
  <c r="BP103" i="8"/>
  <c r="BQ103" i="8"/>
  <c r="P89" i="8"/>
  <c r="E104" i="8"/>
  <c r="F104" i="8"/>
  <c r="G104" i="8"/>
  <c r="H104" i="8"/>
  <c r="I104" i="8"/>
  <c r="K104" i="8"/>
  <c r="L104" i="8"/>
  <c r="M104" i="8"/>
  <c r="N104" i="8"/>
  <c r="O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BC104" i="8"/>
  <c r="BD104" i="8"/>
  <c r="BE104" i="8"/>
  <c r="BF104" i="8"/>
  <c r="BG104" i="8"/>
  <c r="BH104" i="8"/>
  <c r="BI104" i="8"/>
  <c r="BJ104" i="8"/>
  <c r="BK104" i="8"/>
  <c r="BL104" i="8"/>
  <c r="BM104" i="8"/>
  <c r="BN104" i="8"/>
  <c r="BO104" i="8"/>
  <c r="BP104" i="8"/>
  <c r="BQ104" i="8"/>
  <c r="Q89" i="8"/>
  <c r="E105" i="8"/>
  <c r="F105" i="8"/>
  <c r="G105"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BD105" i="8"/>
  <c r="BE105" i="8"/>
  <c r="BF105" i="8"/>
  <c r="BG105" i="8"/>
  <c r="BH105" i="8"/>
  <c r="BI105" i="8"/>
  <c r="BJ105" i="8"/>
  <c r="BK105" i="8"/>
  <c r="BL105" i="8"/>
  <c r="BM105" i="8"/>
  <c r="BN105" i="8"/>
  <c r="BO105" i="8"/>
  <c r="BP105" i="8"/>
  <c r="BQ105" i="8"/>
  <c r="R89" i="8"/>
  <c r="F106" i="8"/>
  <c r="G106" i="8"/>
  <c r="H106" i="8"/>
  <c r="I106" i="8"/>
  <c r="J106" i="8"/>
  <c r="K106" i="8"/>
  <c r="L106" i="8"/>
  <c r="M106" i="8"/>
  <c r="N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BE106" i="8"/>
  <c r="BF106" i="8"/>
  <c r="BG106" i="8"/>
  <c r="BH106" i="8"/>
  <c r="BI106" i="8"/>
  <c r="BJ106" i="8"/>
  <c r="BK106" i="8"/>
  <c r="BL106" i="8"/>
  <c r="BM106" i="8"/>
  <c r="BN106" i="8"/>
  <c r="BO106" i="8"/>
  <c r="BP106" i="8"/>
  <c r="BQ106" i="8"/>
  <c r="S89" i="8"/>
  <c r="BQ107" i="8"/>
  <c r="T89" i="8"/>
  <c r="BQ108" i="8"/>
  <c r="U89" i="8"/>
  <c r="BQ109" i="8"/>
  <c r="V89" i="8"/>
  <c r="BQ110" i="8"/>
  <c r="W89" i="8"/>
  <c r="BQ111" i="8"/>
  <c r="BQ113" i="8"/>
  <c r="N116"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BQ117" i="8"/>
  <c r="E134" i="8"/>
  <c r="F134" i="8"/>
  <c r="G134" i="8"/>
  <c r="H134" i="8"/>
  <c r="H136" i="8"/>
  <c r="H137" i="8"/>
  <c r="H138" i="8"/>
  <c r="I134" i="8"/>
  <c r="J134" i="8"/>
  <c r="K134" i="8"/>
  <c r="L134" i="8"/>
  <c r="M134" i="8"/>
  <c r="N134" i="8"/>
  <c r="O134" i="8"/>
  <c r="P134" i="8"/>
  <c r="Q134" i="8"/>
  <c r="R134" i="8"/>
  <c r="S134" i="8"/>
  <c r="T134" i="8"/>
  <c r="U134"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AT134" i="8"/>
  <c r="AU134" i="8"/>
  <c r="AV134" i="8"/>
  <c r="AW134" i="8"/>
  <c r="AX134" i="8"/>
  <c r="AY134" i="8"/>
  <c r="AZ134" i="8"/>
  <c r="BA134" i="8"/>
  <c r="BB134" i="8"/>
  <c r="BC134" i="8"/>
  <c r="BD134" i="8"/>
  <c r="BE134" i="8"/>
  <c r="BF134" i="8"/>
  <c r="BG134" i="8"/>
  <c r="BH134" i="8"/>
  <c r="BI134" i="8"/>
  <c r="BJ134" i="8"/>
  <c r="BK134" i="8"/>
  <c r="BL134" i="8"/>
  <c r="BM134" i="8"/>
  <c r="BN134" i="8"/>
  <c r="BO134" i="8"/>
  <c r="BP134" i="8"/>
  <c r="BQ134" i="8"/>
  <c r="BQ146" i="8"/>
  <c r="BQ147" i="8"/>
  <c r="BQ148" i="8"/>
  <c r="BQ149" i="8"/>
  <c r="BQ150" i="8"/>
  <c r="BQ151" i="8"/>
  <c r="BQ152" i="8"/>
  <c r="BQ154" i="8"/>
  <c r="BQ155" i="8"/>
  <c r="BQ157" i="8"/>
  <c r="BQ158" i="8"/>
  <c r="BQ159" i="8"/>
  <c r="BQ160" i="8"/>
  <c r="BQ161" i="8"/>
  <c r="BQ167" i="8"/>
  <c r="BQ169" i="8"/>
  <c r="BP146" i="8"/>
  <c r="BP147" i="8"/>
  <c r="BP149" i="8"/>
  <c r="BP150" i="8"/>
  <c r="BP151" i="8"/>
  <c r="BP152" i="8"/>
  <c r="BP153" i="8"/>
  <c r="BP154" i="8"/>
  <c r="BP155" i="8"/>
  <c r="BP156" i="8"/>
  <c r="BP158" i="8"/>
  <c r="BP159" i="8"/>
  <c r="BP160" i="8"/>
  <c r="BP167" i="8"/>
  <c r="BO146" i="8"/>
  <c r="BO147" i="8"/>
  <c r="BO149" i="8"/>
  <c r="BO150" i="8"/>
  <c r="BO151" i="8"/>
  <c r="BO152" i="8"/>
  <c r="BO153" i="8"/>
  <c r="BO154" i="8"/>
  <c r="BO155" i="8"/>
  <c r="BO156" i="8"/>
  <c r="BO158" i="8"/>
  <c r="BO159" i="8"/>
  <c r="BO160" i="8"/>
  <c r="BO161" i="8"/>
  <c r="BO167" i="8"/>
  <c r="BN146" i="8"/>
  <c r="BN147" i="8"/>
  <c r="BN149" i="8"/>
  <c r="BN150" i="8"/>
  <c r="BN151" i="8"/>
  <c r="BN152" i="8"/>
  <c r="BN153" i="8"/>
  <c r="BN154" i="8"/>
  <c r="BN155" i="8"/>
  <c r="BN156" i="8"/>
  <c r="BN158" i="8"/>
  <c r="BN159" i="8"/>
  <c r="BN160" i="8"/>
  <c r="BN161" i="8"/>
  <c r="BN167" i="8"/>
  <c r="BM146" i="8"/>
  <c r="BM147" i="8"/>
  <c r="BM149" i="8"/>
  <c r="BM150" i="8"/>
  <c r="BM151" i="8"/>
  <c r="BM152" i="8"/>
  <c r="BM153" i="8"/>
  <c r="BM154" i="8"/>
  <c r="BM155" i="8"/>
  <c r="BM156" i="8"/>
  <c r="BM158" i="8"/>
  <c r="BM159" i="8"/>
  <c r="BM160" i="8"/>
  <c r="BM161" i="8"/>
  <c r="BM167" i="8"/>
  <c r="BL146" i="8"/>
  <c r="BL147" i="8"/>
  <c r="BL149" i="8"/>
  <c r="BL150" i="8"/>
  <c r="BL151" i="8"/>
  <c r="BL152" i="8"/>
  <c r="BL153" i="8"/>
  <c r="BL154" i="8"/>
  <c r="BL155" i="8"/>
  <c r="BL156" i="8"/>
  <c r="BL158" i="8"/>
  <c r="BL159" i="8"/>
  <c r="BL160" i="8"/>
  <c r="BL161" i="8"/>
  <c r="BL167" i="8"/>
  <c r="BK146" i="8"/>
  <c r="BK147" i="8"/>
  <c r="BK149" i="8"/>
  <c r="BK150" i="8"/>
  <c r="BK151" i="8"/>
  <c r="BK152" i="8"/>
  <c r="BK153" i="8"/>
  <c r="BK154" i="8"/>
  <c r="BK155" i="8"/>
  <c r="BK156" i="8"/>
  <c r="BK158" i="8"/>
  <c r="BK159" i="8"/>
  <c r="BK160" i="8"/>
  <c r="BK161" i="8"/>
  <c r="BK167" i="8"/>
  <c r="BJ146" i="8"/>
  <c r="BJ147" i="8"/>
  <c r="BJ149" i="8"/>
  <c r="BJ150" i="8"/>
  <c r="BJ151" i="8"/>
  <c r="BJ152" i="8"/>
  <c r="BJ153" i="8"/>
  <c r="BJ154" i="8"/>
  <c r="BJ155" i="8"/>
  <c r="BJ156" i="8"/>
  <c r="BJ158" i="8"/>
  <c r="BJ159" i="8"/>
  <c r="BJ160" i="8"/>
  <c r="BJ161" i="8"/>
  <c r="BJ167" i="8"/>
  <c r="BI146" i="8"/>
  <c r="BI147" i="8"/>
  <c r="BI149" i="8"/>
  <c r="BI150" i="8"/>
  <c r="BI151" i="8"/>
  <c r="BI152" i="8"/>
  <c r="BI153" i="8"/>
  <c r="BI154" i="8"/>
  <c r="BI155" i="8"/>
  <c r="BI156" i="8"/>
  <c r="BI158" i="8"/>
  <c r="BI159" i="8"/>
  <c r="BI160" i="8"/>
  <c r="BI161" i="8"/>
  <c r="BI167" i="8"/>
  <c r="BH146" i="8"/>
  <c r="BH147" i="8"/>
  <c r="BH149" i="8"/>
  <c r="BH150" i="8"/>
  <c r="BH151" i="8"/>
  <c r="BH152" i="8"/>
  <c r="BH153" i="8"/>
  <c r="BH154" i="8"/>
  <c r="BH155" i="8"/>
  <c r="BH156" i="8"/>
  <c r="BH158" i="8"/>
  <c r="BH159" i="8"/>
  <c r="BH160" i="8"/>
  <c r="BH161" i="8"/>
  <c r="BH167" i="8"/>
  <c r="BG146" i="8"/>
  <c r="BG147" i="8"/>
  <c r="BG149" i="8"/>
  <c r="BG150" i="8"/>
  <c r="BG151" i="8"/>
  <c r="BG152" i="8"/>
  <c r="BG153" i="8"/>
  <c r="BG154" i="8"/>
  <c r="BG155" i="8"/>
  <c r="BG156" i="8"/>
  <c r="BG158" i="8"/>
  <c r="BG159" i="8"/>
  <c r="BG160" i="8"/>
  <c r="BG161" i="8"/>
  <c r="BG167" i="8"/>
  <c r="BF146" i="8"/>
  <c r="BF147" i="8"/>
  <c r="BF149" i="8"/>
  <c r="BF150" i="8"/>
  <c r="BF151" i="8"/>
  <c r="BF152" i="8"/>
  <c r="BF153" i="8"/>
  <c r="BF154" i="8"/>
  <c r="BF155" i="8"/>
  <c r="BF156" i="8"/>
  <c r="BF158" i="8"/>
  <c r="BF159" i="8"/>
  <c r="BF160" i="8"/>
  <c r="BF161" i="8"/>
  <c r="BF167" i="8"/>
  <c r="BE146" i="8"/>
  <c r="BE147" i="8"/>
  <c r="BE149" i="8"/>
  <c r="BE150" i="8"/>
  <c r="BE151" i="8"/>
  <c r="BE152" i="8"/>
  <c r="BE153" i="8"/>
  <c r="BE154" i="8"/>
  <c r="BE155" i="8"/>
  <c r="BE156" i="8"/>
  <c r="BE158" i="8"/>
  <c r="BE159" i="8"/>
  <c r="BE160" i="8"/>
  <c r="BE161" i="8"/>
  <c r="BE167" i="8"/>
  <c r="BD146" i="8"/>
  <c r="BD147" i="8"/>
  <c r="BD149" i="8"/>
  <c r="BD150" i="8"/>
  <c r="BD151" i="8"/>
  <c r="BD152" i="8"/>
  <c r="BD153" i="8"/>
  <c r="BD154" i="8"/>
  <c r="BD155" i="8"/>
  <c r="BD156" i="8"/>
  <c r="BD158" i="8"/>
  <c r="BD159" i="8"/>
  <c r="BD160" i="8"/>
  <c r="BD161" i="8"/>
  <c r="BD167" i="8"/>
  <c r="BC146" i="8"/>
  <c r="BC147" i="8"/>
  <c r="BC149" i="8"/>
  <c r="BC150" i="8"/>
  <c r="BC151" i="8"/>
  <c r="BC152" i="8"/>
  <c r="BC153" i="8"/>
  <c r="BC154" i="8"/>
  <c r="BC155" i="8"/>
  <c r="BC156" i="8"/>
  <c r="BC158" i="8"/>
  <c r="BC159" i="8"/>
  <c r="BC160" i="8"/>
  <c r="BC161" i="8"/>
  <c r="BC167" i="8"/>
  <c r="BB146" i="8"/>
  <c r="BB147" i="8"/>
  <c r="BB149" i="8"/>
  <c r="BB150" i="8"/>
  <c r="BB151" i="8"/>
  <c r="BB152" i="8"/>
  <c r="BB153" i="8"/>
  <c r="BB154" i="8"/>
  <c r="BB155" i="8"/>
  <c r="BB156" i="8"/>
  <c r="BB158" i="8"/>
  <c r="BB159" i="8"/>
  <c r="BB160" i="8"/>
  <c r="BB161" i="8"/>
  <c r="BB167" i="8"/>
  <c r="BA146" i="8"/>
  <c r="BA147" i="8"/>
  <c r="BA149" i="8"/>
  <c r="BA150" i="8"/>
  <c r="BA151" i="8"/>
  <c r="BA152" i="8"/>
  <c r="BA153" i="8"/>
  <c r="BA154" i="8"/>
  <c r="BA155" i="8"/>
  <c r="BA156" i="8"/>
  <c r="BA158" i="8"/>
  <c r="BA159" i="8"/>
  <c r="BA160" i="8"/>
  <c r="BA161" i="8"/>
  <c r="BA167" i="8"/>
  <c r="AZ146" i="8"/>
  <c r="AZ147" i="8"/>
  <c r="AZ149" i="8"/>
  <c r="AZ150" i="8"/>
  <c r="AZ151" i="8"/>
  <c r="AZ152" i="8"/>
  <c r="AZ153" i="8"/>
  <c r="AZ154" i="8"/>
  <c r="AZ155" i="8"/>
  <c r="AZ156" i="8"/>
  <c r="AZ158" i="8"/>
  <c r="AZ159" i="8"/>
  <c r="AZ160" i="8"/>
  <c r="AZ161" i="8"/>
  <c r="AZ167" i="8"/>
  <c r="AY146" i="8"/>
  <c r="AY147" i="8"/>
  <c r="AY149" i="8"/>
  <c r="AY150" i="8"/>
  <c r="AY151" i="8"/>
  <c r="AY152" i="8"/>
  <c r="AY153" i="8"/>
  <c r="AY154" i="8"/>
  <c r="AY155" i="8"/>
  <c r="AY156" i="8"/>
  <c r="AY158" i="8"/>
  <c r="AY159" i="8"/>
  <c r="AY160" i="8"/>
  <c r="AY161" i="8"/>
  <c r="AY167" i="8"/>
  <c r="AX146" i="8"/>
  <c r="AX147" i="8"/>
  <c r="AX149" i="8"/>
  <c r="AX150" i="8"/>
  <c r="AX151" i="8"/>
  <c r="AX152" i="8"/>
  <c r="AX153" i="8"/>
  <c r="AX154" i="8"/>
  <c r="AX155" i="8"/>
  <c r="AX156" i="8"/>
  <c r="AX158" i="8"/>
  <c r="AX159" i="8"/>
  <c r="AX160" i="8"/>
  <c r="AX161" i="8"/>
  <c r="AX167" i="8"/>
  <c r="AW146" i="8"/>
  <c r="AW147" i="8"/>
  <c r="AW149" i="8"/>
  <c r="AW150" i="8"/>
  <c r="AW151" i="8"/>
  <c r="AW152" i="8"/>
  <c r="AW153" i="8"/>
  <c r="AW154" i="8"/>
  <c r="AW155" i="8"/>
  <c r="AW156" i="8"/>
  <c r="AW158" i="8"/>
  <c r="AW159" i="8"/>
  <c r="AW160" i="8"/>
  <c r="AW161" i="8"/>
  <c r="AW167" i="8"/>
  <c r="AV146" i="8"/>
  <c r="AV147" i="8"/>
  <c r="AV149" i="8"/>
  <c r="AV150" i="8"/>
  <c r="AV151" i="8"/>
  <c r="AV152" i="8"/>
  <c r="AV153" i="8"/>
  <c r="AV154" i="8"/>
  <c r="AV155" i="8"/>
  <c r="AV156" i="8"/>
  <c r="AV158" i="8"/>
  <c r="AV159" i="8"/>
  <c r="AV160" i="8"/>
  <c r="AV161" i="8"/>
  <c r="AV167" i="8"/>
  <c r="AU146" i="8"/>
  <c r="AU147" i="8"/>
  <c r="AU149" i="8"/>
  <c r="AU150" i="8"/>
  <c r="AU151" i="8"/>
  <c r="AU152" i="8"/>
  <c r="AU153" i="8"/>
  <c r="AU154" i="8"/>
  <c r="AU155" i="8"/>
  <c r="AU156" i="8"/>
  <c r="AU158" i="8"/>
  <c r="AU159" i="8"/>
  <c r="AU160" i="8"/>
  <c r="AU161" i="8"/>
  <c r="AU167" i="8"/>
  <c r="AT146" i="8"/>
  <c r="AT147" i="8"/>
  <c r="AT149" i="8"/>
  <c r="AT150" i="8"/>
  <c r="AT151" i="8"/>
  <c r="AT152" i="8"/>
  <c r="AT153" i="8"/>
  <c r="AT154" i="8"/>
  <c r="AT155" i="8"/>
  <c r="AT156" i="8"/>
  <c r="AT158" i="8"/>
  <c r="AT159" i="8"/>
  <c r="AT160" i="8"/>
  <c r="AT161" i="8"/>
  <c r="AT167" i="8"/>
  <c r="AS146" i="8"/>
  <c r="AS147" i="8"/>
  <c r="AS149" i="8"/>
  <c r="AS150" i="8"/>
  <c r="AS151" i="8"/>
  <c r="AS152" i="8"/>
  <c r="AS153" i="8"/>
  <c r="AS154" i="8"/>
  <c r="AS155" i="8"/>
  <c r="AS156" i="8"/>
  <c r="AS158" i="8"/>
  <c r="AS159" i="8"/>
  <c r="AS160" i="8"/>
  <c r="AS161" i="8"/>
  <c r="AS167" i="8"/>
  <c r="AR146" i="8"/>
  <c r="AR147" i="8"/>
  <c r="AR149" i="8"/>
  <c r="AR150" i="8"/>
  <c r="AR151" i="8"/>
  <c r="AR152" i="8"/>
  <c r="AR153" i="8"/>
  <c r="AR154" i="8"/>
  <c r="AR155" i="8"/>
  <c r="AR156" i="8"/>
  <c r="AR158" i="8"/>
  <c r="AR159" i="8"/>
  <c r="AR160" i="8"/>
  <c r="AR161" i="8"/>
  <c r="AR167" i="8"/>
  <c r="AQ146" i="8"/>
  <c r="AQ147" i="8"/>
  <c r="AQ149" i="8"/>
  <c r="AQ150" i="8"/>
  <c r="AQ151" i="8"/>
  <c r="AQ152" i="8"/>
  <c r="AQ153" i="8"/>
  <c r="AQ154" i="8"/>
  <c r="AQ155" i="8"/>
  <c r="AQ156" i="8"/>
  <c r="AQ158" i="8"/>
  <c r="AQ159" i="8"/>
  <c r="AQ160" i="8"/>
  <c r="AQ161" i="8"/>
  <c r="AQ167" i="8"/>
  <c r="AP146" i="8"/>
  <c r="AP147" i="8"/>
  <c r="AP149" i="8"/>
  <c r="AP150" i="8"/>
  <c r="AP151" i="8"/>
  <c r="AP152" i="8"/>
  <c r="AP153" i="8"/>
  <c r="AP154" i="8"/>
  <c r="AP155" i="8"/>
  <c r="AP156" i="8"/>
  <c r="AP158" i="8"/>
  <c r="AP159" i="8"/>
  <c r="AP160" i="8"/>
  <c r="AP161" i="8"/>
  <c r="AP167" i="8"/>
  <c r="AO146" i="8"/>
  <c r="AO147" i="8"/>
  <c r="AO149" i="8"/>
  <c r="AO150" i="8"/>
  <c r="AO151" i="8"/>
  <c r="AO152" i="8"/>
  <c r="AO153" i="8"/>
  <c r="AO154" i="8"/>
  <c r="AO155" i="8"/>
  <c r="AO156" i="8"/>
  <c r="AO158" i="8"/>
  <c r="AO159" i="8"/>
  <c r="AO160" i="8"/>
  <c r="AO161" i="8"/>
  <c r="AO167" i="8"/>
  <c r="AN146" i="8"/>
  <c r="AN147" i="8"/>
  <c r="AN149" i="8"/>
  <c r="AN150" i="8"/>
  <c r="AN151" i="8"/>
  <c r="AN152" i="8"/>
  <c r="AN153" i="8"/>
  <c r="AN154" i="8"/>
  <c r="AN155" i="8"/>
  <c r="AN156" i="8"/>
  <c r="AN158" i="8"/>
  <c r="AN159" i="8"/>
  <c r="AN160" i="8"/>
  <c r="AN161" i="8"/>
  <c r="AN167" i="8"/>
  <c r="AM146" i="8"/>
  <c r="AM147" i="8"/>
  <c r="AM149" i="8"/>
  <c r="AM150" i="8"/>
  <c r="AM151" i="8"/>
  <c r="AM152" i="8"/>
  <c r="AM153" i="8"/>
  <c r="AM154" i="8"/>
  <c r="AM155" i="8"/>
  <c r="AM156" i="8"/>
  <c r="AM158" i="8"/>
  <c r="AM159" i="8"/>
  <c r="AM160" i="8"/>
  <c r="AM161" i="8"/>
  <c r="AM167" i="8"/>
  <c r="AL146" i="8"/>
  <c r="AL147" i="8"/>
  <c r="AL149" i="8"/>
  <c r="AL150" i="8"/>
  <c r="AL151" i="8"/>
  <c r="AL152" i="8"/>
  <c r="AL153" i="8"/>
  <c r="AL154" i="8"/>
  <c r="AL155" i="8"/>
  <c r="AL156" i="8"/>
  <c r="AL158" i="8"/>
  <c r="AL159" i="8"/>
  <c r="AL160" i="8"/>
  <c r="AL161" i="8"/>
  <c r="AL167" i="8"/>
  <c r="AK146" i="8"/>
  <c r="AK147" i="8"/>
  <c r="AK149" i="8"/>
  <c r="AK150" i="8"/>
  <c r="AK151" i="8"/>
  <c r="AK152" i="8"/>
  <c r="AK153" i="8"/>
  <c r="AK154" i="8"/>
  <c r="AK155" i="8"/>
  <c r="AK156" i="8"/>
  <c r="AK158" i="8"/>
  <c r="AK159" i="8"/>
  <c r="AK160" i="8"/>
  <c r="AK161" i="8"/>
  <c r="AK167" i="8"/>
  <c r="AJ146" i="8"/>
  <c r="AJ147" i="8"/>
  <c r="AJ149" i="8"/>
  <c r="AJ150" i="8"/>
  <c r="AJ151" i="8"/>
  <c r="AJ152" i="8"/>
  <c r="AJ153" i="8"/>
  <c r="AJ154" i="8"/>
  <c r="AJ155" i="8"/>
  <c r="AJ156" i="8"/>
  <c r="AJ158" i="8"/>
  <c r="AJ159" i="8"/>
  <c r="AJ160" i="8"/>
  <c r="AJ161" i="8"/>
  <c r="AJ167" i="8"/>
  <c r="AI146" i="8"/>
  <c r="AI147" i="8"/>
  <c r="AI149" i="8"/>
  <c r="AI150" i="8"/>
  <c r="AI151" i="8"/>
  <c r="AI152" i="8"/>
  <c r="AI153" i="8"/>
  <c r="AI154" i="8"/>
  <c r="AI155" i="8"/>
  <c r="AI156" i="8"/>
  <c r="AI158" i="8"/>
  <c r="AI159" i="8"/>
  <c r="AI160" i="8"/>
  <c r="AI161" i="8"/>
  <c r="AI167" i="8"/>
  <c r="AH146" i="8"/>
  <c r="AH147" i="8"/>
  <c r="AH149" i="8"/>
  <c r="AH150" i="8"/>
  <c r="AH151" i="8"/>
  <c r="AH152" i="8"/>
  <c r="AH153" i="8"/>
  <c r="AH154" i="8"/>
  <c r="AH155" i="8"/>
  <c r="AH156" i="8"/>
  <c r="AH158" i="8"/>
  <c r="AH159" i="8"/>
  <c r="AH160" i="8"/>
  <c r="AH161" i="8"/>
  <c r="AH167" i="8"/>
  <c r="AG146" i="8"/>
  <c r="AG147" i="8"/>
  <c r="AG149" i="8"/>
  <c r="AG150" i="8"/>
  <c r="AG151" i="8"/>
  <c r="AG152" i="8"/>
  <c r="AG153" i="8"/>
  <c r="AG154" i="8"/>
  <c r="AG155" i="8"/>
  <c r="AG156" i="8"/>
  <c r="AG158" i="8"/>
  <c r="AG159" i="8"/>
  <c r="AG160" i="8"/>
  <c r="AG161" i="8"/>
  <c r="AG167" i="8"/>
  <c r="AF146" i="8"/>
  <c r="AF147" i="8"/>
  <c r="AF149" i="8"/>
  <c r="AF150" i="8"/>
  <c r="AF151" i="8"/>
  <c r="AF152" i="8"/>
  <c r="AF153" i="8"/>
  <c r="AF154" i="8"/>
  <c r="AF155" i="8"/>
  <c r="AF156" i="8"/>
  <c r="AF158" i="8"/>
  <c r="AF159" i="8"/>
  <c r="AF160" i="8"/>
  <c r="AF161" i="8"/>
  <c r="AF167" i="8"/>
  <c r="AE146" i="8"/>
  <c r="AE147" i="8"/>
  <c r="AE149" i="8"/>
  <c r="AE150" i="8"/>
  <c r="AE151" i="8"/>
  <c r="AE152" i="8"/>
  <c r="AE153" i="8"/>
  <c r="AE154" i="8"/>
  <c r="AE155" i="8"/>
  <c r="AE156" i="8"/>
  <c r="AE158" i="8"/>
  <c r="AE159" i="8"/>
  <c r="AE160" i="8"/>
  <c r="AE161" i="8"/>
  <c r="AE167" i="8"/>
  <c r="AD146" i="8"/>
  <c r="AD147" i="8"/>
  <c r="AD149" i="8"/>
  <c r="AD150" i="8"/>
  <c r="AD151" i="8"/>
  <c r="AD152" i="8"/>
  <c r="AD153" i="8"/>
  <c r="AD154" i="8"/>
  <c r="AD155" i="8"/>
  <c r="AD156" i="8"/>
  <c r="AD158" i="8"/>
  <c r="AD159" i="8"/>
  <c r="AD160" i="8"/>
  <c r="AD161" i="8"/>
  <c r="AD167" i="8"/>
  <c r="AC146" i="8"/>
  <c r="AC147" i="8"/>
  <c r="AC149" i="8"/>
  <c r="AC150" i="8"/>
  <c r="AC151" i="8"/>
  <c r="AC152" i="8"/>
  <c r="AC153" i="8"/>
  <c r="AC154" i="8"/>
  <c r="AC155" i="8"/>
  <c r="AC156" i="8"/>
  <c r="AC158" i="8"/>
  <c r="AC159" i="8"/>
  <c r="AC160" i="8"/>
  <c r="AC161" i="8"/>
  <c r="AC167" i="8"/>
  <c r="AB146" i="8"/>
  <c r="AB147" i="8"/>
  <c r="AB149" i="8"/>
  <c r="AB150" i="8"/>
  <c r="AB151" i="8"/>
  <c r="AB152" i="8"/>
  <c r="AB153" i="8"/>
  <c r="AB154" i="8"/>
  <c r="AB155" i="8"/>
  <c r="AB156" i="8"/>
  <c r="AB158" i="8"/>
  <c r="AB159" i="8"/>
  <c r="AB160" i="8"/>
  <c r="AB161" i="8"/>
  <c r="AB167" i="8"/>
  <c r="AA146" i="8"/>
  <c r="AA147" i="8"/>
  <c r="AA149" i="8"/>
  <c r="AA150" i="8"/>
  <c r="AA151" i="8"/>
  <c r="AA152" i="8"/>
  <c r="AA153" i="8"/>
  <c r="AA154" i="8"/>
  <c r="AA155" i="8"/>
  <c r="AA156" i="8"/>
  <c r="AA158" i="8"/>
  <c r="AA159" i="8"/>
  <c r="AA160" i="8"/>
  <c r="AA161" i="8"/>
  <c r="AA167" i="8"/>
  <c r="Z146" i="8"/>
  <c r="Z147" i="8"/>
  <c r="Z149" i="8"/>
  <c r="Z150" i="8"/>
  <c r="Z151" i="8"/>
  <c r="Z152" i="8"/>
  <c r="Z153" i="8"/>
  <c r="Z154" i="8"/>
  <c r="Z155" i="8"/>
  <c r="Z156" i="8"/>
  <c r="Z158" i="8"/>
  <c r="Z159" i="8"/>
  <c r="Z160" i="8"/>
  <c r="Z161" i="8"/>
  <c r="Z167" i="8"/>
  <c r="Y146" i="8"/>
  <c r="Y147" i="8"/>
  <c r="Y148" i="8"/>
  <c r="Y149" i="8"/>
  <c r="Y150" i="8"/>
  <c r="Y151" i="8"/>
  <c r="Y152" i="8"/>
  <c r="Y154" i="8"/>
  <c r="Y155" i="8"/>
  <c r="Y156" i="8"/>
  <c r="Y157" i="8"/>
  <c r="Y158" i="8"/>
  <c r="Y159" i="8"/>
  <c r="Y160" i="8"/>
  <c r="Y161" i="8"/>
  <c r="Y167" i="8"/>
  <c r="X146" i="8"/>
  <c r="X147" i="8"/>
  <c r="X148" i="8"/>
  <c r="X149" i="8"/>
  <c r="X150" i="8"/>
  <c r="X151" i="8"/>
  <c r="X153" i="8"/>
  <c r="X154" i="8"/>
  <c r="X155" i="8"/>
  <c r="X156" i="8"/>
  <c r="X157" i="8"/>
  <c r="X158" i="8"/>
  <c r="X159" i="8"/>
  <c r="X160" i="8"/>
  <c r="X161" i="8"/>
  <c r="X167" i="8"/>
  <c r="W143" i="8"/>
  <c r="W146" i="8"/>
  <c r="W147" i="8"/>
  <c r="W148" i="8"/>
  <c r="W149" i="8"/>
  <c r="W150" i="8"/>
  <c r="W151" i="8"/>
  <c r="W152" i="8"/>
  <c r="W154" i="8"/>
  <c r="W155" i="8"/>
  <c r="W156" i="8"/>
  <c r="W157" i="8"/>
  <c r="W158" i="8"/>
  <c r="W159" i="8"/>
  <c r="W160" i="8"/>
  <c r="W161" i="8"/>
  <c r="W167" i="8"/>
  <c r="V143" i="8"/>
  <c r="V146" i="8"/>
  <c r="V147" i="8"/>
  <c r="V148" i="8"/>
  <c r="V149" i="8"/>
  <c r="V150" i="8"/>
  <c r="V151" i="8"/>
  <c r="V153" i="8"/>
  <c r="V154" i="8"/>
  <c r="V155" i="8"/>
  <c r="V156" i="8"/>
  <c r="V157" i="8"/>
  <c r="V158" i="8"/>
  <c r="V159" i="8"/>
  <c r="V160" i="8"/>
  <c r="V161" i="8"/>
  <c r="V167" i="8"/>
  <c r="U143" i="8"/>
  <c r="U146" i="8"/>
  <c r="U147" i="8"/>
  <c r="U148" i="8"/>
  <c r="U149" i="8"/>
  <c r="U150" i="8"/>
  <c r="U151" i="8"/>
  <c r="U152" i="8"/>
  <c r="U154" i="8"/>
  <c r="U155" i="8"/>
  <c r="U156" i="8"/>
  <c r="U157" i="8"/>
  <c r="U158" i="8"/>
  <c r="U159" i="8"/>
  <c r="U160" i="8"/>
  <c r="U161" i="8"/>
  <c r="U167" i="8"/>
  <c r="T143" i="8"/>
  <c r="T146" i="8"/>
  <c r="T147" i="8"/>
  <c r="T148" i="8"/>
  <c r="T149" i="8"/>
  <c r="T150" i="8"/>
  <c r="T151" i="8"/>
  <c r="T153" i="8"/>
  <c r="T154" i="8"/>
  <c r="T155" i="8"/>
  <c r="T156" i="8"/>
  <c r="T157" i="8"/>
  <c r="T158" i="8"/>
  <c r="T159" i="8"/>
  <c r="T160" i="8"/>
  <c r="T161" i="8"/>
  <c r="T167" i="8"/>
  <c r="S143" i="8"/>
  <c r="S146" i="8"/>
  <c r="S147" i="8"/>
  <c r="S148" i="8"/>
  <c r="S149" i="8"/>
  <c r="S150" i="8"/>
  <c r="S151" i="8"/>
  <c r="S152" i="8"/>
  <c r="S154" i="8"/>
  <c r="S155" i="8"/>
  <c r="S156" i="8"/>
  <c r="S157" i="8"/>
  <c r="S158" i="8"/>
  <c r="S159" i="8"/>
  <c r="S160" i="8"/>
  <c r="S161" i="8"/>
  <c r="S167" i="8"/>
  <c r="R143" i="8"/>
  <c r="R146" i="8"/>
  <c r="R147" i="8"/>
  <c r="R148" i="8"/>
  <c r="R149" i="8"/>
  <c r="R150" i="8"/>
  <c r="R151" i="8"/>
  <c r="R153" i="8"/>
  <c r="R154" i="8"/>
  <c r="R155" i="8"/>
  <c r="R156" i="8"/>
  <c r="R157" i="8"/>
  <c r="R158" i="8"/>
  <c r="R159" i="8"/>
  <c r="R160" i="8"/>
  <c r="R161" i="8"/>
  <c r="R167" i="8"/>
  <c r="Q143" i="8"/>
  <c r="Q146" i="8"/>
  <c r="Q147" i="8"/>
  <c r="Q148" i="8"/>
  <c r="Q149" i="8"/>
  <c r="Q150" i="8"/>
  <c r="Q151" i="8"/>
  <c r="Q152" i="8"/>
  <c r="Q154" i="8"/>
  <c r="Q155" i="8"/>
  <c r="Q156" i="8"/>
  <c r="Q157" i="8"/>
  <c r="Q158" i="8"/>
  <c r="Q159" i="8"/>
  <c r="Q160" i="8"/>
  <c r="Q161" i="8"/>
  <c r="Q167" i="8"/>
  <c r="P143" i="8"/>
  <c r="P146" i="8"/>
  <c r="P147" i="8"/>
  <c r="P148" i="8"/>
  <c r="P149" i="8"/>
  <c r="P150" i="8"/>
  <c r="P151" i="8"/>
  <c r="P153" i="8"/>
  <c r="P154" i="8"/>
  <c r="P155" i="8"/>
  <c r="P156" i="8"/>
  <c r="P157" i="8"/>
  <c r="P158" i="8"/>
  <c r="P159" i="8"/>
  <c r="P160" i="8"/>
  <c r="P161" i="8"/>
  <c r="P167" i="8"/>
  <c r="O143" i="8"/>
  <c r="O146" i="8"/>
  <c r="O147" i="8"/>
  <c r="O148" i="8"/>
  <c r="O149" i="8"/>
  <c r="O150" i="8"/>
  <c r="O151" i="8"/>
  <c r="O152" i="8"/>
  <c r="O154" i="8"/>
  <c r="O155" i="8"/>
  <c r="O156" i="8"/>
  <c r="O157" i="8"/>
  <c r="O158" i="8"/>
  <c r="O159" i="8"/>
  <c r="O160" i="8"/>
  <c r="O161" i="8"/>
  <c r="O167" i="8"/>
  <c r="N143" i="8"/>
  <c r="N167" i="8"/>
  <c r="M143" i="8"/>
  <c r="M167" i="8"/>
  <c r="L143" i="8"/>
  <c r="L167" i="8"/>
  <c r="K143" i="8"/>
  <c r="K167" i="8"/>
  <c r="J143" i="8"/>
  <c r="J167" i="8"/>
  <c r="I143" i="8"/>
  <c r="I167" i="8"/>
  <c r="H143" i="8"/>
  <c r="H167" i="8"/>
  <c r="G143" i="8"/>
  <c r="G167" i="8"/>
  <c r="F143" i="8"/>
  <c r="F167" i="8"/>
  <c r="E143" i="8"/>
  <c r="E167" i="8"/>
  <c r="D143" i="8"/>
  <c r="D170" i="8"/>
  <c r="E170" i="8"/>
  <c r="F170" i="8"/>
  <c r="G170" i="8"/>
  <c r="H170" i="8"/>
  <c r="I170" i="8"/>
  <c r="J170" i="8"/>
  <c r="K170" i="8"/>
  <c r="L170" i="8"/>
  <c r="M170" i="8"/>
  <c r="N170" i="8"/>
  <c r="O170" i="8"/>
  <c r="P170" i="8"/>
  <c r="Q170" i="8"/>
  <c r="R170" i="8"/>
  <c r="S170" i="8"/>
  <c r="T170" i="8"/>
  <c r="U170" i="8"/>
  <c r="V170" i="8"/>
  <c r="W170" i="8"/>
  <c r="X170" i="8"/>
  <c r="Y170" i="8"/>
  <c r="Z170" i="8"/>
  <c r="AA170" i="8"/>
  <c r="AB170" i="8"/>
  <c r="AC170" i="8"/>
  <c r="AD170" i="8"/>
  <c r="AE170" i="8"/>
  <c r="AF170" i="8"/>
  <c r="AG170" i="8"/>
  <c r="AH170" i="8"/>
  <c r="AI170" i="8"/>
  <c r="AJ170" i="8"/>
  <c r="AK170" i="8"/>
  <c r="AL170" i="8"/>
  <c r="AM170" i="8"/>
  <c r="AN170" i="8"/>
  <c r="AO170" i="8"/>
  <c r="AP170" i="8"/>
  <c r="AQ170" i="8"/>
  <c r="AR170" i="8"/>
  <c r="AS170" i="8"/>
  <c r="AT170" i="8"/>
  <c r="AU170" i="8"/>
  <c r="AV170" i="8"/>
  <c r="AW170" i="8"/>
  <c r="AX170" i="8"/>
  <c r="AY170" i="8"/>
  <c r="AZ170" i="8"/>
  <c r="BA170" i="8"/>
  <c r="BB170" i="8"/>
  <c r="BC170" i="8"/>
  <c r="BD170" i="8"/>
  <c r="BE170" i="8"/>
  <c r="BF170" i="8"/>
  <c r="BG170" i="8"/>
  <c r="BH170" i="8"/>
  <c r="BI170" i="8"/>
  <c r="BJ170" i="8"/>
  <c r="BK170" i="8"/>
  <c r="BL170" i="8"/>
  <c r="BM170" i="8"/>
  <c r="BN170" i="8"/>
  <c r="BO170" i="8"/>
  <c r="BP170" i="8"/>
  <c r="BQ170" i="8"/>
  <c r="BQ171" i="8"/>
  <c r="H181" i="8"/>
  <c r="H183" i="8"/>
  <c r="H184" i="8"/>
  <c r="H185" i="8"/>
  <c r="I181" i="8"/>
  <c r="J181" i="8"/>
  <c r="K181" i="8"/>
  <c r="L181" i="8"/>
  <c r="M181" i="8"/>
  <c r="N181" i="8"/>
  <c r="O181" i="8"/>
  <c r="P181" i="8"/>
  <c r="Q181" i="8"/>
  <c r="R181" i="8"/>
  <c r="S181" i="8"/>
  <c r="T181" i="8"/>
  <c r="U181" i="8"/>
  <c r="V181" i="8"/>
  <c r="W181" i="8"/>
  <c r="X181" i="8"/>
  <c r="Y181" i="8"/>
  <c r="Z181" i="8"/>
  <c r="AA181" i="8"/>
  <c r="AB181" i="8"/>
  <c r="AC181" i="8"/>
  <c r="AD181" i="8"/>
  <c r="AE181" i="8"/>
  <c r="AF181" i="8"/>
  <c r="AG181" i="8"/>
  <c r="AH181" i="8"/>
  <c r="AI181" i="8"/>
  <c r="AJ181" i="8"/>
  <c r="AK181" i="8"/>
  <c r="AL181" i="8"/>
  <c r="AM181" i="8"/>
  <c r="AN181" i="8"/>
  <c r="AO181" i="8"/>
  <c r="AP181" i="8"/>
  <c r="AQ181" i="8"/>
  <c r="AR181" i="8"/>
  <c r="AS181" i="8"/>
  <c r="AT181" i="8"/>
  <c r="AU181" i="8"/>
  <c r="AV181" i="8"/>
  <c r="AW181" i="8"/>
  <c r="AX181" i="8"/>
  <c r="AY181" i="8"/>
  <c r="AZ181" i="8"/>
  <c r="BA181" i="8"/>
  <c r="BB181" i="8"/>
  <c r="BC181" i="8"/>
  <c r="BD181" i="8"/>
  <c r="BE181" i="8"/>
  <c r="BF181" i="8"/>
  <c r="BG181" i="8"/>
  <c r="BH181" i="8"/>
  <c r="BI181" i="8"/>
  <c r="BJ181" i="8"/>
  <c r="BK181" i="8"/>
  <c r="BL181" i="8"/>
  <c r="BM181" i="8"/>
  <c r="BN181" i="8"/>
  <c r="BO181" i="8"/>
  <c r="BP181" i="8"/>
  <c r="BQ181" i="8"/>
  <c r="BQ193" i="8"/>
  <c r="BQ195" i="8"/>
  <c r="BQ196" i="8"/>
  <c r="BQ197" i="8"/>
  <c r="BQ198" i="8"/>
  <c r="BQ199" i="8"/>
  <c r="BQ200" i="8"/>
  <c r="BQ201" i="8"/>
  <c r="BQ202" i="8"/>
  <c r="BQ203" i="8"/>
  <c r="BQ205" i="8"/>
  <c r="BQ206" i="8"/>
  <c r="BQ207" i="8"/>
  <c r="BQ208" i="8"/>
  <c r="BQ214" i="8"/>
  <c r="BQ216" i="8"/>
  <c r="BP193" i="8"/>
  <c r="BP194" i="8"/>
  <c r="BP195" i="8"/>
  <c r="BP196" i="8"/>
  <c r="BP197" i="8"/>
  <c r="BP198" i="8"/>
  <c r="BP200" i="8"/>
  <c r="BP201" i="8"/>
  <c r="BP202" i="8"/>
  <c r="BP203" i="8"/>
  <c r="BP204" i="8"/>
  <c r="BP205" i="8"/>
  <c r="BP206" i="8"/>
  <c r="BP207" i="8"/>
  <c r="BP208" i="8"/>
  <c r="BP214" i="8"/>
  <c r="BO193" i="8"/>
  <c r="BO195" i="8"/>
  <c r="BO196" i="8"/>
  <c r="BO197" i="8"/>
  <c r="BO198" i="8"/>
  <c r="BO199" i="8"/>
  <c r="BO200" i="8"/>
  <c r="BO201" i="8"/>
  <c r="BO202" i="8"/>
  <c r="BO203" i="8"/>
  <c r="BO205" i="8"/>
  <c r="BO206" i="8"/>
  <c r="BO207" i="8"/>
  <c r="BO208" i="8"/>
  <c r="BO214" i="8"/>
  <c r="BN193" i="8"/>
  <c r="BN194" i="8"/>
  <c r="BN195" i="8"/>
  <c r="BN196" i="8"/>
  <c r="BN197" i="8"/>
  <c r="BN198" i="8"/>
  <c r="BN200" i="8"/>
  <c r="BN201" i="8"/>
  <c r="BN202" i="8"/>
  <c r="BN203" i="8"/>
  <c r="BN204" i="8"/>
  <c r="BN205" i="8"/>
  <c r="BN206" i="8"/>
  <c r="BN207" i="8"/>
  <c r="BN208" i="8"/>
  <c r="BN214" i="8"/>
  <c r="BM193" i="8"/>
  <c r="BM195" i="8"/>
  <c r="BM196" i="8"/>
  <c r="BM197" i="8"/>
  <c r="BM198" i="8"/>
  <c r="BM199" i="8"/>
  <c r="BM200" i="8"/>
  <c r="BM201" i="8"/>
  <c r="BM202" i="8"/>
  <c r="BM203" i="8"/>
  <c r="BM205" i="8"/>
  <c r="BM206" i="8"/>
  <c r="BM207" i="8"/>
  <c r="BM208" i="8"/>
  <c r="BM214" i="8"/>
  <c r="BL193" i="8"/>
  <c r="BL194" i="8"/>
  <c r="BL195" i="8"/>
  <c r="BL196" i="8"/>
  <c r="BL197" i="8"/>
  <c r="BL198" i="8"/>
  <c r="BL200" i="8"/>
  <c r="BL201" i="8"/>
  <c r="BL202" i="8"/>
  <c r="BL203" i="8"/>
  <c r="BL204" i="8"/>
  <c r="BL205" i="8"/>
  <c r="BL206" i="8"/>
  <c r="BL207" i="8"/>
  <c r="BL208" i="8"/>
  <c r="BL214" i="8"/>
  <c r="BK193" i="8"/>
  <c r="BK195" i="8"/>
  <c r="BK196" i="8"/>
  <c r="BK197" i="8"/>
  <c r="BK198" i="8"/>
  <c r="BK199" i="8"/>
  <c r="BK200" i="8"/>
  <c r="BK201" i="8"/>
  <c r="BK202" i="8"/>
  <c r="BK203" i="8"/>
  <c r="BK205" i="8"/>
  <c r="BK206" i="8"/>
  <c r="BK207" i="8"/>
  <c r="BK208" i="8"/>
  <c r="BK214" i="8"/>
  <c r="BJ193" i="8"/>
  <c r="BJ194" i="8"/>
  <c r="BJ195" i="8"/>
  <c r="BJ196" i="8"/>
  <c r="BJ197" i="8"/>
  <c r="BJ198" i="8"/>
  <c r="BJ200" i="8"/>
  <c r="BJ201" i="8"/>
  <c r="BJ202" i="8"/>
  <c r="BJ203" i="8"/>
  <c r="BJ204" i="8"/>
  <c r="BJ205" i="8"/>
  <c r="BJ206" i="8"/>
  <c r="BJ207" i="8"/>
  <c r="BJ208" i="8"/>
  <c r="BJ214" i="8"/>
  <c r="BI193" i="8"/>
  <c r="BI195" i="8"/>
  <c r="BI196" i="8"/>
  <c r="BI197" i="8"/>
  <c r="BI198" i="8"/>
  <c r="BI199" i="8"/>
  <c r="BI200" i="8"/>
  <c r="BI201" i="8"/>
  <c r="BI202" i="8"/>
  <c r="BI203" i="8"/>
  <c r="BI205" i="8"/>
  <c r="BI206" i="8"/>
  <c r="BI207" i="8"/>
  <c r="BI208" i="8"/>
  <c r="BI214" i="8"/>
  <c r="BH193" i="8"/>
  <c r="BH194" i="8"/>
  <c r="BH195" i="8"/>
  <c r="BH196" i="8"/>
  <c r="BH197" i="8"/>
  <c r="BH198" i="8"/>
  <c r="BH200" i="8"/>
  <c r="BH201" i="8"/>
  <c r="BH202" i="8"/>
  <c r="BH203" i="8"/>
  <c r="BH204" i="8"/>
  <c r="BH205" i="8"/>
  <c r="BH206" i="8"/>
  <c r="BH207" i="8"/>
  <c r="BH208" i="8"/>
  <c r="BH214" i="8"/>
  <c r="BG193" i="8"/>
  <c r="BG195" i="8"/>
  <c r="BG196" i="8"/>
  <c r="BG197" i="8"/>
  <c r="BG198" i="8"/>
  <c r="BG199" i="8"/>
  <c r="BG200" i="8"/>
  <c r="BG201" i="8"/>
  <c r="BG202" i="8"/>
  <c r="BG203" i="8"/>
  <c r="BG205" i="8"/>
  <c r="BG206" i="8"/>
  <c r="BG207" i="8"/>
  <c r="BG208" i="8"/>
  <c r="BG214" i="8"/>
  <c r="BF193" i="8"/>
  <c r="BF194" i="8"/>
  <c r="BF195" i="8"/>
  <c r="BF196" i="8"/>
  <c r="BF197" i="8"/>
  <c r="BF198" i="8"/>
  <c r="BF200" i="8"/>
  <c r="BF201" i="8"/>
  <c r="BF202" i="8"/>
  <c r="BF203" i="8"/>
  <c r="BF204" i="8"/>
  <c r="BF205" i="8"/>
  <c r="BF206" i="8"/>
  <c r="BF207" i="8"/>
  <c r="BF208" i="8"/>
  <c r="BF214" i="8"/>
  <c r="BE193" i="8"/>
  <c r="BE195" i="8"/>
  <c r="BE196" i="8"/>
  <c r="BE197" i="8"/>
  <c r="BE198" i="8"/>
  <c r="BE199" i="8"/>
  <c r="BE200" i="8"/>
  <c r="BE201" i="8"/>
  <c r="BE202" i="8"/>
  <c r="BE203" i="8"/>
  <c r="BE205" i="8"/>
  <c r="BE206" i="8"/>
  <c r="BE207" i="8"/>
  <c r="BE208" i="8"/>
  <c r="BE214" i="8"/>
  <c r="BD193" i="8"/>
  <c r="BD194" i="8"/>
  <c r="BD195" i="8"/>
  <c r="BD196" i="8"/>
  <c r="BD197" i="8"/>
  <c r="BD198" i="8"/>
  <c r="BD200" i="8"/>
  <c r="BD201" i="8"/>
  <c r="BD202" i="8"/>
  <c r="BD203" i="8"/>
  <c r="BD204" i="8"/>
  <c r="BD205" i="8"/>
  <c r="BD206" i="8"/>
  <c r="BD207" i="8"/>
  <c r="BD208" i="8"/>
  <c r="BD214" i="8"/>
  <c r="BC193" i="8"/>
  <c r="BC195" i="8"/>
  <c r="BC196" i="8"/>
  <c r="BC197" i="8"/>
  <c r="BC198" i="8"/>
  <c r="BC199" i="8"/>
  <c r="BC200" i="8"/>
  <c r="BC201" i="8"/>
  <c r="BC202" i="8"/>
  <c r="BC203" i="8"/>
  <c r="BC205" i="8"/>
  <c r="BC206" i="8"/>
  <c r="BC207" i="8"/>
  <c r="BC208" i="8"/>
  <c r="BC214" i="8"/>
  <c r="BB193" i="8"/>
  <c r="BB194" i="8"/>
  <c r="BB195" i="8"/>
  <c r="BB196" i="8"/>
  <c r="BB197" i="8"/>
  <c r="BB198" i="8"/>
  <c r="BB200" i="8"/>
  <c r="BB201" i="8"/>
  <c r="BB202" i="8"/>
  <c r="BB203" i="8"/>
  <c r="BB204" i="8"/>
  <c r="BB205" i="8"/>
  <c r="BB206" i="8"/>
  <c r="BB207" i="8"/>
  <c r="BB208" i="8"/>
  <c r="BB214" i="8"/>
  <c r="BA193" i="8"/>
  <c r="BA195" i="8"/>
  <c r="BA196" i="8"/>
  <c r="BA197" i="8"/>
  <c r="BA198" i="8"/>
  <c r="BA199" i="8"/>
  <c r="BA200" i="8"/>
  <c r="BA201" i="8"/>
  <c r="BA202" i="8"/>
  <c r="BA203" i="8"/>
  <c r="BA205" i="8"/>
  <c r="BA206" i="8"/>
  <c r="BA207" i="8"/>
  <c r="BA208" i="8"/>
  <c r="BA214" i="8"/>
  <c r="AZ193" i="8"/>
  <c r="AZ194" i="8"/>
  <c r="AZ195" i="8"/>
  <c r="AZ196" i="8"/>
  <c r="AZ197" i="8"/>
  <c r="AZ198" i="8"/>
  <c r="AZ200" i="8"/>
  <c r="AZ201" i="8"/>
  <c r="AZ202" i="8"/>
  <c r="AZ203" i="8"/>
  <c r="AZ204" i="8"/>
  <c r="AZ205" i="8"/>
  <c r="AZ206" i="8"/>
  <c r="AZ207" i="8"/>
  <c r="AZ208" i="8"/>
  <c r="AZ214" i="8"/>
  <c r="AY193" i="8"/>
  <c r="AY195" i="8"/>
  <c r="AY196" i="8"/>
  <c r="AY197" i="8"/>
  <c r="AY198" i="8"/>
  <c r="AY199" i="8"/>
  <c r="AY200" i="8"/>
  <c r="AY201" i="8"/>
  <c r="AY202" i="8"/>
  <c r="AY203" i="8"/>
  <c r="AY205" i="8"/>
  <c r="AY206" i="8"/>
  <c r="AY207" i="8"/>
  <c r="AY208" i="8"/>
  <c r="AY214" i="8"/>
  <c r="AX193" i="8"/>
  <c r="AX194" i="8"/>
  <c r="AX195" i="8"/>
  <c r="AX196" i="8"/>
  <c r="AX197" i="8"/>
  <c r="AX198" i="8"/>
  <c r="AX200" i="8"/>
  <c r="AX201" i="8"/>
  <c r="AX202" i="8"/>
  <c r="AX203" i="8"/>
  <c r="AX204" i="8"/>
  <c r="AX205" i="8"/>
  <c r="AX206" i="8"/>
  <c r="AX207" i="8"/>
  <c r="AX208" i="8"/>
  <c r="AX214" i="8"/>
  <c r="AW193" i="8"/>
  <c r="AW194" i="8"/>
  <c r="AW195" i="8"/>
  <c r="AW196" i="8"/>
  <c r="AW197" i="8"/>
  <c r="AW198" i="8"/>
  <c r="AW199" i="8"/>
  <c r="AW200" i="8"/>
  <c r="AW201" i="8"/>
  <c r="AW202" i="8"/>
  <c r="AW203" i="8"/>
  <c r="AW205" i="8"/>
  <c r="AW206" i="8"/>
  <c r="AW207" i="8"/>
  <c r="AW208" i="8"/>
  <c r="AW214" i="8"/>
  <c r="AV193" i="8"/>
  <c r="AV194" i="8"/>
  <c r="AV195" i="8"/>
  <c r="AV196" i="8"/>
  <c r="AV197" i="8"/>
  <c r="AV198" i="8"/>
  <c r="AV200" i="8"/>
  <c r="AV201" i="8"/>
  <c r="AV202" i="8"/>
  <c r="AV203" i="8"/>
  <c r="AV204" i="8"/>
  <c r="AV205" i="8"/>
  <c r="AV206" i="8"/>
  <c r="AV207" i="8"/>
  <c r="AV208" i="8"/>
  <c r="AV214" i="8"/>
  <c r="AU193" i="8"/>
  <c r="AU195" i="8"/>
  <c r="AU196" i="8"/>
  <c r="AU197" i="8"/>
  <c r="AU198" i="8"/>
  <c r="AU199" i="8"/>
  <c r="AU200" i="8"/>
  <c r="AU201" i="8"/>
  <c r="AU202" i="8"/>
  <c r="AU203" i="8"/>
  <c r="AU204" i="8"/>
  <c r="AU205" i="8"/>
  <c r="AU206" i="8"/>
  <c r="AU207" i="8"/>
  <c r="AU208" i="8"/>
  <c r="AU214" i="8"/>
  <c r="AT193" i="8"/>
  <c r="AT194" i="8"/>
  <c r="AT195" i="8"/>
  <c r="AT196" i="8"/>
  <c r="AT197" i="8"/>
  <c r="AT198" i="8"/>
  <c r="AT199" i="8"/>
  <c r="AT200" i="8"/>
  <c r="AT201" i="8"/>
  <c r="AT202" i="8"/>
  <c r="AT203" i="8"/>
  <c r="AT204" i="8"/>
  <c r="AT205" i="8"/>
  <c r="AT206" i="8"/>
  <c r="AT207" i="8"/>
  <c r="AT208" i="8"/>
  <c r="AT214" i="8"/>
  <c r="AS193" i="8"/>
  <c r="AS194" i="8"/>
  <c r="AS195" i="8"/>
  <c r="AS196" i="8"/>
  <c r="AS197" i="8"/>
  <c r="AS198" i="8"/>
  <c r="AS199" i="8"/>
  <c r="AS200" i="8"/>
  <c r="AS201" i="8"/>
  <c r="AS202" i="8"/>
  <c r="AS203" i="8"/>
  <c r="AS205" i="8"/>
  <c r="AS206" i="8"/>
  <c r="AS207" i="8"/>
  <c r="AS208" i="8"/>
  <c r="AS214" i="8"/>
  <c r="AR193" i="8"/>
  <c r="AR194" i="8"/>
  <c r="AR195" i="8"/>
  <c r="AR196" i="8"/>
  <c r="AR197" i="8"/>
  <c r="AR198" i="8"/>
  <c r="AR200" i="8"/>
  <c r="AR201" i="8"/>
  <c r="AR202" i="8"/>
  <c r="AR203" i="8"/>
  <c r="AR204" i="8"/>
  <c r="AR205" i="8"/>
  <c r="AR206" i="8"/>
  <c r="AR207" i="8"/>
  <c r="AR208" i="8"/>
  <c r="AR214" i="8"/>
  <c r="AQ193" i="8"/>
  <c r="AQ195" i="8"/>
  <c r="AQ196" i="8"/>
  <c r="AQ197" i="8"/>
  <c r="AQ198" i="8"/>
  <c r="AQ199" i="8"/>
  <c r="AQ200" i="8"/>
  <c r="AQ201" i="8"/>
  <c r="AQ202" i="8"/>
  <c r="AQ203" i="8"/>
  <c r="AQ204" i="8"/>
  <c r="AQ205" i="8"/>
  <c r="AQ206" i="8"/>
  <c r="AQ207" i="8"/>
  <c r="AQ208" i="8"/>
  <c r="AQ214" i="8"/>
  <c r="AP193" i="8"/>
  <c r="AP194" i="8"/>
  <c r="AP195" i="8"/>
  <c r="AP196" i="8"/>
  <c r="AP197" i="8"/>
  <c r="AP198" i="8"/>
  <c r="AP199" i="8"/>
  <c r="AP200" i="8"/>
  <c r="AP201" i="8"/>
  <c r="AP202" i="8"/>
  <c r="AP203" i="8"/>
  <c r="AP204" i="8"/>
  <c r="AP205" i="8"/>
  <c r="AP206" i="8"/>
  <c r="AP207" i="8"/>
  <c r="AP208" i="8"/>
  <c r="AP214" i="8"/>
  <c r="AO193" i="8"/>
  <c r="AO194" i="8"/>
  <c r="AO195" i="8"/>
  <c r="AO196" i="8"/>
  <c r="AO197" i="8"/>
  <c r="AO198" i="8"/>
  <c r="AO199" i="8"/>
  <c r="AO200" i="8"/>
  <c r="AO201" i="8"/>
  <c r="AO202" i="8"/>
  <c r="AO203" i="8"/>
  <c r="AO205" i="8"/>
  <c r="AO206" i="8"/>
  <c r="AO207" i="8"/>
  <c r="AO208" i="8"/>
  <c r="AO214" i="8"/>
  <c r="AN193" i="8"/>
  <c r="AN194" i="8"/>
  <c r="AN195" i="8"/>
  <c r="AN196" i="8"/>
  <c r="AN197" i="8"/>
  <c r="AN198" i="8"/>
  <c r="AN200" i="8"/>
  <c r="AN201" i="8"/>
  <c r="AN202" i="8"/>
  <c r="AN203" i="8"/>
  <c r="AN204" i="8"/>
  <c r="AN205" i="8"/>
  <c r="AN206" i="8"/>
  <c r="AN207" i="8"/>
  <c r="AN208" i="8"/>
  <c r="AN214" i="8"/>
  <c r="AM193" i="8"/>
  <c r="AM195" i="8"/>
  <c r="AM196" i="8"/>
  <c r="AM197" i="8"/>
  <c r="AM198" i="8"/>
  <c r="AM199" i="8"/>
  <c r="AM200" i="8"/>
  <c r="AM201" i="8"/>
  <c r="AM202" i="8"/>
  <c r="AM203" i="8"/>
  <c r="AM204" i="8"/>
  <c r="AM205" i="8"/>
  <c r="AM206" i="8"/>
  <c r="AM207" i="8"/>
  <c r="AM208" i="8"/>
  <c r="AM214" i="8"/>
  <c r="AL193" i="8"/>
  <c r="AL194" i="8"/>
  <c r="AL195" i="8"/>
  <c r="AL196" i="8"/>
  <c r="AL197" i="8"/>
  <c r="AL198" i="8"/>
  <c r="AL199" i="8"/>
  <c r="AL200" i="8"/>
  <c r="AL201" i="8"/>
  <c r="AL202" i="8"/>
  <c r="AL203" i="8"/>
  <c r="AL204" i="8"/>
  <c r="AL205" i="8"/>
  <c r="AL206" i="8"/>
  <c r="AL207" i="8"/>
  <c r="AL208" i="8"/>
  <c r="AL214" i="8"/>
  <c r="AK193" i="8"/>
  <c r="AK194" i="8"/>
  <c r="AK195" i="8"/>
  <c r="AK196" i="8"/>
  <c r="AK197" i="8"/>
  <c r="AK198" i="8"/>
  <c r="AK199" i="8"/>
  <c r="AK200" i="8"/>
  <c r="AK201" i="8"/>
  <c r="AK202" i="8"/>
  <c r="AK203" i="8"/>
  <c r="AK205" i="8"/>
  <c r="AK206" i="8"/>
  <c r="AK207" i="8"/>
  <c r="AK208" i="8"/>
  <c r="AK214" i="8"/>
  <c r="AJ193" i="8"/>
  <c r="AJ194" i="8"/>
  <c r="AJ195" i="8"/>
  <c r="AJ196" i="8"/>
  <c r="AJ197" i="8"/>
  <c r="AJ198" i="8"/>
  <c r="AJ200" i="8"/>
  <c r="AJ201" i="8"/>
  <c r="AJ202" i="8"/>
  <c r="AJ203" i="8"/>
  <c r="AJ204" i="8"/>
  <c r="AJ205" i="8"/>
  <c r="AJ206" i="8"/>
  <c r="AJ207" i="8"/>
  <c r="AJ208" i="8"/>
  <c r="AJ214" i="8"/>
  <c r="AI193" i="8"/>
  <c r="AI195" i="8"/>
  <c r="AI196" i="8"/>
  <c r="AI197" i="8"/>
  <c r="AI198" i="8"/>
  <c r="AI199" i="8"/>
  <c r="AI200" i="8"/>
  <c r="AI201" i="8"/>
  <c r="AI202" i="8"/>
  <c r="AI203" i="8"/>
  <c r="AI204" i="8"/>
  <c r="AI205" i="8"/>
  <c r="AI206" i="8"/>
  <c r="AI207" i="8"/>
  <c r="AI208" i="8"/>
  <c r="AI214" i="8"/>
  <c r="AH193" i="8"/>
  <c r="AH194" i="8"/>
  <c r="AH195" i="8"/>
  <c r="AH196" i="8"/>
  <c r="AH197" i="8"/>
  <c r="AH198" i="8"/>
  <c r="AH199" i="8"/>
  <c r="AH200" i="8"/>
  <c r="AH201" i="8"/>
  <c r="AH202" i="8"/>
  <c r="AH203" i="8"/>
  <c r="AH204" i="8"/>
  <c r="AH205" i="8"/>
  <c r="AH206" i="8"/>
  <c r="AH207" i="8"/>
  <c r="AH208" i="8"/>
  <c r="AH214" i="8"/>
  <c r="AG193" i="8"/>
  <c r="AG194" i="8"/>
  <c r="AG195" i="8"/>
  <c r="AG197" i="8"/>
  <c r="AG198" i="8"/>
  <c r="AG199" i="8"/>
  <c r="AG200" i="8"/>
  <c r="AG201" i="8"/>
  <c r="AG202" i="8"/>
  <c r="AG203" i="8"/>
  <c r="AG204" i="8"/>
  <c r="AG205" i="8"/>
  <c r="AG206" i="8"/>
  <c r="AG207" i="8"/>
  <c r="AG208" i="8"/>
  <c r="AG214" i="8"/>
  <c r="AF193" i="8"/>
  <c r="AF194" i="8"/>
  <c r="AF195" i="8"/>
  <c r="AF196" i="8"/>
  <c r="AF197" i="8"/>
  <c r="AF198" i="8"/>
  <c r="AF199" i="8"/>
  <c r="AF200" i="8"/>
  <c r="AF201" i="8"/>
  <c r="AF202" i="8"/>
  <c r="AF203" i="8"/>
  <c r="AF204" i="8"/>
  <c r="AF205" i="8"/>
  <c r="AF206" i="8"/>
  <c r="AF207" i="8"/>
  <c r="AF208" i="8"/>
  <c r="AF214" i="8"/>
  <c r="AE193" i="8"/>
  <c r="AE194" i="8"/>
  <c r="AE195" i="8"/>
  <c r="AE196" i="8"/>
  <c r="AE197" i="8"/>
  <c r="AE198" i="8"/>
  <c r="AE199" i="8"/>
  <c r="AE200" i="8"/>
  <c r="AE201" i="8"/>
  <c r="AE202" i="8"/>
  <c r="AE203" i="8"/>
  <c r="AE204" i="8"/>
  <c r="AE205" i="8"/>
  <c r="AE206" i="8"/>
  <c r="AE207" i="8"/>
  <c r="AE208" i="8"/>
  <c r="AE214" i="8"/>
  <c r="AD193" i="8"/>
  <c r="AD194" i="8"/>
  <c r="AD195" i="8"/>
  <c r="AD196" i="8"/>
  <c r="AD197" i="8"/>
  <c r="AD198" i="8"/>
  <c r="AD199" i="8"/>
  <c r="AD200" i="8"/>
  <c r="AD201" i="8"/>
  <c r="AD202" i="8"/>
  <c r="AD204" i="8"/>
  <c r="AD205" i="8"/>
  <c r="AD206" i="8"/>
  <c r="AD207" i="8"/>
  <c r="AD208" i="8"/>
  <c r="AD214" i="8"/>
  <c r="AC193" i="8"/>
  <c r="AC194" i="8"/>
  <c r="AC195" i="8"/>
  <c r="AC196" i="8"/>
  <c r="AC197" i="8"/>
  <c r="AC198" i="8"/>
  <c r="AC199" i="8"/>
  <c r="AC200" i="8"/>
  <c r="AC201" i="8"/>
  <c r="AC202" i="8"/>
  <c r="AC203" i="8"/>
  <c r="AC204" i="8"/>
  <c r="AC205" i="8"/>
  <c r="AC206" i="8"/>
  <c r="AC207" i="8"/>
  <c r="AC208" i="8"/>
  <c r="AC214" i="8"/>
  <c r="AB193" i="8"/>
  <c r="AB194" i="8"/>
  <c r="AB195" i="8"/>
  <c r="AB196" i="8"/>
  <c r="AB197" i="8"/>
  <c r="AB198" i="8"/>
  <c r="AB199" i="8"/>
  <c r="AB200" i="8"/>
  <c r="AB201" i="8"/>
  <c r="AB202" i="8"/>
  <c r="AB203" i="8"/>
  <c r="AB204" i="8"/>
  <c r="AB205" i="8"/>
  <c r="AB206" i="8"/>
  <c r="AB207" i="8"/>
  <c r="AB208" i="8"/>
  <c r="AB214" i="8"/>
  <c r="AA193" i="8"/>
  <c r="AA194" i="8"/>
  <c r="AA195" i="8"/>
  <c r="AA196" i="8"/>
  <c r="AA197" i="8"/>
  <c r="AA198" i="8"/>
  <c r="AA199" i="8"/>
  <c r="AA200" i="8"/>
  <c r="AA201" i="8"/>
  <c r="AA202" i="8"/>
  <c r="AA203" i="8"/>
  <c r="AA204" i="8"/>
  <c r="AA205" i="8"/>
  <c r="AA206" i="8"/>
  <c r="AA207" i="8"/>
  <c r="AA214" i="8"/>
  <c r="Z193" i="8"/>
  <c r="Z194" i="8"/>
  <c r="Z195" i="8"/>
  <c r="Z196" i="8"/>
  <c r="Z197" i="8"/>
  <c r="Z198" i="8"/>
  <c r="Z199" i="8"/>
  <c r="Z200" i="8"/>
  <c r="Z201" i="8"/>
  <c r="Z202" i="8"/>
  <c r="Z203" i="8"/>
  <c r="Z204" i="8"/>
  <c r="Z205" i="8"/>
  <c r="Z206" i="8"/>
  <c r="Z207" i="8"/>
  <c r="Z208" i="8"/>
  <c r="Z214" i="8"/>
  <c r="Y193" i="8"/>
  <c r="Y194" i="8"/>
  <c r="Y195" i="8"/>
  <c r="Y197" i="8"/>
  <c r="Y198" i="8"/>
  <c r="Y199" i="8"/>
  <c r="Y200" i="8"/>
  <c r="Y201" i="8"/>
  <c r="Y202" i="8"/>
  <c r="Y203" i="8"/>
  <c r="Y204" i="8"/>
  <c r="Y205" i="8"/>
  <c r="Y206" i="8"/>
  <c r="Y207" i="8"/>
  <c r="Y208" i="8"/>
  <c r="Y214" i="8"/>
  <c r="X193" i="8"/>
  <c r="X194" i="8"/>
  <c r="X195" i="8"/>
  <c r="X196" i="8"/>
  <c r="X197" i="8"/>
  <c r="X198" i="8"/>
  <c r="X199" i="8"/>
  <c r="X200" i="8"/>
  <c r="X201" i="8"/>
  <c r="X202" i="8"/>
  <c r="X203" i="8"/>
  <c r="X204" i="8"/>
  <c r="X205" i="8"/>
  <c r="X206" i="8"/>
  <c r="X207" i="8"/>
  <c r="X208" i="8"/>
  <c r="X214" i="8"/>
  <c r="W190" i="8"/>
  <c r="W193" i="8"/>
  <c r="W194" i="8"/>
  <c r="W195" i="8"/>
  <c r="W196" i="8"/>
  <c r="W197" i="8"/>
  <c r="W198" i="8"/>
  <c r="W199" i="8"/>
  <c r="W200" i="8"/>
  <c r="W201" i="8"/>
  <c r="W202" i="8"/>
  <c r="W203" i="8"/>
  <c r="W204" i="8"/>
  <c r="W205" i="8"/>
  <c r="W206" i="8"/>
  <c r="W207" i="8"/>
  <c r="W208" i="8"/>
  <c r="W214" i="8"/>
  <c r="V190" i="8"/>
  <c r="V193" i="8"/>
  <c r="V194" i="8"/>
  <c r="V195" i="8"/>
  <c r="V196" i="8"/>
  <c r="V197" i="8"/>
  <c r="V198" i="8"/>
  <c r="V199" i="8"/>
  <c r="V200" i="8"/>
  <c r="V201" i="8"/>
  <c r="V202" i="8"/>
  <c r="V204" i="8"/>
  <c r="V205" i="8"/>
  <c r="V206" i="8"/>
  <c r="V207" i="8"/>
  <c r="V208" i="8"/>
  <c r="V214" i="8"/>
  <c r="U190" i="8"/>
  <c r="U193" i="8"/>
  <c r="U194" i="8"/>
  <c r="U195" i="8"/>
  <c r="U196" i="8"/>
  <c r="U197" i="8"/>
  <c r="U198" i="8"/>
  <c r="U199" i="8"/>
  <c r="U200" i="8"/>
  <c r="U201" i="8"/>
  <c r="U202" i="8"/>
  <c r="U203" i="8"/>
  <c r="U204" i="8"/>
  <c r="U205" i="8"/>
  <c r="U206" i="8"/>
  <c r="U207" i="8"/>
  <c r="U208" i="8"/>
  <c r="U214" i="8"/>
  <c r="T190" i="8"/>
  <c r="T193" i="8"/>
  <c r="T194" i="8"/>
  <c r="T195" i="8"/>
  <c r="T196" i="8"/>
  <c r="T197" i="8"/>
  <c r="T198" i="8"/>
  <c r="T199" i="8"/>
  <c r="T200" i="8"/>
  <c r="T201" i="8"/>
  <c r="T202" i="8"/>
  <c r="T203" i="8"/>
  <c r="T204" i="8"/>
  <c r="T205" i="8"/>
  <c r="T206" i="8"/>
  <c r="T207" i="8"/>
  <c r="T208" i="8"/>
  <c r="T214" i="8"/>
  <c r="S190" i="8"/>
  <c r="S193" i="8"/>
  <c r="S194" i="8"/>
  <c r="S195" i="8"/>
  <c r="S196" i="8"/>
  <c r="S197" i="8"/>
  <c r="S198" i="8"/>
  <c r="S199" i="8"/>
  <c r="S200" i="8"/>
  <c r="S201" i="8"/>
  <c r="S202" i="8"/>
  <c r="S203" i="8"/>
  <c r="S204" i="8"/>
  <c r="S205" i="8"/>
  <c r="S206" i="8"/>
  <c r="S207" i="8"/>
  <c r="S214" i="8"/>
  <c r="R190" i="8"/>
  <c r="R193" i="8"/>
  <c r="R194" i="8"/>
  <c r="R195" i="8"/>
  <c r="R196" i="8"/>
  <c r="R197" i="8"/>
  <c r="R198" i="8"/>
  <c r="R199" i="8"/>
  <c r="R200" i="8"/>
  <c r="R201" i="8"/>
  <c r="R202" i="8"/>
  <c r="R203" i="8"/>
  <c r="R204" i="8"/>
  <c r="R205" i="8"/>
  <c r="R206" i="8"/>
  <c r="R207" i="8"/>
  <c r="R208" i="8"/>
  <c r="R214" i="8"/>
  <c r="Q190" i="8"/>
  <c r="Q193" i="8"/>
  <c r="Q194" i="8"/>
  <c r="Q195" i="8"/>
  <c r="Q197" i="8"/>
  <c r="Q198" i="8"/>
  <c r="Q199" i="8"/>
  <c r="Q200" i="8"/>
  <c r="Q201" i="8"/>
  <c r="Q202" i="8"/>
  <c r="Q203" i="8"/>
  <c r="Q204" i="8"/>
  <c r="Q205" i="8"/>
  <c r="Q206" i="8"/>
  <c r="Q207" i="8"/>
  <c r="Q208" i="8"/>
  <c r="Q214" i="8"/>
  <c r="P190" i="8"/>
  <c r="P193" i="8"/>
  <c r="P194" i="8"/>
  <c r="P195" i="8"/>
  <c r="P196" i="8"/>
  <c r="P197" i="8"/>
  <c r="P198" i="8"/>
  <c r="P199" i="8"/>
  <c r="P200" i="8"/>
  <c r="P201" i="8"/>
  <c r="P202" i="8"/>
  <c r="P204" i="8"/>
  <c r="P205" i="8"/>
  <c r="P206" i="8"/>
  <c r="P207" i="8"/>
  <c r="P208" i="8"/>
  <c r="P214" i="8"/>
  <c r="O190" i="8"/>
  <c r="O193" i="8"/>
  <c r="O194" i="8"/>
  <c r="O195" i="8"/>
  <c r="O196" i="8"/>
  <c r="O197" i="8"/>
  <c r="O198" i="8"/>
  <c r="O199" i="8"/>
  <c r="O200" i="8"/>
  <c r="O201" i="8"/>
  <c r="O202" i="8"/>
  <c r="O203" i="8"/>
  <c r="O204" i="8"/>
  <c r="O205" i="8"/>
  <c r="O206" i="8"/>
  <c r="O207" i="8"/>
  <c r="O208" i="8"/>
  <c r="O214" i="8"/>
  <c r="N190" i="8"/>
  <c r="N208" i="8"/>
  <c r="N214" i="8"/>
  <c r="M190" i="8"/>
  <c r="M212" i="8"/>
  <c r="M214" i="8"/>
  <c r="L190" i="8"/>
  <c r="L203" i="8"/>
  <c r="L214" i="8"/>
  <c r="K190" i="8"/>
  <c r="K214" i="8"/>
  <c r="J190" i="8"/>
  <c r="J208" i="8"/>
  <c r="J214" i="8"/>
  <c r="I190" i="8"/>
  <c r="I196" i="8"/>
  <c r="I214" i="8"/>
  <c r="H190" i="8"/>
  <c r="H207" i="8"/>
  <c r="H214" i="8"/>
  <c r="G190" i="8"/>
  <c r="G214" i="8"/>
  <c r="F190" i="8"/>
  <c r="F214" i="8"/>
  <c r="E190" i="8"/>
  <c r="E200" i="8"/>
  <c r="E214" i="8"/>
  <c r="D190" i="8"/>
  <c r="D217" i="8"/>
  <c r="E217" i="8"/>
  <c r="F217" i="8"/>
  <c r="G217" i="8"/>
  <c r="H217" i="8"/>
  <c r="I217" i="8"/>
  <c r="J217" i="8"/>
  <c r="K217" i="8"/>
  <c r="L217" i="8"/>
  <c r="M217" i="8"/>
  <c r="N217" i="8"/>
  <c r="O217" i="8"/>
  <c r="P217" i="8"/>
  <c r="Q217" i="8"/>
  <c r="R217" i="8"/>
  <c r="S217" i="8"/>
  <c r="T217" i="8"/>
  <c r="U217" i="8"/>
  <c r="V217" i="8"/>
  <c r="W217" i="8"/>
  <c r="X217" i="8"/>
  <c r="Y217" i="8"/>
  <c r="Z217" i="8"/>
  <c r="AA217" i="8"/>
  <c r="AB217" i="8"/>
  <c r="AC217" i="8"/>
  <c r="AD217" i="8"/>
  <c r="AE217" i="8"/>
  <c r="AF217" i="8"/>
  <c r="AG217" i="8"/>
  <c r="AH217" i="8"/>
  <c r="AI217" i="8"/>
  <c r="AJ217" i="8"/>
  <c r="AK217" i="8"/>
  <c r="AL217" i="8"/>
  <c r="AM217" i="8"/>
  <c r="AN217" i="8"/>
  <c r="AO217" i="8"/>
  <c r="AP217" i="8"/>
  <c r="AQ217" i="8"/>
  <c r="AR217" i="8"/>
  <c r="AS217" i="8"/>
  <c r="AT217" i="8"/>
  <c r="AU217" i="8"/>
  <c r="AV217" i="8"/>
  <c r="AW217" i="8"/>
  <c r="AX217" i="8"/>
  <c r="AY217" i="8"/>
  <c r="AZ217" i="8"/>
  <c r="BA217" i="8"/>
  <c r="BB217" i="8"/>
  <c r="BC217" i="8"/>
  <c r="BD217" i="8"/>
  <c r="BE217" i="8"/>
  <c r="BF217" i="8"/>
  <c r="BG217" i="8"/>
  <c r="BH217" i="8"/>
  <c r="BI217" i="8"/>
  <c r="BJ217" i="8"/>
  <c r="BK217" i="8"/>
  <c r="BL217" i="8"/>
  <c r="BM217" i="8"/>
  <c r="BN217" i="8"/>
  <c r="BO217" i="8"/>
  <c r="BP217" i="8"/>
  <c r="BQ217" i="8"/>
  <c r="BQ218" i="8"/>
  <c r="E228" i="8"/>
  <c r="F228" i="8"/>
  <c r="G228" i="8"/>
  <c r="H228" i="8"/>
  <c r="H230" i="8"/>
  <c r="H231" i="8"/>
  <c r="H232" i="8"/>
  <c r="I228" i="8"/>
  <c r="J228" i="8"/>
  <c r="K228" i="8"/>
  <c r="L228" i="8"/>
  <c r="M228" i="8"/>
  <c r="N228" i="8"/>
  <c r="O228" i="8"/>
  <c r="P228" i="8"/>
  <c r="Q228" i="8"/>
  <c r="R228" i="8"/>
  <c r="S228" i="8"/>
  <c r="T228" i="8"/>
  <c r="U228" i="8"/>
  <c r="V228" i="8"/>
  <c r="W228" i="8"/>
  <c r="X228" i="8"/>
  <c r="Y228" i="8"/>
  <c r="Z228" i="8"/>
  <c r="AA228" i="8"/>
  <c r="AB228" i="8"/>
  <c r="AC228" i="8"/>
  <c r="AD228" i="8"/>
  <c r="AE228" i="8"/>
  <c r="AF228" i="8"/>
  <c r="AG228" i="8"/>
  <c r="AH228" i="8"/>
  <c r="AI228" i="8"/>
  <c r="AJ228" i="8"/>
  <c r="AK228" i="8"/>
  <c r="AL228" i="8"/>
  <c r="AM228" i="8"/>
  <c r="AN228" i="8"/>
  <c r="AO228" i="8"/>
  <c r="AP228" i="8"/>
  <c r="AQ228" i="8"/>
  <c r="AR228" i="8"/>
  <c r="AS228" i="8"/>
  <c r="AT228" i="8"/>
  <c r="AU228" i="8"/>
  <c r="AV228" i="8"/>
  <c r="AW228" i="8"/>
  <c r="AX228" i="8"/>
  <c r="AY228" i="8"/>
  <c r="AZ228" i="8"/>
  <c r="BA228" i="8"/>
  <c r="BB228" i="8"/>
  <c r="BC228" i="8"/>
  <c r="BD228" i="8"/>
  <c r="BE228" i="8"/>
  <c r="BF228" i="8"/>
  <c r="BG228" i="8"/>
  <c r="BH228" i="8"/>
  <c r="BI228" i="8"/>
  <c r="BJ228" i="8"/>
  <c r="BK228" i="8"/>
  <c r="BL228" i="8"/>
  <c r="BM228" i="8"/>
  <c r="BN228" i="8"/>
  <c r="BO228" i="8"/>
  <c r="BP228" i="8"/>
  <c r="BQ228" i="8"/>
  <c r="BP232" i="8"/>
  <c r="D237" i="8"/>
  <c r="E240" i="8"/>
  <c r="F240" i="8"/>
  <c r="G240" i="8"/>
  <c r="H240" i="8"/>
  <c r="I240" i="8"/>
  <c r="J240" i="8"/>
  <c r="K240" i="8"/>
  <c r="L240" i="8"/>
  <c r="M240" i="8"/>
  <c r="N240" i="8"/>
  <c r="O240" i="8"/>
  <c r="P240" i="8"/>
  <c r="Q240" i="8"/>
  <c r="R240" i="8"/>
  <c r="S240" i="8"/>
  <c r="T240" i="8"/>
  <c r="U240" i="8"/>
  <c r="V240" i="8"/>
  <c r="W240" i="8"/>
  <c r="X240" i="8"/>
  <c r="Y240" i="8"/>
  <c r="Z240" i="8"/>
  <c r="AA240" i="8"/>
  <c r="AB240" i="8"/>
  <c r="AC240" i="8"/>
  <c r="AD240" i="8"/>
  <c r="AE240" i="8"/>
  <c r="AF240" i="8"/>
  <c r="AG240" i="8"/>
  <c r="AH240" i="8"/>
  <c r="AI240" i="8"/>
  <c r="AJ240" i="8"/>
  <c r="AK240" i="8"/>
  <c r="AL240" i="8"/>
  <c r="AM240" i="8"/>
  <c r="AN240" i="8"/>
  <c r="AO240" i="8"/>
  <c r="AP240" i="8"/>
  <c r="AQ240" i="8"/>
  <c r="AR240" i="8"/>
  <c r="AS240" i="8"/>
  <c r="AT240" i="8"/>
  <c r="AU240" i="8"/>
  <c r="AV240" i="8"/>
  <c r="AW240" i="8"/>
  <c r="AX240" i="8"/>
  <c r="AY240" i="8"/>
  <c r="AZ240" i="8"/>
  <c r="BA240" i="8"/>
  <c r="BB240" i="8"/>
  <c r="BC240" i="8"/>
  <c r="BD240" i="8"/>
  <c r="BE240" i="8"/>
  <c r="BF240" i="8"/>
  <c r="BG240" i="8"/>
  <c r="BH240" i="8"/>
  <c r="BI240" i="8"/>
  <c r="BJ240" i="8"/>
  <c r="BK240" i="8"/>
  <c r="BL240" i="8"/>
  <c r="BM240" i="8"/>
  <c r="BN240" i="8"/>
  <c r="BO240" i="8"/>
  <c r="BP240" i="8"/>
  <c r="BQ240" i="8"/>
  <c r="E237" i="8"/>
  <c r="E241" i="8"/>
  <c r="F241" i="8"/>
  <c r="G241" i="8"/>
  <c r="H241" i="8"/>
  <c r="I241" i="8"/>
  <c r="J241" i="8"/>
  <c r="K241" i="8"/>
  <c r="L241" i="8"/>
  <c r="M241" i="8"/>
  <c r="N241" i="8"/>
  <c r="O241" i="8"/>
  <c r="P241" i="8"/>
  <c r="Q241" i="8"/>
  <c r="R241" i="8"/>
  <c r="S241" i="8"/>
  <c r="T241" i="8"/>
  <c r="U241" i="8"/>
  <c r="V241" i="8"/>
  <c r="W241" i="8"/>
  <c r="X241" i="8"/>
  <c r="Y241" i="8"/>
  <c r="Z241" i="8"/>
  <c r="AA241" i="8"/>
  <c r="AB241" i="8"/>
  <c r="AC241" i="8"/>
  <c r="AD241" i="8"/>
  <c r="AE241" i="8"/>
  <c r="AF241" i="8"/>
  <c r="AG241" i="8"/>
  <c r="AH241" i="8"/>
  <c r="AI241" i="8"/>
  <c r="AJ241" i="8"/>
  <c r="AK241" i="8"/>
  <c r="AL241" i="8"/>
  <c r="AM241" i="8"/>
  <c r="AN241" i="8"/>
  <c r="AO241" i="8"/>
  <c r="AP241" i="8"/>
  <c r="AQ241" i="8"/>
  <c r="AR241" i="8"/>
  <c r="AS241" i="8"/>
  <c r="AT241" i="8"/>
  <c r="AU241" i="8"/>
  <c r="AV241" i="8"/>
  <c r="AW241" i="8"/>
  <c r="AX241" i="8"/>
  <c r="AY241" i="8"/>
  <c r="AZ241" i="8"/>
  <c r="BA241" i="8"/>
  <c r="BB241" i="8"/>
  <c r="BC241" i="8"/>
  <c r="BD241" i="8"/>
  <c r="BE241" i="8"/>
  <c r="BF241" i="8"/>
  <c r="BG241" i="8"/>
  <c r="BH241" i="8"/>
  <c r="BI241" i="8"/>
  <c r="BJ241" i="8"/>
  <c r="BK241" i="8"/>
  <c r="BL241" i="8"/>
  <c r="BM241" i="8"/>
  <c r="BN241" i="8"/>
  <c r="BO241" i="8"/>
  <c r="BP241" i="8"/>
  <c r="BQ241" i="8"/>
  <c r="F237" i="8"/>
  <c r="E242" i="8"/>
  <c r="F242" i="8"/>
  <c r="G242" i="8"/>
  <c r="H242" i="8"/>
  <c r="I242" i="8"/>
  <c r="J242" i="8"/>
  <c r="K242" i="8"/>
  <c r="L242" i="8"/>
  <c r="M242" i="8"/>
  <c r="N242" i="8"/>
  <c r="O242" i="8"/>
  <c r="P242" i="8"/>
  <c r="Q242" i="8"/>
  <c r="R242" i="8"/>
  <c r="S242" i="8"/>
  <c r="T242" i="8"/>
  <c r="U242" i="8"/>
  <c r="V242" i="8"/>
  <c r="W242" i="8"/>
  <c r="X242" i="8"/>
  <c r="Y242" i="8"/>
  <c r="Z242" i="8"/>
  <c r="AA242" i="8"/>
  <c r="AB242" i="8"/>
  <c r="AC242" i="8"/>
  <c r="AD242" i="8"/>
  <c r="AE242" i="8"/>
  <c r="AF242" i="8"/>
  <c r="AG242" i="8"/>
  <c r="AH242" i="8"/>
  <c r="AI242" i="8"/>
  <c r="AJ242" i="8"/>
  <c r="AK242" i="8"/>
  <c r="AL242" i="8"/>
  <c r="AM242" i="8"/>
  <c r="AN242" i="8"/>
  <c r="AO242" i="8"/>
  <c r="AP242" i="8"/>
  <c r="AQ242" i="8"/>
  <c r="AR242" i="8"/>
  <c r="AS242" i="8"/>
  <c r="AT242" i="8"/>
  <c r="AU242" i="8"/>
  <c r="AV242" i="8"/>
  <c r="AW242" i="8"/>
  <c r="AX242" i="8"/>
  <c r="AY242" i="8"/>
  <c r="AZ242" i="8"/>
  <c r="BA242" i="8"/>
  <c r="BB242" i="8"/>
  <c r="BC242" i="8"/>
  <c r="BD242" i="8"/>
  <c r="BE242" i="8"/>
  <c r="BF242" i="8"/>
  <c r="BG242" i="8"/>
  <c r="BH242" i="8"/>
  <c r="BI242" i="8"/>
  <c r="BJ242" i="8"/>
  <c r="BK242" i="8"/>
  <c r="BL242" i="8"/>
  <c r="BM242" i="8"/>
  <c r="BN242" i="8"/>
  <c r="BO242" i="8"/>
  <c r="BP242" i="8"/>
  <c r="BQ242" i="8"/>
  <c r="G237" i="8"/>
  <c r="E243" i="8"/>
  <c r="F243" i="8"/>
  <c r="G243" i="8"/>
  <c r="H243" i="8"/>
  <c r="I243" i="8"/>
  <c r="J243" i="8"/>
  <c r="K243" i="8"/>
  <c r="L243" i="8"/>
  <c r="M243" i="8"/>
  <c r="N243" i="8"/>
  <c r="O243" i="8"/>
  <c r="P243" i="8"/>
  <c r="Q243" i="8"/>
  <c r="R243" i="8"/>
  <c r="S243" i="8"/>
  <c r="T243" i="8"/>
  <c r="U243" i="8"/>
  <c r="V243" i="8"/>
  <c r="W243" i="8"/>
  <c r="X243" i="8"/>
  <c r="Y243" i="8"/>
  <c r="Z243" i="8"/>
  <c r="AA243" i="8"/>
  <c r="AB243" i="8"/>
  <c r="AC243" i="8"/>
  <c r="AD243" i="8"/>
  <c r="AE243" i="8"/>
  <c r="AF243" i="8"/>
  <c r="AG243" i="8"/>
  <c r="AH243" i="8"/>
  <c r="AI243" i="8"/>
  <c r="AJ243" i="8"/>
  <c r="AK243" i="8"/>
  <c r="AL243" i="8"/>
  <c r="AM243" i="8"/>
  <c r="AN243" i="8"/>
  <c r="AO243" i="8"/>
  <c r="AP243" i="8"/>
  <c r="AQ243" i="8"/>
  <c r="AR243" i="8"/>
  <c r="AS243" i="8"/>
  <c r="AT243" i="8"/>
  <c r="AU243" i="8"/>
  <c r="AV243" i="8"/>
  <c r="AW243" i="8"/>
  <c r="AX243" i="8"/>
  <c r="AY243" i="8"/>
  <c r="AZ243" i="8"/>
  <c r="BA243" i="8"/>
  <c r="BB243" i="8"/>
  <c r="BC243" i="8"/>
  <c r="BD243" i="8"/>
  <c r="BE243" i="8"/>
  <c r="BF243" i="8"/>
  <c r="BG243" i="8"/>
  <c r="BH243" i="8"/>
  <c r="BI243" i="8"/>
  <c r="BJ243" i="8"/>
  <c r="BK243" i="8"/>
  <c r="BL243" i="8"/>
  <c r="BM243" i="8"/>
  <c r="BN243" i="8"/>
  <c r="BO243" i="8"/>
  <c r="BP243" i="8"/>
  <c r="BQ243" i="8"/>
  <c r="H237" i="8"/>
  <c r="E244" i="8"/>
  <c r="F244" i="8"/>
  <c r="G244" i="8"/>
  <c r="H244" i="8"/>
  <c r="I244" i="8"/>
  <c r="J244" i="8"/>
  <c r="K244" i="8"/>
  <c r="L244" i="8"/>
  <c r="M244" i="8"/>
  <c r="N244" i="8"/>
  <c r="O244" i="8"/>
  <c r="P244" i="8"/>
  <c r="Q244" i="8"/>
  <c r="R244" i="8"/>
  <c r="S244" i="8"/>
  <c r="T244" i="8"/>
  <c r="U244" i="8"/>
  <c r="V244" i="8"/>
  <c r="W244" i="8"/>
  <c r="X244" i="8"/>
  <c r="Y244" i="8"/>
  <c r="Z244" i="8"/>
  <c r="AA244" i="8"/>
  <c r="AB244" i="8"/>
  <c r="AC244" i="8"/>
  <c r="AD244" i="8"/>
  <c r="AE244" i="8"/>
  <c r="AF244" i="8"/>
  <c r="AG244" i="8"/>
  <c r="AH244" i="8"/>
  <c r="AI244" i="8"/>
  <c r="AJ244" i="8"/>
  <c r="AK244" i="8"/>
  <c r="AL244" i="8"/>
  <c r="AM244" i="8"/>
  <c r="AN244" i="8"/>
  <c r="AO244" i="8"/>
  <c r="AP244" i="8"/>
  <c r="AQ244" i="8"/>
  <c r="AR244" i="8"/>
  <c r="AS244" i="8"/>
  <c r="AT244" i="8"/>
  <c r="AU244" i="8"/>
  <c r="AV244" i="8"/>
  <c r="AW244" i="8"/>
  <c r="AX244" i="8"/>
  <c r="AY244" i="8"/>
  <c r="AZ244" i="8"/>
  <c r="BA244" i="8"/>
  <c r="BB244" i="8"/>
  <c r="BC244" i="8"/>
  <c r="BD244" i="8"/>
  <c r="BE244" i="8"/>
  <c r="BF244" i="8"/>
  <c r="BG244" i="8"/>
  <c r="BH244" i="8"/>
  <c r="BI244" i="8"/>
  <c r="BJ244" i="8"/>
  <c r="BK244" i="8"/>
  <c r="BL244" i="8"/>
  <c r="BM244" i="8"/>
  <c r="BN244" i="8"/>
  <c r="BO244" i="8"/>
  <c r="BP244" i="8"/>
  <c r="BQ244" i="8"/>
  <c r="I237" i="8"/>
  <c r="J245" i="8"/>
  <c r="K245" i="8"/>
  <c r="L245" i="8"/>
  <c r="M245" i="8"/>
  <c r="N245" i="8"/>
  <c r="O245" i="8"/>
  <c r="P245" i="8"/>
  <c r="Q245" i="8"/>
  <c r="R245" i="8"/>
  <c r="S245" i="8"/>
  <c r="T245" i="8"/>
  <c r="U245" i="8"/>
  <c r="V245" i="8"/>
  <c r="W245" i="8"/>
  <c r="X245" i="8"/>
  <c r="Y245" i="8"/>
  <c r="Z245" i="8"/>
  <c r="AA245" i="8"/>
  <c r="AB245" i="8"/>
  <c r="AC245" i="8"/>
  <c r="AD245" i="8"/>
  <c r="AE245" i="8"/>
  <c r="AF245" i="8"/>
  <c r="AG245" i="8"/>
  <c r="AH245" i="8"/>
  <c r="AI245" i="8"/>
  <c r="AJ245" i="8"/>
  <c r="AK245" i="8"/>
  <c r="AL245" i="8"/>
  <c r="AM245" i="8"/>
  <c r="AN245" i="8"/>
  <c r="AO245" i="8"/>
  <c r="AP245" i="8"/>
  <c r="AQ245" i="8"/>
  <c r="AR245" i="8"/>
  <c r="AS245" i="8"/>
  <c r="AT245" i="8"/>
  <c r="AU245" i="8"/>
  <c r="AV245" i="8"/>
  <c r="AW245" i="8"/>
  <c r="AX245" i="8"/>
  <c r="AY245" i="8"/>
  <c r="AZ245" i="8"/>
  <c r="BA245" i="8"/>
  <c r="BB245" i="8"/>
  <c r="BC245" i="8"/>
  <c r="BD245" i="8"/>
  <c r="BE245" i="8"/>
  <c r="BF245" i="8"/>
  <c r="BG245" i="8"/>
  <c r="BH245" i="8"/>
  <c r="BI245" i="8"/>
  <c r="BJ245" i="8"/>
  <c r="BK245" i="8"/>
  <c r="BL245" i="8"/>
  <c r="BM245" i="8"/>
  <c r="BN245" i="8"/>
  <c r="BO245" i="8"/>
  <c r="BP245" i="8"/>
  <c r="BQ245" i="8"/>
  <c r="J237" i="8"/>
  <c r="K246" i="8"/>
  <c r="L246" i="8"/>
  <c r="M246" i="8"/>
  <c r="N246" i="8"/>
  <c r="O246" i="8"/>
  <c r="P246" i="8"/>
  <c r="Q246" i="8"/>
  <c r="R246" i="8"/>
  <c r="S246" i="8"/>
  <c r="T246" i="8"/>
  <c r="U246" i="8"/>
  <c r="V246" i="8"/>
  <c r="W246" i="8"/>
  <c r="X246" i="8"/>
  <c r="Y246" i="8"/>
  <c r="Z246" i="8"/>
  <c r="AA246" i="8"/>
  <c r="AB246" i="8"/>
  <c r="AC246" i="8"/>
  <c r="AD246" i="8"/>
  <c r="AE246" i="8"/>
  <c r="AF246" i="8"/>
  <c r="AG246" i="8"/>
  <c r="AH246" i="8"/>
  <c r="AI246" i="8"/>
  <c r="AJ246" i="8"/>
  <c r="AK246" i="8"/>
  <c r="AL246" i="8"/>
  <c r="AM246" i="8"/>
  <c r="AN246" i="8"/>
  <c r="AO246" i="8"/>
  <c r="AP246" i="8"/>
  <c r="AQ246" i="8"/>
  <c r="AR246" i="8"/>
  <c r="AS246" i="8"/>
  <c r="AT246" i="8"/>
  <c r="AU246" i="8"/>
  <c r="AV246" i="8"/>
  <c r="AW246" i="8"/>
  <c r="AX246" i="8"/>
  <c r="AY246" i="8"/>
  <c r="AZ246" i="8"/>
  <c r="BA246" i="8"/>
  <c r="BB246" i="8"/>
  <c r="BC246" i="8"/>
  <c r="BD246" i="8"/>
  <c r="BE246" i="8"/>
  <c r="BF246" i="8"/>
  <c r="BG246" i="8"/>
  <c r="BH246" i="8"/>
  <c r="BI246" i="8"/>
  <c r="BJ246" i="8"/>
  <c r="BK246" i="8"/>
  <c r="BL246" i="8"/>
  <c r="BM246" i="8"/>
  <c r="BN246" i="8"/>
  <c r="BO246" i="8"/>
  <c r="BP246" i="8"/>
  <c r="BQ246" i="8"/>
  <c r="K237" i="8"/>
  <c r="L247" i="8"/>
  <c r="M247" i="8"/>
  <c r="N247" i="8"/>
  <c r="O247" i="8"/>
  <c r="P247" i="8"/>
  <c r="Q247" i="8"/>
  <c r="R247" i="8"/>
  <c r="S247" i="8"/>
  <c r="T247" i="8"/>
  <c r="U247" i="8"/>
  <c r="V247" i="8"/>
  <c r="W247" i="8"/>
  <c r="X247" i="8"/>
  <c r="Y247" i="8"/>
  <c r="Z247" i="8"/>
  <c r="AA247" i="8"/>
  <c r="AB247" i="8"/>
  <c r="AC247" i="8"/>
  <c r="AD247" i="8"/>
  <c r="AE247" i="8"/>
  <c r="AF247" i="8"/>
  <c r="AG247" i="8"/>
  <c r="AH247" i="8"/>
  <c r="AI247" i="8"/>
  <c r="AJ247" i="8"/>
  <c r="AK247" i="8"/>
  <c r="AL247" i="8"/>
  <c r="AM247" i="8"/>
  <c r="AN247" i="8"/>
  <c r="AO247" i="8"/>
  <c r="AP247" i="8"/>
  <c r="AQ247" i="8"/>
  <c r="AR247" i="8"/>
  <c r="AS247" i="8"/>
  <c r="AT247" i="8"/>
  <c r="AU247" i="8"/>
  <c r="AV247" i="8"/>
  <c r="AW247" i="8"/>
  <c r="AX247" i="8"/>
  <c r="AY247" i="8"/>
  <c r="AZ247" i="8"/>
  <c r="BA247" i="8"/>
  <c r="BB247" i="8"/>
  <c r="BC247" i="8"/>
  <c r="BD247" i="8"/>
  <c r="BE247" i="8"/>
  <c r="BF247" i="8"/>
  <c r="BG247" i="8"/>
  <c r="BH247" i="8"/>
  <c r="BI247" i="8"/>
  <c r="BJ247" i="8"/>
  <c r="BK247" i="8"/>
  <c r="BL247" i="8"/>
  <c r="BM247" i="8"/>
  <c r="BN247" i="8"/>
  <c r="BO247" i="8"/>
  <c r="BP247" i="8"/>
  <c r="BQ247" i="8"/>
  <c r="L237" i="8"/>
  <c r="M248" i="8"/>
  <c r="N248" i="8"/>
  <c r="O248" i="8"/>
  <c r="P248" i="8"/>
  <c r="Q248" i="8"/>
  <c r="R248" i="8"/>
  <c r="S248" i="8"/>
  <c r="T248" i="8"/>
  <c r="U248" i="8"/>
  <c r="V248" i="8"/>
  <c r="W248" i="8"/>
  <c r="X248" i="8"/>
  <c r="Y248" i="8"/>
  <c r="Z248" i="8"/>
  <c r="AA248" i="8"/>
  <c r="AB248" i="8"/>
  <c r="AC248" i="8"/>
  <c r="AD248" i="8"/>
  <c r="AE248" i="8"/>
  <c r="AF248" i="8"/>
  <c r="AG248" i="8"/>
  <c r="AH248" i="8"/>
  <c r="AI248" i="8"/>
  <c r="AJ248" i="8"/>
  <c r="AK248" i="8"/>
  <c r="AL248" i="8"/>
  <c r="AM248" i="8"/>
  <c r="AN248" i="8"/>
  <c r="AO248" i="8"/>
  <c r="AP248" i="8"/>
  <c r="AQ248" i="8"/>
  <c r="AR248" i="8"/>
  <c r="AS248" i="8"/>
  <c r="AT248" i="8"/>
  <c r="AU248" i="8"/>
  <c r="AV248" i="8"/>
  <c r="AW248" i="8"/>
  <c r="AX248" i="8"/>
  <c r="AY248" i="8"/>
  <c r="AZ248" i="8"/>
  <c r="BA248" i="8"/>
  <c r="BB248" i="8"/>
  <c r="BC248" i="8"/>
  <c r="BD248" i="8"/>
  <c r="BE248" i="8"/>
  <c r="BF248" i="8"/>
  <c r="BG248" i="8"/>
  <c r="BH248" i="8"/>
  <c r="BI248" i="8"/>
  <c r="BJ248" i="8"/>
  <c r="BK248" i="8"/>
  <c r="BL248" i="8"/>
  <c r="BM248" i="8"/>
  <c r="BN248" i="8"/>
  <c r="BO248" i="8"/>
  <c r="BP248" i="8"/>
  <c r="BQ248" i="8"/>
  <c r="M237" i="8"/>
  <c r="N249" i="8"/>
  <c r="O249" i="8"/>
  <c r="P249" i="8"/>
  <c r="Q249" i="8"/>
  <c r="R249" i="8"/>
  <c r="S249" i="8"/>
  <c r="T249" i="8"/>
  <c r="U249" i="8"/>
  <c r="V249" i="8"/>
  <c r="W249" i="8"/>
  <c r="X249" i="8"/>
  <c r="Y249" i="8"/>
  <c r="Z249" i="8"/>
  <c r="AA249" i="8"/>
  <c r="AB249" i="8"/>
  <c r="AC249" i="8"/>
  <c r="AD249" i="8"/>
  <c r="AE249" i="8"/>
  <c r="AF249" i="8"/>
  <c r="AG249" i="8"/>
  <c r="AH249" i="8"/>
  <c r="AI249" i="8"/>
  <c r="AJ249" i="8"/>
  <c r="AK249" i="8"/>
  <c r="AL249" i="8"/>
  <c r="AM249" i="8"/>
  <c r="AN249" i="8"/>
  <c r="AO249" i="8"/>
  <c r="AP249" i="8"/>
  <c r="AQ249" i="8"/>
  <c r="AR249" i="8"/>
  <c r="AS249" i="8"/>
  <c r="AT249" i="8"/>
  <c r="AU249" i="8"/>
  <c r="AV249" i="8"/>
  <c r="AW249" i="8"/>
  <c r="AX249" i="8"/>
  <c r="AY249" i="8"/>
  <c r="AZ249" i="8"/>
  <c r="BA249" i="8"/>
  <c r="BB249" i="8"/>
  <c r="BC249" i="8"/>
  <c r="BD249" i="8"/>
  <c r="BE249" i="8"/>
  <c r="BF249" i="8"/>
  <c r="BG249" i="8"/>
  <c r="BH249" i="8"/>
  <c r="BI249" i="8"/>
  <c r="BJ249" i="8"/>
  <c r="BK249" i="8"/>
  <c r="BL249" i="8"/>
  <c r="BM249" i="8"/>
  <c r="BN249" i="8"/>
  <c r="BO249" i="8"/>
  <c r="BP249" i="8"/>
  <c r="BQ249" i="8"/>
  <c r="N237" i="8"/>
  <c r="O250" i="8"/>
  <c r="P250" i="8"/>
  <c r="Q250" i="8"/>
  <c r="R250" i="8"/>
  <c r="S250" i="8"/>
  <c r="T250" i="8"/>
  <c r="U250" i="8"/>
  <c r="V250" i="8"/>
  <c r="W250" i="8"/>
  <c r="X250" i="8"/>
  <c r="Y250" i="8"/>
  <c r="Z250" i="8"/>
  <c r="AA250" i="8"/>
  <c r="AB250" i="8"/>
  <c r="AC250" i="8"/>
  <c r="AD250" i="8"/>
  <c r="AE250" i="8"/>
  <c r="AF250" i="8"/>
  <c r="AG250" i="8"/>
  <c r="AH250" i="8"/>
  <c r="AI250" i="8"/>
  <c r="AJ250" i="8"/>
  <c r="AK250" i="8"/>
  <c r="AL250" i="8"/>
  <c r="AM250" i="8"/>
  <c r="AN250" i="8"/>
  <c r="AO250" i="8"/>
  <c r="AP250" i="8"/>
  <c r="AQ250" i="8"/>
  <c r="AR250" i="8"/>
  <c r="AS250" i="8"/>
  <c r="AT250" i="8"/>
  <c r="AU250" i="8"/>
  <c r="AV250" i="8"/>
  <c r="AW250" i="8"/>
  <c r="AX250" i="8"/>
  <c r="AY250" i="8"/>
  <c r="AZ250" i="8"/>
  <c r="BA250" i="8"/>
  <c r="BB250" i="8"/>
  <c r="BC250" i="8"/>
  <c r="BD250" i="8"/>
  <c r="BE250" i="8"/>
  <c r="BF250" i="8"/>
  <c r="BG250" i="8"/>
  <c r="BH250" i="8"/>
  <c r="BI250" i="8"/>
  <c r="BJ250" i="8"/>
  <c r="BK250" i="8"/>
  <c r="BL250" i="8"/>
  <c r="BM250" i="8"/>
  <c r="BN250" i="8"/>
  <c r="BO250" i="8"/>
  <c r="BP250" i="8"/>
  <c r="BQ250" i="8"/>
  <c r="O237" i="8"/>
  <c r="P251" i="8"/>
  <c r="Q251" i="8"/>
  <c r="R251" i="8"/>
  <c r="S251" i="8"/>
  <c r="T251" i="8"/>
  <c r="U251" i="8"/>
  <c r="V251" i="8"/>
  <c r="W251" i="8"/>
  <c r="X251" i="8"/>
  <c r="Y251" i="8"/>
  <c r="Z251" i="8"/>
  <c r="AA251" i="8"/>
  <c r="AB251" i="8"/>
  <c r="AC251" i="8"/>
  <c r="AD251" i="8"/>
  <c r="AE251" i="8"/>
  <c r="AF251" i="8"/>
  <c r="AG251" i="8"/>
  <c r="AH251" i="8"/>
  <c r="AI251" i="8"/>
  <c r="AJ251" i="8"/>
  <c r="AK251" i="8"/>
  <c r="AL251" i="8"/>
  <c r="AM251" i="8"/>
  <c r="AN251" i="8"/>
  <c r="AO251" i="8"/>
  <c r="AP251" i="8"/>
  <c r="AQ251" i="8"/>
  <c r="AR251" i="8"/>
  <c r="AS251" i="8"/>
  <c r="AT251" i="8"/>
  <c r="AU251" i="8"/>
  <c r="AV251" i="8"/>
  <c r="AW251" i="8"/>
  <c r="AX251" i="8"/>
  <c r="AY251" i="8"/>
  <c r="AZ251" i="8"/>
  <c r="BA251" i="8"/>
  <c r="BB251" i="8"/>
  <c r="BC251" i="8"/>
  <c r="BD251" i="8"/>
  <c r="BE251" i="8"/>
  <c r="BF251" i="8"/>
  <c r="BG251" i="8"/>
  <c r="BH251" i="8"/>
  <c r="BI251" i="8"/>
  <c r="BJ251" i="8"/>
  <c r="BK251" i="8"/>
  <c r="BL251" i="8"/>
  <c r="BM251" i="8"/>
  <c r="BN251" i="8"/>
  <c r="BO251" i="8"/>
  <c r="BP251" i="8"/>
  <c r="BQ251" i="8"/>
  <c r="P237" i="8"/>
  <c r="Q252" i="8"/>
  <c r="R252" i="8"/>
  <c r="S252" i="8"/>
  <c r="T252" i="8"/>
  <c r="U252" i="8"/>
  <c r="V252" i="8"/>
  <c r="W252" i="8"/>
  <c r="X252" i="8"/>
  <c r="Y252" i="8"/>
  <c r="Z252" i="8"/>
  <c r="AA252" i="8"/>
  <c r="AB252" i="8"/>
  <c r="AC252" i="8"/>
  <c r="AD252" i="8"/>
  <c r="AE252" i="8"/>
  <c r="AF252" i="8"/>
  <c r="AG252" i="8"/>
  <c r="AH252" i="8"/>
  <c r="AI252" i="8"/>
  <c r="AJ252" i="8"/>
  <c r="AK252" i="8"/>
  <c r="AL252" i="8"/>
  <c r="AM252" i="8"/>
  <c r="AN252" i="8"/>
  <c r="AO252" i="8"/>
  <c r="AP252" i="8"/>
  <c r="AQ252" i="8"/>
  <c r="AR252" i="8"/>
  <c r="AS252" i="8"/>
  <c r="AT252" i="8"/>
  <c r="AU252" i="8"/>
  <c r="AV252" i="8"/>
  <c r="AW252" i="8"/>
  <c r="AX252" i="8"/>
  <c r="AY252" i="8"/>
  <c r="AZ252" i="8"/>
  <c r="BA252" i="8"/>
  <c r="BB252" i="8"/>
  <c r="BC252" i="8"/>
  <c r="BD252" i="8"/>
  <c r="BE252" i="8"/>
  <c r="BF252" i="8"/>
  <c r="BG252" i="8"/>
  <c r="BH252" i="8"/>
  <c r="BI252" i="8"/>
  <c r="BJ252" i="8"/>
  <c r="BK252" i="8"/>
  <c r="BL252" i="8"/>
  <c r="BM252" i="8"/>
  <c r="BN252" i="8"/>
  <c r="BO252" i="8"/>
  <c r="BP252" i="8"/>
  <c r="BQ252" i="8"/>
  <c r="Q237" i="8"/>
  <c r="R253" i="8"/>
  <c r="S253" i="8"/>
  <c r="T253" i="8"/>
  <c r="U253" i="8"/>
  <c r="V253" i="8"/>
  <c r="W253" i="8"/>
  <c r="X253" i="8"/>
  <c r="Y253" i="8"/>
  <c r="Z253" i="8"/>
  <c r="AA253" i="8"/>
  <c r="AB253" i="8"/>
  <c r="AC253" i="8"/>
  <c r="AD253" i="8"/>
  <c r="AE253" i="8"/>
  <c r="AF253" i="8"/>
  <c r="AG253" i="8"/>
  <c r="AH253" i="8"/>
  <c r="AI253" i="8"/>
  <c r="AJ253" i="8"/>
  <c r="AK253" i="8"/>
  <c r="AL253" i="8"/>
  <c r="AM253" i="8"/>
  <c r="AN253" i="8"/>
  <c r="AO253" i="8"/>
  <c r="AP253" i="8"/>
  <c r="AQ253" i="8"/>
  <c r="AR253" i="8"/>
  <c r="AS253" i="8"/>
  <c r="AT253" i="8"/>
  <c r="AU253" i="8"/>
  <c r="AV253" i="8"/>
  <c r="AW253" i="8"/>
  <c r="AX253" i="8"/>
  <c r="AY253" i="8"/>
  <c r="AZ253" i="8"/>
  <c r="BA253" i="8"/>
  <c r="BB253" i="8"/>
  <c r="BC253" i="8"/>
  <c r="BD253" i="8"/>
  <c r="BE253" i="8"/>
  <c r="BF253" i="8"/>
  <c r="BG253" i="8"/>
  <c r="BH253" i="8"/>
  <c r="BI253" i="8"/>
  <c r="BJ253" i="8"/>
  <c r="BK253" i="8"/>
  <c r="BL253" i="8"/>
  <c r="BM253" i="8"/>
  <c r="BN253" i="8"/>
  <c r="BO253" i="8"/>
  <c r="BP253" i="8"/>
  <c r="BQ253" i="8"/>
  <c r="R237" i="8"/>
  <c r="S254" i="8"/>
  <c r="T254" i="8"/>
  <c r="U254" i="8"/>
  <c r="V254" i="8"/>
  <c r="W254" i="8"/>
  <c r="X254" i="8"/>
  <c r="Y254" i="8"/>
  <c r="Z254" i="8"/>
  <c r="AA254" i="8"/>
  <c r="AB254" i="8"/>
  <c r="AC254" i="8"/>
  <c r="AD254" i="8"/>
  <c r="AE254" i="8"/>
  <c r="AF254" i="8"/>
  <c r="AG254" i="8"/>
  <c r="AH254" i="8"/>
  <c r="AI254" i="8"/>
  <c r="AJ254" i="8"/>
  <c r="AK254" i="8"/>
  <c r="AL254" i="8"/>
  <c r="AM254" i="8"/>
  <c r="AN254" i="8"/>
  <c r="AO254" i="8"/>
  <c r="AP254" i="8"/>
  <c r="AQ254" i="8"/>
  <c r="AR254" i="8"/>
  <c r="AS254" i="8"/>
  <c r="AT254" i="8"/>
  <c r="AU254" i="8"/>
  <c r="AV254" i="8"/>
  <c r="AW254" i="8"/>
  <c r="AX254" i="8"/>
  <c r="AY254" i="8"/>
  <c r="AZ254" i="8"/>
  <c r="BA254" i="8"/>
  <c r="BB254" i="8"/>
  <c r="BC254" i="8"/>
  <c r="BD254" i="8"/>
  <c r="BE254" i="8"/>
  <c r="BF254" i="8"/>
  <c r="BG254" i="8"/>
  <c r="BH254" i="8"/>
  <c r="BI254" i="8"/>
  <c r="BJ254" i="8"/>
  <c r="BK254" i="8"/>
  <c r="BL254" i="8"/>
  <c r="BM254" i="8"/>
  <c r="BN254" i="8"/>
  <c r="BO254" i="8"/>
  <c r="BP254" i="8"/>
  <c r="BQ254" i="8"/>
  <c r="S237" i="8"/>
  <c r="T255" i="8"/>
  <c r="U255" i="8"/>
  <c r="V255" i="8"/>
  <c r="W255" i="8"/>
  <c r="X255" i="8"/>
  <c r="Y255" i="8"/>
  <c r="Z255" i="8"/>
  <c r="AA255" i="8"/>
  <c r="AB255" i="8"/>
  <c r="AC255" i="8"/>
  <c r="AD255" i="8"/>
  <c r="AE255" i="8"/>
  <c r="AF255" i="8"/>
  <c r="AG255" i="8"/>
  <c r="AH255" i="8"/>
  <c r="AI255" i="8"/>
  <c r="AJ255" i="8"/>
  <c r="AK255" i="8"/>
  <c r="AL255" i="8"/>
  <c r="AM255" i="8"/>
  <c r="AN255" i="8"/>
  <c r="AO255" i="8"/>
  <c r="AP255" i="8"/>
  <c r="AQ255" i="8"/>
  <c r="AR255" i="8"/>
  <c r="AS255" i="8"/>
  <c r="AT255" i="8"/>
  <c r="AU255" i="8"/>
  <c r="AV255" i="8"/>
  <c r="AW255" i="8"/>
  <c r="AX255" i="8"/>
  <c r="AY255" i="8"/>
  <c r="AZ255" i="8"/>
  <c r="BA255" i="8"/>
  <c r="BB255" i="8"/>
  <c r="BC255" i="8"/>
  <c r="BD255" i="8"/>
  <c r="BE255" i="8"/>
  <c r="BF255" i="8"/>
  <c r="BG255" i="8"/>
  <c r="BH255" i="8"/>
  <c r="BI255" i="8"/>
  <c r="BJ255" i="8"/>
  <c r="BK255" i="8"/>
  <c r="BL255" i="8"/>
  <c r="BM255" i="8"/>
  <c r="BN255" i="8"/>
  <c r="BO255" i="8"/>
  <c r="BP255" i="8"/>
  <c r="BQ255" i="8"/>
  <c r="T237" i="8"/>
  <c r="U256" i="8"/>
  <c r="V256" i="8"/>
  <c r="W256" i="8"/>
  <c r="X256" i="8"/>
  <c r="Y256" i="8"/>
  <c r="Z256" i="8"/>
  <c r="AA256" i="8"/>
  <c r="AB256" i="8"/>
  <c r="AC256" i="8"/>
  <c r="AD256" i="8"/>
  <c r="AE256" i="8"/>
  <c r="AF256" i="8"/>
  <c r="AG256" i="8"/>
  <c r="AH256" i="8"/>
  <c r="AI256" i="8"/>
  <c r="AJ256" i="8"/>
  <c r="AK256" i="8"/>
  <c r="AL256" i="8"/>
  <c r="AM256" i="8"/>
  <c r="AN256" i="8"/>
  <c r="AO256" i="8"/>
  <c r="AP256" i="8"/>
  <c r="AQ256" i="8"/>
  <c r="AR256" i="8"/>
  <c r="AS256" i="8"/>
  <c r="AT256" i="8"/>
  <c r="AU256" i="8"/>
  <c r="AV256" i="8"/>
  <c r="AW256" i="8"/>
  <c r="AX256" i="8"/>
  <c r="AY256" i="8"/>
  <c r="AZ256" i="8"/>
  <c r="BA256" i="8"/>
  <c r="BB256" i="8"/>
  <c r="BC256" i="8"/>
  <c r="BD256" i="8"/>
  <c r="BE256" i="8"/>
  <c r="BF256" i="8"/>
  <c r="BG256" i="8"/>
  <c r="BH256" i="8"/>
  <c r="BI256" i="8"/>
  <c r="BJ256" i="8"/>
  <c r="BK256" i="8"/>
  <c r="BL256" i="8"/>
  <c r="BM256" i="8"/>
  <c r="BN256" i="8"/>
  <c r="BO256" i="8"/>
  <c r="BP256" i="8"/>
  <c r="BQ256" i="8"/>
  <c r="U237" i="8"/>
  <c r="V257" i="8"/>
  <c r="W257" i="8"/>
  <c r="X257" i="8"/>
  <c r="Y257" i="8"/>
  <c r="Z257" i="8"/>
  <c r="AA257" i="8"/>
  <c r="AB257" i="8"/>
  <c r="AC257" i="8"/>
  <c r="AD257" i="8"/>
  <c r="AE257" i="8"/>
  <c r="AF257" i="8"/>
  <c r="AG257" i="8"/>
  <c r="AH257" i="8"/>
  <c r="AI257" i="8"/>
  <c r="AJ257" i="8"/>
  <c r="AK257" i="8"/>
  <c r="AL257" i="8"/>
  <c r="AM257" i="8"/>
  <c r="AN257" i="8"/>
  <c r="AO257" i="8"/>
  <c r="AP257" i="8"/>
  <c r="AQ257" i="8"/>
  <c r="AR257" i="8"/>
  <c r="AS257" i="8"/>
  <c r="AT257" i="8"/>
  <c r="AU257" i="8"/>
  <c r="AV257" i="8"/>
  <c r="AW257" i="8"/>
  <c r="AX257" i="8"/>
  <c r="AY257" i="8"/>
  <c r="AZ257" i="8"/>
  <c r="BA257" i="8"/>
  <c r="BB257" i="8"/>
  <c r="BC257" i="8"/>
  <c r="BD257" i="8"/>
  <c r="BE257" i="8"/>
  <c r="BF257" i="8"/>
  <c r="BG257" i="8"/>
  <c r="BH257" i="8"/>
  <c r="BI257" i="8"/>
  <c r="BJ257" i="8"/>
  <c r="BK257" i="8"/>
  <c r="BL257" i="8"/>
  <c r="BM257" i="8"/>
  <c r="BN257" i="8"/>
  <c r="BO257" i="8"/>
  <c r="BP257" i="8"/>
  <c r="BQ257" i="8"/>
  <c r="V237" i="8"/>
  <c r="W258" i="8"/>
  <c r="X258" i="8"/>
  <c r="Y258" i="8"/>
  <c r="Z258" i="8"/>
  <c r="AA258" i="8"/>
  <c r="AB258" i="8"/>
  <c r="AC258" i="8"/>
  <c r="AD258" i="8"/>
  <c r="AE258" i="8"/>
  <c r="AF258" i="8"/>
  <c r="AG258" i="8"/>
  <c r="AH258" i="8"/>
  <c r="AI258" i="8"/>
  <c r="AJ258" i="8"/>
  <c r="AK258" i="8"/>
  <c r="AL258" i="8"/>
  <c r="AM258" i="8"/>
  <c r="AN258" i="8"/>
  <c r="AO258" i="8"/>
  <c r="AP258" i="8"/>
  <c r="AQ258" i="8"/>
  <c r="AR258" i="8"/>
  <c r="AS258" i="8"/>
  <c r="AT258" i="8"/>
  <c r="AU258" i="8"/>
  <c r="AV258" i="8"/>
  <c r="AW258" i="8"/>
  <c r="AX258" i="8"/>
  <c r="AY258" i="8"/>
  <c r="AZ258" i="8"/>
  <c r="BA258" i="8"/>
  <c r="BB258" i="8"/>
  <c r="BC258" i="8"/>
  <c r="BD258" i="8"/>
  <c r="BE258" i="8"/>
  <c r="BF258" i="8"/>
  <c r="BG258" i="8"/>
  <c r="BH258" i="8"/>
  <c r="BI258" i="8"/>
  <c r="BJ258" i="8"/>
  <c r="BK258" i="8"/>
  <c r="BL258" i="8"/>
  <c r="BM258" i="8"/>
  <c r="BN258" i="8"/>
  <c r="BO258" i="8"/>
  <c r="BP258" i="8"/>
  <c r="BQ258" i="8"/>
  <c r="W237" i="8"/>
  <c r="X259" i="8"/>
  <c r="Y259" i="8"/>
  <c r="Z259" i="8"/>
  <c r="AA259" i="8"/>
  <c r="AB259" i="8"/>
  <c r="AC259" i="8"/>
  <c r="AD259" i="8"/>
  <c r="AE259" i="8"/>
  <c r="AF259" i="8"/>
  <c r="AG259" i="8"/>
  <c r="AH259" i="8"/>
  <c r="AI259" i="8"/>
  <c r="AJ259" i="8"/>
  <c r="AK259" i="8"/>
  <c r="AL259" i="8"/>
  <c r="AM259" i="8"/>
  <c r="AN259" i="8"/>
  <c r="AO259" i="8"/>
  <c r="AP259" i="8"/>
  <c r="AQ259" i="8"/>
  <c r="AR259" i="8"/>
  <c r="AS259" i="8"/>
  <c r="AT259" i="8"/>
  <c r="AU259" i="8"/>
  <c r="AV259" i="8"/>
  <c r="AW259" i="8"/>
  <c r="AX259" i="8"/>
  <c r="AY259" i="8"/>
  <c r="AZ259" i="8"/>
  <c r="BA259" i="8"/>
  <c r="BB259" i="8"/>
  <c r="BC259" i="8"/>
  <c r="BD259" i="8"/>
  <c r="BE259" i="8"/>
  <c r="BF259" i="8"/>
  <c r="BG259" i="8"/>
  <c r="BH259" i="8"/>
  <c r="BI259" i="8"/>
  <c r="BJ259" i="8"/>
  <c r="BK259" i="8"/>
  <c r="BL259" i="8"/>
  <c r="BM259" i="8"/>
  <c r="BN259" i="8"/>
  <c r="BO259" i="8"/>
  <c r="BP259" i="8"/>
  <c r="BQ259" i="8"/>
  <c r="BQ261" i="8"/>
  <c r="BQ267" i="8"/>
  <c r="BP261" i="8"/>
  <c r="BO261" i="8"/>
  <c r="BN261" i="8"/>
  <c r="BM261" i="8"/>
  <c r="BL261" i="8"/>
  <c r="BK261" i="8"/>
  <c r="BJ261" i="8"/>
  <c r="BI261" i="8"/>
  <c r="BH261" i="8"/>
  <c r="BG261" i="8"/>
  <c r="BF261" i="8"/>
  <c r="BE261" i="8"/>
  <c r="BD261" i="8"/>
  <c r="BC261" i="8"/>
  <c r="BB261" i="8"/>
  <c r="BA261" i="8"/>
  <c r="AZ261" i="8"/>
  <c r="AY261" i="8"/>
  <c r="AX261" i="8"/>
  <c r="AW261" i="8"/>
  <c r="AV261" i="8"/>
  <c r="AU261" i="8"/>
  <c r="AT261" i="8"/>
  <c r="AS261" i="8"/>
  <c r="AR261" i="8"/>
  <c r="AQ261" i="8"/>
  <c r="AP261" i="8"/>
  <c r="AO261" i="8"/>
  <c r="AN261" i="8"/>
  <c r="AM261" i="8"/>
  <c r="AL261"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K261" i="8"/>
  <c r="J261" i="8"/>
  <c r="I261" i="8"/>
  <c r="H261" i="8"/>
  <c r="G261" i="8"/>
  <c r="F261" i="8"/>
  <c r="E261" i="8"/>
  <c r="D268" i="8"/>
  <c r="E268" i="8"/>
  <c r="F268" i="8"/>
  <c r="G268" i="8"/>
  <c r="H268" i="8"/>
  <c r="I268" i="8"/>
  <c r="J268" i="8"/>
  <c r="K268" i="8"/>
  <c r="L268" i="8"/>
  <c r="M268" i="8"/>
  <c r="N264" i="8"/>
  <c r="N268" i="8"/>
  <c r="O265" i="8"/>
  <c r="O268" i="8"/>
  <c r="P265" i="8"/>
  <c r="P268" i="8"/>
  <c r="Q265" i="8"/>
  <c r="Q268" i="8"/>
  <c r="R265" i="8"/>
  <c r="R268" i="8"/>
  <c r="S265" i="8"/>
  <c r="S268" i="8"/>
  <c r="T268" i="8"/>
  <c r="U268" i="8"/>
  <c r="V268" i="8"/>
  <c r="W268" i="8"/>
  <c r="X268" i="8"/>
  <c r="Y268" i="8"/>
  <c r="Z268" i="8"/>
  <c r="AA268" i="8"/>
  <c r="AB268" i="8"/>
  <c r="AC268" i="8"/>
  <c r="AD268" i="8"/>
  <c r="AE268" i="8"/>
  <c r="AF268" i="8"/>
  <c r="AG268" i="8"/>
  <c r="AH268" i="8"/>
  <c r="AI268" i="8"/>
  <c r="AJ268" i="8"/>
  <c r="AK268" i="8"/>
  <c r="AL268" i="8"/>
  <c r="AM268" i="8"/>
  <c r="AN268" i="8"/>
  <c r="AO268" i="8"/>
  <c r="AP268" i="8"/>
  <c r="AQ268" i="8"/>
  <c r="AR268" i="8"/>
  <c r="AS268" i="8"/>
  <c r="AT268" i="8"/>
  <c r="AU268" i="8"/>
  <c r="AV268" i="8"/>
  <c r="AW268" i="8"/>
  <c r="AX268" i="8"/>
  <c r="AY268" i="8"/>
  <c r="AZ268" i="8"/>
  <c r="BA268" i="8"/>
  <c r="BB268" i="8"/>
  <c r="BC268" i="8"/>
  <c r="BD268" i="8"/>
  <c r="BE268" i="8"/>
  <c r="BF268" i="8"/>
  <c r="BG268" i="8"/>
  <c r="BH268" i="8"/>
  <c r="BI268" i="8"/>
  <c r="BJ268" i="8"/>
  <c r="BK268" i="8"/>
  <c r="BL268" i="8"/>
  <c r="BM268" i="8"/>
  <c r="BN268" i="8"/>
  <c r="BO268" i="8"/>
  <c r="BP268" i="8"/>
  <c r="BQ268" i="8"/>
  <c r="BQ269" i="8"/>
  <c r="I274" i="8"/>
  <c r="D279" i="8"/>
  <c r="E279" i="8"/>
  <c r="F279" i="8"/>
  <c r="G279" i="8"/>
  <c r="H279" i="8"/>
  <c r="H281" i="8"/>
  <c r="H282" i="8"/>
  <c r="H283" i="8"/>
  <c r="I279" i="8"/>
  <c r="J279" i="8"/>
  <c r="K279" i="8"/>
  <c r="L279" i="8"/>
  <c r="M279" i="8"/>
  <c r="N279" i="8"/>
  <c r="O279" i="8"/>
  <c r="P279" i="8"/>
  <c r="Q279" i="8"/>
  <c r="R279" i="8"/>
  <c r="S279" i="8"/>
  <c r="T279" i="8"/>
  <c r="U279" i="8"/>
  <c r="V279" i="8"/>
  <c r="W279" i="8"/>
  <c r="X279" i="8"/>
  <c r="Y279" i="8"/>
  <c r="Z279" i="8"/>
  <c r="AA279" i="8"/>
  <c r="AB279" i="8"/>
  <c r="AC279" i="8"/>
  <c r="AD279" i="8"/>
  <c r="AE279" i="8"/>
  <c r="AF279" i="8"/>
  <c r="AG279" i="8"/>
  <c r="AH279" i="8"/>
  <c r="AI279" i="8"/>
  <c r="AJ279" i="8"/>
  <c r="AK279" i="8"/>
  <c r="AL279" i="8"/>
  <c r="AM279" i="8"/>
  <c r="AN279" i="8"/>
  <c r="AO279" i="8"/>
  <c r="AP279" i="8"/>
  <c r="AQ279" i="8"/>
  <c r="AR279" i="8"/>
  <c r="AS279" i="8"/>
  <c r="AT279" i="8"/>
  <c r="AU279" i="8"/>
  <c r="AV279" i="8"/>
  <c r="AW279" i="8"/>
  <c r="AX279" i="8"/>
  <c r="AY279" i="8"/>
  <c r="AZ279" i="8"/>
  <c r="BA279" i="8"/>
  <c r="BB279" i="8"/>
  <c r="BC279" i="8"/>
  <c r="BD279" i="8"/>
  <c r="BE279" i="8"/>
  <c r="BF279" i="8"/>
  <c r="BG279" i="8"/>
  <c r="BH279" i="8"/>
  <c r="BI279" i="8"/>
  <c r="BJ279" i="8"/>
  <c r="BK279" i="8"/>
  <c r="BL279" i="8"/>
  <c r="BM279" i="8"/>
  <c r="BN279" i="8"/>
  <c r="BO279" i="8"/>
  <c r="BP279" i="8"/>
  <c r="BQ279" i="8"/>
  <c r="BP283" i="8"/>
  <c r="D288" i="8"/>
  <c r="E291" i="8"/>
  <c r="F291" i="8"/>
  <c r="G291" i="8"/>
  <c r="H291" i="8"/>
  <c r="I291" i="8"/>
  <c r="J291" i="8"/>
  <c r="K291" i="8"/>
  <c r="L291" i="8"/>
  <c r="M291" i="8"/>
  <c r="N291" i="8"/>
  <c r="O291" i="8"/>
  <c r="P291" i="8"/>
  <c r="Q291" i="8"/>
  <c r="R291" i="8"/>
  <c r="S291" i="8"/>
  <c r="T291" i="8"/>
  <c r="U291" i="8"/>
  <c r="V291" i="8"/>
  <c r="W291" i="8"/>
  <c r="X291" i="8"/>
  <c r="Y291" i="8"/>
  <c r="Z291" i="8"/>
  <c r="AA291" i="8"/>
  <c r="AB291" i="8"/>
  <c r="AC291" i="8"/>
  <c r="AD291" i="8"/>
  <c r="AE291" i="8"/>
  <c r="AF291" i="8"/>
  <c r="AG291" i="8"/>
  <c r="AH291" i="8"/>
  <c r="AI291" i="8"/>
  <c r="AJ291" i="8"/>
  <c r="AK291" i="8"/>
  <c r="AL291" i="8"/>
  <c r="AM291" i="8"/>
  <c r="AN291" i="8"/>
  <c r="AO291" i="8"/>
  <c r="AP291" i="8"/>
  <c r="AQ291" i="8"/>
  <c r="AR291" i="8"/>
  <c r="AS291" i="8"/>
  <c r="AT291" i="8"/>
  <c r="AU291" i="8"/>
  <c r="AV291" i="8"/>
  <c r="AW291" i="8"/>
  <c r="AX291" i="8"/>
  <c r="AY291" i="8"/>
  <c r="AZ291" i="8"/>
  <c r="BA291" i="8"/>
  <c r="BB291" i="8"/>
  <c r="BC291" i="8"/>
  <c r="BD291" i="8"/>
  <c r="BE291" i="8"/>
  <c r="BF291" i="8"/>
  <c r="BG291" i="8"/>
  <c r="BH291" i="8"/>
  <c r="BI291" i="8"/>
  <c r="BJ291" i="8"/>
  <c r="BK291" i="8"/>
  <c r="BL291" i="8"/>
  <c r="BM291" i="8"/>
  <c r="BN291" i="8"/>
  <c r="BO291" i="8"/>
  <c r="BP291" i="8"/>
  <c r="BQ291" i="8"/>
  <c r="E288" i="8"/>
  <c r="E292" i="8"/>
  <c r="F292" i="8"/>
  <c r="G292" i="8"/>
  <c r="H292" i="8"/>
  <c r="I292" i="8"/>
  <c r="J292" i="8"/>
  <c r="K292" i="8"/>
  <c r="L292" i="8"/>
  <c r="M292" i="8"/>
  <c r="N292" i="8"/>
  <c r="O292" i="8"/>
  <c r="P292" i="8"/>
  <c r="Q292" i="8"/>
  <c r="R292" i="8"/>
  <c r="S292" i="8"/>
  <c r="T292" i="8"/>
  <c r="U292" i="8"/>
  <c r="V292" i="8"/>
  <c r="W292" i="8"/>
  <c r="X292" i="8"/>
  <c r="Y292" i="8"/>
  <c r="Z292" i="8"/>
  <c r="AA292" i="8"/>
  <c r="AB292" i="8"/>
  <c r="AC292" i="8"/>
  <c r="AD292" i="8"/>
  <c r="AE292" i="8"/>
  <c r="AF292" i="8"/>
  <c r="AG292" i="8"/>
  <c r="AH292" i="8"/>
  <c r="AI292" i="8"/>
  <c r="AJ292" i="8"/>
  <c r="AK292" i="8"/>
  <c r="AL292" i="8"/>
  <c r="AM292" i="8"/>
  <c r="AN292" i="8"/>
  <c r="AO292" i="8"/>
  <c r="AP292" i="8"/>
  <c r="AQ292" i="8"/>
  <c r="AR292" i="8"/>
  <c r="AS292" i="8"/>
  <c r="AT292" i="8"/>
  <c r="AU292" i="8"/>
  <c r="AV292" i="8"/>
  <c r="AW292" i="8"/>
  <c r="AX292" i="8"/>
  <c r="AY292" i="8"/>
  <c r="AZ292" i="8"/>
  <c r="BA292" i="8"/>
  <c r="BB292" i="8"/>
  <c r="BC292" i="8"/>
  <c r="BD292" i="8"/>
  <c r="BE292" i="8"/>
  <c r="BF292" i="8"/>
  <c r="BG292" i="8"/>
  <c r="BH292" i="8"/>
  <c r="BI292" i="8"/>
  <c r="BJ292" i="8"/>
  <c r="BK292" i="8"/>
  <c r="BL292" i="8"/>
  <c r="BM292" i="8"/>
  <c r="BN292" i="8"/>
  <c r="BO292" i="8"/>
  <c r="BP292" i="8"/>
  <c r="BQ292" i="8"/>
  <c r="F288" i="8"/>
  <c r="E293" i="8"/>
  <c r="F293" i="8"/>
  <c r="G293" i="8"/>
  <c r="H293" i="8"/>
  <c r="I293" i="8"/>
  <c r="J293" i="8"/>
  <c r="K293" i="8"/>
  <c r="L293" i="8"/>
  <c r="M293" i="8"/>
  <c r="N293" i="8"/>
  <c r="O293" i="8"/>
  <c r="P293" i="8"/>
  <c r="Q293" i="8"/>
  <c r="R293" i="8"/>
  <c r="S293" i="8"/>
  <c r="T293" i="8"/>
  <c r="U293" i="8"/>
  <c r="V293" i="8"/>
  <c r="W293" i="8"/>
  <c r="X293" i="8"/>
  <c r="Y293" i="8"/>
  <c r="Z293" i="8"/>
  <c r="AA293" i="8"/>
  <c r="AB293" i="8"/>
  <c r="AC293" i="8"/>
  <c r="AD293" i="8"/>
  <c r="AE293" i="8"/>
  <c r="AF293" i="8"/>
  <c r="AG293" i="8"/>
  <c r="AH293" i="8"/>
  <c r="AI293" i="8"/>
  <c r="AJ293" i="8"/>
  <c r="AK293" i="8"/>
  <c r="AL293" i="8"/>
  <c r="AM293" i="8"/>
  <c r="AN293" i="8"/>
  <c r="AO293" i="8"/>
  <c r="AP293" i="8"/>
  <c r="AQ293" i="8"/>
  <c r="AR293" i="8"/>
  <c r="AS293" i="8"/>
  <c r="AT293" i="8"/>
  <c r="AU293" i="8"/>
  <c r="AV293" i="8"/>
  <c r="AW293" i="8"/>
  <c r="AX293" i="8"/>
  <c r="AY293" i="8"/>
  <c r="AZ293" i="8"/>
  <c r="BA293" i="8"/>
  <c r="BB293" i="8"/>
  <c r="BC293" i="8"/>
  <c r="BD293" i="8"/>
  <c r="BE293" i="8"/>
  <c r="BF293" i="8"/>
  <c r="BG293" i="8"/>
  <c r="BH293" i="8"/>
  <c r="BI293" i="8"/>
  <c r="BJ293" i="8"/>
  <c r="BK293" i="8"/>
  <c r="BL293" i="8"/>
  <c r="BM293" i="8"/>
  <c r="BN293" i="8"/>
  <c r="BO293" i="8"/>
  <c r="BP293" i="8"/>
  <c r="BQ293" i="8"/>
  <c r="G288" i="8"/>
  <c r="E294" i="8"/>
  <c r="F294" i="8"/>
  <c r="H294" i="8"/>
  <c r="I294" i="8"/>
  <c r="J294" i="8"/>
  <c r="K294" i="8"/>
  <c r="L294" i="8"/>
  <c r="M294" i="8"/>
  <c r="N294" i="8"/>
  <c r="O294" i="8"/>
  <c r="P294" i="8"/>
  <c r="Q294" i="8"/>
  <c r="R294" i="8"/>
  <c r="S294" i="8"/>
  <c r="T294" i="8"/>
  <c r="U294" i="8"/>
  <c r="V294" i="8"/>
  <c r="W294" i="8"/>
  <c r="X294" i="8"/>
  <c r="Y294" i="8"/>
  <c r="Z294" i="8"/>
  <c r="AA294" i="8"/>
  <c r="AB294" i="8"/>
  <c r="AC294" i="8"/>
  <c r="AD294" i="8"/>
  <c r="AE294" i="8"/>
  <c r="AF294" i="8"/>
  <c r="AG294" i="8"/>
  <c r="AH294" i="8"/>
  <c r="AI294" i="8"/>
  <c r="AJ294" i="8"/>
  <c r="AK294" i="8"/>
  <c r="AL294" i="8"/>
  <c r="AM294" i="8"/>
  <c r="AN294" i="8"/>
  <c r="AO294" i="8"/>
  <c r="AP294" i="8"/>
  <c r="AQ294" i="8"/>
  <c r="AR294" i="8"/>
  <c r="AS294" i="8"/>
  <c r="AT294" i="8"/>
  <c r="AU294" i="8"/>
  <c r="AV294" i="8"/>
  <c r="AW294" i="8"/>
  <c r="AX294" i="8"/>
  <c r="AY294" i="8"/>
  <c r="AZ294" i="8"/>
  <c r="BA294" i="8"/>
  <c r="BB294" i="8"/>
  <c r="BC294" i="8"/>
  <c r="BD294" i="8"/>
  <c r="BE294" i="8"/>
  <c r="BF294" i="8"/>
  <c r="BG294" i="8"/>
  <c r="BH294" i="8"/>
  <c r="BI294" i="8"/>
  <c r="BJ294" i="8"/>
  <c r="BK294" i="8"/>
  <c r="BL294" i="8"/>
  <c r="BM294" i="8"/>
  <c r="BN294" i="8"/>
  <c r="BO294" i="8"/>
  <c r="BP294" i="8"/>
  <c r="BQ294" i="8"/>
  <c r="H288" i="8"/>
  <c r="E295" i="8"/>
  <c r="F295" i="8"/>
  <c r="G295" i="8"/>
  <c r="H295" i="8"/>
  <c r="I295" i="8"/>
  <c r="J295" i="8"/>
  <c r="K295" i="8"/>
  <c r="L295" i="8"/>
  <c r="M295" i="8"/>
  <c r="N295" i="8"/>
  <c r="O295" i="8"/>
  <c r="P295" i="8"/>
  <c r="Q295" i="8"/>
  <c r="R295" i="8"/>
  <c r="S295" i="8"/>
  <c r="T295" i="8"/>
  <c r="U295" i="8"/>
  <c r="V295" i="8"/>
  <c r="W295" i="8"/>
  <c r="X295" i="8"/>
  <c r="Y295" i="8"/>
  <c r="Z295" i="8"/>
  <c r="AA295" i="8"/>
  <c r="AB295" i="8"/>
  <c r="AC295" i="8"/>
  <c r="AD295" i="8"/>
  <c r="AE295" i="8"/>
  <c r="AF295" i="8"/>
  <c r="AG295" i="8"/>
  <c r="AH295" i="8"/>
  <c r="AI295" i="8"/>
  <c r="AJ295" i="8"/>
  <c r="AK295" i="8"/>
  <c r="AL295" i="8"/>
  <c r="AM295" i="8"/>
  <c r="AN295" i="8"/>
  <c r="AO295" i="8"/>
  <c r="AP295" i="8"/>
  <c r="AQ295" i="8"/>
  <c r="AR295" i="8"/>
  <c r="AS295" i="8"/>
  <c r="AT295" i="8"/>
  <c r="AU295" i="8"/>
  <c r="AV295" i="8"/>
  <c r="AW295" i="8"/>
  <c r="AX295" i="8"/>
  <c r="AY295" i="8"/>
  <c r="AZ295" i="8"/>
  <c r="BA295" i="8"/>
  <c r="BB295" i="8"/>
  <c r="BC295" i="8"/>
  <c r="BD295" i="8"/>
  <c r="BE295" i="8"/>
  <c r="BF295" i="8"/>
  <c r="BG295" i="8"/>
  <c r="BH295" i="8"/>
  <c r="BI295" i="8"/>
  <c r="BJ295" i="8"/>
  <c r="BK295" i="8"/>
  <c r="BL295" i="8"/>
  <c r="BM295" i="8"/>
  <c r="BN295" i="8"/>
  <c r="BO295" i="8"/>
  <c r="BP295" i="8"/>
  <c r="BQ295" i="8"/>
  <c r="I288" i="8"/>
  <c r="F296" i="8"/>
  <c r="G296" i="8"/>
  <c r="H296" i="8"/>
  <c r="I296" i="8"/>
  <c r="J296" i="8"/>
  <c r="K296" i="8"/>
  <c r="L296" i="8"/>
  <c r="M296" i="8"/>
  <c r="N296" i="8"/>
  <c r="O296" i="8"/>
  <c r="P296" i="8"/>
  <c r="Q296" i="8"/>
  <c r="R296" i="8"/>
  <c r="S296" i="8"/>
  <c r="T296" i="8"/>
  <c r="U296" i="8"/>
  <c r="V296" i="8"/>
  <c r="W296" i="8"/>
  <c r="X296" i="8"/>
  <c r="Y296" i="8"/>
  <c r="Z296" i="8"/>
  <c r="AA296" i="8"/>
  <c r="AB296" i="8"/>
  <c r="AC296" i="8"/>
  <c r="AD296" i="8"/>
  <c r="AE296" i="8"/>
  <c r="AF296" i="8"/>
  <c r="AG296" i="8"/>
  <c r="AH296" i="8"/>
  <c r="AI296" i="8"/>
  <c r="AJ296" i="8"/>
  <c r="AK296" i="8"/>
  <c r="AL296" i="8"/>
  <c r="AM296" i="8"/>
  <c r="AN296" i="8"/>
  <c r="AO296" i="8"/>
  <c r="AP296" i="8"/>
  <c r="AQ296" i="8"/>
  <c r="AR296" i="8"/>
  <c r="AS296" i="8"/>
  <c r="AT296" i="8"/>
  <c r="AU296" i="8"/>
  <c r="AV296" i="8"/>
  <c r="AW296" i="8"/>
  <c r="AX296" i="8"/>
  <c r="AY296" i="8"/>
  <c r="AZ296" i="8"/>
  <c r="BA296" i="8"/>
  <c r="BB296" i="8"/>
  <c r="BC296" i="8"/>
  <c r="BD296" i="8"/>
  <c r="BE296" i="8"/>
  <c r="BF296" i="8"/>
  <c r="BG296" i="8"/>
  <c r="BH296" i="8"/>
  <c r="BI296" i="8"/>
  <c r="BJ296" i="8"/>
  <c r="BK296" i="8"/>
  <c r="BL296" i="8"/>
  <c r="BM296" i="8"/>
  <c r="BN296" i="8"/>
  <c r="BO296" i="8"/>
  <c r="BP296" i="8"/>
  <c r="BQ296" i="8"/>
  <c r="J288" i="8"/>
  <c r="E297" i="8"/>
  <c r="F297" i="8"/>
  <c r="G297" i="8"/>
  <c r="H297" i="8"/>
  <c r="I297" i="8"/>
  <c r="J297" i="8"/>
  <c r="K297" i="8"/>
  <c r="L297" i="8"/>
  <c r="M297" i="8"/>
  <c r="N297" i="8"/>
  <c r="O297" i="8"/>
  <c r="P297" i="8"/>
  <c r="Q297" i="8"/>
  <c r="R297" i="8"/>
  <c r="S297" i="8"/>
  <c r="T297" i="8"/>
  <c r="U297" i="8"/>
  <c r="V297" i="8"/>
  <c r="W297" i="8"/>
  <c r="X297" i="8"/>
  <c r="Y297" i="8"/>
  <c r="Z297" i="8"/>
  <c r="AA297" i="8"/>
  <c r="AB297" i="8"/>
  <c r="AC297" i="8"/>
  <c r="AD297" i="8"/>
  <c r="AE297" i="8"/>
  <c r="AF297" i="8"/>
  <c r="AG297" i="8"/>
  <c r="AH297" i="8"/>
  <c r="AI297" i="8"/>
  <c r="AJ297" i="8"/>
  <c r="AK297" i="8"/>
  <c r="AL297" i="8"/>
  <c r="AM297" i="8"/>
  <c r="AN297" i="8"/>
  <c r="AO297" i="8"/>
  <c r="AP297" i="8"/>
  <c r="AQ297" i="8"/>
  <c r="AR297" i="8"/>
  <c r="AS297" i="8"/>
  <c r="AT297" i="8"/>
  <c r="AU297" i="8"/>
  <c r="AV297" i="8"/>
  <c r="AW297" i="8"/>
  <c r="AX297" i="8"/>
  <c r="AY297" i="8"/>
  <c r="AZ297" i="8"/>
  <c r="BA297" i="8"/>
  <c r="BB297" i="8"/>
  <c r="BC297" i="8"/>
  <c r="BD297" i="8"/>
  <c r="BE297" i="8"/>
  <c r="BF297" i="8"/>
  <c r="BG297" i="8"/>
  <c r="BH297" i="8"/>
  <c r="BI297" i="8"/>
  <c r="BJ297" i="8"/>
  <c r="BK297" i="8"/>
  <c r="BL297" i="8"/>
  <c r="BM297" i="8"/>
  <c r="BN297" i="8"/>
  <c r="BO297" i="8"/>
  <c r="BP297" i="8"/>
  <c r="BQ297" i="8"/>
  <c r="K288" i="8"/>
  <c r="E298" i="8"/>
  <c r="F298" i="8"/>
  <c r="G298" i="8"/>
  <c r="H298" i="8"/>
  <c r="I298" i="8"/>
  <c r="J298" i="8"/>
  <c r="K298" i="8"/>
  <c r="L298" i="8"/>
  <c r="M298" i="8"/>
  <c r="N298" i="8"/>
  <c r="O298" i="8"/>
  <c r="P298" i="8"/>
  <c r="Q298" i="8"/>
  <c r="R298" i="8"/>
  <c r="S298" i="8"/>
  <c r="T298" i="8"/>
  <c r="U298" i="8"/>
  <c r="V298" i="8"/>
  <c r="W298" i="8"/>
  <c r="X298" i="8"/>
  <c r="Y298" i="8"/>
  <c r="Z298" i="8"/>
  <c r="AA298" i="8"/>
  <c r="AB298" i="8"/>
  <c r="AC298" i="8"/>
  <c r="AD298" i="8"/>
  <c r="AE298" i="8"/>
  <c r="AF298" i="8"/>
  <c r="AG298" i="8"/>
  <c r="AH298" i="8"/>
  <c r="AI298" i="8"/>
  <c r="AJ298" i="8"/>
  <c r="AK298" i="8"/>
  <c r="AL298" i="8"/>
  <c r="AM298" i="8"/>
  <c r="AN298" i="8"/>
  <c r="AO298" i="8"/>
  <c r="AP298" i="8"/>
  <c r="AQ298" i="8"/>
  <c r="AR298" i="8"/>
  <c r="AS298" i="8"/>
  <c r="AT298" i="8"/>
  <c r="AU298" i="8"/>
  <c r="AV298" i="8"/>
  <c r="AW298" i="8"/>
  <c r="AX298" i="8"/>
  <c r="AY298" i="8"/>
  <c r="AZ298" i="8"/>
  <c r="BA298" i="8"/>
  <c r="BB298" i="8"/>
  <c r="BC298" i="8"/>
  <c r="BD298" i="8"/>
  <c r="BE298" i="8"/>
  <c r="BF298" i="8"/>
  <c r="BG298" i="8"/>
  <c r="BH298" i="8"/>
  <c r="BI298" i="8"/>
  <c r="BJ298" i="8"/>
  <c r="BK298" i="8"/>
  <c r="BL298" i="8"/>
  <c r="BM298" i="8"/>
  <c r="BN298" i="8"/>
  <c r="BO298" i="8"/>
  <c r="BP298" i="8"/>
  <c r="BQ298" i="8"/>
  <c r="L288" i="8"/>
  <c r="E299" i="8"/>
  <c r="F299" i="8"/>
  <c r="G299" i="8"/>
  <c r="H299" i="8"/>
  <c r="I299" i="8"/>
  <c r="J299" i="8"/>
  <c r="K299" i="8"/>
  <c r="M299" i="8"/>
  <c r="N299" i="8"/>
  <c r="O299" i="8"/>
  <c r="P299" i="8"/>
  <c r="Q299" i="8"/>
  <c r="R299" i="8"/>
  <c r="S299" i="8"/>
  <c r="T299" i="8"/>
  <c r="U299" i="8"/>
  <c r="V299" i="8"/>
  <c r="W299" i="8"/>
  <c r="X299" i="8"/>
  <c r="Y299" i="8"/>
  <c r="Z299" i="8"/>
  <c r="AA299" i="8"/>
  <c r="AB299" i="8"/>
  <c r="AC299" i="8"/>
  <c r="AD299" i="8"/>
  <c r="AE299" i="8"/>
  <c r="AF299" i="8"/>
  <c r="AG299" i="8"/>
  <c r="AH299" i="8"/>
  <c r="AI299" i="8"/>
  <c r="AJ299" i="8"/>
  <c r="AK299" i="8"/>
  <c r="AL299" i="8"/>
  <c r="AM299" i="8"/>
  <c r="AN299" i="8"/>
  <c r="AO299" i="8"/>
  <c r="AP299" i="8"/>
  <c r="AQ299" i="8"/>
  <c r="AR299" i="8"/>
  <c r="AS299" i="8"/>
  <c r="AT299" i="8"/>
  <c r="AU299" i="8"/>
  <c r="AV299" i="8"/>
  <c r="AW299" i="8"/>
  <c r="AX299" i="8"/>
  <c r="AY299" i="8"/>
  <c r="AZ299" i="8"/>
  <c r="BA299" i="8"/>
  <c r="BB299" i="8"/>
  <c r="BC299" i="8"/>
  <c r="BD299" i="8"/>
  <c r="BE299" i="8"/>
  <c r="BF299" i="8"/>
  <c r="BG299" i="8"/>
  <c r="BH299" i="8"/>
  <c r="BI299" i="8"/>
  <c r="BJ299" i="8"/>
  <c r="BK299" i="8"/>
  <c r="BL299" i="8"/>
  <c r="BM299" i="8"/>
  <c r="BN299" i="8"/>
  <c r="BO299" i="8"/>
  <c r="BP299" i="8"/>
  <c r="BQ299" i="8"/>
  <c r="M288" i="8"/>
  <c r="E300" i="8"/>
  <c r="F300" i="8"/>
  <c r="G300" i="8"/>
  <c r="H300" i="8"/>
  <c r="I300" i="8"/>
  <c r="J300" i="8"/>
  <c r="K300" i="8"/>
  <c r="L300" i="8"/>
  <c r="N300" i="8"/>
  <c r="O300" i="8"/>
  <c r="P300" i="8"/>
  <c r="Q300" i="8"/>
  <c r="R300" i="8"/>
  <c r="S300" i="8"/>
  <c r="T300" i="8"/>
  <c r="U300" i="8"/>
  <c r="V300" i="8"/>
  <c r="W300" i="8"/>
  <c r="X300" i="8"/>
  <c r="Y300" i="8"/>
  <c r="Z300" i="8"/>
  <c r="AA300" i="8"/>
  <c r="AB300" i="8"/>
  <c r="AC300" i="8"/>
  <c r="AD300" i="8"/>
  <c r="AE300" i="8"/>
  <c r="AF300" i="8"/>
  <c r="AG300" i="8"/>
  <c r="AH300" i="8"/>
  <c r="AI300" i="8"/>
  <c r="AJ300" i="8"/>
  <c r="AK300" i="8"/>
  <c r="AL300" i="8"/>
  <c r="AM300" i="8"/>
  <c r="AN300" i="8"/>
  <c r="AO300" i="8"/>
  <c r="AP300" i="8"/>
  <c r="AQ300" i="8"/>
  <c r="AR300" i="8"/>
  <c r="AS300" i="8"/>
  <c r="AT300" i="8"/>
  <c r="AU300" i="8"/>
  <c r="AV300" i="8"/>
  <c r="AW300" i="8"/>
  <c r="AX300" i="8"/>
  <c r="AY300" i="8"/>
  <c r="AZ300" i="8"/>
  <c r="BA300" i="8"/>
  <c r="BB300" i="8"/>
  <c r="BC300" i="8"/>
  <c r="BD300" i="8"/>
  <c r="BE300" i="8"/>
  <c r="BF300" i="8"/>
  <c r="BG300" i="8"/>
  <c r="BH300" i="8"/>
  <c r="BI300" i="8"/>
  <c r="BJ300" i="8"/>
  <c r="BK300" i="8"/>
  <c r="BL300" i="8"/>
  <c r="BM300" i="8"/>
  <c r="BN300" i="8"/>
  <c r="BO300" i="8"/>
  <c r="BP300" i="8"/>
  <c r="BQ300" i="8"/>
  <c r="N288" i="8"/>
  <c r="E301" i="8"/>
  <c r="F301" i="8"/>
  <c r="G301" i="8"/>
  <c r="H301" i="8"/>
  <c r="I301" i="8"/>
  <c r="J301" i="8"/>
  <c r="K301" i="8"/>
  <c r="L301" i="8"/>
  <c r="M301" i="8"/>
  <c r="O301" i="8"/>
  <c r="P301" i="8"/>
  <c r="Q301" i="8"/>
  <c r="R301" i="8"/>
  <c r="S301" i="8"/>
  <c r="T301" i="8"/>
  <c r="U301" i="8"/>
  <c r="V301" i="8"/>
  <c r="W301" i="8"/>
  <c r="X301" i="8"/>
  <c r="Y301" i="8"/>
  <c r="Z301" i="8"/>
  <c r="AA301" i="8"/>
  <c r="AB301" i="8"/>
  <c r="AC301" i="8"/>
  <c r="AD301" i="8"/>
  <c r="AE301" i="8"/>
  <c r="AF301" i="8"/>
  <c r="AG301" i="8"/>
  <c r="AH301" i="8"/>
  <c r="AI301" i="8"/>
  <c r="AJ301" i="8"/>
  <c r="AK301" i="8"/>
  <c r="AL301" i="8"/>
  <c r="AM301" i="8"/>
  <c r="AN301" i="8"/>
  <c r="AO301" i="8"/>
  <c r="AP301" i="8"/>
  <c r="AQ301" i="8"/>
  <c r="AR301" i="8"/>
  <c r="AS301" i="8"/>
  <c r="AT301" i="8"/>
  <c r="AU301" i="8"/>
  <c r="AV301" i="8"/>
  <c r="AW301" i="8"/>
  <c r="AX301" i="8"/>
  <c r="AY301" i="8"/>
  <c r="AZ301" i="8"/>
  <c r="BA301" i="8"/>
  <c r="BB301" i="8"/>
  <c r="BC301" i="8"/>
  <c r="BD301" i="8"/>
  <c r="BE301" i="8"/>
  <c r="BF301" i="8"/>
  <c r="BG301" i="8"/>
  <c r="BH301" i="8"/>
  <c r="BI301" i="8"/>
  <c r="BJ301" i="8"/>
  <c r="BK301" i="8"/>
  <c r="BL301" i="8"/>
  <c r="BM301" i="8"/>
  <c r="BN301" i="8"/>
  <c r="BO301" i="8"/>
  <c r="BP301" i="8"/>
  <c r="BQ301" i="8"/>
  <c r="O288" i="8"/>
  <c r="E302" i="8"/>
  <c r="F302" i="8"/>
  <c r="G302" i="8"/>
  <c r="H302" i="8"/>
  <c r="I302" i="8"/>
  <c r="J302" i="8"/>
  <c r="K302" i="8"/>
  <c r="L302" i="8"/>
  <c r="M302" i="8"/>
  <c r="P302" i="8"/>
  <c r="Q302" i="8"/>
  <c r="R302" i="8"/>
  <c r="S302" i="8"/>
  <c r="T302" i="8"/>
  <c r="U302" i="8"/>
  <c r="V302" i="8"/>
  <c r="W302" i="8"/>
  <c r="X302" i="8"/>
  <c r="Y302" i="8"/>
  <c r="Z302" i="8"/>
  <c r="AA302" i="8"/>
  <c r="AB302" i="8"/>
  <c r="AC302" i="8"/>
  <c r="AD302" i="8"/>
  <c r="AE302" i="8"/>
  <c r="AF302" i="8"/>
  <c r="AG302" i="8"/>
  <c r="AH302" i="8"/>
  <c r="AI302" i="8"/>
  <c r="AJ302" i="8"/>
  <c r="AK302" i="8"/>
  <c r="AL302" i="8"/>
  <c r="AM302" i="8"/>
  <c r="AN302" i="8"/>
  <c r="AO302" i="8"/>
  <c r="AP302" i="8"/>
  <c r="AQ302" i="8"/>
  <c r="AR302" i="8"/>
  <c r="AS302" i="8"/>
  <c r="AT302" i="8"/>
  <c r="AU302" i="8"/>
  <c r="AV302" i="8"/>
  <c r="AW302" i="8"/>
  <c r="AX302" i="8"/>
  <c r="AY302" i="8"/>
  <c r="AZ302" i="8"/>
  <c r="BA302" i="8"/>
  <c r="BB302" i="8"/>
  <c r="BC302" i="8"/>
  <c r="BD302" i="8"/>
  <c r="BE302" i="8"/>
  <c r="BF302" i="8"/>
  <c r="BG302" i="8"/>
  <c r="BH302" i="8"/>
  <c r="BI302" i="8"/>
  <c r="BJ302" i="8"/>
  <c r="BK302" i="8"/>
  <c r="BL302" i="8"/>
  <c r="BM302" i="8"/>
  <c r="BN302" i="8"/>
  <c r="BO302" i="8"/>
  <c r="BP302" i="8"/>
  <c r="BQ302" i="8"/>
  <c r="P288" i="8"/>
  <c r="E303" i="8"/>
  <c r="F303" i="8"/>
  <c r="G303" i="8"/>
  <c r="H303" i="8"/>
  <c r="I303" i="8"/>
  <c r="J303" i="8"/>
  <c r="K303" i="8"/>
  <c r="L303" i="8"/>
  <c r="M303" i="8"/>
  <c r="N303" i="8"/>
  <c r="O303" i="8"/>
  <c r="Q303" i="8"/>
  <c r="R303" i="8"/>
  <c r="S303" i="8"/>
  <c r="T303" i="8"/>
  <c r="U303" i="8"/>
  <c r="V303" i="8"/>
  <c r="W303" i="8"/>
  <c r="X303" i="8"/>
  <c r="Y303" i="8"/>
  <c r="Z303" i="8"/>
  <c r="AA303" i="8"/>
  <c r="AB303" i="8"/>
  <c r="AC303" i="8"/>
  <c r="AD303" i="8"/>
  <c r="AE303" i="8"/>
  <c r="AF303" i="8"/>
  <c r="AG303" i="8"/>
  <c r="AH303" i="8"/>
  <c r="AI303" i="8"/>
  <c r="AJ303" i="8"/>
  <c r="AK303" i="8"/>
  <c r="AL303" i="8"/>
  <c r="AM303" i="8"/>
  <c r="AN303" i="8"/>
  <c r="AO303" i="8"/>
  <c r="AP303" i="8"/>
  <c r="AQ303" i="8"/>
  <c r="AR303" i="8"/>
  <c r="AS303" i="8"/>
  <c r="AT303" i="8"/>
  <c r="AU303" i="8"/>
  <c r="AV303" i="8"/>
  <c r="AW303" i="8"/>
  <c r="AX303" i="8"/>
  <c r="AY303" i="8"/>
  <c r="AZ303" i="8"/>
  <c r="BA303" i="8"/>
  <c r="BB303" i="8"/>
  <c r="BC303" i="8"/>
  <c r="BD303" i="8"/>
  <c r="BE303" i="8"/>
  <c r="BF303" i="8"/>
  <c r="BG303" i="8"/>
  <c r="BH303" i="8"/>
  <c r="BI303" i="8"/>
  <c r="BJ303" i="8"/>
  <c r="BK303" i="8"/>
  <c r="BL303" i="8"/>
  <c r="BM303" i="8"/>
  <c r="BN303" i="8"/>
  <c r="BO303" i="8"/>
  <c r="BP303" i="8"/>
  <c r="BQ303" i="8"/>
  <c r="Q288" i="8"/>
  <c r="F304" i="8"/>
  <c r="G304" i="8"/>
  <c r="H304" i="8"/>
  <c r="I304" i="8"/>
  <c r="J304" i="8"/>
  <c r="K304" i="8"/>
  <c r="L304" i="8"/>
  <c r="M304" i="8"/>
  <c r="O304" i="8"/>
  <c r="P304" i="8"/>
  <c r="R304" i="8"/>
  <c r="S304" i="8"/>
  <c r="T304" i="8"/>
  <c r="U304" i="8"/>
  <c r="V304" i="8"/>
  <c r="W304" i="8"/>
  <c r="X304" i="8"/>
  <c r="Y304" i="8"/>
  <c r="Z304" i="8"/>
  <c r="AA304" i="8"/>
  <c r="AB304" i="8"/>
  <c r="AC304" i="8"/>
  <c r="AD304" i="8"/>
  <c r="AE304" i="8"/>
  <c r="AF304" i="8"/>
  <c r="AG304" i="8"/>
  <c r="AH304" i="8"/>
  <c r="AI304" i="8"/>
  <c r="AJ304" i="8"/>
  <c r="AK304" i="8"/>
  <c r="AL304" i="8"/>
  <c r="AM304" i="8"/>
  <c r="AN304" i="8"/>
  <c r="AO304" i="8"/>
  <c r="AP304" i="8"/>
  <c r="AQ304" i="8"/>
  <c r="AR304" i="8"/>
  <c r="AS304" i="8"/>
  <c r="AT304" i="8"/>
  <c r="AU304" i="8"/>
  <c r="AV304" i="8"/>
  <c r="AW304" i="8"/>
  <c r="AX304" i="8"/>
  <c r="AY304" i="8"/>
  <c r="AZ304" i="8"/>
  <c r="BA304" i="8"/>
  <c r="BB304" i="8"/>
  <c r="BC304" i="8"/>
  <c r="BD304" i="8"/>
  <c r="BE304" i="8"/>
  <c r="BF304" i="8"/>
  <c r="BG304" i="8"/>
  <c r="BH304" i="8"/>
  <c r="BI304" i="8"/>
  <c r="BJ304" i="8"/>
  <c r="BK304" i="8"/>
  <c r="BL304" i="8"/>
  <c r="BM304" i="8"/>
  <c r="BN304" i="8"/>
  <c r="BO304" i="8"/>
  <c r="BP304" i="8"/>
  <c r="BQ304" i="8"/>
  <c r="R288" i="8"/>
  <c r="E305" i="8"/>
  <c r="F305" i="8"/>
  <c r="G305" i="8"/>
  <c r="H305" i="8"/>
  <c r="I305" i="8"/>
  <c r="J305" i="8"/>
  <c r="K305" i="8"/>
  <c r="M305" i="8"/>
  <c r="N305" i="8"/>
  <c r="O305" i="8"/>
  <c r="P305" i="8"/>
  <c r="Q305" i="8"/>
  <c r="R305" i="8"/>
  <c r="S305" i="8"/>
  <c r="T305" i="8"/>
  <c r="U305" i="8"/>
  <c r="V305" i="8"/>
  <c r="W305" i="8"/>
  <c r="X305" i="8"/>
  <c r="Y305" i="8"/>
  <c r="Z305" i="8"/>
  <c r="AA305" i="8"/>
  <c r="AB305" i="8"/>
  <c r="AC305" i="8"/>
  <c r="AD305" i="8"/>
  <c r="AE305" i="8"/>
  <c r="AF305" i="8"/>
  <c r="AG305" i="8"/>
  <c r="AH305" i="8"/>
  <c r="AI305" i="8"/>
  <c r="AJ305" i="8"/>
  <c r="AK305" i="8"/>
  <c r="AL305" i="8"/>
  <c r="AM305" i="8"/>
  <c r="AN305" i="8"/>
  <c r="AO305" i="8"/>
  <c r="AP305" i="8"/>
  <c r="AQ305" i="8"/>
  <c r="AR305" i="8"/>
  <c r="AS305" i="8"/>
  <c r="AT305" i="8"/>
  <c r="AU305" i="8"/>
  <c r="AV305" i="8"/>
  <c r="AW305" i="8"/>
  <c r="AX305" i="8"/>
  <c r="AY305" i="8"/>
  <c r="AZ305" i="8"/>
  <c r="BA305" i="8"/>
  <c r="BB305" i="8"/>
  <c r="BC305" i="8"/>
  <c r="BD305" i="8"/>
  <c r="BE305" i="8"/>
  <c r="BF305" i="8"/>
  <c r="BG305" i="8"/>
  <c r="BH305" i="8"/>
  <c r="BI305" i="8"/>
  <c r="BJ305" i="8"/>
  <c r="BK305" i="8"/>
  <c r="BL305" i="8"/>
  <c r="BM305" i="8"/>
  <c r="BN305" i="8"/>
  <c r="BO305" i="8"/>
  <c r="BP305" i="8"/>
  <c r="BQ305" i="8"/>
  <c r="S288" i="8"/>
  <c r="E306" i="8"/>
  <c r="F306" i="8"/>
  <c r="G306" i="8"/>
  <c r="H306" i="8"/>
  <c r="I306" i="8"/>
  <c r="K306" i="8"/>
  <c r="L306" i="8"/>
  <c r="M306" i="8"/>
  <c r="N306" i="8"/>
  <c r="O306" i="8"/>
  <c r="P306" i="8"/>
  <c r="Q306" i="8"/>
  <c r="R306" i="8"/>
  <c r="S306" i="8"/>
  <c r="T306" i="8"/>
  <c r="U306" i="8"/>
  <c r="V306" i="8"/>
  <c r="W306" i="8"/>
  <c r="X306" i="8"/>
  <c r="Y306" i="8"/>
  <c r="Z306" i="8"/>
  <c r="AA306" i="8"/>
  <c r="AB306" i="8"/>
  <c r="AC306" i="8"/>
  <c r="AD306" i="8"/>
  <c r="AE306" i="8"/>
  <c r="AF306" i="8"/>
  <c r="AG306" i="8"/>
  <c r="AH306" i="8"/>
  <c r="AI306" i="8"/>
  <c r="AJ306" i="8"/>
  <c r="AK306" i="8"/>
  <c r="AL306" i="8"/>
  <c r="AM306" i="8"/>
  <c r="AN306" i="8"/>
  <c r="AO306" i="8"/>
  <c r="AP306" i="8"/>
  <c r="AQ306" i="8"/>
  <c r="AR306" i="8"/>
  <c r="AS306" i="8"/>
  <c r="AT306" i="8"/>
  <c r="AU306" i="8"/>
  <c r="AV306" i="8"/>
  <c r="AW306" i="8"/>
  <c r="AX306" i="8"/>
  <c r="AY306" i="8"/>
  <c r="AZ306" i="8"/>
  <c r="BA306" i="8"/>
  <c r="BB306" i="8"/>
  <c r="BC306" i="8"/>
  <c r="BD306" i="8"/>
  <c r="BE306" i="8"/>
  <c r="BF306" i="8"/>
  <c r="BG306" i="8"/>
  <c r="BH306" i="8"/>
  <c r="BI306" i="8"/>
  <c r="BJ306" i="8"/>
  <c r="BK306" i="8"/>
  <c r="BL306" i="8"/>
  <c r="BM306" i="8"/>
  <c r="BN306" i="8"/>
  <c r="BO306" i="8"/>
  <c r="BP306" i="8"/>
  <c r="BQ306" i="8"/>
  <c r="T288" i="8"/>
  <c r="U307" i="8"/>
  <c r="V307" i="8"/>
  <c r="W307" i="8"/>
  <c r="X307" i="8"/>
  <c r="Y307" i="8"/>
  <c r="Z307" i="8"/>
  <c r="AA307" i="8"/>
  <c r="AB307" i="8"/>
  <c r="AC307" i="8"/>
  <c r="AD307" i="8"/>
  <c r="AE307" i="8"/>
  <c r="AF307" i="8"/>
  <c r="AG307" i="8"/>
  <c r="AH307" i="8"/>
  <c r="AI307" i="8"/>
  <c r="AJ307" i="8"/>
  <c r="AK307" i="8"/>
  <c r="AL307" i="8"/>
  <c r="AM307" i="8"/>
  <c r="AN307" i="8"/>
  <c r="AO307" i="8"/>
  <c r="AP307" i="8"/>
  <c r="AQ307" i="8"/>
  <c r="AR307" i="8"/>
  <c r="AS307" i="8"/>
  <c r="AT307" i="8"/>
  <c r="AU307" i="8"/>
  <c r="AV307" i="8"/>
  <c r="AW307" i="8"/>
  <c r="AX307" i="8"/>
  <c r="AY307" i="8"/>
  <c r="AZ307" i="8"/>
  <c r="BA307" i="8"/>
  <c r="BB307" i="8"/>
  <c r="BC307" i="8"/>
  <c r="BD307" i="8"/>
  <c r="BE307" i="8"/>
  <c r="BF307" i="8"/>
  <c r="BG307" i="8"/>
  <c r="BH307" i="8"/>
  <c r="BI307" i="8"/>
  <c r="BJ307" i="8"/>
  <c r="BK307" i="8"/>
  <c r="BL307" i="8"/>
  <c r="BM307" i="8"/>
  <c r="BN307" i="8"/>
  <c r="BO307" i="8"/>
  <c r="BP307" i="8"/>
  <c r="BQ307" i="8"/>
  <c r="U288" i="8"/>
  <c r="V308" i="8"/>
  <c r="W308" i="8"/>
  <c r="X308" i="8"/>
  <c r="Y308" i="8"/>
  <c r="Z308" i="8"/>
  <c r="AA308" i="8"/>
  <c r="AB308" i="8"/>
  <c r="AC308" i="8"/>
  <c r="AD308" i="8"/>
  <c r="AE308" i="8"/>
  <c r="AF308" i="8"/>
  <c r="AG308" i="8"/>
  <c r="AH308" i="8"/>
  <c r="AI308" i="8"/>
  <c r="AJ308" i="8"/>
  <c r="AK308" i="8"/>
  <c r="AL308" i="8"/>
  <c r="AM308" i="8"/>
  <c r="AN308" i="8"/>
  <c r="AO308" i="8"/>
  <c r="AP308" i="8"/>
  <c r="AQ308" i="8"/>
  <c r="AR308" i="8"/>
  <c r="AS308" i="8"/>
  <c r="AT308" i="8"/>
  <c r="AU308" i="8"/>
  <c r="AV308" i="8"/>
  <c r="AW308" i="8"/>
  <c r="AX308" i="8"/>
  <c r="AY308" i="8"/>
  <c r="AZ308" i="8"/>
  <c r="BA308" i="8"/>
  <c r="BB308" i="8"/>
  <c r="BC308" i="8"/>
  <c r="BD308" i="8"/>
  <c r="BE308" i="8"/>
  <c r="BF308" i="8"/>
  <c r="BG308" i="8"/>
  <c r="BH308" i="8"/>
  <c r="BI308" i="8"/>
  <c r="BJ308" i="8"/>
  <c r="BK308" i="8"/>
  <c r="BL308" i="8"/>
  <c r="BM308" i="8"/>
  <c r="BN308" i="8"/>
  <c r="BO308" i="8"/>
  <c r="BP308" i="8"/>
  <c r="BQ308" i="8"/>
  <c r="V288" i="8"/>
  <c r="E309" i="8"/>
  <c r="F309" i="8"/>
  <c r="G309" i="8"/>
  <c r="H309" i="8"/>
  <c r="I309" i="8"/>
  <c r="J309" i="8"/>
  <c r="K309" i="8"/>
  <c r="L309" i="8"/>
  <c r="M309" i="8"/>
  <c r="N309" i="8"/>
  <c r="W309" i="8"/>
  <c r="X309" i="8"/>
  <c r="Y309" i="8"/>
  <c r="Z309" i="8"/>
  <c r="AA309" i="8"/>
  <c r="AB309" i="8"/>
  <c r="AC309" i="8"/>
  <c r="AD309" i="8"/>
  <c r="AE309" i="8"/>
  <c r="AF309" i="8"/>
  <c r="AG309" i="8"/>
  <c r="AH309" i="8"/>
  <c r="AI309" i="8"/>
  <c r="AJ309" i="8"/>
  <c r="AK309" i="8"/>
  <c r="AL309" i="8"/>
  <c r="AM309" i="8"/>
  <c r="AN309" i="8"/>
  <c r="AO309" i="8"/>
  <c r="AP309" i="8"/>
  <c r="AQ309" i="8"/>
  <c r="AR309" i="8"/>
  <c r="AS309" i="8"/>
  <c r="AT309" i="8"/>
  <c r="AU309" i="8"/>
  <c r="AV309" i="8"/>
  <c r="AW309" i="8"/>
  <c r="AX309" i="8"/>
  <c r="AY309" i="8"/>
  <c r="AZ309" i="8"/>
  <c r="BA309" i="8"/>
  <c r="BB309" i="8"/>
  <c r="BC309" i="8"/>
  <c r="BD309" i="8"/>
  <c r="BE309" i="8"/>
  <c r="BF309" i="8"/>
  <c r="BG309" i="8"/>
  <c r="BH309" i="8"/>
  <c r="BI309" i="8"/>
  <c r="BJ309" i="8"/>
  <c r="BK309" i="8"/>
  <c r="BL309" i="8"/>
  <c r="BM309" i="8"/>
  <c r="BN309" i="8"/>
  <c r="BO309" i="8"/>
  <c r="BP309" i="8"/>
  <c r="BQ309" i="8"/>
  <c r="W288" i="8"/>
  <c r="E310" i="8"/>
  <c r="F310" i="8"/>
  <c r="G310" i="8"/>
  <c r="H310" i="8"/>
  <c r="I310" i="8"/>
  <c r="J310" i="8"/>
  <c r="K310" i="8"/>
  <c r="L310" i="8"/>
  <c r="M310" i="8"/>
  <c r="N310" i="8"/>
  <c r="X310" i="8"/>
  <c r="Y310" i="8"/>
  <c r="Z310" i="8"/>
  <c r="AA310" i="8"/>
  <c r="AB310" i="8"/>
  <c r="AC310" i="8"/>
  <c r="AD310" i="8"/>
  <c r="AE310" i="8"/>
  <c r="AF310" i="8"/>
  <c r="AG310" i="8"/>
  <c r="AH310" i="8"/>
  <c r="AI310" i="8"/>
  <c r="AJ310" i="8"/>
  <c r="AK310" i="8"/>
  <c r="AL310" i="8"/>
  <c r="AM310" i="8"/>
  <c r="AN310" i="8"/>
  <c r="AO310" i="8"/>
  <c r="AP310" i="8"/>
  <c r="AQ310" i="8"/>
  <c r="AR310" i="8"/>
  <c r="AS310" i="8"/>
  <c r="AT310" i="8"/>
  <c r="AU310" i="8"/>
  <c r="AV310" i="8"/>
  <c r="AW310" i="8"/>
  <c r="AX310" i="8"/>
  <c r="AY310" i="8"/>
  <c r="AZ310" i="8"/>
  <c r="BA310" i="8"/>
  <c r="BB310" i="8"/>
  <c r="BC310" i="8"/>
  <c r="BD310" i="8"/>
  <c r="BE310" i="8"/>
  <c r="BF310" i="8"/>
  <c r="BG310" i="8"/>
  <c r="BH310" i="8"/>
  <c r="BI310" i="8"/>
  <c r="BJ310" i="8"/>
  <c r="BK310" i="8"/>
  <c r="BL310" i="8"/>
  <c r="BM310" i="8"/>
  <c r="BN310" i="8"/>
  <c r="BO310" i="8"/>
  <c r="BP310" i="8"/>
  <c r="BQ310" i="8"/>
  <c r="BQ312" i="8"/>
  <c r="BQ318" i="8"/>
  <c r="BP312" i="8"/>
  <c r="BO312" i="8"/>
  <c r="BN312" i="8"/>
  <c r="BM312" i="8"/>
  <c r="BL312" i="8"/>
  <c r="BK312" i="8"/>
  <c r="BJ312" i="8"/>
  <c r="BI312" i="8"/>
  <c r="BH312" i="8"/>
  <c r="BG312" i="8"/>
  <c r="BF312" i="8"/>
  <c r="BE312" i="8"/>
  <c r="BD312" i="8"/>
  <c r="BC312" i="8"/>
  <c r="BB312" i="8"/>
  <c r="BA312" i="8"/>
  <c r="AZ312" i="8"/>
  <c r="AY312" i="8"/>
  <c r="AX312" i="8"/>
  <c r="AW312" i="8"/>
  <c r="AV312" i="8"/>
  <c r="AU312" i="8"/>
  <c r="AT312" i="8"/>
  <c r="AS312" i="8"/>
  <c r="AR312" i="8"/>
  <c r="AQ312" i="8"/>
  <c r="AP312" i="8"/>
  <c r="AO312" i="8"/>
  <c r="AN312" i="8"/>
  <c r="AM312" i="8"/>
  <c r="AL312" i="8"/>
  <c r="AK312" i="8"/>
  <c r="AJ312" i="8"/>
  <c r="AI312" i="8"/>
  <c r="AH312" i="8"/>
  <c r="AG312" i="8"/>
  <c r="AF312" i="8"/>
  <c r="AE312" i="8"/>
  <c r="AD312" i="8"/>
  <c r="AC312" i="8"/>
  <c r="AB312" i="8"/>
  <c r="AA312" i="8"/>
  <c r="Z312" i="8"/>
  <c r="Y312" i="8"/>
  <c r="X312" i="8"/>
  <c r="W312" i="8"/>
  <c r="V312" i="8"/>
  <c r="U312" i="8"/>
  <c r="T312" i="8"/>
  <c r="S312" i="8"/>
  <c r="R312" i="8"/>
  <c r="Q312" i="8"/>
  <c r="P312" i="8"/>
  <c r="O312" i="8"/>
  <c r="N312" i="8"/>
  <c r="M312" i="8"/>
  <c r="L312" i="8"/>
  <c r="K312" i="8"/>
  <c r="J312" i="8"/>
  <c r="I312" i="8"/>
  <c r="H312" i="8"/>
  <c r="G312" i="8"/>
  <c r="F312" i="8"/>
  <c r="E312" i="8"/>
  <c r="D319" i="8"/>
  <c r="E319" i="8"/>
  <c r="F319" i="8"/>
  <c r="G319" i="8"/>
  <c r="H319" i="8"/>
  <c r="I319" i="8"/>
  <c r="J319" i="8"/>
  <c r="K319" i="8"/>
  <c r="L319" i="8"/>
  <c r="M319" i="8"/>
  <c r="N315" i="8"/>
  <c r="N319" i="8"/>
  <c r="O316" i="8"/>
  <c r="O319" i="8"/>
  <c r="P316" i="8"/>
  <c r="P319" i="8"/>
  <c r="Q316" i="8"/>
  <c r="Q319" i="8"/>
  <c r="R316" i="8"/>
  <c r="R319" i="8"/>
  <c r="S316" i="8"/>
  <c r="S319" i="8"/>
  <c r="T319" i="8"/>
  <c r="U319" i="8"/>
  <c r="V319" i="8"/>
  <c r="W319" i="8"/>
  <c r="X319" i="8"/>
  <c r="Y319" i="8"/>
  <c r="Z319" i="8"/>
  <c r="AA319" i="8"/>
  <c r="AB319" i="8"/>
  <c r="AC319" i="8"/>
  <c r="AD319" i="8"/>
  <c r="AE319" i="8"/>
  <c r="AF319" i="8"/>
  <c r="AG319" i="8"/>
  <c r="AH319" i="8"/>
  <c r="AI319" i="8"/>
  <c r="AJ319" i="8"/>
  <c r="AK319" i="8"/>
  <c r="AL319" i="8"/>
  <c r="AM319" i="8"/>
  <c r="AN319" i="8"/>
  <c r="AO319" i="8"/>
  <c r="AP319" i="8"/>
  <c r="AQ319" i="8"/>
  <c r="AR319" i="8"/>
  <c r="AS319" i="8"/>
  <c r="AT319" i="8"/>
  <c r="AU319" i="8"/>
  <c r="AV319" i="8"/>
  <c r="AW319" i="8"/>
  <c r="AX319" i="8"/>
  <c r="AY319" i="8"/>
  <c r="AZ319" i="8"/>
  <c r="BA319" i="8"/>
  <c r="BB319" i="8"/>
  <c r="BC319" i="8"/>
  <c r="BD319" i="8"/>
  <c r="BE319" i="8"/>
  <c r="BF319" i="8"/>
  <c r="BG319" i="8"/>
  <c r="BH319" i="8"/>
  <c r="BI319" i="8"/>
  <c r="BJ319" i="8"/>
  <c r="BK319" i="8"/>
  <c r="BL319" i="8"/>
  <c r="BM319" i="8"/>
  <c r="BN319" i="8"/>
  <c r="BO319" i="8"/>
  <c r="BP319" i="8"/>
  <c r="BQ319" i="8"/>
  <c r="BQ320" i="8"/>
  <c r="I325" i="8"/>
  <c r="D330" i="8"/>
  <c r="E330" i="8"/>
  <c r="F330" i="8"/>
  <c r="G330" i="8"/>
  <c r="H330" i="8"/>
  <c r="H332" i="8"/>
  <c r="H333" i="8"/>
  <c r="H334" i="8"/>
  <c r="I330" i="8"/>
  <c r="J330" i="8"/>
  <c r="K330" i="8"/>
  <c r="L330" i="8"/>
  <c r="M330" i="8"/>
  <c r="N330" i="8"/>
  <c r="O330" i="8"/>
  <c r="P330" i="8"/>
  <c r="Q330" i="8"/>
  <c r="R330" i="8"/>
  <c r="S330" i="8"/>
  <c r="T330" i="8"/>
  <c r="U330" i="8"/>
  <c r="V330" i="8"/>
  <c r="W330" i="8"/>
  <c r="X330" i="8"/>
  <c r="Y330" i="8"/>
  <c r="Z330" i="8"/>
  <c r="AA330" i="8"/>
  <c r="AB330" i="8"/>
  <c r="AC330" i="8"/>
  <c r="AD330" i="8"/>
  <c r="AE330" i="8"/>
  <c r="AF330" i="8"/>
  <c r="AG330" i="8"/>
  <c r="AH330" i="8"/>
  <c r="AI330" i="8"/>
  <c r="AJ330" i="8"/>
  <c r="AK330" i="8"/>
  <c r="AL330" i="8"/>
  <c r="AM330" i="8"/>
  <c r="AN330" i="8"/>
  <c r="AO330" i="8"/>
  <c r="AP330" i="8"/>
  <c r="AQ330" i="8"/>
  <c r="AR330" i="8"/>
  <c r="AS330" i="8"/>
  <c r="AT330" i="8"/>
  <c r="AU330" i="8"/>
  <c r="AV330" i="8"/>
  <c r="AW330" i="8"/>
  <c r="AX330" i="8"/>
  <c r="AY330" i="8"/>
  <c r="AZ330" i="8"/>
  <c r="BA330" i="8"/>
  <c r="BB330" i="8"/>
  <c r="BC330" i="8"/>
  <c r="BD330" i="8"/>
  <c r="BE330" i="8"/>
  <c r="BF330" i="8"/>
  <c r="BG330" i="8"/>
  <c r="BH330" i="8"/>
  <c r="BI330" i="8"/>
  <c r="BJ330" i="8"/>
  <c r="BK330" i="8"/>
  <c r="BL330" i="8"/>
  <c r="BM330" i="8"/>
  <c r="BN330" i="8"/>
  <c r="BO330" i="8"/>
  <c r="BP330" i="8"/>
  <c r="BQ330" i="8"/>
  <c r="BP334" i="8"/>
  <c r="D339" i="8"/>
  <c r="E342" i="8"/>
  <c r="F342" i="8"/>
  <c r="G342" i="8"/>
  <c r="H342" i="8"/>
  <c r="I342" i="8"/>
  <c r="J342" i="8"/>
  <c r="K342" i="8"/>
  <c r="L342" i="8"/>
  <c r="M342" i="8"/>
  <c r="N342" i="8"/>
  <c r="O342" i="8"/>
  <c r="P342" i="8"/>
  <c r="Q342" i="8"/>
  <c r="R342" i="8"/>
  <c r="S342" i="8"/>
  <c r="T342" i="8"/>
  <c r="U342" i="8"/>
  <c r="V342" i="8"/>
  <c r="W342" i="8"/>
  <c r="X342" i="8"/>
  <c r="Y342" i="8"/>
  <c r="Z342" i="8"/>
  <c r="AA342" i="8"/>
  <c r="AB342" i="8"/>
  <c r="AC342" i="8"/>
  <c r="AD342" i="8"/>
  <c r="AE342" i="8"/>
  <c r="AF342" i="8"/>
  <c r="AG342" i="8"/>
  <c r="AH342" i="8"/>
  <c r="AI342" i="8"/>
  <c r="AJ342" i="8"/>
  <c r="AK342" i="8"/>
  <c r="AL342" i="8"/>
  <c r="AM342" i="8"/>
  <c r="AN342" i="8"/>
  <c r="AO342" i="8"/>
  <c r="AP342" i="8"/>
  <c r="AQ342" i="8"/>
  <c r="AR342" i="8"/>
  <c r="AS342" i="8"/>
  <c r="AT342" i="8"/>
  <c r="AU342" i="8"/>
  <c r="AV342" i="8"/>
  <c r="AW342" i="8"/>
  <c r="AX342" i="8"/>
  <c r="AY342" i="8"/>
  <c r="AZ342" i="8"/>
  <c r="BA342" i="8"/>
  <c r="BB342" i="8"/>
  <c r="BC342" i="8"/>
  <c r="BD342" i="8"/>
  <c r="BE342" i="8"/>
  <c r="BF342" i="8"/>
  <c r="BG342" i="8"/>
  <c r="BH342" i="8"/>
  <c r="BI342" i="8"/>
  <c r="BJ342" i="8"/>
  <c r="BK342" i="8"/>
  <c r="BL342" i="8"/>
  <c r="BM342" i="8"/>
  <c r="BN342" i="8"/>
  <c r="BO342" i="8"/>
  <c r="BP342" i="8"/>
  <c r="BQ342" i="8"/>
  <c r="E339" i="8"/>
  <c r="E343" i="8"/>
  <c r="F343" i="8"/>
  <c r="G343" i="8"/>
  <c r="H343" i="8"/>
  <c r="I343" i="8"/>
  <c r="J343" i="8"/>
  <c r="K343" i="8"/>
  <c r="L343" i="8"/>
  <c r="M343" i="8"/>
  <c r="N343" i="8"/>
  <c r="O343" i="8"/>
  <c r="P343" i="8"/>
  <c r="Q343" i="8"/>
  <c r="R343" i="8"/>
  <c r="S343" i="8"/>
  <c r="T343" i="8"/>
  <c r="U343" i="8"/>
  <c r="V343" i="8"/>
  <c r="W343" i="8"/>
  <c r="X343" i="8"/>
  <c r="Y343" i="8"/>
  <c r="Z343" i="8"/>
  <c r="AA343" i="8"/>
  <c r="AB343" i="8"/>
  <c r="AC343" i="8"/>
  <c r="AD343" i="8"/>
  <c r="AE343" i="8"/>
  <c r="AF343" i="8"/>
  <c r="AG343" i="8"/>
  <c r="AH343" i="8"/>
  <c r="AI343" i="8"/>
  <c r="AJ343" i="8"/>
  <c r="AK343" i="8"/>
  <c r="AL343" i="8"/>
  <c r="AM343" i="8"/>
  <c r="AN343" i="8"/>
  <c r="AO343" i="8"/>
  <c r="AP343" i="8"/>
  <c r="AQ343" i="8"/>
  <c r="AR343" i="8"/>
  <c r="AS343" i="8"/>
  <c r="AT343" i="8"/>
  <c r="AU343" i="8"/>
  <c r="AV343" i="8"/>
  <c r="AW343" i="8"/>
  <c r="AX343" i="8"/>
  <c r="AY343" i="8"/>
  <c r="AZ343" i="8"/>
  <c r="BA343" i="8"/>
  <c r="BB343" i="8"/>
  <c r="BC343" i="8"/>
  <c r="BD343" i="8"/>
  <c r="BE343" i="8"/>
  <c r="BF343" i="8"/>
  <c r="BG343" i="8"/>
  <c r="BH343" i="8"/>
  <c r="BI343" i="8"/>
  <c r="BJ343" i="8"/>
  <c r="BK343" i="8"/>
  <c r="BL343" i="8"/>
  <c r="BM343" i="8"/>
  <c r="BN343" i="8"/>
  <c r="BO343" i="8"/>
  <c r="BP343" i="8"/>
  <c r="BQ343" i="8"/>
  <c r="F339" i="8"/>
  <c r="E344" i="8"/>
  <c r="F344" i="8"/>
  <c r="G344" i="8"/>
  <c r="H344" i="8"/>
  <c r="I344" i="8"/>
  <c r="J344" i="8"/>
  <c r="K344" i="8"/>
  <c r="L344" i="8"/>
  <c r="M344" i="8"/>
  <c r="N344" i="8"/>
  <c r="O344" i="8"/>
  <c r="P344" i="8"/>
  <c r="Q344" i="8"/>
  <c r="R344" i="8"/>
  <c r="S344" i="8"/>
  <c r="T344" i="8"/>
  <c r="U344" i="8"/>
  <c r="V344" i="8"/>
  <c r="W344" i="8"/>
  <c r="X344" i="8"/>
  <c r="Y344" i="8"/>
  <c r="Z344" i="8"/>
  <c r="AA344" i="8"/>
  <c r="AB344" i="8"/>
  <c r="AC344" i="8"/>
  <c r="AD344" i="8"/>
  <c r="AE344" i="8"/>
  <c r="AF344" i="8"/>
  <c r="AG344" i="8"/>
  <c r="AH344" i="8"/>
  <c r="AI344" i="8"/>
  <c r="AJ344" i="8"/>
  <c r="AK344" i="8"/>
  <c r="AL344" i="8"/>
  <c r="AM344" i="8"/>
  <c r="AN344" i="8"/>
  <c r="AO344" i="8"/>
  <c r="AP344" i="8"/>
  <c r="AQ344" i="8"/>
  <c r="AR344" i="8"/>
  <c r="AS344" i="8"/>
  <c r="AT344" i="8"/>
  <c r="AU344" i="8"/>
  <c r="AV344" i="8"/>
  <c r="AW344" i="8"/>
  <c r="AX344" i="8"/>
  <c r="AY344" i="8"/>
  <c r="AZ344" i="8"/>
  <c r="BA344" i="8"/>
  <c r="BB344" i="8"/>
  <c r="BC344" i="8"/>
  <c r="BD344" i="8"/>
  <c r="BE344" i="8"/>
  <c r="BF344" i="8"/>
  <c r="BG344" i="8"/>
  <c r="BH344" i="8"/>
  <c r="BI344" i="8"/>
  <c r="BJ344" i="8"/>
  <c r="BK344" i="8"/>
  <c r="BL344" i="8"/>
  <c r="BM344" i="8"/>
  <c r="BN344" i="8"/>
  <c r="BO344" i="8"/>
  <c r="BP344" i="8"/>
  <c r="BQ344" i="8"/>
  <c r="G339" i="8"/>
  <c r="F345" i="8"/>
  <c r="G345" i="8"/>
  <c r="H345" i="8"/>
  <c r="I345" i="8"/>
  <c r="J345" i="8"/>
  <c r="K345" i="8"/>
  <c r="L345" i="8"/>
  <c r="M345" i="8"/>
  <c r="N345" i="8"/>
  <c r="O345" i="8"/>
  <c r="P345" i="8"/>
  <c r="Q345" i="8"/>
  <c r="R345" i="8"/>
  <c r="S345" i="8"/>
  <c r="T345" i="8"/>
  <c r="U345" i="8"/>
  <c r="V345" i="8"/>
  <c r="W345" i="8"/>
  <c r="X345" i="8"/>
  <c r="Y345" i="8"/>
  <c r="Z345" i="8"/>
  <c r="AA345" i="8"/>
  <c r="AB345" i="8"/>
  <c r="AC345" i="8"/>
  <c r="AD345" i="8"/>
  <c r="AE345" i="8"/>
  <c r="AF345" i="8"/>
  <c r="AG345" i="8"/>
  <c r="AH345" i="8"/>
  <c r="AI345" i="8"/>
  <c r="AJ345" i="8"/>
  <c r="AK345" i="8"/>
  <c r="AL345" i="8"/>
  <c r="AM345" i="8"/>
  <c r="AN345" i="8"/>
  <c r="AO345" i="8"/>
  <c r="AP345" i="8"/>
  <c r="AQ345" i="8"/>
  <c r="AR345" i="8"/>
  <c r="AS345" i="8"/>
  <c r="AT345" i="8"/>
  <c r="AU345" i="8"/>
  <c r="AV345" i="8"/>
  <c r="AW345" i="8"/>
  <c r="AX345" i="8"/>
  <c r="AY345" i="8"/>
  <c r="AZ345" i="8"/>
  <c r="BA345" i="8"/>
  <c r="BB345" i="8"/>
  <c r="BC345" i="8"/>
  <c r="BD345" i="8"/>
  <c r="BE345" i="8"/>
  <c r="BF345" i="8"/>
  <c r="BG345" i="8"/>
  <c r="BH345" i="8"/>
  <c r="BI345" i="8"/>
  <c r="BJ345" i="8"/>
  <c r="BK345" i="8"/>
  <c r="BL345" i="8"/>
  <c r="BM345" i="8"/>
  <c r="BN345" i="8"/>
  <c r="BO345" i="8"/>
  <c r="BP345" i="8"/>
  <c r="BQ345" i="8"/>
  <c r="H339" i="8"/>
  <c r="E346" i="8"/>
  <c r="G346" i="8"/>
  <c r="H346" i="8"/>
  <c r="I346" i="8"/>
  <c r="J346" i="8"/>
  <c r="K346" i="8"/>
  <c r="L346" i="8"/>
  <c r="M346" i="8"/>
  <c r="N346" i="8"/>
  <c r="O346" i="8"/>
  <c r="P346" i="8"/>
  <c r="Q346" i="8"/>
  <c r="R346" i="8"/>
  <c r="S346" i="8"/>
  <c r="T346" i="8"/>
  <c r="U346" i="8"/>
  <c r="V346" i="8"/>
  <c r="W346" i="8"/>
  <c r="X346" i="8"/>
  <c r="Y346" i="8"/>
  <c r="Z346" i="8"/>
  <c r="AA346" i="8"/>
  <c r="AB346" i="8"/>
  <c r="AC346" i="8"/>
  <c r="AD346" i="8"/>
  <c r="AE346" i="8"/>
  <c r="AF346" i="8"/>
  <c r="AG346" i="8"/>
  <c r="AH346" i="8"/>
  <c r="AI346" i="8"/>
  <c r="AJ346" i="8"/>
  <c r="AK346" i="8"/>
  <c r="AL346" i="8"/>
  <c r="AM346" i="8"/>
  <c r="AN346" i="8"/>
  <c r="AO346" i="8"/>
  <c r="AP346" i="8"/>
  <c r="AQ346" i="8"/>
  <c r="AR346" i="8"/>
  <c r="AS346" i="8"/>
  <c r="AT346" i="8"/>
  <c r="AU346" i="8"/>
  <c r="AV346" i="8"/>
  <c r="AW346" i="8"/>
  <c r="AX346" i="8"/>
  <c r="AY346" i="8"/>
  <c r="AZ346" i="8"/>
  <c r="BA346" i="8"/>
  <c r="BB346" i="8"/>
  <c r="BC346" i="8"/>
  <c r="BD346" i="8"/>
  <c r="BE346" i="8"/>
  <c r="BF346" i="8"/>
  <c r="BG346" i="8"/>
  <c r="BH346" i="8"/>
  <c r="BI346" i="8"/>
  <c r="BJ346" i="8"/>
  <c r="BK346" i="8"/>
  <c r="BL346" i="8"/>
  <c r="BM346" i="8"/>
  <c r="BN346" i="8"/>
  <c r="BO346" i="8"/>
  <c r="BP346" i="8"/>
  <c r="BQ346" i="8"/>
  <c r="I339" i="8"/>
  <c r="E347" i="8"/>
  <c r="G347" i="8"/>
  <c r="H347" i="8"/>
  <c r="I347" i="8"/>
  <c r="J347" i="8"/>
  <c r="K347" i="8"/>
  <c r="L347" i="8"/>
  <c r="M347" i="8"/>
  <c r="N347" i="8"/>
  <c r="O347" i="8"/>
  <c r="P347" i="8"/>
  <c r="Q347" i="8"/>
  <c r="R347" i="8"/>
  <c r="S347" i="8"/>
  <c r="T347" i="8"/>
  <c r="U347" i="8"/>
  <c r="V347" i="8"/>
  <c r="W347" i="8"/>
  <c r="X347" i="8"/>
  <c r="Y347" i="8"/>
  <c r="Z347" i="8"/>
  <c r="AA347" i="8"/>
  <c r="AB347" i="8"/>
  <c r="AC347" i="8"/>
  <c r="AD347" i="8"/>
  <c r="AE347" i="8"/>
  <c r="AF347" i="8"/>
  <c r="AG347" i="8"/>
  <c r="AH347" i="8"/>
  <c r="AI347" i="8"/>
  <c r="AJ347" i="8"/>
  <c r="AK347" i="8"/>
  <c r="AL347" i="8"/>
  <c r="AM347" i="8"/>
  <c r="AN347" i="8"/>
  <c r="AO347" i="8"/>
  <c r="AP347" i="8"/>
  <c r="AQ347" i="8"/>
  <c r="AR347" i="8"/>
  <c r="AS347" i="8"/>
  <c r="AT347" i="8"/>
  <c r="AU347" i="8"/>
  <c r="AV347" i="8"/>
  <c r="AW347" i="8"/>
  <c r="AX347" i="8"/>
  <c r="AY347" i="8"/>
  <c r="AZ347" i="8"/>
  <c r="BA347" i="8"/>
  <c r="BB347" i="8"/>
  <c r="BC347" i="8"/>
  <c r="BD347" i="8"/>
  <c r="BE347" i="8"/>
  <c r="BF347" i="8"/>
  <c r="BG347" i="8"/>
  <c r="BH347" i="8"/>
  <c r="BI347" i="8"/>
  <c r="BJ347" i="8"/>
  <c r="BK347" i="8"/>
  <c r="BL347" i="8"/>
  <c r="BM347" i="8"/>
  <c r="BN347" i="8"/>
  <c r="BO347" i="8"/>
  <c r="BP347" i="8"/>
  <c r="BQ347" i="8"/>
  <c r="J339" i="8"/>
  <c r="E348" i="8"/>
  <c r="F348" i="8"/>
  <c r="G348" i="8"/>
  <c r="H348" i="8"/>
  <c r="I348" i="8"/>
  <c r="J348" i="8"/>
  <c r="K348" i="8"/>
  <c r="L348" i="8"/>
  <c r="M348" i="8"/>
  <c r="N348" i="8"/>
  <c r="O348" i="8"/>
  <c r="P348" i="8"/>
  <c r="Q348" i="8"/>
  <c r="R348" i="8"/>
  <c r="S348" i="8"/>
  <c r="T348" i="8"/>
  <c r="U348" i="8"/>
  <c r="V348" i="8"/>
  <c r="W348" i="8"/>
  <c r="X348" i="8"/>
  <c r="Y348" i="8"/>
  <c r="Z348" i="8"/>
  <c r="AA348" i="8"/>
  <c r="AB348" i="8"/>
  <c r="AC348" i="8"/>
  <c r="AD348" i="8"/>
  <c r="AE348" i="8"/>
  <c r="AF348" i="8"/>
  <c r="AG348" i="8"/>
  <c r="AH348" i="8"/>
  <c r="AI348" i="8"/>
  <c r="AJ348" i="8"/>
  <c r="AK348" i="8"/>
  <c r="AL348" i="8"/>
  <c r="AM348" i="8"/>
  <c r="AN348" i="8"/>
  <c r="AO348" i="8"/>
  <c r="AP348" i="8"/>
  <c r="AQ348" i="8"/>
  <c r="AR348" i="8"/>
  <c r="AS348" i="8"/>
  <c r="AT348" i="8"/>
  <c r="AU348" i="8"/>
  <c r="AV348" i="8"/>
  <c r="AW348" i="8"/>
  <c r="AX348" i="8"/>
  <c r="AY348" i="8"/>
  <c r="AZ348" i="8"/>
  <c r="BA348" i="8"/>
  <c r="BB348" i="8"/>
  <c r="BC348" i="8"/>
  <c r="BD348" i="8"/>
  <c r="BE348" i="8"/>
  <c r="BF348" i="8"/>
  <c r="BG348" i="8"/>
  <c r="BH348" i="8"/>
  <c r="BI348" i="8"/>
  <c r="BJ348" i="8"/>
  <c r="BK348" i="8"/>
  <c r="BL348" i="8"/>
  <c r="BM348" i="8"/>
  <c r="BN348" i="8"/>
  <c r="BO348" i="8"/>
  <c r="BP348" i="8"/>
  <c r="BQ348" i="8"/>
  <c r="K339" i="8"/>
  <c r="E349" i="8"/>
  <c r="F349" i="8"/>
  <c r="G349" i="8"/>
  <c r="H349" i="8"/>
  <c r="I349" i="8"/>
  <c r="K349" i="8"/>
  <c r="L349" i="8"/>
  <c r="M349" i="8"/>
  <c r="N349" i="8"/>
  <c r="O349" i="8"/>
  <c r="P349" i="8"/>
  <c r="Q349" i="8"/>
  <c r="R349" i="8"/>
  <c r="S349" i="8"/>
  <c r="T349" i="8"/>
  <c r="U349" i="8"/>
  <c r="V349" i="8"/>
  <c r="W349" i="8"/>
  <c r="X349" i="8"/>
  <c r="Y349" i="8"/>
  <c r="Z349" i="8"/>
  <c r="AA349" i="8"/>
  <c r="AB349" i="8"/>
  <c r="AC349" i="8"/>
  <c r="AD349" i="8"/>
  <c r="AE349" i="8"/>
  <c r="AF349" i="8"/>
  <c r="AG349" i="8"/>
  <c r="AH349" i="8"/>
  <c r="AI349" i="8"/>
  <c r="AJ349" i="8"/>
  <c r="AK349" i="8"/>
  <c r="AL349" i="8"/>
  <c r="AM349" i="8"/>
  <c r="AN349" i="8"/>
  <c r="AO349" i="8"/>
  <c r="AP349" i="8"/>
  <c r="AQ349" i="8"/>
  <c r="AR349" i="8"/>
  <c r="AS349" i="8"/>
  <c r="AT349" i="8"/>
  <c r="AU349" i="8"/>
  <c r="AV349" i="8"/>
  <c r="AW349" i="8"/>
  <c r="AX349" i="8"/>
  <c r="AY349" i="8"/>
  <c r="AZ349" i="8"/>
  <c r="BA349" i="8"/>
  <c r="BB349" i="8"/>
  <c r="BC349" i="8"/>
  <c r="BD349" i="8"/>
  <c r="BE349" i="8"/>
  <c r="BF349" i="8"/>
  <c r="BG349" i="8"/>
  <c r="BH349" i="8"/>
  <c r="BI349" i="8"/>
  <c r="BJ349" i="8"/>
  <c r="BK349" i="8"/>
  <c r="BL349" i="8"/>
  <c r="BM349" i="8"/>
  <c r="BN349" i="8"/>
  <c r="BO349" i="8"/>
  <c r="BP349" i="8"/>
  <c r="BQ349" i="8"/>
  <c r="L339" i="8"/>
  <c r="E350" i="8"/>
  <c r="F350" i="8"/>
  <c r="G350" i="8"/>
  <c r="I350" i="8"/>
  <c r="J350" i="8"/>
  <c r="K350" i="8"/>
  <c r="L350" i="8"/>
  <c r="M350" i="8"/>
  <c r="N350" i="8"/>
  <c r="O350" i="8"/>
  <c r="P350" i="8"/>
  <c r="Q350" i="8"/>
  <c r="R350" i="8"/>
  <c r="S350" i="8"/>
  <c r="T350" i="8"/>
  <c r="U350" i="8"/>
  <c r="V350" i="8"/>
  <c r="W350" i="8"/>
  <c r="X350" i="8"/>
  <c r="Y350" i="8"/>
  <c r="Z350" i="8"/>
  <c r="AA350" i="8"/>
  <c r="AB350" i="8"/>
  <c r="AC350" i="8"/>
  <c r="AD350" i="8"/>
  <c r="AE350" i="8"/>
  <c r="AF350" i="8"/>
  <c r="AG350" i="8"/>
  <c r="AH350" i="8"/>
  <c r="AI350" i="8"/>
  <c r="AJ350" i="8"/>
  <c r="AK350" i="8"/>
  <c r="AL350" i="8"/>
  <c r="AM350" i="8"/>
  <c r="AN350" i="8"/>
  <c r="AO350" i="8"/>
  <c r="AP350" i="8"/>
  <c r="AQ350" i="8"/>
  <c r="AR350" i="8"/>
  <c r="AS350" i="8"/>
  <c r="AT350" i="8"/>
  <c r="AU350" i="8"/>
  <c r="AV350" i="8"/>
  <c r="AW350" i="8"/>
  <c r="AX350" i="8"/>
  <c r="AY350" i="8"/>
  <c r="AZ350" i="8"/>
  <c r="BA350" i="8"/>
  <c r="BB350" i="8"/>
  <c r="BC350" i="8"/>
  <c r="BD350" i="8"/>
  <c r="BE350" i="8"/>
  <c r="BF350" i="8"/>
  <c r="BG350" i="8"/>
  <c r="BH350" i="8"/>
  <c r="BI350" i="8"/>
  <c r="BJ350" i="8"/>
  <c r="BK350" i="8"/>
  <c r="BL350" i="8"/>
  <c r="BM350" i="8"/>
  <c r="BN350" i="8"/>
  <c r="BO350" i="8"/>
  <c r="BP350" i="8"/>
  <c r="BQ350" i="8"/>
  <c r="M339" i="8"/>
  <c r="E351" i="8"/>
  <c r="G351" i="8"/>
  <c r="H351" i="8"/>
  <c r="I351" i="8"/>
  <c r="J351" i="8"/>
  <c r="K351" i="8"/>
  <c r="L351" i="8"/>
  <c r="M351" i="8"/>
  <c r="N351" i="8"/>
  <c r="O351" i="8"/>
  <c r="P351" i="8"/>
  <c r="Q351" i="8"/>
  <c r="R351" i="8"/>
  <c r="S351" i="8"/>
  <c r="T351" i="8"/>
  <c r="U351" i="8"/>
  <c r="V351" i="8"/>
  <c r="W351" i="8"/>
  <c r="X351" i="8"/>
  <c r="Y351" i="8"/>
  <c r="Z351" i="8"/>
  <c r="AA351" i="8"/>
  <c r="AB351" i="8"/>
  <c r="AC351" i="8"/>
  <c r="AD351" i="8"/>
  <c r="AE351" i="8"/>
  <c r="AF351" i="8"/>
  <c r="AG351" i="8"/>
  <c r="AH351" i="8"/>
  <c r="AI351" i="8"/>
  <c r="AJ351" i="8"/>
  <c r="AK351" i="8"/>
  <c r="AL351" i="8"/>
  <c r="AM351" i="8"/>
  <c r="AN351" i="8"/>
  <c r="AO351" i="8"/>
  <c r="AP351" i="8"/>
  <c r="AQ351" i="8"/>
  <c r="AR351" i="8"/>
  <c r="AS351" i="8"/>
  <c r="AT351" i="8"/>
  <c r="AU351" i="8"/>
  <c r="AV351" i="8"/>
  <c r="AW351" i="8"/>
  <c r="AX351" i="8"/>
  <c r="AY351" i="8"/>
  <c r="AZ351" i="8"/>
  <c r="BA351" i="8"/>
  <c r="BB351" i="8"/>
  <c r="BC351" i="8"/>
  <c r="BD351" i="8"/>
  <c r="BE351" i="8"/>
  <c r="BF351" i="8"/>
  <c r="BG351" i="8"/>
  <c r="BH351" i="8"/>
  <c r="BI351" i="8"/>
  <c r="BJ351" i="8"/>
  <c r="BK351" i="8"/>
  <c r="BL351" i="8"/>
  <c r="BM351" i="8"/>
  <c r="BN351" i="8"/>
  <c r="BO351" i="8"/>
  <c r="BP351" i="8"/>
  <c r="BQ351" i="8"/>
  <c r="N339" i="8"/>
  <c r="E352" i="8"/>
  <c r="F352" i="8"/>
  <c r="G352" i="8"/>
  <c r="H352" i="8"/>
  <c r="I352" i="8"/>
  <c r="J352" i="8"/>
  <c r="K352" i="8"/>
  <c r="M352" i="8"/>
  <c r="N352" i="8"/>
  <c r="O352" i="8"/>
  <c r="P352" i="8"/>
  <c r="Q352" i="8"/>
  <c r="R352" i="8"/>
  <c r="S352" i="8"/>
  <c r="T352" i="8"/>
  <c r="U352" i="8"/>
  <c r="V352" i="8"/>
  <c r="W352" i="8"/>
  <c r="X352" i="8"/>
  <c r="Y352" i="8"/>
  <c r="Z352" i="8"/>
  <c r="AA352" i="8"/>
  <c r="AB352" i="8"/>
  <c r="AC352" i="8"/>
  <c r="AD352" i="8"/>
  <c r="AE352" i="8"/>
  <c r="AF352" i="8"/>
  <c r="AG352" i="8"/>
  <c r="AH352" i="8"/>
  <c r="AI352" i="8"/>
  <c r="AJ352" i="8"/>
  <c r="AK352" i="8"/>
  <c r="AL352" i="8"/>
  <c r="AM352" i="8"/>
  <c r="AN352" i="8"/>
  <c r="AO352" i="8"/>
  <c r="AP352" i="8"/>
  <c r="AQ352" i="8"/>
  <c r="AR352" i="8"/>
  <c r="AS352" i="8"/>
  <c r="AT352" i="8"/>
  <c r="AU352" i="8"/>
  <c r="AV352" i="8"/>
  <c r="AW352" i="8"/>
  <c r="AX352" i="8"/>
  <c r="AY352" i="8"/>
  <c r="AZ352" i="8"/>
  <c r="BA352" i="8"/>
  <c r="BB352" i="8"/>
  <c r="BC352" i="8"/>
  <c r="BD352" i="8"/>
  <c r="BE352" i="8"/>
  <c r="BF352" i="8"/>
  <c r="BG352" i="8"/>
  <c r="BH352" i="8"/>
  <c r="BI352" i="8"/>
  <c r="BJ352" i="8"/>
  <c r="BK352" i="8"/>
  <c r="BL352" i="8"/>
  <c r="BM352" i="8"/>
  <c r="BN352" i="8"/>
  <c r="BO352" i="8"/>
  <c r="BP352" i="8"/>
  <c r="BQ352" i="8"/>
  <c r="O339" i="8"/>
  <c r="E353" i="8"/>
  <c r="F353" i="8"/>
  <c r="G353" i="8"/>
  <c r="H353" i="8"/>
  <c r="I353" i="8"/>
  <c r="K353" i="8"/>
  <c r="L353" i="8"/>
  <c r="M353" i="8"/>
  <c r="N353" i="8"/>
  <c r="O353" i="8"/>
  <c r="P353" i="8"/>
  <c r="Q353" i="8"/>
  <c r="R353" i="8"/>
  <c r="S353" i="8"/>
  <c r="T353" i="8"/>
  <c r="U353" i="8"/>
  <c r="V353" i="8"/>
  <c r="W353" i="8"/>
  <c r="X353" i="8"/>
  <c r="Y353" i="8"/>
  <c r="Z353" i="8"/>
  <c r="AA353" i="8"/>
  <c r="AB353" i="8"/>
  <c r="AC353" i="8"/>
  <c r="AD353" i="8"/>
  <c r="AE353" i="8"/>
  <c r="AF353" i="8"/>
  <c r="AG353" i="8"/>
  <c r="AH353" i="8"/>
  <c r="AI353" i="8"/>
  <c r="AJ353" i="8"/>
  <c r="AK353" i="8"/>
  <c r="AL353" i="8"/>
  <c r="AM353" i="8"/>
  <c r="AN353" i="8"/>
  <c r="AO353" i="8"/>
  <c r="AP353" i="8"/>
  <c r="AQ353" i="8"/>
  <c r="AR353" i="8"/>
  <c r="AS353" i="8"/>
  <c r="AT353" i="8"/>
  <c r="AU353" i="8"/>
  <c r="AV353" i="8"/>
  <c r="AW353" i="8"/>
  <c r="AX353" i="8"/>
  <c r="AY353" i="8"/>
  <c r="AZ353" i="8"/>
  <c r="BA353" i="8"/>
  <c r="BB353" i="8"/>
  <c r="BC353" i="8"/>
  <c r="BD353" i="8"/>
  <c r="BE353" i="8"/>
  <c r="BF353" i="8"/>
  <c r="BG353" i="8"/>
  <c r="BH353" i="8"/>
  <c r="BI353" i="8"/>
  <c r="BJ353" i="8"/>
  <c r="BK353" i="8"/>
  <c r="BL353" i="8"/>
  <c r="BM353" i="8"/>
  <c r="BN353" i="8"/>
  <c r="BO353" i="8"/>
  <c r="BP353" i="8"/>
  <c r="BQ353" i="8"/>
  <c r="P339" i="8"/>
  <c r="E354" i="8"/>
  <c r="F354" i="8"/>
  <c r="G354" i="8"/>
  <c r="I354" i="8"/>
  <c r="J354" i="8"/>
  <c r="K354" i="8"/>
  <c r="L354" i="8"/>
  <c r="M354" i="8"/>
  <c r="N354" i="8"/>
  <c r="O354" i="8"/>
  <c r="P354" i="8"/>
  <c r="Q354" i="8"/>
  <c r="R354" i="8"/>
  <c r="S354" i="8"/>
  <c r="T354" i="8"/>
  <c r="U354" i="8"/>
  <c r="V354" i="8"/>
  <c r="W354" i="8"/>
  <c r="X354" i="8"/>
  <c r="Y354" i="8"/>
  <c r="Z354" i="8"/>
  <c r="AA354" i="8"/>
  <c r="AB354" i="8"/>
  <c r="AC354" i="8"/>
  <c r="AD354" i="8"/>
  <c r="AE354" i="8"/>
  <c r="AF354" i="8"/>
  <c r="AG354" i="8"/>
  <c r="AH354" i="8"/>
  <c r="AI354" i="8"/>
  <c r="AJ354" i="8"/>
  <c r="AK354" i="8"/>
  <c r="AL354" i="8"/>
  <c r="AM354" i="8"/>
  <c r="AN354" i="8"/>
  <c r="AO354" i="8"/>
  <c r="AP354" i="8"/>
  <c r="AQ354" i="8"/>
  <c r="AR354" i="8"/>
  <c r="AS354" i="8"/>
  <c r="AT354" i="8"/>
  <c r="AU354" i="8"/>
  <c r="AV354" i="8"/>
  <c r="AW354" i="8"/>
  <c r="AX354" i="8"/>
  <c r="AY354" i="8"/>
  <c r="AZ354" i="8"/>
  <c r="BA354" i="8"/>
  <c r="BB354" i="8"/>
  <c r="BC354" i="8"/>
  <c r="BD354" i="8"/>
  <c r="BE354" i="8"/>
  <c r="BF354" i="8"/>
  <c r="BG354" i="8"/>
  <c r="BH354" i="8"/>
  <c r="BI354" i="8"/>
  <c r="BJ354" i="8"/>
  <c r="BK354" i="8"/>
  <c r="BL354" i="8"/>
  <c r="BM354" i="8"/>
  <c r="BN354" i="8"/>
  <c r="BO354" i="8"/>
  <c r="BP354" i="8"/>
  <c r="BQ354" i="8"/>
  <c r="Q339" i="8"/>
  <c r="E355" i="8"/>
  <c r="G355" i="8"/>
  <c r="H355" i="8"/>
  <c r="I355" i="8"/>
  <c r="J355" i="8"/>
  <c r="K355" i="8"/>
  <c r="L355" i="8"/>
  <c r="M355" i="8"/>
  <c r="O355" i="8"/>
  <c r="Q355" i="8"/>
  <c r="R355" i="8"/>
  <c r="S355" i="8"/>
  <c r="T355" i="8"/>
  <c r="U355" i="8"/>
  <c r="V355" i="8"/>
  <c r="W355" i="8"/>
  <c r="X355" i="8"/>
  <c r="Y355" i="8"/>
  <c r="Z355" i="8"/>
  <c r="AA355" i="8"/>
  <c r="AB355" i="8"/>
  <c r="AC355" i="8"/>
  <c r="AD355" i="8"/>
  <c r="AE355" i="8"/>
  <c r="AF355" i="8"/>
  <c r="AG355" i="8"/>
  <c r="AH355" i="8"/>
  <c r="AI355" i="8"/>
  <c r="AJ355" i="8"/>
  <c r="AK355" i="8"/>
  <c r="AL355" i="8"/>
  <c r="AM355" i="8"/>
  <c r="AN355" i="8"/>
  <c r="AO355" i="8"/>
  <c r="AP355" i="8"/>
  <c r="AQ355" i="8"/>
  <c r="AR355" i="8"/>
  <c r="AS355" i="8"/>
  <c r="AT355" i="8"/>
  <c r="AU355" i="8"/>
  <c r="AV355" i="8"/>
  <c r="AW355" i="8"/>
  <c r="AX355" i="8"/>
  <c r="AY355" i="8"/>
  <c r="AZ355" i="8"/>
  <c r="BA355" i="8"/>
  <c r="BB355" i="8"/>
  <c r="BC355" i="8"/>
  <c r="BD355" i="8"/>
  <c r="BE355" i="8"/>
  <c r="BF355" i="8"/>
  <c r="BG355" i="8"/>
  <c r="BH355" i="8"/>
  <c r="BI355" i="8"/>
  <c r="BJ355" i="8"/>
  <c r="BK355" i="8"/>
  <c r="BL355" i="8"/>
  <c r="BM355" i="8"/>
  <c r="BN355" i="8"/>
  <c r="BO355" i="8"/>
  <c r="BP355" i="8"/>
  <c r="BQ355" i="8"/>
  <c r="R339" i="8"/>
  <c r="E356" i="8"/>
  <c r="F356" i="8"/>
  <c r="G356" i="8"/>
  <c r="H356" i="8"/>
  <c r="I356" i="8"/>
  <c r="J356" i="8"/>
  <c r="K356" i="8"/>
  <c r="M356" i="8"/>
  <c r="N356" i="8"/>
  <c r="O356" i="8"/>
  <c r="P356" i="8"/>
  <c r="Q356" i="8"/>
  <c r="R356" i="8"/>
  <c r="S356" i="8"/>
  <c r="T356" i="8"/>
  <c r="U356" i="8"/>
  <c r="V356" i="8"/>
  <c r="W356" i="8"/>
  <c r="X356" i="8"/>
  <c r="Y356" i="8"/>
  <c r="Z356" i="8"/>
  <c r="AA356" i="8"/>
  <c r="AB356" i="8"/>
  <c r="AC356" i="8"/>
  <c r="AD356" i="8"/>
  <c r="AE356" i="8"/>
  <c r="AF356" i="8"/>
  <c r="AG356" i="8"/>
  <c r="AH356" i="8"/>
  <c r="AI356" i="8"/>
  <c r="AJ356" i="8"/>
  <c r="AK356" i="8"/>
  <c r="AL356" i="8"/>
  <c r="AM356" i="8"/>
  <c r="AN356" i="8"/>
  <c r="AO356" i="8"/>
  <c r="AP356" i="8"/>
  <c r="AQ356" i="8"/>
  <c r="AR356" i="8"/>
  <c r="AS356" i="8"/>
  <c r="AT356" i="8"/>
  <c r="AU356" i="8"/>
  <c r="AV356" i="8"/>
  <c r="AW356" i="8"/>
  <c r="AX356" i="8"/>
  <c r="AY356" i="8"/>
  <c r="AZ356" i="8"/>
  <c r="BA356" i="8"/>
  <c r="BB356" i="8"/>
  <c r="BC356" i="8"/>
  <c r="BD356" i="8"/>
  <c r="BE356" i="8"/>
  <c r="BF356" i="8"/>
  <c r="BG356" i="8"/>
  <c r="BH356" i="8"/>
  <c r="BI356" i="8"/>
  <c r="BJ356" i="8"/>
  <c r="BK356" i="8"/>
  <c r="BL356" i="8"/>
  <c r="BM356" i="8"/>
  <c r="BN356" i="8"/>
  <c r="BO356" i="8"/>
  <c r="BP356" i="8"/>
  <c r="BQ356" i="8"/>
  <c r="S339" i="8"/>
  <c r="E357" i="8"/>
  <c r="F357" i="8"/>
  <c r="G357" i="8"/>
  <c r="H357" i="8"/>
  <c r="I357" i="8"/>
  <c r="K357" i="8"/>
  <c r="L357" i="8"/>
  <c r="M357" i="8"/>
  <c r="N357" i="8"/>
  <c r="P357" i="8"/>
  <c r="Q357" i="8"/>
  <c r="R357" i="8"/>
  <c r="T357" i="8"/>
  <c r="U357" i="8"/>
  <c r="V357" i="8"/>
  <c r="W357" i="8"/>
  <c r="X357" i="8"/>
  <c r="Y357" i="8"/>
  <c r="Z357" i="8"/>
  <c r="AA357" i="8"/>
  <c r="AB357" i="8"/>
  <c r="AC357" i="8"/>
  <c r="AD357" i="8"/>
  <c r="AE357" i="8"/>
  <c r="AF357" i="8"/>
  <c r="AG357" i="8"/>
  <c r="AH357" i="8"/>
  <c r="AI357" i="8"/>
  <c r="AJ357" i="8"/>
  <c r="AK357" i="8"/>
  <c r="AL357" i="8"/>
  <c r="AM357" i="8"/>
  <c r="AN357" i="8"/>
  <c r="AO357" i="8"/>
  <c r="AP357" i="8"/>
  <c r="AQ357" i="8"/>
  <c r="AR357" i="8"/>
  <c r="AS357" i="8"/>
  <c r="AT357" i="8"/>
  <c r="AU357" i="8"/>
  <c r="AV357" i="8"/>
  <c r="AW357" i="8"/>
  <c r="AX357" i="8"/>
  <c r="AY357" i="8"/>
  <c r="AZ357" i="8"/>
  <c r="BA357" i="8"/>
  <c r="BB357" i="8"/>
  <c r="BC357" i="8"/>
  <c r="BD357" i="8"/>
  <c r="BE357" i="8"/>
  <c r="BF357" i="8"/>
  <c r="BG357" i="8"/>
  <c r="BH357" i="8"/>
  <c r="BI357" i="8"/>
  <c r="BJ357" i="8"/>
  <c r="BK357" i="8"/>
  <c r="BL357" i="8"/>
  <c r="BM357" i="8"/>
  <c r="BN357" i="8"/>
  <c r="BO357" i="8"/>
  <c r="BP357" i="8"/>
  <c r="BQ357" i="8"/>
  <c r="T339" i="8"/>
  <c r="U358" i="8"/>
  <c r="V358" i="8"/>
  <c r="W358" i="8"/>
  <c r="X358" i="8"/>
  <c r="Y358" i="8"/>
  <c r="Z358" i="8"/>
  <c r="AA358" i="8"/>
  <c r="AB358" i="8"/>
  <c r="AC358" i="8"/>
  <c r="AD358" i="8"/>
  <c r="AE358" i="8"/>
  <c r="AF358" i="8"/>
  <c r="AG358" i="8"/>
  <c r="AH358" i="8"/>
  <c r="AI358" i="8"/>
  <c r="AJ358" i="8"/>
  <c r="AK358" i="8"/>
  <c r="AL358" i="8"/>
  <c r="AM358" i="8"/>
  <c r="AN358" i="8"/>
  <c r="AO358" i="8"/>
  <c r="AP358" i="8"/>
  <c r="AQ358" i="8"/>
  <c r="AR358" i="8"/>
  <c r="AS358" i="8"/>
  <c r="AT358" i="8"/>
  <c r="AU358" i="8"/>
  <c r="AV358" i="8"/>
  <c r="AW358" i="8"/>
  <c r="AX358" i="8"/>
  <c r="AY358" i="8"/>
  <c r="AZ358" i="8"/>
  <c r="BA358" i="8"/>
  <c r="BB358" i="8"/>
  <c r="BC358" i="8"/>
  <c r="BD358" i="8"/>
  <c r="BE358" i="8"/>
  <c r="BF358" i="8"/>
  <c r="BG358" i="8"/>
  <c r="BH358" i="8"/>
  <c r="BI358" i="8"/>
  <c r="BJ358" i="8"/>
  <c r="BK358" i="8"/>
  <c r="BL358" i="8"/>
  <c r="BM358" i="8"/>
  <c r="BN358" i="8"/>
  <c r="BO358" i="8"/>
  <c r="BP358" i="8"/>
  <c r="BQ358" i="8"/>
  <c r="U339" i="8"/>
  <c r="E359" i="8"/>
  <c r="F359" i="8"/>
  <c r="G359" i="8"/>
  <c r="H359" i="8"/>
  <c r="I359" i="8"/>
  <c r="J359" i="8"/>
  <c r="K359" i="8"/>
  <c r="L359" i="8"/>
  <c r="M359" i="8"/>
  <c r="N359" i="8"/>
  <c r="V359" i="8"/>
  <c r="W359" i="8"/>
  <c r="X359" i="8"/>
  <c r="Y359" i="8"/>
  <c r="Z359" i="8"/>
  <c r="AA359" i="8"/>
  <c r="AB359" i="8"/>
  <c r="AC359" i="8"/>
  <c r="AD359" i="8"/>
  <c r="AE359" i="8"/>
  <c r="AF359" i="8"/>
  <c r="AG359" i="8"/>
  <c r="AH359" i="8"/>
  <c r="AI359" i="8"/>
  <c r="AJ359" i="8"/>
  <c r="AK359" i="8"/>
  <c r="AL359" i="8"/>
  <c r="AM359" i="8"/>
  <c r="AN359" i="8"/>
  <c r="AO359" i="8"/>
  <c r="AP359" i="8"/>
  <c r="AQ359" i="8"/>
  <c r="AR359" i="8"/>
  <c r="AS359" i="8"/>
  <c r="AT359" i="8"/>
  <c r="AU359" i="8"/>
  <c r="AV359" i="8"/>
  <c r="AW359" i="8"/>
  <c r="AX359" i="8"/>
  <c r="AY359" i="8"/>
  <c r="AZ359" i="8"/>
  <c r="BA359" i="8"/>
  <c r="BB359" i="8"/>
  <c r="BC359" i="8"/>
  <c r="BD359" i="8"/>
  <c r="BE359" i="8"/>
  <c r="BF359" i="8"/>
  <c r="BG359" i="8"/>
  <c r="BH359" i="8"/>
  <c r="BI359" i="8"/>
  <c r="BJ359" i="8"/>
  <c r="BK359" i="8"/>
  <c r="BL359" i="8"/>
  <c r="BM359" i="8"/>
  <c r="BN359" i="8"/>
  <c r="BO359" i="8"/>
  <c r="BP359" i="8"/>
  <c r="BQ359" i="8"/>
  <c r="V339" i="8"/>
  <c r="E360" i="8"/>
  <c r="F360" i="8"/>
  <c r="G360" i="8"/>
  <c r="H360" i="8"/>
  <c r="I360" i="8"/>
  <c r="J360" i="8"/>
  <c r="K360" i="8"/>
  <c r="L360" i="8"/>
  <c r="M360" i="8"/>
  <c r="N360" i="8"/>
  <c r="W360" i="8"/>
  <c r="X360" i="8"/>
  <c r="Y360" i="8"/>
  <c r="Z360" i="8"/>
  <c r="AA360" i="8"/>
  <c r="AB360" i="8"/>
  <c r="AC360" i="8"/>
  <c r="AD360" i="8"/>
  <c r="AE360" i="8"/>
  <c r="AF360" i="8"/>
  <c r="AG360" i="8"/>
  <c r="AH360" i="8"/>
  <c r="AI360" i="8"/>
  <c r="AJ360" i="8"/>
  <c r="AK360" i="8"/>
  <c r="AL360" i="8"/>
  <c r="AM360" i="8"/>
  <c r="AN360" i="8"/>
  <c r="AO360" i="8"/>
  <c r="AP360" i="8"/>
  <c r="AQ360" i="8"/>
  <c r="AR360" i="8"/>
  <c r="AS360" i="8"/>
  <c r="AT360" i="8"/>
  <c r="AU360" i="8"/>
  <c r="AV360" i="8"/>
  <c r="AW360" i="8"/>
  <c r="AX360" i="8"/>
  <c r="AY360" i="8"/>
  <c r="AZ360" i="8"/>
  <c r="BA360" i="8"/>
  <c r="BB360" i="8"/>
  <c r="BC360" i="8"/>
  <c r="BD360" i="8"/>
  <c r="BE360" i="8"/>
  <c r="BF360" i="8"/>
  <c r="BG360" i="8"/>
  <c r="BH360" i="8"/>
  <c r="BI360" i="8"/>
  <c r="BJ360" i="8"/>
  <c r="BK360" i="8"/>
  <c r="BL360" i="8"/>
  <c r="BM360" i="8"/>
  <c r="BN360" i="8"/>
  <c r="BO360" i="8"/>
  <c r="BP360" i="8"/>
  <c r="BQ360" i="8"/>
  <c r="W339" i="8"/>
  <c r="X361" i="8"/>
  <c r="Y361" i="8"/>
  <c r="Z361" i="8"/>
  <c r="AA361" i="8"/>
  <c r="AB361" i="8"/>
  <c r="AC361" i="8"/>
  <c r="AD361" i="8"/>
  <c r="AE361" i="8"/>
  <c r="AF361" i="8"/>
  <c r="AG361" i="8"/>
  <c r="AH361" i="8"/>
  <c r="AI361" i="8"/>
  <c r="AJ361" i="8"/>
  <c r="AK361" i="8"/>
  <c r="AL361" i="8"/>
  <c r="AM361" i="8"/>
  <c r="AN361" i="8"/>
  <c r="AO361" i="8"/>
  <c r="AP361" i="8"/>
  <c r="AQ361" i="8"/>
  <c r="AR361" i="8"/>
  <c r="AS361" i="8"/>
  <c r="AT361" i="8"/>
  <c r="AU361" i="8"/>
  <c r="AV361" i="8"/>
  <c r="AW361" i="8"/>
  <c r="AX361" i="8"/>
  <c r="AY361" i="8"/>
  <c r="AZ361" i="8"/>
  <c r="BA361" i="8"/>
  <c r="BB361" i="8"/>
  <c r="BC361" i="8"/>
  <c r="BD361" i="8"/>
  <c r="BE361" i="8"/>
  <c r="BF361" i="8"/>
  <c r="BG361" i="8"/>
  <c r="BH361" i="8"/>
  <c r="BI361" i="8"/>
  <c r="BJ361" i="8"/>
  <c r="BK361" i="8"/>
  <c r="BL361" i="8"/>
  <c r="BM361" i="8"/>
  <c r="BN361" i="8"/>
  <c r="BO361" i="8"/>
  <c r="BP361" i="8"/>
  <c r="BQ361" i="8"/>
  <c r="BQ363" i="8"/>
  <c r="BQ369" i="8"/>
  <c r="BP363" i="8"/>
  <c r="BO363" i="8"/>
  <c r="BN363" i="8"/>
  <c r="BM363" i="8"/>
  <c r="BL363" i="8"/>
  <c r="BK363" i="8"/>
  <c r="BJ363" i="8"/>
  <c r="BI363" i="8"/>
  <c r="BH363" i="8"/>
  <c r="BG363" i="8"/>
  <c r="BF363" i="8"/>
  <c r="BE363" i="8"/>
  <c r="BD363" i="8"/>
  <c r="BC363" i="8"/>
  <c r="BB363" i="8"/>
  <c r="BA363" i="8"/>
  <c r="AZ363" i="8"/>
  <c r="AY363" i="8"/>
  <c r="AX363" i="8"/>
  <c r="AW363" i="8"/>
  <c r="AV363" i="8"/>
  <c r="AU363" i="8"/>
  <c r="AT363" i="8"/>
  <c r="AS363" i="8"/>
  <c r="AR363" i="8"/>
  <c r="AQ363" i="8"/>
  <c r="AP363" i="8"/>
  <c r="AO363" i="8"/>
  <c r="AN363" i="8"/>
  <c r="AM363" i="8"/>
  <c r="AL363" i="8"/>
  <c r="AK363" i="8"/>
  <c r="AJ363" i="8"/>
  <c r="AI363" i="8"/>
  <c r="AH363" i="8"/>
  <c r="AG363" i="8"/>
  <c r="AF363" i="8"/>
  <c r="AE363" i="8"/>
  <c r="AD363" i="8"/>
  <c r="AC363" i="8"/>
  <c r="AB363" i="8"/>
  <c r="AA363" i="8"/>
  <c r="Z363" i="8"/>
  <c r="Y363" i="8"/>
  <c r="X363" i="8"/>
  <c r="W363" i="8"/>
  <c r="V363" i="8"/>
  <c r="U363" i="8"/>
  <c r="T363" i="8"/>
  <c r="S363" i="8"/>
  <c r="R363" i="8"/>
  <c r="Q363" i="8"/>
  <c r="P363" i="8"/>
  <c r="O363" i="8"/>
  <c r="N363" i="8"/>
  <c r="M363" i="8"/>
  <c r="L363" i="8"/>
  <c r="K363" i="8"/>
  <c r="J363" i="8"/>
  <c r="I363" i="8"/>
  <c r="H363" i="8"/>
  <c r="G363" i="8"/>
  <c r="F363" i="8"/>
  <c r="E363" i="8"/>
  <c r="D370" i="8"/>
  <c r="E370" i="8"/>
  <c r="F370" i="8"/>
  <c r="G370" i="8"/>
  <c r="H370" i="8"/>
  <c r="I370" i="8"/>
  <c r="J370" i="8"/>
  <c r="K370" i="8"/>
  <c r="L370" i="8"/>
  <c r="M370" i="8"/>
  <c r="N366" i="8"/>
  <c r="N370" i="8"/>
  <c r="O367" i="8"/>
  <c r="O370" i="8"/>
  <c r="P367" i="8"/>
  <c r="P370" i="8"/>
  <c r="Q367" i="8"/>
  <c r="Q370" i="8"/>
  <c r="R367" i="8"/>
  <c r="R370" i="8"/>
  <c r="S367" i="8"/>
  <c r="S370" i="8"/>
  <c r="T370" i="8"/>
  <c r="U370" i="8"/>
  <c r="V370" i="8"/>
  <c r="W370" i="8"/>
  <c r="X370" i="8"/>
  <c r="Y370" i="8"/>
  <c r="Z370" i="8"/>
  <c r="AA370" i="8"/>
  <c r="AB370" i="8"/>
  <c r="AC370" i="8"/>
  <c r="AD370" i="8"/>
  <c r="AE370" i="8"/>
  <c r="AF370" i="8"/>
  <c r="AG370" i="8"/>
  <c r="AH370" i="8"/>
  <c r="AI370" i="8"/>
  <c r="AJ370" i="8"/>
  <c r="AK370" i="8"/>
  <c r="AL370" i="8"/>
  <c r="AM370" i="8"/>
  <c r="AN370" i="8"/>
  <c r="AO370" i="8"/>
  <c r="AP370" i="8"/>
  <c r="AQ370" i="8"/>
  <c r="AR370" i="8"/>
  <c r="AS370" i="8"/>
  <c r="AT370" i="8"/>
  <c r="AU370" i="8"/>
  <c r="AV370" i="8"/>
  <c r="AW370" i="8"/>
  <c r="AX370" i="8"/>
  <c r="AY370" i="8"/>
  <c r="AZ370" i="8"/>
  <c r="BA370" i="8"/>
  <c r="BB370" i="8"/>
  <c r="BC370" i="8"/>
  <c r="BD370" i="8"/>
  <c r="BE370" i="8"/>
  <c r="BF370" i="8"/>
  <c r="BG370" i="8"/>
  <c r="BH370" i="8"/>
  <c r="BI370" i="8"/>
  <c r="BJ370" i="8"/>
  <c r="BK370" i="8"/>
  <c r="BL370" i="8"/>
  <c r="BM370" i="8"/>
  <c r="BN370" i="8"/>
  <c r="BO370" i="8"/>
  <c r="BP370" i="8"/>
  <c r="BQ370" i="8"/>
  <c r="BQ371" i="8"/>
  <c r="D381" i="8"/>
  <c r="E381" i="8"/>
  <c r="F381" i="8"/>
  <c r="G381" i="8"/>
  <c r="H381" i="8"/>
  <c r="H383" i="8"/>
  <c r="H384" i="8"/>
  <c r="H385" i="8"/>
  <c r="I381" i="8"/>
  <c r="J381" i="8"/>
  <c r="K381" i="8"/>
  <c r="L381" i="8"/>
  <c r="M381" i="8"/>
  <c r="N381" i="8"/>
  <c r="O381" i="8"/>
  <c r="P381" i="8"/>
  <c r="Q381" i="8"/>
  <c r="R381" i="8"/>
  <c r="S381" i="8"/>
  <c r="T381" i="8"/>
  <c r="U381" i="8"/>
  <c r="V381" i="8"/>
  <c r="W381" i="8"/>
  <c r="X381" i="8"/>
  <c r="Y381" i="8"/>
  <c r="Z381" i="8"/>
  <c r="AA381" i="8"/>
  <c r="AB381" i="8"/>
  <c r="AC381" i="8"/>
  <c r="AD381" i="8"/>
  <c r="AE381" i="8"/>
  <c r="AF381" i="8"/>
  <c r="AG381" i="8"/>
  <c r="AH381" i="8"/>
  <c r="AI381" i="8"/>
  <c r="AJ381" i="8"/>
  <c r="AK381" i="8"/>
  <c r="AL381" i="8"/>
  <c r="AM381" i="8"/>
  <c r="AN381" i="8"/>
  <c r="AO381" i="8"/>
  <c r="AP381" i="8"/>
  <c r="AQ381" i="8"/>
  <c r="AR381" i="8"/>
  <c r="AS381" i="8"/>
  <c r="AT381" i="8"/>
  <c r="AU381" i="8"/>
  <c r="AV381" i="8"/>
  <c r="AW381" i="8"/>
  <c r="AX381" i="8"/>
  <c r="AY381" i="8"/>
  <c r="AZ381" i="8"/>
  <c r="BA381" i="8"/>
  <c r="BB381" i="8"/>
  <c r="BC381" i="8"/>
  <c r="BD381" i="8"/>
  <c r="BE381" i="8"/>
  <c r="BF381" i="8"/>
  <c r="BG381" i="8"/>
  <c r="BH381" i="8"/>
  <c r="BI381" i="8"/>
  <c r="BJ381" i="8"/>
  <c r="BK381" i="8"/>
  <c r="BL381" i="8"/>
  <c r="BM381" i="8"/>
  <c r="BN381" i="8"/>
  <c r="BO381" i="8"/>
  <c r="BP381" i="8"/>
  <c r="BQ381" i="8"/>
  <c r="BP385" i="8"/>
  <c r="D390" i="8"/>
  <c r="E393" i="8"/>
  <c r="F393" i="8"/>
  <c r="G393" i="8"/>
  <c r="H393" i="8"/>
  <c r="I393" i="8"/>
  <c r="J393" i="8"/>
  <c r="K393" i="8"/>
  <c r="L393" i="8"/>
  <c r="M393" i="8"/>
  <c r="N393" i="8"/>
  <c r="O393" i="8"/>
  <c r="P393" i="8"/>
  <c r="Q393" i="8"/>
  <c r="R393" i="8"/>
  <c r="S393" i="8"/>
  <c r="T393" i="8"/>
  <c r="U393" i="8"/>
  <c r="V393" i="8"/>
  <c r="W393" i="8"/>
  <c r="X393" i="8"/>
  <c r="Y393" i="8"/>
  <c r="Z393" i="8"/>
  <c r="AA393" i="8"/>
  <c r="AB393" i="8"/>
  <c r="AC393" i="8"/>
  <c r="AD393" i="8"/>
  <c r="AE393" i="8"/>
  <c r="AF393" i="8"/>
  <c r="AG393" i="8"/>
  <c r="AH393" i="8"/>
  <c r="AI393" i="8"/>
  <c r="AJ393" i="8"/>
  <c r="AK393" i="8"/>
  <c r="AL393" i="8"/>
  <c r="AM393" i="8"/>
  <c r="AN393" i="8"/>
  <c r="AO393" i="8"/>
  <c r="AP393" i="8"/>
  <c r="AQ393" i="8"/>
  <c r="AR393" i="8"/>
  <c r="AS393" i="8"/>
  <c r="AT393" i="8"/>
  <c r="AU393" i="8"/>
  <c r="AV393" i="8"/>
  <c r="AW393" i="8"/>
  <c r="AX393" i="8"/>
  <c r="AY393" i="8"/>
  <c r="AZ393" i="8"/>
  <c r="BA393" i="8"/>
  <c r="BB393" i="8"/>
  <c r="BC393" i="8"/>
  <c r="BD393" i="8"/>
  <c r="BE393" i="8"/>
  <c r="BF393" i="8"/>
  <c r="BG393" i="8"/>
  <c r="BH393" i="8"/>
  <c r="BI393" i="8"/>
  <c r="BJ393" i="8"/>
  <c r="BK393" i="8"/>
  <c r="BL393" i="8"/>
  <c r="BM393" i="8"/>
  <c r="BN393" i="8"/>
  <c r="BO393" i="8"/>
  <c r="BP393" i="8"/>
  <c r="BQ393" i="8"/>
  <c r="E390" i="8"/>
  <c r="F394" i="8"/>
  <c r="G394" i="8"/>
  <c r="H394" i="8"/>
  <c r="I394" i="8"/>
  <c r="J394" i="8"/>
  <c r="K394" i="8"/>
  <c r="L394" i="8"/>
  <c r="M394" i="8"/>
  <c r="N394" i="8"/>
  <c r="O394" i="8"/>
  <c r="P394" i="8"/>
  <c r="Q394" i="8"/>
  <c r="R394" i="8"/>
  <c r="S394" i="8"/>
  <c r="T394" i="8"/>
  <c r="U394" i="8"/>
  <c r="V394" i="8"/>
  <c r="W394" i="8"/>
  <c r="X394" i="8"/>
  <c r="Y394" i="8"/>
  <c r="Z394" i="8"/>
  <c r="AA394" i="8"/>
  <c r="AB394" i="8"/>
  <c r="AC394" i="8"/>
  <c r="AD394" i="8"/>
  <c r="AE394" i="8"/>
  <c r="AF394" i="8"/>
  <c r="AG394" i="8"/>
  <c r="AH394" i="8"/>
  <c r="AI394" i="8"/>
  <c r="AJ394" i="8"/>
  <c r="AK394" i="8"/>
  <c r="AL394" i="8"/>
  <c r="AM394" i="8"/>
  <c r="AN394" i="8"/>
  <c r="AO394" i="8"/>
  <c r="AP394" i="8"/>
  <c r="AQ394" i="8"/>
  <c r="AR394" i="8"/>
  <c r="AS394" i="8"/>
  <c r="AT394" i="8"/>
  <c r="AU394" i="8"/>
  <c r="AV394" i="8"/>
  <c r="AW394" i="8"/>
  <c r="AX394" i="8"/>
  <c r="AY394" i="8"/>
  <c r="AZ394" i="8"/>
  <c r="BA394" i="8"/>
  <c r="BB394" i="8"/>
  <c r="BC394" i="8"/>
  <c r="BD394" i="8"/>
  <c r="BE394" i="8"/>
  <c r="BF394" i="8"/>
  <c r="BG394" i="8"/>
  <c r="BH394" i="8"/>
  <c r="BI394" i="8"/>
  <c r="BJ394" i="8"/>
  <c r="BK394" i="8"/>
  <c r="BL394" i="8"/>
  <c r="BM394" i="8"/>
  <c r="BN394" i="8"/>
  <c r="BO394" i="8"/>
  <c r="BP394" i="8"/>
  <c r="BQ394" i="8"/>
  <c r="F390" i="8"/>
  <c r="G395" i="8"/>
  <c r="H395" i="8"/>
  <c r="I395" i="8"/>
  <c r="J395" i="8"/>
  <c r="K395" i="8"/>
  <c r="L395" i="8"/>
  <c r="M395" i="8"/>
  <c r="N395" i="8"/>
  <c r="O395" i="8"/>
  <c r="P395" i="8"/>
  <c r="Q395" i="8"/>
  <c r="R395" i="8"/>
  <c r="S395" i="8"/>
  <c r="T395" i="8"/>
  <c r="U395" i="8"/>
  <c r="V395" i="8"/>
  <c r="W395" i="8"/>
  <c r="X395" i="8"/>
  <c r="Y395" i="8"/>
  <c r="Z395" i="8"/>
  <c r="AA395" i="8"/>
  <c r="AB395" i="8"/>
  <c r="AC395" i="8"/>
  <c r="AD395" i="8"/>
  <c r="AE395" i="8"/>
  <c r="AF395" i="8"/>
  <c r="AG395" i="8"/>
  <c r="AH395" i="8"/>
  <c r="AI395" i="8"/>
  <c r="AJ395" i="8"/>
  <c r="AK395" i="8"/>
  <c r="AL395" i="8"/>
  <c r="AM395" i="8"/>
  <c r="AN395" i="8"/>
  <c r="AO395" i="8"/>
  <c r="AP395" i="8"/>
  <c r="AQ395" i="8"/>
  <c r="AR395" i="8"/>
  <c r="AS395" i="8"/>
  <c r="AT395" i="8"/>
  <c r="AU395" i="8"/>
  <c r="AV395" i="8"/>
  <c r="AW395" i="8"/>
  <c r="AX395" i="8"/>
  <c r="AY395" i="8"/>
  <c r="AZ395" i="8"/>
  <c r="BA395" i="8"/>
  <c r="BB395" i="8"/>
  <c r="BC395" i="8"/>
  <c r="BD395" i="8"/>
  <c r="BE395" i="8"/>
  <c r="BF395" i="8"/>
  <c r="BG395" i="8"/>
  <c r="BH395" i="8"/>
  <c r="BI395" i="8"/>
  <c r="BJ395" i="8"/>
  <c r="BK395" i="8"/>
  <c r="BL395" i="8"/>
  <c r="BM395" i="8"/>
  <c r="BN395" i="8"/>
  <c r="BO395" i="8"/>
  <c r="BP395" i="8"/>
  <c r="BQ395" i="8"/>
  <c r="G390" i="8"/>
  <c r="H396" i="8"/>
  <c r="I396" i="8"/>
  <c r="J396" i="8"/>
  <c r="K396" i="8"/>
  <c r="L396" i="8"/>
  <c r="M396" i="8"/>
  <c r="N396" i="8"/>
  <c r="O396" i="8"/>
  <c r="P396" i="8"/>
  <c r="Q396" i="8"/>
  <c r="R396" i="8"/>
  <c r="S396" i="8"/>
  <c r="T396" i="8"/>
  <c r="U396" i="8"/>
  <c r="V396" i="8"/>
  <c r="W396" i="8"/>
  <c r="X396" i="8"/>
  <c r="Y396" i="8"/>
  <c r="Z396" i="8"/>
  <c r="AA396" i="8"/>
  <c r="AB396" i="8"/>
  <c r="AC396" i="8"/>
  <c r="AD396" i="8"/>
  <c r="AE396" i="8"/>
  <c r="AF396" i="8"/>
  <c r="AG396" i="8"/>
  <c r="AH396" i="8"/>
  <c r="AI396" i="8"/>
  <c r="AJ396" i="8"/>
  <c r="AK396" i="8"/>
  <c r="AL396" i="8"/>
  <c r="AM396" i="8"/>
  <c r="AN396" i="8"/>
  <c r="AO396" i="8"/>
  <c r="AP396" i="8"/>
  <c r="AQ396" i="8"/>
  <c r="AR396" i="8"/>
  <c r="AS396" i="8"/>
  <c r="AT396" i="8"/>
  <c r="AU396" i="8"/>
  <c r="AV396" i="8"/>
  <c r="AW396" i="8"/>
  <c r="AX396" i="8"/>
  <c r="AY396" i="8"/>
  <c r="AZ396" i="8"/>
  <c r="BA396" i="8"/>
  <c r="BB396" i="8"/>
  <c r="BC396" i="8"/>
  <c r="BD396" i="8"/>
  <c r="BE396" i="8"/>
  <c r="BF396" i="8"/>
  <c r="BG396" i="8"/>
  <c r="BH396" i="8"/>
  <c r="BI396" i="8"/>
  <c r="BJ396" i="8"/>
  <c r="BK396" i="8"/>
  <c r="BL396" i="8"/>
  <c r="BM396" i="8"/>
  <c r="BN396" i="8"/>
  <c r="BO396" i="8"/>
  <c r="BP396" i="8"/>
  <c r="BQ396" i="8"/>
  <c r="H390" i="8"/>
  <c r="I397" i="8"/>
  <c r="J397" i="8"/>
  <c r="K397" i="8"/>
  <c r="L397" i="8"/>
  <c r="M397" i="8"/>
  <c r="N397" i="8"/>
  <c r="O397" i="8"/>
  <c r="P397" i="8"/>
  <c r="Q397" i="8"/>
  <c r="R397" i="8"/>
  <c r="S397" i="8"/>
  <c r="T397" i="8"/>
  <c r="U397" i="8"/>
  <c r="V397" i="8"/>
  <c r="W397" i="8"/>
  <c r="X397" i="8"/>
  <c r="Y397" i="8"/>
  <c r="Z397" i="8"/>
  <c r="AA397" i="8"/>
  <c r="AB397" i="8"/>
  <c r="AC397" i="8"/>
  <c r="AD397" i="8"/>
  <c r="AE397" i="8"/>
  <c r="AF397" i="8"/>
  <c r="AG397" i="8"/>
  <c r="AH397" i="8"/>
  <c r="AI397" i="8"/>
  <c r="AJ397" i="8"/>
  <c r="AK397" i="8"/>
  <c r="AL397" i="8"/>
  <c r="AM397" i="8"/>
  <c r="AN397" i="8"/>
  <c r="AO397" i="8"/>
  <c r="AP397" i="8"/>
  <c r="AQ397" i="8"/>
  <c r="AR397" i="8"/>
  <c r="AS397" i="8"/>
  <c r="AT397" i="8"/>
  <c r="AU397" i="8"/>
  <c r="AV397" i="8"/>
  <c r="AW397" i="8"/>
  <c r="AX397" i="8"/>
  <c r="AY397" i="8"/>
  <c r="AZ397" i="8"/>
  <c r="BA397" i="8"/>
  <c r="BB397" i="8"/>
  <c r="BC397" i="8"/>
  <c r="BD397" i="8"/>
  <c r="BE397" i="8"/>
  <c r="BF397" i="8"/>
  <c r="BG397" i="8"/>
  <c r="BH397" i="8"/>
  <c r="BI397" i="8"/>
  <c r="BJ397" i="8"/>
  <c r="BK397" i="8"/>
  <c r="BL397" i="8"/>
  <c r="BM397" i="8"/>
  <c r="BN397" i="8"/>
  <c r="BO397" i="8"/>
  <c r="BP397" i="8"/>
  <c r="BQ397" i="8"/>
  <c r="I390" i="8"/>
  <c r="J398" i="8"/>
  <c r="K398" i="8"/>
  <c r="L398" i="8"/>
  <c r="M398" i="8"/>
  <c r="N398" i="8"/>
  <c r="O398" i="8"/>
  <c r="P398" i="8"/>
  <c r="Q398" i="8"/>
  <c r="R398" i="8"/>
  <c r="S398" i="8"/>
  <c r="T398" i="8"/>
  <c r="U398" i="8"/>
  <c r="V398" i="8"/>
  <c r="W398" i="8"/>
  <c r="X398" i="8"/>
  <c r="Y398" i="8"/>
  <c r="Z398" i="8"/>
  <c r="AA398" i="8"/>
  <c r="AB398" i="8"/>
  <c r="AC398" i="8"/>
  <c r="AD398" i="8"/>
  <c r="AE398" i="8"/>
  <c r="AF398" i="8"/>
  <c r="AG398" i="8"/>
  <c r="AH398" i="8"/>
  <c r="AI398" i="8"/>
  <c r="AJ398" i="8"/>
  <c r="AK398" i="8"/>
  <c r="AL398" i="8"/>
  <c r="AM398" i="8"/>
  <c r="AN398" i="8"/>
  <c r="AO398" i="8"/>
  <c r="AP398" i="8"/>
  <c r="AQ398" i="8"/>
  <c r="AR398" i="8"/>
  <c r="AS398" i="8"/>
  <c r="AT398" i="8"/>
  <c r="AU398" i="8"/>
  <c r="AV398" i="8"/>
  <c r="AW398" i="8"/>
  <c r="AX398" i="8"/>
  <c r="AY398" i="8"/>
  <c r="AZ398" i="8"/>
  <c r="BA398" i="8"/>
  <c r="BB398" i="8"/>
  <c r="BC398" i="8"/>
  <c r="BD398" i="8"/>
  <c r="BE398" i="8"/>
  <c r="BF398" i="8"/>
  <c r="BG398" i="8"/>
  <c r="BH398" i="8"/>
  <c r="BI398" i="8"/>
  <c r="BJ398" i="8"/>
  <c r="BK398" i="8"/>
  <c r="BL398" i="8"/>
  <c r="BM398" i="8"/>
  <c r="BN398" i="8"/>
  <c r="BO398" i="8"/>
  <c r="BP398" i="8"/>
  <c r="BQ398" i="8"/>
  <c r="J390" i="8"/>
  <c r="K399" i="8"/>
  <c r="L399" i="8"/>
  <c r="M399" i="8"/>
  <c r="N399" i="8"/>
  <c r="O399" i="8"/>
  <c r="P399" i="8"/>
  <c r="Q399" i="8"/>
  <c r="R399" i="8"/>
  <c r="S399" i="8"/>
  <c r="T399" i="8"/>
  <c r="U399" i="8"/>
  <c r="V399" i="8"/>
  <c r="W399" i="8"/>
  <c r="X399" i="8"/>
  <c r="Y399" i="8"/>
  <c r="Z399" i="8"/>
  <c r="AA399" i="8"/>
  <c r="AB399" i="8"/>
  <c r="AC399" i="8"/>
  <c r="AD399" i="8"/>
  <c r="AE399" i="8"/>
  <c r="AF399" i="8"/>
  <c r="AG399" i="8"/>
  <c r="AH399" i="8"/>
  <c r="AI399" i="8"/>
  <c r="AJ399" i="8"/>
  <c r="AK399" i="8"/>
  <c r="AL399" i="8"/>
  <c r="AM399" i="8"/>
  <c r="AN399" i="8"/>
  <c r="AO399" i="8"/>
  <c r="AP399" i="8"/>
  <c r="AQ399" i="8"/>
  <c r="AR399" i="8"/>
  <c r="AS399" i="8"/>
  <c r="AT399" i="8"/>
  <c r="AU399" i="8"/>
  <c r="AV399" i="8"/>
  <c r="AW399" i="8"/>
  <c r="AX399" i="8"/>
  <c r="AY399" i="8"/>
  <c r="AZ399" i="8"/>
  <c r="BA399" i="8"/>
  <c r="BB399" i="8"/>
  <c r="BC399" i="8"/>
  <c r="BD399" i="8"/>
  <c r="BE399" i="8"/>
  <c r="BF399" i="8"/>
  <c r="BG399" i="8"/>
  <c r="BH399" i="8"/>
  <c r="BI399" i="8"/>
  <c r="BJ399" i="8"/>
  <c r="BK399" i="8"/>
  <c r="BL399" i="8"/>
  <c r="BM399" i="8"/>
  <c r="BN399" i="8"/>
  <c r="BO399" i="8"/>
  <c r="BP399" i="8"/>
  <c r="BQ399" i="8"/>
  <c r="K390" i="8"/>
  <c r="L400" i="8"/>
  <c r="M400" i="8"/>
  <c r="N400" i="8"/>
  <c r="O400" i="8"/>
  <c r="P400" i="8"/>
  <c r="Q400" i="8"/>
  <c r="R400" i="8"/>
  <c r="S400" i="8"/>
  <c r="T400" i="8"/>
  <c r="U400" i="8"/>
  <c r="V400" i="8"/>
  <c r="W400" i="8"/>
  <c r="X400" i="8"/>
  <c r="Y400" i="8"/>
  <c r="Z400" i="8"/>
  <c r="AA400" i="8"/>
  <c r="AB400" i="8"/>
  <c r="AC400" i="8"/>
  <c r="AD400" i="8"/>
  <c r="AE400" i="8"/>
  <c r="AF400" i="8"/>
  <c r="AG400" i="8"/>
  <c r="AH400" i="8"/>
  <c r="AI400" i="8"/>
  <c r="AJ400" i="8"/>
  <c r="AK400" i="8"/>
  <c r="AL400" i="8"/>
  <c r="AM400" i="8"/>
  <c r="AN400" i="8"/>
  <c r="AO400" i="8"/>
  <c r="AP400" i="8"/>
  <c r="AQ400" i="8"/>
  <c r="AR400" i="8"/>
  <c r="AS400" i="8"/>
  <c r="AT400" i="8"/>
  <c r="AU400" i="8"/>
  <c r="AV400" i="8"/>
  <c r="AW400" i="8"/>
  <c r="AX400" i="8"/>
  <c r="AY400" i="8"/>
  <c r="AZ400" i="8"/>
  <c r="BA400" i="8"/>
  <c r="BB400" i="8"/>
  <c r="BC400" i="8"/>
  <c r="BD400" i="8"/>
  <c r="BE400" i="8"/>
  <c r="BF400" i="8"/>
  <c r="BG400" i="8"/>
  <c r="BH400" i="8"/>
  <c r="BI400" i="8"/>
  <c r="BJ400" i="8"/>
  <c r="BK400" i="8"/>
  <c r="BL400" i="8"/>
  <c r="BM400" i="8"/>
  <c r="BN400" i="8"/>
  <c r="BO400" i="8"/>
  <c r="BP400" i="8"/>
  <c r="BQ400" i="8"/>
  <c r="L390" i="8"/>
  <c r="M401" i="8"/>
  <c r="N401" i="8"/>
  <c r="O401" i="8"/>
  <c r="P401" i="8"/>
  <c r="Q401" i="8"/>
  <c r="R401" i="8"/>
  <c r="S401" i="8"/>
  <c r="T401" i="8"/>
  <c r="U401" i="8"/>
  <c r="V401" i="8"/>
  <c r="W401" i="8"/>
  <c r="X401" i="8"/>
  <c r="Y401" i="8"/>
  <c r="Z401" i="8"/>
  <c r="AA401" i="8"/>
  <c r="AB401" i="8"/>
  <c r="AC401" i="8"/>
  <c r="AD401" i="8"/>
  <c r="AE401" i="8"/>
  <c r="AF401" i="8"/>
  <c r="AG401" i="8"/>
  <c r="AH401" i="8"/>
  <c r="AI401" i="8"/>
  <c r="AJ401" i="8"/>
  <c r="AK401" i="8"/>
  <c r="AL401" i="8"/>
  <c r="AM401" i="8"/>
  <c r="AN401" i="8"/>
  <c r="AO401" i="8"/>
  <c r="AP401" i="8"/>
  <c r="AQ401" i="8"/>
  <c r="AR401" i="8"/>
  <c r="AS401" i="8"/>
  <c r="AT401" i="8"/>
  <c r="AU401" i="8"/>
  <c r="AV401" i="8"/>
  <c r="AW401" i="8"/>
  <c r="AX401" i="8"/>
  <c r="AY401" i="8"/>
  <c r="AZ401" i="8"/>
  <c r="BA401" i="8"/>
  <c r="BB401" i="8"/>
  <c r="BC401" i="8"/>
  <c r="BD401" i="8"/>
  <c r="BE401" i="8"/>
  <c r="BF401" i="8"/>
  <c r="BG401" i="8"/>
  <c r="BH401" i="8"/>
  <c r="BI401" i="8"/>
  <c r="BJ401" i="8"/>
  <c r="BK401" i="8"/>
  <c r="BL401" i="8"/>
  <c r="BM401" i="8"/>
  <c r="BN401" i="8"/>
  <c r="BO401" i="8"/>
  <c r="BP401" i="8"/>
  <c r="BQ401" i="8"/>
  <c r="M390" i="8"/>
  <c r="N402" i="8"/>
  <c r="O402" i="8"/>
  <c r="P402" i="8"/>
  <c r="Q402" i="8"/>
  <c r="R402" i="8"/>
  <c r="S402" i="8"/>
  <c r="T402" i="8"/>
  <c r="U402" i="8"/>
  <c r="V402" i="8"/>
  <c r="W402" i="8"/>
  <c r="X402" i="8"/>
  <c r="Y402" i="8"/>
  <c r="Z402" i="8"/>
  <c r="AA402" i="8"/>
  <c r="AB402" i="8"/>
  <c r="AC402" i="8"/>
  <c r="AD402" i="8"/>
  <c r="AE402" i="8"/>
  <c r="AF402" i="8"/>
  <c r="AG402" i="8"/>
  <c r="AH402" i="8"/>
  <c r="AI402" i="8"/>
  <c r="AJ402" i="8"/>
  <c r="AK402" i="8"/>
  <c r="AL402" i="8"/>
  <c r="AM402" i="8"/>
  <c r="AN402" i="8"/>
  <c r="AO402" i="8"/>
  <c r="AP402" i="8"/>
  <c r="AQ402" i="8"/>
  <c r="AR402" i="8"/>
  <c r="AS402" i="8"/>
  <c r="AT402" i="8"/>
  <c r="AU402" i="8"/>
  <c r="AV402" i="8"/>
  <c r="AW402" i="8"/>
  <c r="AX402" i="8"/>
  <c r="AY402" i="8"/>
  <c r="AZ402" i="8"/>
  <c r="BA402" i="8"/>
  <c r="BB402" i="8"/>
  <c r="BC402" i="8"/>
  <c r="BD402" i="8"/>
  <c r="BE402" i="8"/>
  <c r="BF402" i="8"/>
  <c r="BG402" i="8"/>
  <c r="BH402" i="8"/>
  <c r="BI402" i="8"/>
  <c r="BJ402" i="8"/>
  <c r="BK402" i="8"/>
  <c r="BL402" i="8"/>
  <c r="BM402" i="8"/>
  <c r="BN402" i="8"/>
  <c r="BO402" i="8"/>
  <c r="BP402" i="8"/>
  <c r="BQ402" i="8"/>
  <c r="N390" i="8"/>
  <c r="O403" i="8"/>
  <c r="P403" i="8"/>
  <c r="Q403" i="8"/>
  <c r="R403" i="8"/>
  <c r="S403" i="8"/>
  <c r="T403" i="8"/>
  <c r="U403" i="8"/>
  <c r="V403" i="8"/>
  <c r="W403" i="8"/>
  <c r="X403" i="8"/>
  <c r="Y403" i="8"/>
  <c r="Z403" i="8"/>
  <c r="AA403" i="8"/>
  <c r="AB403" i="8"/>
  <c r="AC403" i="8"/>
  <c r="AD403" i="8"/>
  <c r="AE403" i="8"/>
  <c r="AF403" i="8"/>
  <c r="AG403" i="8"/>
  <c r="AH403" i="8"/>
  <c r="AI403" i="8"/>
  <c r="AJ403" i="8"/>
  <c r="AK403" i="8"/>
  <c r="AL403" i="8"/>
  <c r="AM403" i="8"/>
  <c r="AN403" i="8"/>
  <c r="AO403" i="8"/>
  <c r="AP403" i="8"/>
  <c r="AQ403" i="8"/>
  <c r="AR403" i="8"/>
  <c r="AS403" i="8"/>
  <c r="AT403" i="8"/>
  <c r="AU403" i="8"/>
  <c r="AV403" i="8"/>
  <c r="AW403" i="8"/>
  <c r="AX403" i="8"/>
  <c r="AY403" i="8"/>
  <c r="AZ403" i="8"/>
  <c r="BA403" i="8"/>
  <c r="BB403" i="8"/>
  <c r="BC403" i="8"/>
  <c r="BD403" i="8"/>
  <c r="BE403" i="8"/>
  <c r="BF403" i="8"/>
  <c r="BG403" i="8"/>
  <c r="BH403" i="8"/>
  <c r="BI403" i="8"/>
  <c r="BJ403" i="8"/>
  <c r="BK403" i="8"/>
  <c r="BL403" i="8"/>
  <c r="BM403" i="8"/>
  <c r="BN403" i="8"/>
  <c r="BO403" i="8"/>
  <c r="BP403" i="8"/>
  <c r="BQ403" i="8"/>
  <c r="O390" i="8"/>
  <c r="P404" i="8"/>
  <c r="Q404" i="8"/>
  <c r="R404" i="8"/>
  <c r="S404" i="8"/>
  <c r="T404" i="8"/>
  <c r="U404" i="8"/>
  <c r="V404" i="8"/>
  <c r="W404" i="8"/>
  <c r="X404" i="8"/>
  <c r="Y404" i="8"/>
  <c r="Z404" i="8"/>
  <c r="AA404" i="8"/>
  <c r="AB404" i="8"/>
  <c r="AC404" i="8"/>
  <c r="AD404" i="8"/>
  <c r="AE404" i="8"/>
  <c r="AF404" i="8"/>
  <c r="AG404" i="8"/>
  <c r="AH404" i="8"/>
  <c r="AI404" i="8"/>
  <c r="AJ404" i="8"/>
  <c r="AK404" i="8"/>
  <c r="AL404" i="8"/>
  <c r="AM404" i="8"/>
  <c r="AN404" i="8"/>
  <c r="AO404" i="8"/>
  <c r="AP404" i="8"/>
  <c r="AQ404" i="8"/>
  <c r="AR404" i="8"/>
  <c r="AS404" i="8"/>
  <c r="AT404" i="8"/>
  <c r="AU404" i="8"/>
  <c r="AV404" i="8"/>
  <c r="AW404" i="8"/>
  <c r="AX404" i="8"/>
  <c r="AY404" i="8"/>
  <c r="AZ404" i="8"/>
  <c r="BA404" i="8"/>
  <c r="BB404" i="8"/>
  <c r="BC404" i="8"/>
  <c r="BD404" i="8"/>
  <c r="BE404" i="8"/>
  <c r="BF404" i="8"/>
  <c r="BG404" i="8"/>
  <c r="BH404" i="8"/>
  <c r="BI404" i="8"/>
  <c r="BJ404" i="8"/>
  <c r="BK404" i="8"/>
  <c r="BL404" i="8"/>
  <c r="BM404" i="8"/>
  <c r="BN404" i="8"/>
  <c r="BO404" i="8"/>
  <c r="BP404" i="8"/>
  <c r="BQ404" i="8"/>
  <c r="P390" i="8"/>
  <c r="Q405" i="8"/>
  <c r="R405" i="8"/>
  <c r="S405" i="8"/>
  <c r="T405" i="8"/>
  <c r="U405" i="8"/>
  <c r="V405" i="8"/>
  <c r="W405" i="8"/>
  <c r="X405" i="8"/>
  <c r="Y405" i="8"/>
  <c r="Z405" i="8"/>
  <c r="AA405" i="8"/>
  <c r="AB405" i="8"/>
  <c r="AC405" i="8"/>
  <c r="AD405" i="8"/>
  <c r="AE405" i="8"/>
  <c r="AF405" i="8"/>
  <c r="AG405" i="8"/>
  <c r="AH405" i="8"/>
  <c r="AI405" i="8"/>
  <c r="AJ405" i="8"/>
  <c r="AK405" i="8"/>
  <c r="AL405" i="8"/>
  <c r="AM405" i="8"/>
  <c r="AN405" i="8"/>
  <c r="AO405" i="8"/>
  <c r="AP405" i="8"/>
  <c r="AQ405" i="8"/>
  <c r="AR405" i="8"/>
  <c r="AS405" i="8"/>
  <c r="AT405" i="8"/>
  <c r="AU405" i="8"/>
  <c r="AV405" i="8"/>
  <c r="AW405" i="8"/>
  <c r="AX405" i="8"/>
  <c r="AY405" i="8"/>
  <c r="AZ405" i="8"/>
  <c r="BA405" i="8"/>
  <c r="BB405" i="8"/>
  <c r="BC405" i="8"/>
  <c r="BD405" i="8"/>
  <c r="BE405" i="8"/>
  <c r="BF405" i="8"/>
  <c r="BG405" i="8"/>
  <c r="BH405" i="8"/>
  <c r="BI405" i="8"/>
  <c r="BJ405" i="8"/>
  <c r="BK405" i="8"/>
  <c r="BL405" i="8"/>
  <c r="BM405" i="8"/>
  <c r="BN405" i="8"/>
  <c r="BO405" i="8"/>
  <c r="BP405" i="8"/>
  <c r="BQ405" i="8"/>
  <c r="Q390" i="8"/>
  <c r="R406" i="8"/>
  <c r="S406" i="8"/>
  <c r="T406" i="8"/>
  <c r="U406" i="8"/>
  <c r="V406" i="8"/>
  <c r="W406" i="8"/>
  <c r="X406" i="8"/>
  <c r="Y406" i="8"/>
  <c r="Z406" i="8"/>
  <c r="AA406" i="8"/>
  <c r="AB406" i="8"/>
  <c r="AC406" i="8"/>
  <c r="AD406" i="8"/>
  <c r="AE406" i="8"/>
  <c r="AF406" i="8"/>
  <c r="AG406" i="8"/>
  <c r="AH406" i="8"/>
  <c r="AI406" i="8"/>
  <c r="AJ406" i="8"/>
  <c r="AK406" i="8"/>
  <c r="AL406" i="8"/>
  <c r="AM406" i="8"/>
  <c r="AN406" i="8"/>
  <c r="AO406" i="8"/>
  <c r="AP406" i="8"/>
  <c r="AQ406" i="8"/>
  <c r="AR406" i="8"/>
  <c r="AS406" i="8"/>
  <c r="AT406" i="8"/>
  <c r="AU406" i="8"/>
  <c r="AV406" i="8"/>
  <c r="AW406" i="8"/>
  <c r="AX406" i="8"/>
  <c r="AY406" i="8"/>
  <c r="AZ406" i="8"/>
  <c r="BA406" i="8"/>
  <c r="BB406" i="8"/>
  <c r="BC406" i="8"/>
  <c r="BD406" i="8"/>
  <c r="BE406" i="8"/>
  <c r="BF406" i="8"/>
  <c r="BG406" i="8"/>
  <c r="BH406" i="8"/>
  <c r="BI406" i="8"/>
  <c r="BJ406" i="8"/>
  <c r="BK406" i="8"/>
  <c r="BL406" i="8"/>
  <c r="BM406" i="8"/>
  <c r="BN406" i="8"/>
  <c r="BO406" i="8"/>
  <c r="BP406" i="8"/>
  <c r="BQ406" i="8"/>
  <c r="R390" i="8"/>
  <c r="S407" i="8"/>
  <c r="T407" i="8"/>
  <c r="U407" i="8"/>
  <c r="V407" i="8"/>
  <c r="W407" i="8"/>
  <c r="X407" i="8"/>
  <c r="Y407" i="8"/>
  <c r="Z407" i="8"/>
  <c r="AA407" i="8"/>
  <c r="AB407" i="8"/>
  <c r="AC407" i="8"/>
  <c r="AD407" i="8"/>
  <c r="AE407" i="8"/>
  <c r="AF407" i="8"/>
  <c r="AG407" i="8"/>
  <c r="AH407" i="8"/>
  <c r="AI407" i="8"/>
  <c r="AJ407" i="8"/>
  <c r="AK407" i="8"/>
  <c r="AL407" i="8"/>
  <c r="AM407" i="8"/>
  <c r="AN407" i="8"/>
  <c r="AO407" i="8"/>
  <c r="AP407" i="8"/>
  <c r="AQ407" i="8"/>
  <c r="AR407" i="8"/>
  <c r="AS407" i="8"/>
  <c r="AT407" i="8"/>
  <c r="AU407" i="8"/>
  <c r="AV407" i="8"/>
  <c r="AW407" i="8"/>
  <c r="AX407" i="8"/>
  <c r="AY407" i="8"/>
  <c r="AZ407" i="8"/>
  <c r="BA407" i="8"/>
  <c r="BB407" i="8"/>
  <c r="BC407" i="8"/>
  <c r="BD407" i="8"/>
  <c r="BE407" i="8"/>
  <c r="BF407" i="8"/>
  <c r="BG407" i="8"/>
  <c r="BH407" i="8"/>
  <c r="BI407" i="8"/>
  <c r="BJ407" i="8"/>
  <c r="BK407" i="8"/>
  <c r="BL407" i="8"/>
  <c r="BM407" i="8"/>
  <c r="BN407" i="8"/>
  <c r="BO407" i="8"/>
  <c r="BP407" i="8"/>
  <c r="BQ407" i="8"/>
  <c r="S390" i="8"/>
  <c r="T408" i="8"/>
  <c r="U408" i="8"/>
  <c r="V408" i="8"/>
  <c r="W408" i="8"/>
  <c r="X408" i="8"/>
  <c r="Y408" i="8"/>
  <c r="Z408" i="8"/>
  <c r="AA408" i="8"/>
  <c r="AB408" i="8"/>
  <c r="AC408" i="8"/>
  <c r="AD408" i="8"/>
  <c r="AE408" i="8"/>
  <c r="AF408" i="8"/>
  <c r="AG408" i="8"/>
  <c r="AH408" i="8"/>
  <c r="AI408" i="8"/>
  <c r="AJ408" i="8"/>
  <c r="AK408" i="8"/>
  <c r="AL408" i="8"/>
  <c r="AM408" i="8"/>
  <c r="AN408" i="8"/>
  <c r="AO408" i="8"/>
  <c r="AP408" i="8"/>
  <c r="AQ408" i="8"/>
  <c r="AR408" i="8"/>
  <c r="AS408" i="8"/>
  <c r="AT408" i="8"/>
  <c r="AU408" i="8"/>
  <c r="AV408" i="8"/>
  <c r="AW408" i="8"/>
  <c r="AX408" i="8"/>
  <c r="AY408" i="8"/>
  <c r="AZ408" i="8"/>
  <c r="BA408" i="8"/>
  <c r="BB408" i="8"/>
  <c r="BC408" i="8"/>
  <c r="BD408" i="8"/>
  <c r="BE408" i="8"/>
  <c r="BF408" i="8"/>
  <c r="BG408" i="8"/>
  <c r="BH408" i="8"/>
  <c r="BI408" i="8"/>
  <c r="BJ408" i="8"/>
  <c r="BK408" i="8"/>
  <c r="BL408" i="8"/>
  <c r="BM408" i="8"/>
  <c r="BN408" i="8"/>
  <c r="BO408" i="8"/>
  <c r="BP408" i="8"/>
  <c r="BQ408" i="8"/>
  <c r="T390" i="8"/>
  <c r="U409" i="8"/>
  <c r="V409" i="8"/>
  <c r="W409" i="8"/>
  <c r="X409" i="8"/>
  <c r="Y409" i="8"/>
  <c r="Z409" i="8"/>
  <c r="AA409" i="8"/>
  <c r="AB409" i="8"/>
  <c r="AC409" i="8"/>
  <c r="AD409" i="8"/>
  <c r="AE409" i="8"/>
  <c r="AF409" i="8"/>
  <c r="AG409" i="8"/>
  <c r="AH409" i="8"/>
  <c r="AI409" i="8"/>
  <c r="AJ409" i="8"/>
  <c r="AK409" i="8"/>
  <c r="AL409" i="8"/>
  <c r="AM409" i="8"/>
  <c r="AN409" i="8"/>
  <c r="AO409" i="8"/>
  <c r="AP409" i="8"/>
  <c r="AQ409" i="8"/>
  <c r="AR409" i="8"/>
  <c r="AS409" i="8"/>
  <c r="AT409" i="8"/>
  <c r="AU409" i="8"/>
  <c r="AV409" i="8"/>
  <c r="AW409" i="8"/>
  <c r="AX409" i="8"/>
  <c r="AY409" i="8"/>
  <c r="AZ409" i="8"/>
  <c r="BA409" i="8"/>
  <c r="BB409" i="8"/>
  <c r="BC409" i="8"/>
  <c r="BD409" i="8"/>
  <c r="BE409" i="8"/>
  <c r="BF409" i="8"/>
  <c r="BG409" i="8"/>
  <c r="BH409" i="8"/>
  <c r="BI409" i="8"/>
  <c r="BJ409" i="8"/>
  <c r="BK409" i="8"/>
  <c r="BL409" i="8"/>
  <c r="BM409" i="8"/>
  <c r="BN409" i="8"/>
  <c r="BO409" i="8"/>
  <c r="BP409" i="8"/>
  <c r="BQ409" i="8"/>
  <c r="U390" i="8"/>
  <c r="V410" i="8"/>
  <c r="W410" i="8"/>
  <c r="X410" i="8"/>
  <c r="Y410" i="8"/>
  <c r="Z410" i="8"/>
  <c r="AA410" i="8"/>
  <c r="AB410" i="8"/>
  <c r="AC410" i="8"/>
  <c r="AD410" i="8"/>
  <c r="AE410" i="8"/>
  <c r="AF410" i="8"/>
  <c r="AG410" i="8"/>
  <c r="AH410" i="8"/>
  <c r="AI410" i="8"/>
  <c r="AJ410" i="8"/>
  <c r="AK410" i="8"/>
  <c r="AL410" i="8"/>
  <c r="AM410" i="8"/>
  <c r="AN410" i="8"/>
  <c r="AO410" i="8"/>
  <c r="AP410" i="8"/>
  <c r="AQ410" i="8"/>
  <c r="AR410" i="8"/>
  <c r="AS410" i="8"/>
  <c r="AT410" i="8"/>
  <c r="AU410" i="8"/>
  <c r="AV410" i="8"/>
  <c r="AW410" i="8"/>
  <c r="AX410" i="8"/>
  <c r="AY410" i="8"/>
  <c r="AZ410" i="8"/>
  <c r="BA410" i="8"/>
  <c r="BB410" i="8"/>
  <c r="BC410" i="8"/>
  <c r="BD410" i="8"/>
  <c r="BE410" i="8"/>
  <c r="BF410" i="8"/>
  <c r="BG410" i="8"/>
  <c r="BH410" i="8"/>
  <c r="BI410" i="8"/>
  <c r="BJ410" i="8"/>
  <c r="BK410" i="8"/>
  <c r="BL410" i="8"/>
  <c r="BM410" i="8"/>
  <c r="BN410" i="8"/>
  <c r="BO410" i="8"/>
  <c r="BP410" i="8"/>
  <c r="BQ410" i="8"/>
  <c r="V390" i="8"/>
  <c r="W411" i="8"/>
  <c r="X411" i="8"/>
  <c r="Y411" i="8"/>
  <c r="Z411" i="8"/>
  <c r="AA411" i="8"/>
  <c r="AB411" i="8"/>
  <c r="AC411" i="8"/>
  <c r="AD411" i="8"/>
  <c r="AE411" i="8"/>
  <c r="AF411" i="8"/>
  <c r="AG411" i="8"/>
  <c r="AH411" i="8"/>
  <c r="AI411" i="8"/>
  <c r="AJ411" i="8"/>
  <c r="AK411" i="8"/>
  <c r="AL411" i="8"/>
  <c r="AM411" i="8"/>
  <c r="AN411" i="8"/>
  <c r="AO411" i="8"/>
  <c r="AP411" i="8"/>
  <c r="AQ411" i="8"/>
  <c r="AR411" i="8"/>
  <c r="AS411" i="8"/>
  <c r="AT411" i="8"/>
  <c r="AU411" i="8"/>
  <c r="AV411" i="8"/>
  <c r="AW411" i="8"/>
  <c r="AX411" i="8"/>
  <c r="AY411" i="8"/>
  <c r="AZ411" i="8"/>
  <c r="BA411" i="8"/>
  <c r="BB411" i="8"/>
  <c r="BC411" i="8"/>
  <c r="BD411" i="8"/>
  <c r="BE411" i="8"/>
  <c r="BF411" i="8"/>
  <c r="BG411" i="8"/>
  <c r="BH411" i="8"/>
  <c r="BI411" i="8"/>
  <c r="BJ411" i="8"/>
  <c r="BK411" i="8"/>
  <c r="BL411" i="8"/>
  <c r="BM411" i="8"/>
  <c r="BN411" i="8"/>
  <c r="BO411" i="8"/>
  <c r="BP411" i="8"/>
  <c r="BQ411" i="8"/>
  <c r="W390" i="8"/>
  <c r="X412" i="8"/>
  <c r="Y412" i="8"/>
  <c r="Z412" i="8"/>
  <c r="AA412" i="8"/>
  <c r="AB412" i="8"/>
  <c r="AC412" i="8"/>
  <c r="AD412" i="8"/>
  <c r="AE412" i="8"/>
  <c r="AF412" i="8"/>
  <c r="AG412" i="8"/>
  <c r="AH412" i="8"/>
  <c r="AI412" i="8"/>
  <c r="AJ412" i="8"/>
  <c r="AK412" i="8"/>
  <c r="AL412" i="8"/>
  <c r="AM412" i="8"/>
  <c r="AN412" i="8"/>
  <c r="AO412" i="8"/>
  <c r="AP412" i="8"/>
  <c r="AQ412" i="8"/>
  <c r="AR412" i="8"/>
  <c r="AS412" i="8"/>
  <c r="AT412" i="8"/>
  <c r="AU412" i="8"/>
  <c r="AV412" i="8"/>
  <c r="AW412" i="8"/>
  <c r="AX412" i="8"/>
  <c r="AY412" i="8"/>
  <c r="AZ412" i="8"/>
  <c r="BA412" i="8"/>
  <c r="BB412" i="8"/>
  <c r="BC412" i="8"/>
  <c r="BD412" i="8"/>
  <c r="BE412" i="8"/>
  <c r="BF412" i="8"/>
  <c r="BG412" i="8"/>
  <c r="BH412" i="8"/>
  <c r="BI412" i="8"/>
  <c r="BJ412" i="8"/>
  <c r="BK412" i="8"/>
  <c r="BL412" i="8"/>
  <c r="BM412" i="8"/>
  <c r="BN412" i="8"/>
  <c r="BO412" i="8"/>
  <c r="BP412" i="8"/>
  <c r="BQ412" i="8"/>
  <c r="BQ414" i="8"/>
  <c r="BQ420" i="8"/>
  <c r="BP414" i="8"/>
  <c r="BO414" i="8"/>
  <c r="BN414" i="8"/>
  <c r="BM414" i="8"/>
  <c r="BL414" i="8"/>
  <c r="BK414" i="8"/>
  <c r="BJ414" i="8"/>
  <c r="BI414" i="8"/>
  <c r="BH414" i="8"/>
  <c r="BG414" i="8"/>
  <c r="BF414" i="8"/>
  <c r="BE414" i="8"/>
  <c r="BD414" i="8"/>
  <c r="BC414" i="8"/>
  <c r="BB414" i="8"/>
  <c r="BA414" i="8"/>
  <c r="AZ414" i="8"/>
  <c r="AY414" i="8"/>
  <c r="AX414" i="8"/>
  <c r="AW414" i="8"/>
  <c r="AV414" i="8"/>
  <c r="AU414" i="8"/>
  <c r="AT414" i="8"/>
  <c r="AS414" i="8"/>
  <c r="AR414" i="8"/>
  <c r="AQ414" i="8"/>
  <c r="AP414" i="8"/>
  <c r="AO414" i="8"/>
  <c r="AN414" i="8"/>
  <c r="AM414" i="8"/>
  <c r="AL414" i="8"/>
  <c r="AK414" i="8"/>
  <c r="AJ414" i="8"/>
  <c r="AI414" i="8"/>
  <c r="AH414" i="8"/>
  <c r="AG414" i="8"/>
  <c r="AF414" i="8"/>
  <c r="AE414" i="8"/>
  <c r="AD414" i="8"/>
  <c r="AC414" i="8"/>
  <c r="AB414" i="8"/>
  <c r="AA414" i="8"/>
  <c r="Z414" i="8"/>
  <c r="Y414" i="8"/>
  <c r="X414" i="8"/>
  <c r="W414" i="8"/>
  <c r="V414" i="8"/>
  <c r="U414" i="8"/>
  <c r="T414" i="8"/>
  <c r="S414" i="8"/>
  <c r="R414" i="8"/>
  <c r="Q414" i="8"/>
  <c r="P414" i="8"/>
  <c r="O414" i="8"/>
  <c r="N414" i="8"/>
  <c r="M414" i="8"/>
  <c r="L414" i="8"/>
  <c r="K414" i="8"/>
  <c r="J414" i="8"/>
  <c r="I414" i="8"/>
  <c r="H414" i="8"/>
  <c r="G414" i="8"/>
  <c r="F414" i="8"/>
  <c r="E414" i="8"/>
  <c r="D421" i="8"/>
  <c r="E421" i="8"/>
  <c r="F421" i="8"/>
  <c r="G421" i="8"/>
  <c r="H421" i="8"/>
  <c r="I421" i="8"/>
  <c r="J421" i="8"/>
  <c r="K421" i="8"/>
  <c r="L421" i="8"/>
  <c r="M417" i="8"/>
  <c r="M421" i="8"/>
  <c r="N421" i="8"/>
  <c r="O418" i="8"/>
  <c r="O421" i="8"/>
  <c r="P418" i="8"/>
  <c r="P421" i="8"/>
  <c r="Q418" i="8"/>
  <c r="Q421" i="8"/>
  <c r="R418" i="8"/>
  <c r="R421" i="8"/>
  <c r="S418" i="8"/>
  <c r="S421" i="8"/>
  <c r="T421" i="8"/>
  <c r="U421" i="8"/>
  <c r="V421" i="8"/>
  <c r="W421" i="8"/>
  <c r="X421" i="8"/>
  <c r="Y421" i="8"/>
  <c r="Z421" i="8"/>
  <c r="AA421" i="8"/>
  <c r="AB421" i="8"/>
  <c r="AC421" i="8"/>
  <c r="AD421" i="8"/>
  <c r="AE421" i="8"/>
  <c r="AF421" i="8"/>
  <c r="AG421" i="8"/>
  <c r="AH421" i="8"/>
  <c r="AI421" i="8"/>
  <c r="AJ421" i="8"/>
  <c r="AK421" i="8"/>
  <c r="AL421" i="8"/>
  <c r="AM421" i="8"/>
  <c r="AN421" i="8"/>
  <c r="AO421" i="8"/>
  <c r="AP421" i="8"/>
  <c r="AQ421" i="8"/>
  <c r="AR421" i="8"/>
  <c r="AS421" i="8"/>
  <c r="AT421" i="8"/>
  <c r="AU421" i="8"/>
  <c r="AV421" i="8"/>
  <c r="AW421" i="8"/>
  <c r="AX421" i="8"/>
  <c r="AY421" i="8"/>
  <c r="AZ421" i="8"/>
  <c r="BA421" i="8"/>
  <c r="BB421" i="8"/>
  <c r="BC421" i="8"/>
  <c r="BD421" i="8"/>
  <c r="BE421" i="8"/>
  <c r="BF421" i="8"/>
  <c r="BG421" i="8"/>
  <c r="BH421" i="8"/>
  <c r="BI421" i="8"/>
  <c r="BJ421" i="8"/>
  <c r="BK421" i="8"/>
  <c r="BL421" i="8"/>
  <c r="BM421" i="8"/>
  <c r="BN421" i="8"/>
  <c r="BO421" i="8"/>
  <c r="BP421" i="8"/>
  <c r="BQ421" i="8"/>
  <c r="BQ422" i="8"/>
  <c r="D432" i="8"/>
  <c r="E432" i="8"/>
  <c r="F432" i="8"/>
  <c r="G432" i="8"/>
  <c r="H432" i="8"/>
  <c r="H434" i="8"/>
  <c r="H435" i="8"/>
  <c r="H436" i="8"/>
  <c r="J432" i="8"/>
  <c r="K432" i="8"/>
  <c r="L432" i="8"/>
  <c r="M432" i="8"/>
  <c r="N432" i="8"/>
  <c r="O432" i="8"/>
  <c r="P432" i="8"/>
  <c r="Q432" i="8"/>
  <c r="R432" i="8"/>
  <c r="S432" i="8"/>
  <c r="T432" i="8"/>
  <c r="U432" i="8"/>
  <c r="V432" i="8"/>
  <c r="W432" i="8"/>
  <c r="X432" i="8"/>
  <c r="Y432" i="8"/>
  <c r="Z432" i="8"/>
  <c r="AA432" i="8"/>
  <c r="AB432" i="8"/>
  <c r="AC432" i="8"/>
  <c r="AD432" i="8"/>
  <c r="AE432" i="8"/>
  <c r="AF432" i="8"/>
  <c r="AG432" i="8"/>
  <c r="AH432" i="8"/>
  <c r="AI432" i="8"/>
  <c r="AJ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BQ432" i="8"/>
  <c r="BQ436" i="8"/>
  <c r="BP436" i="8"/>
  <c r="D441" i="8"/>
  <c r="E444" i="8"/>
  <c r="F444" i="8"/>
  <c r="G444" i="8"/>
  <c r="H444" i="8"/>
  <c r="I444" i="8"/>
  <c r="J444" i="8"/>
  <c r="K444" i="8"/>
  <c r="L444" i="8"/>
  <c r="M444" i="8"/>
  <c r="N444" i="8"/>
  <c r="O444" i="8"/>
  <c r="P444" i="8"/>
  <c r="Q444" i="8"/>
  <c r="R444" i="8"/>
  <c r="S444" i="8"/>
  <c r="T444" i="8"/>
  <c r="U444" i="8"/>
  <c r="V444" i="8"/>
  <c r="W444" i="8"/>
  <c r="X444" i="8"/>
  <c r="Y444" i="8"/>
  <c r="Z444" i="8"/>
  <c r="AA444" i="8"/>
  <c r="AB444" i="8"/>
  <c r="AC444" i="8"/>
  <c r="AD444" i="8"/>
  <c r="AE444" i="8"/>
  <c r="AF444" i="8"/>
  <c r="AG444" i="8"/>
  <c r="AH444" i="8"/>
  <c r="AI444" i="8"/>
  <c r="AJ444" i="8"/>
  <c r="AK444" i="8"/>
  <c r="AL444" i="8"/>
  <c r="AM444" i="8"/>
  <c r="AN444" i="8"/>
  <c r="AO444" i="8"/>
  <c r="AP444" i="8"/>
  <c r="AQ444" i="8"/>
  <c r="AR444" i="8"/>
  <c r="AS444" i="8"/>
  <c r="AT444" i="8"/>
  <c r="AU444" i="8"/>
  <c r="AV444" i="8"/>
  <c r="AW444" i="8"/>
  <c r="AX444" i="8"/>
  <c r="AY444" i="8"/>
  <c r="AZ444" i="8"/>
  <c r="BA444" i="8"/>
  <c r="BB444" i="8"/>
  <c r="BC444" i="8"/>
  <c r="BD444" i="8"/>
  <c r="BE444" i="8"/>
  <c r="BF444" i="8"/>
  <c r="BG444" i="8"/>
  <c r="BH444" i="8"/>
  <c r="BI444" i="8"/>
  <c r="BJ444" i="8"/>
  <c r="BK444" i="8"/>
  <c r="BL444" i="8"/>
  <c r="BM444" i="8"/>
  <c r="BN444" i="8"/>
  <c r="BO444" i="8"/>
  <c r="BP444" i="8"/>
  <c r="BQ444" i="8"/>
  <c r="E441" i="8"/>
  <c r="F445" i="8"/>
  <c r="G445" i="8"/>
  <c r="H445" i="8"/>
  <c r="I445" i="8"/>
  <c r="J445" i="8"/>
  <c r="K445" i="8"/>
  <c r="L445" i="8"/>
  <c r="M445" i="8"/>
  <c r="N445" i="8"/>
  <c r="O445" i="8"/>
  <c r="P445" i="8"/>
  <c r="Q445" i="8"/>
  <c r="R445" i="8"/>
  <c r="S445" i="8"/>
  <c r="T445" i="8"/>
  <c r="U445" i="8"/>
  <c r="V445" i="8"/>
  <c r="W445" i="8"/>
  <c r="X445" i="8"/>
  <c r="Y445" i="8"/>
  <c r="Z445" i="8"/>
  <c r="AA445" i="8"/>
  <c r="AB445" i="8"/>
  <c r="AC445" i="8"/>
  <c r="AD445" i="8"/>
  <c r="AE445" i="8"/>
  <c r="AF445" i="8"/>
  <c r="AG445" i="8"/>
  <c r="AH445" i="8"/>
  <c r="AI445" i="8"/>
  <c r="AJ445" i="8"/>
  <c r="AK445" i="8"/>
  <c r="AL445" i="8"/>
  <c r="AM445" i="8"/>
  <c r="AN445" i="8"/>
  <c r="AO445" i="8"/>
  <c r="AP445" i="8"/>
  <c r="AQ445" i="8"/>
  <c r="AR445" i="8"/>
  <c r="AS445" i="8"/>
  <c r="AT445" i="8"/>
  <c r="AU445" i="8"/>
  <c r="AV445" i="8"/>
  <c r="AW445" i="8"/>
  <c r="AX445" i="8"/>
  <c r="AY445" i="8"/>
  <c r="AZ445" i="8"/>
  <c r="BA445" i="8"/>
  <c r="BB445" i="8"/>
  <c r="BC445" i="8"/>
  <c r="BD445" i="8"/>
  <c r="BE445" i="8"/>
  <c r="BF445" i="8"/>
  <c r="BG445" i="8"/>
  <c r="BH445" i="8"/>
  <c r="BI445" i="8"/>
  <c r="BJ445" i="8"/>
  <c r="BK445" i="8"/>
  <c r="BL445" i="8"/>
  <c r="BM445" i="8"/>
  <c r="BN445" i="8"/>
  <c r="BO445" i="8"/>
  <c r="BP445" i="8"/>
  <c r="BQ445" i="8"/>
  <c r="F441" i="8"/>
  <c r="G446" i="8"/>
  <c r="H446" i="8"/>
  <c r="I446" i="8"/>
  <c r="J446" i="8"/>
  <c r="K446" i="8"/>
  <c r="L446" i="8"/>
  <c r="M446" i="8"/>
  <c r="N446" i="8"/>
  <c r="O446" i="8"/>
  <c r="P446" i="8"/>
  <c r="Q446" i="8"/>
  <c r="R446" i="8"/>
  <c r="S446" i="8"/>
  <c r="T446" i="8"/>
  <c r="U446" i="8"/>
  <c r="V446" i="8"/>
  <c r="W446" i="8"/>
  <c r="X446" i="8"/>
  <c r="Y446" i="8"/>
  <c r="Z446" i="8"/>
  <c r="AA446" i="8"/>
  <c r="AB446" i="8"/>
  <c r="AC446" i="8"/>
  <c r="AD446" i="8"/>
  <c r="AE446" i="8"/>
  <c r="AF446" i="8"/>
  <c r="AG446" i="8"/>
  <c r="AH446" i="8"/>
  <c r="AI446" i="8"/>
  <c r="AJ446" i="8"/>
  <c r="AK446" i="8"/>
  <c r="AL446" i="8"/>
  <c r="AM446" i="8"/>
  <c r="AN446" i="8"/>
  <c r="AO446" i="8"/>
  <c r="AP446" i="8"/>
  <c r="AQ446" i="8"/>
  <c r="AR446" i="8"/>
  <c r="AS446" i="8"/>
  <c r="AT446" i="8"/>
  <c r="AU446" i="8"/>
  <c r="AV446" i="8"/>
  <c r="AW446" i="8"/>
  <c r="AX446" i="8"/>
  <c r="AY446" i="8"/>
  <c r="AZ446" i="8"/>
  <c r="BA446" i="8"/>
  <c r="BB446" i="8"/>
  <c r="BC446" i="8"/>
  <c r="BD446" i="8"/>
  <c r="BE446" i="8"/>
  <c r="BF446" i="8"/>
  <c r="BG446" i="8"/>
  <c r="BH446" i="8"/>
  <c r="BI446" i="8"/>
  <c r="BJ446" i="8"/>
  <c r="BK446" i="8"/>
  <c r="BL446" i="8"/>
  <c r="BM446" i="8"/>
  <c r="BN446" i="8"/>
  <c r="BO446" i="8"/>
  <c r="BP446" i="8"/>
  <c r="BQ446" i="8"/>
  <c r="G441" i="8"/>
  <c r="E447" i="8"/>
  <c r="H447" i="8"/>
  <c r="I447" i="8"/>
  <c r="J447" i="8"/>
  <c r="K447" i="8"/>
  <c r="L447" i="8"/>
  <c r="M447" i="8"/>
  <c r="N447" i="8"/>
  <c r="O447" i="8"/>
  <c r="P447" i="8"/>
  <c r="Q447" i="8"/>
  <c r="R447" i="8"/>
  <c r="S447" i="8"/>
  <c r="T447" i="8"/>
  <c r="U447" i="8"/>
  <c r="V447" i="8"/>
  <c r="W447" i="8"/>
  <c r="X447" i="8"/>
  <c r="Y447" i="8"/>
  <c r="Z447" i="8"/>
  <c r="AA447" i="8"/>
  <c r="AB447" i="8"/>
  <c r="AC447" i="8"/>
  <c r="AD447" i="8"/>
  <c r="AE447" i="8"/>
  <c r="AF447" i="8"/>
  <c r="AG447" i="8"/>
  <c r="AH447" i="8"/>
  <c r="AI447" i="8"/>
  <c r="AJ447" i="8"/>
  <c r="AK447" i="8"/>
  <c r="AL447" i="8"/>
  <c r="AM447" i="8"/>
  <c r="AN447" i="8"/>
  <c r="AO447" i="8"/>
  <c r="AP447" i="8"/>
  <c r="AQ447" i="8"/>
  <c r="AR447" i="8"/>
  <c r="AS447" i="8"/>
  <c r="AT447" i="8"/>
  <c r="AU447" i="8"/>
  <c r="AV447" i="8"/>
  <c r="AW447" i="8"/>
  <c r="AX447" i="8"/>
  <c r="AY447" i="8"/>
  <c r="AZ447" i="8"/>
  <c r="BA447" i="8"/>
  <c r="BB447" i="8"/>
  <c r="BC447" i="8"/>
  <c r="BD447" i="8"/>
  <c r="BE447" i="8"/>
  <c r="BF447" i="8"/>
  <c r="BG447" i="8"/>
  <c r="BH447" i="8"/>
  <c r="BI447" i="8"/>
  <c r="BJ447" i="8"/>
  <c r="BK447" i="8"/>
  <c r="BL447" i="8"/>
  <c r="BM447" i="8"/>
  <c r="BN447" i="8"/>
  <c r="BO447" i="8"/>
  <c r="BP447" i="8"/>
  <c r="BQ447" i="8"/>
  <c r="H441" i="8"/>
  <c r="E448" i="8"/>
  <c r="F448" i="8"/>
  <c r="I448" i="8"/>
  <c r="J448" i="8"/>
  <c r="K448" i="8"/>
  <c r="L448" i="8"/>
  <c r="M448" i="8"/>
  <c r="N448" i="8"/>
  <c r="O448" i="8"/>
  <c r="P448" i="8"/>
  <c r="Q448" i="8"/>
  <c r="R448" i="8"/>
  <c r="S448" i="8"/>
  <c r="T448" i="8"/>
  <c r="U448" i="8"/>
  <c r="V448" i="8"/>
  <c r="W448" i="8"/>
  <c r="X448" i="8"/>
  <c r="Y448" i="8"/>
  <c r="Z448" i="8"/>
  <c r="AA448" i="8"/>
  <c r="AB448" i="8"/>
  <c r="AC448" i="8"/>
  <c r="AD448" i="8"/>
  <c r="AE448" i="8"/>
  <c r="AF448" i="8"/>
  <c r="AG448" i="8"/>
  <c r="AH448" i="8"/>
  <c r="AI448" i="8"/>
  <c r="AJ448" i="8"/>
  <c r="AK448" i="8"/>
  <c r="AL448" i="8"/>
  <c r="AM448" i="8"/>
  <c r="AN448" i="8"/>
  <c r="AO448" i="8"/>
  <c r="AP448" i="8"/>
  <c r="AQ448" i="8"/>
  <c r="AR448" i="8"/>
  <c r="AS448" i="8"/>
  <c r="AT448" i="8"/>
  <c r="AU448" i="8"/>
  <c r="AV448" i="8"/>
  <c r="AW448" i="8"/>
  <c r="AX448" i="8"/>
  <c r="AY448" i="8"/>
  <c r="AZ448" i="8"/>
  <c r="BA448" i="8"/>
  <c r="BB448" i="8"/>
  <c r="BC448" i="8"/>
  <c r="BD448" i="8"/>
  <c r="BE448" i="8"/>
  <c r="BF448" i="8"/>
  <c r="BG448" i="8"/>
  <c r="BH448" i="8"/>
  <c r="BI448" i="8"/>
  <c r="BJ448" i="8"/>
  <c r="BK448" i="8"/>
  <c r="BL448" i="8"/>
  <c r="BM448" i="8"/>
  <c r="BN448" i="8"/>
  <c r="BO448" i="8"/>
  <c r="BP448" i="8"/>
  <c r="BQ448" i="8"/>
  <c r="I441" i="8"/>
  <c r="E449" i="8"/>
  <c r="F449" i="8"/>
  <c r="G449" i="8"/>
  <c r="H449" i="8"/>
  <c r="I449" i="8"/>
  <c r="J449" i="8"/>
  <c r="K449" i="8"/>
  <c r="L449" i="8"/>
  <c r="M449" i="8"/>
  <c r="N449" i="8"/>
  <c r="O449" i="8"/>
  <c r="P449" i="8"/>
  <c r="Q449" i="8"/>
  <c r="R449" i="8"/>
  <c r="S449" i="8"/>
  <c r="T449" i="8"/>
  <c r="U449" i="8"/>
  <c r="V449" i="8"/>
  <c r="W449" i="8"/>
  <c r="X449" i="8"/>
  <c r="Y449" i="8"/>
  <c r="Z449" i="8"/>
  <c r="AA449" i="8"/>
  <c r="AB449" i="8"/>
  <c r="AC449" i="8"/>
  <c r="AD449" i="8"/>
  <c r="AE449" i="8"/>
  <c r="AF449" i="8"/>
  <c r="AG449" i="8"/>
  <c r="AH449" i="8"/>
  <c r="AI449" i="8"/>
  <c r="AJ449" i="8"/>
  <c r="AK449" i="8"/>
  <c r="AL449" i="8"/>
  <c r="AM449" i="8"/>
  <c r="AN449" i="8"/>
  <c r="AO449" i="8"/>
  <c r="AP449" i="8"/>
  <c r="AQ449" i="8"/>
  <c r="AR449" i="8"/>
  <c r="AS449" i="8"/>
  <c r="AT449" i="8"/>
  <c r="AU449" i="8"/>
  <c r="AV449" i="8"/>
  <c r="AW449" i="8"/>
  <c r="AX449" i="8"/>
  <c r="AY449" i="8"/>
  <c r="AZ449" i="8"/>
  <c r="BA449" i="8"/>
  <c r="BB449" i="8"/>
  <c r="BC449" i="8"/>
  <c r="BD449" i="8"/>
  <c r="BE449" i="8"/>
  <c r="BF449" i="8"/>
  <c r="BG449" i="8"/>
  <c r="BH449" i="8"/>
  <c r="BI449" i="8"/>
  <c r="BJ449" i="8"/>
  <c r="BK449" i="8"/>
  <c r="BL449" i="8"/>
  <c r="BM449" i="8"/>
  <c r="BN449" i="8"/>
  <c r="BO449" i="8"/>
  <c r="BP449" i="8"/>
  <c r="BQ449" i="8"/>
  <c r="J441" i="8"/>
  <c r="E450" i="8"/>
  <c r="F450" i="8"/>
  <c r="H450" i="8"/>
  <c r="I450" i="8"/>
  <c r="J450" i="8"/>
  <c r="K450" i="8"/>
  <c r="L450" i="8"/>
  <c r="M450" i="8"/>
  <c r="N450" i="8"/>
  <c r="O450" i="8"/>
  <c r="P450" i="8"/>
  <c r="Q450" i="8"/>
  <c r="R450" i="8"/>
  <c r="S450" i="8"/>
  <c r="T450" i="8"/>
  <c r="U450" i="8"/>
  <c r="V450" i="8"/>
  <c r="W450" i="8"/>
  <c r="X450" i="8"/>
  <c r="Y450" i="8"/>
  <c r="Z450" i="8"/>
  <c r="AA450" i="8"/>
  <c r="AB450" i="8"/>
  <c r="AC450" i="8"/>
  <c r="AD450" i="8"/>
  <c r="AE450" i="8"/>
  <c r="AF450" i="8"/>
  <c r="AG450" i="8"/>
  <c r="AH450" i="8"/>
  <c r="AI450" i="8"/>
  <c r="AJ450" i="8"/>
  <c r="AK450" i="8"/>
  <c r="AL450" i="8"/>
  <c r="AM450" i="8"/>
  <c r="AN450" i="8"/>
  <c r="AO450" i="8"/>
  <c r="AP450" i="8"/>
  <c r="AQ450" i="8"/>
  <c r="AR450" i="8"/>
  <c r="AS450" i="8"/>
  <c r="AT450" i="8"/>
  <c r="AU450" i="8"/>
  <c r="AV450" i="8"/>
  <c r="AW450" i="8"/>
  <c r="AX450" i="8"/>
  <c r="AY450" i="8"/>
  <c r="AZ450" i="8"/>
  <c r="BA450" i="8"/>
  <c r="BB450" i="8"/>
  <c r="BC450" i="8"/>
  <c r="BD450" i="8"/>
  <c r="BE450" i="8"/>
  <c r="BF450" i="8"/>
  <c r="BG450" i="8"/>
  <c r="BH450" i="8"/>
  <c r="BI450" i="8"/>
  <c r="BJ450" i="8"/>
  <c r="BK450" i="8"/>
  <c r="BL450" i="8"/>
  <c r="BM450" i="8"/>
  <c r="BN450" i="8"/>
  <c r="BO450" i="8"/>
  <c r="BP450" i="8"/>
  <c r="BQ450" i="8"/>
  <c r="K441" i="8"/>
  <c r="E451" i="8"/>
  <c r="F451" i="8"/>
  <c r="G451" i="8"/>
  <c r="H451" i="8"/>
  <c r="I451" i="8"/>
  <c r="J451" i="8"/>
  <c r="K451" i="8"/>
  <c r="L451" i="8"/>
  <c r="M451" i="8"/>
  <c r="N451" i="8"/>
  <c r="O451" i="8"/>
  <c r="P451" i="8"/>
  <c r="Q451" i="8"/>
  <c r="R451" i="8"/>
  <c r="S451" i="8"/>
  <c r="T451" i="8"/>
  <c r="U451" i="8"/>
  <c r="V451" i="8"/>
  <c r="W451" i="8"/>
  <c r="X451" i="8"/>
  <c r="Y451" i="8"/>
  <c r="Z451" i="8"/>
  <c r="AA451" i="8"/>
  <c r="AB451" i="8"/>
  <c r="AC451" i="8"/>
  <c r="AD451" i="8"/>
  <c r="AE451" i="8"/>
  <c r="AF451" i="8"/>
  <c r="AG451" i="8"/>
  <c r="AH451" i="8"/>
  <c r="AI451" i="8"/>
  <c r="AJ451" i="8"/>
  <c r="AK451" i="8"/>
  <c r="AL451" i="8"/>
  <c r="AM451" i="8"/>
  <c r="AN451" i="8"/>
  <c r="AO451" i="8"/>
  <c r="AP451" i="8"/>
  <c r="AQ451" i="8"/>
  <c r="AR451" i="8"/>
  <c r="AS451" i="8"/>
  <c r="AT451" i="8"/>
  <c r="AU451" i="8"/>
  <c r="AV451" i="8"/>
  <c r="AW451" i="8"/>
  <c r="AX451" i="8"/>
  <c r="AY451" i="8"/>
  <c r="AZ451" i="8"/>
  <c r="BA451" i="8"/>
  <c r="BB451" i="8"/>
  <c r="BC451" i="8"/>
  <c r="BD451" i="8"/>
  <c r="BE451" i="8"/>
  <c r="BF451" i="8"/>
  <c r="BG451" i="8"/>
  <c r="BH451" i="8"/>
  <c r="BI451" i="8"/>
  <c r="BJ451" i="8"/>
  <c r="BK451" i="8"/>
  <c r="BL451" i="8"/>
  <c r="BM451" i="8"/>
  <c r="BN451" i="8"/>
  <c r="BO451" i="8"/>
  <c r="BP451" i="8"/>
  <c r="BQ451" i="8"/>
  <c r="L441" i="8"/>
  <c r="E452" i="8"/>
  <c r="F452" i="8"/>
  <c r="G452" i="8"/>
  <c r="H452" i="8"/>
  <c r="I452" i="8"/>
  <c r="J452" i="8"/>
  <c r="K452" i="8"/>
  <c r="L452" i="8"/>
  <c r="M452" i="8"/>
  <c r="N452" i="8"/>
  <c r="O452" i="8"/>
  <c r="P452" i="8"/>
  <c r="Q452" i="8"/>
  <c r="R452" i="8"/>
  <c r="S452" i="8"/>
  <c r="T452" i="8"/>
  <c r="U452" i="8"/>
  <c r="V452" i="8"/>
  <c r="W452" i="8"/>
  <c r="X452" i="8"/>
  <c r="Y452" i="8"/>
  <c r="Z452" i="8"/>
  <c r="AA452" i="8"/>
  <c r="AB452" i="8"/>
  <c r="AC452" i="8"/>
  <c r="AD452" i="8"/>
  <c r="AE452" i="8"/>
  <c r="AF452" i="8"/>
  <c r="AG452" i="8"/>
  <c r="AH452" i="8"/>
  <c r="AI452" i="8"/>
  <c r="AJ452" i="8"/>
  <c r="AK452" i="8"/>
  <c r="AL452" i="8"/>
  <c r="AM452" i="8"/>
  <c r="AN452" i="8"/>
  <c r="AO452" i="8"/>
  <c r="AP452" i="8"/>
  <c r="AQ452" i="8"/>
  <c r="AR452" i="8"/>
  <c r="AS452" i="8"/>
  <c r="AT452" i="8"/>
  <c r="AU452" i="8"/>
  <c r="AV452" i="8"/>
  <c r="AW452" i="8"/>
  <c r="AX452" i="8"/>
  <c r="AY452" i="8"/>
  <c r="AZ452" i="8"/>
  <c r="BA452" i="8"/>
  <c r="BB452" i="8"/>
  <c r="BC452" i="8"/>
  <c r="BD452" i="8"/>
  <c r="BE452" i="8"/>
  <c r="BF452" i="8"/>
  <c r="BG452" i="8"/>
  <c r="BH452" i="8"/>
  <c r="BI452" i="8"/>
  <c r="BJ452" i="8"/>
  <c r="BK452" i="8"/>
  <c r="BL452" i="8"/>
  <c r="BM452" i="8"/>
  <c r="BN452" i="8"/>
  <c r="BO452" i="8"/>
  <c r="BP452" i="8"/>
  <c r="BQ452" i="8"/>
  <c r="M441" i="8"/>
  <c r="E453" i="8"/>
  <c r="F453" i="8"/>
  <c r="G453" i="8"/>
  <c r="H453" i="8"/>
  <c r="J453" i="8"/>
  <c r="L453" i="8"/>
  <c r="M453" i="8"/>
  <c r="N453" i="8"/>
  <c r="O453" i="8"/>
  <c r="P453" i="8"/>
  <c r="Q453" i="8"/>
  <c r="R453" i="8"/>
  <c r="S453" i="8"/>
  <c r="T453" i="8"/>
  <c r="U453" i="8"/>
  <c r="V453" i="8"/>
  <c r="W453" i="8"/>
  <c r="X453" i="8"/>
  <c r="Y453" i="8"/>
  <c r="Z453" i="8"/>
  <c r="AA453" i="8"/>
  <c r="AB453" i="8"/>
  <c r="AC453" i="8"/>
  <c r="AD453" i="8"/>
  <c r="AE453" i="8"/>
  <c r="AF453" i="8"/>
  <c r="AG453" i="8"/>
  <c r="AH453" i="8"/>
  <c r="AI453" i="8"/>
  <c r="AJ453" i="8"/>
  <c r="AK453" i="8"/>
  <c r="AL453" i="8"/>
  <c r="AM453" i="8"/>
  <c r="AN453" i="8"/>
  <c r="AO453" i="8"/>
  <c r="AP453" i="8"/>
  <c r="AQ453" i="8"/>
  <c r="AR453" i="8"/>
  <c r="AS453" i="8"/>
  <c r="AT453" i="8"/>
  <c r="AU453" i="8"/>
  <c r="AV453" i="8"/>
  <c r="AW453" i="8"/>
  <c r="AX453" i="8"/>
  <c r="AY453" i="8"/>
  <c r="AZ453" i="8"/>
  <c r="BA453" i="8"/>
  <c r="BB453" i="8"/>
  <c r="BC453" i="8"/>
  <c r="BD453" i="8"/>
  <c r="BE453" i="8"/>
  <c r="BF453" i="8"/>
  <c r="BG453" i="8"/>
  <c r="BH453" i="8"/>
  <c r="BI453" i="8"/>
  <c r="BJ453" i="8"/>
  <c r="BK453" i="8"/>
  <c r="BL453" i="8"/>
  <c r="BM453" i="8"/>
  <c r="BN453" i="8"/>
  <c r="BO453" i="8"/>
  <c r="BP453" i="8"/>
  <c r="BQ453" i="8"/>
  <c r="N441" i="8"/>
  <c r="O454" i="8"/>
  <c r="P454" i="8"/>
  <c r="Q454" i="8"/>
  <c r="R454" i="8"/>
  <c r="S454" i="8"/>
  <c r="T454" i="8"/>
  <c r="U454" i="8"/>
  <c r="V454" i="8"/>
  <c r="W454" i="8"/>
  <c r="X454" i="8"/>
  <c r="Y454" i="8"/>
  <c r="Z454" i="8"/>
  <c r="AA454" i="8"/>
  <c r="AB454" i="8"/>
  <c r="AC454" i="8"/>
  <c r="AD454" i="8"/>
  <c r="AE454" i="8"/>
  <c r="AF454" i="8"/>
  <c r="AG454" i="8"/>
  <c r="AH454" i="8"/>
  <c r="AI454" i="8"/>
  <c r="AJ454" i="8"/>
  <c r="AK454" i="8"/>
  <c r="AL454" i="8"/>
  <c r="AM454" i="8"/>
  <c r="AN454" i="8"/>
  <c r="AO454" i="8"/>
  <c r="AP454" i="8"/>
  <c r="AQ454" i="8"/>
  <c r="AR454" i="8"/>
  <c r="AS454" i="8"/>
  <c r="AT454" i="8"/>
  <c r="AU454" i="8"/>
  <c r="AV454" i="8"/>
  <c r="AW454" i="8"/>
  <c r="AX454" i="8"/>
  <c r="AY454" i="8"/>
  <c r="AZ454" i="8"/>
  <c r="BA454" i="8"/>
  <c r="BB454" i="8"/>
  <c r="BC454" i="8"/>
  <c r="BD454" i="8"/>
  <c r="BE454" i="8"/>
  <c r="BF454" i="8"/>
  <c r="BG454" i="8"/>
  <c r="BH454" i="8"/>
  <c r="BI454" i="8"/>
  <c r="BJ454" i="8"/>
  <c r="BK454" i="8"/>
  <c r="BL454" i="8"/>
  <c r="BM454" i="8"/>
  <c r="BN454" i="8"/>
  <c r="BO454" i="8"/>
  <c r="BP454" i="8"/>
  <c r="BQ454" i="8"/>
  <c r="O441" i="8"/>
  <c r="P455" i="8"/>
  <c r="Q455" i="8"/>
  <c r="R455" i="8"/>
  <c r="S455" i="8"/>
  <c r="T455" i="8"/>
  <c r="U455" i="8"/>
  <c r="V455" i="8"/>
  <c r="W455" i="8"/>
  <c r="X455" i="8"/>
  <c r="Y455" i="8"/>
  <c r="Z455" i="8"/>
  <c r="AA455" i="8"/>
  <c r="AB455" i="8"/>
  <c r="AC455" i="8"/>
  <c r="AD455" i="8"/>
  <c r="AE455" i="8"/>
  <c r="AF455" i="8"/>
  <c r="AG455" i="8"/>
  <c r="AH455" i="8"/>
  <c r="AI455" i="8"/>
  <c r="AJ455" i="8"/>
  <c r="AK455" i="8"/>
  <c r="AL455" i="8"/>
  <c r="AM455" i="8"/>
  <c r="AN455" i="8"/>
  <c r="AO455" i="8"/>
  <c r="AP455" i="8"/>
  <c r="AQ455" i="8"/>
  <c r="AR455" i="8"/>
  <c r="AS455" i="8"/>
  <c r="AT455" i="8"/>
  <c r="AU455" i="8"/>
  <c r="AV455" i="8"/>
  <c r="AW455" i="8"/>
  <c r="AX455" i="8"/>
  <c r="AY455" i="8"/>
  <c r="AZ455" i="8"/>
  <c r="BA455" i="8"/>
  <c r="BB455" i="8"/>
  <c r="BC455" i="8"/>
  <c r="BD455" i="8"/>
  <c r="BE455" i="8"/>
  <c r="BF455" i="8"/>
  <c r="BG455" i="8"/>
  <c r="BH455" i="8"/>
  <c r="BI455" i="8"/>
  <c r="BJ455" i="8"/>
  <c r="BK455" i="8"/>
  <c r="BL455" i="8"/>
  <c r="BM455" i="8"/>
  <c r="BN455" i="8"/>
  <c r="BO455" i="8"/>
  <c r="BP455" i="8"/>
  <c r="BQ455" i="8"/>
  <c r="P441" i="8"/>
  <c r="Q456" i="8"/>
  <c r="R456" i="8"/>
  <c r="S456" i="8"/>
  <c r="T456" i="8"/>
  <c r="U456" i="8"/>
  <c r="V456" i="8"/>
  <c r="W456" i="8"/>
  <c r="X456" i="8"/>
  <c r="Y456" i="8"/>
  <c r="Z456" i="8"/>
  <c r="AA456" i="8"/>
  <c r="AB456" i="8"/>
  <c r="AC456" i="8"/>
  <c r="AD456" i="8"/>
  <c r="AE456" i="8"/>
  <c r="AF456" i="8"/>
  <c r="AG456" i="8"/>
  <c r="AH456" i="8"/>
  <c r="AI456" i="8"/>
  <c r="AJ456" i="8"/>
  <c r="AK456" i="8"/>
  <c r="AL456" i="8"/>
  <c r="AM456" i="8"/>
  <c r="AN456" i="8"/>
  <c r="AO456" i="8"/>
  <c r="AP456" i="8"/>
  <c r="AQ456" i="8"/>
  <c r="AR456" i="8"/>
  <c r="AS456" i="8"/>
  <c r="AT456" i="8"/>
  <c r="AU456" i="8"/>
  <c r="AV456" i="8"/>
  <c r="AW456" i="8"/>
  <c r="AX456" i="8"/>
  <c r="AY456" i="8"/>
  <c r="AZ456" i="8"/>
  <c r="BA456" i="8"/>
  <c r="BB456" i="8"/>
  <c r="BC456" i="8"/>
  <c r="BD456" i="8"/>
  <c r="BE456" i="8"/>
  <c r="BF456" i="8"/>
  <c r="BG456" i="8"/>
  <c r="BH456" i="8"/>
  <c r="BI456" i="8"/>
  <c r="BJ456" i="8"/>
  <c r="BK456" i="8"/>
  <c r="BL456" i="8"/>
  <c r="BM456" i="8"/>
  <c r="BN456" i="8"/>
  <c r="BO456" i="8"/>
  <c r="BP456" i="8"/>
  <c r="BQ456" i="8"/>
  <c r="Q441" i="8"/>
  <c r="R457" i="8"/>
  <c r="S457" i="8"/>
  <c r="T457" i="8"/>
  <c r="U457" i="8"/>
  <c r="V457" i="8"/>
  <c r="W457" i="8"/>
  <c r="X457" i="8"/>
  <c r="Y457" i="8"/>
  <c r="Z457" i="8"/>
  <c r="AA457" i="8"/>
  <c r="AB457" i="8"/>
  <c r="AC457" i="8"/>
  <c r="AD457" i="8"/>
  <c r="AE457" i="8"/>
  <c r="AF457" i="8"/>
  <c r="AG457" i="8"/>
  <c r="AH457" i="8"/>
  <c r="AI457" i="8"/>
  <c r="AJ457" i="8"/>
  <c r="AK457" i="8"/>
  <c r="AL457" i="8"/>
  <c r="AM457" i="8"/>
  <c r="AN457" i="8"/>
  <c r="AO457" i="8"/>
  <c r="AP457" i="8"/>
  <c r="AQ457" i="8"/>
  <c r="AR457" i="8"/>
  <c r="AS457" i="8"/>
  <c r="AT457" i="8"/>
  <c r="AU457" i="8"/>
  <c r="AV457" i="8"/>
  <c r="AW457" i="8"/>
  <c r="AX457" i="8"/>
  <c r="AY457" i="8"/>
  <c r="AZ457" i="8"/>
  <c r="BA457" i="8"/>
  <c r="BB457" i="8"/>
  <c r="BC457" i="8"/>
  <c r="BD457" i="8"/>
  <c r="BE457" i="8"/>
  <c r="BF457" i="8"/>
  <c r="BG457" i="8"/>
  <c r="BH457" i="8"/>
  <c r="BI457" i="8"/>
  <c r="BJ457" i="8"/>
  <c r="BK457" i="8"/>
  <c r="BL457" i="8"/>
  <c r="BM457" i="8"/>
  <c r="BN457" i="8"/>
  <c r="BO457" i="8"/>
  <c r="BP457" i="8"/>
  <c r="BQ457" i="8"/>
  <c r="R441" i="8"/>
  <c r="S458" i="8"/>
  <c r="T458" i="8"/>
  <c r="U458" i="8"/>
  <c r="V458" i="8"/>
  <c r="W458" i="8"/>
  <c r="X458" i="8"/>
  <c r="Y458" i="8"/>
  <c r="Z458" i="8"/>
  <c r="AA458" i="8"/>
  <c r="AB458" i="8"/>
  <c r="AC458" i="8"/>
  <c r="AD458" i="8"/>
  <c r="AE458" i="8"/>
  <c r="AF458" i="8"/>
  <c r="AG458" i="8"/>
  <c r="AH458" i="8"/>
  <c r="AI458" i="8"/>
  <c r="AJ458" i="8"/>
  <c r="AK458" i="8"/>
  <c r="AL458" i="8"/>
  <c r="AM458" i="8"/>
  <c r="AN458" i="8"/>
  <c r="AO458" i="8"/>
  <c r="AP458" i="8"/>
  <c r="AQ458" i="8"/>
  <c r="AR458" i="8"/>
  <c r="AS458" i="8"/>
  <c r="AT458" i="8"/>
  <c r="AU458" i="8"/>
  <c r="AV458" i="8"/>
  <c r="AW458" i="8"/>
  <c r="AX458" i="8"/>
  <c r="AY458" i="8"/>
  <c r="AZ458" i="8"/>
  <c r="BA458" i="8"/>
  <c r="BB458" i="8"/>
  <c r="BC458" i="8"/>
  <c r="BD458" i="8"/>
  <c r="BE458" i="8"/>
  <c r="BF458" i="8"/>
  <c r="BG458" i="8"/>
  <c r="BH458" i="8"/>
  <c r="BI458" i="8"/>
  <c r="BJ458" i="8"/>
  <c r="BK458" i="8"/>
  <c r="BL458" i="8"/>
  <c r="BM458" i="8"/>
  <c r="BN458" i="8"/>
  <c r="BO458" i="8"/>
  <c r="BP458" i="8"/>
  <c r="BQ458" i="8"/>
  <c r="S441" i="8"/>
  <c r="T459" i="8"/>
  <c r="U459" i="8"/>
  <c r="V459" i="8"/>
  <c r="W459" i="8"/>
  <c r="X459" i="8"/>
  <c r="Y459" i="8"/>
  <c r="Z459" i="8"/>
  <c r="AA459" i="8"/>
  <c r="AB459" i="8"/>
  <c r="AC459" i="8"/>
  <c r="AD459" i="8"/>
  <c r="AE459" i="8"/>
  <c r="AF459" i="8"/>
  <c r="AG459" i="8"/>
  <c r="AH459" i="8"/>
  <c r="AI459" i="8"/>
  <c r="AJ459" i="8"/>
  <c r="AK459" i="8"/>
  <c r="AL459" i="8"/>
  <c r="AM459" i="8"/>
  <c r="AN459" i="8"/>
  <c r="AO459" i="8"/>
  <c r="AP459" i="8"/>
  <c r="AQ459" i="8"/>
  <c r="AR459" i="8"/>
  <c r="AS459" i="8"/>
  <c r="AT459" i="8"/>
  <c r="AU459" i="8"/>
  <c r="AV459" i="8"/>
  <c r="AW459" i="8"/>
  <c r="AX459" i="8"/>
  <c r="AY459" i="8"/>
  <c r="AZ459" i="8"/>
  <c r="BA459" i="8"/>
  <c r="BB459" i="8"/>
  <c r="BC459" i="8"/>
  <c r="BD459" i="8"/>
  <c r="BE459" i="8"/>
  <c r="BF459" i="8"/>
  <c r="BG459" i="8"/>
  <c r="BH459" i="8"/>
  <c r="BI459" i="8"/>
  <c r="BJ459" i="8"/>
  <c r="BK459" i="8"/>
  <c r="BL459" i="8"/>
  <c r="BM459" i="8"/>
  <c r="BN459" i="8"/>
  <c r="BO459" i="8"/>
  <c r="BP459" i="8"/>
  <c r="BQ459" i="8"/>
  <c r="T441" i="8"/>
  <c r="U460" i="8"/>
  <c r="V460" i="8"/>
  <c r="W460" i="8"/>
  <c r="X460" i="8"/>
  <c r="Y460" i="8"/>
  <c r="Z460" i="8"/>
  <c r="AA460" i="8"/>
  <c r="AB460" i="8"/>
  <c r="AC460" i="8"/>
  <c r="AD460" i="8"/>
  <c r="AE460" i="8"/>
  <c r="AF460" i="8"/>
  <c r="AG460" i="8"/>
  <c r="AH460" i="8"/>
  <c r="AI460" i="8"/>
  <c r="AJ460" i="8"/>
  <c r="AK460" i="8"/>
  <c r="AL460" i="8"/>
  <c r="AM460" i="8"/>
  <c r="AN460" i="8"/>
  <c r="AO460" i="8"/>
  <c r="AP460" i="8"/>
  <c r="AQ460" i="8"/>
  <c r="AR460" i="8"/>
  <c r="AS460" i="8"/>
  <c r="AT460" i="8"/>
  <c r="AU460" i="8"/>
  <c r="AV460" i="8"/>
  <c r="AW460" i="8"/>
  <c r="AX460" i="8"/>
  <c r="AY460" i="8"/>
  <c r="AZ460" i="8"/>
  <c r="BA460" i="8"/>
  <c r="BB460" i="8"/>
  <c r="BC460" i="8"/>
  <c r="BD460" i="8"/>
  <c r="BE460" i="8"/>
  <c r="BF460" i="8"/>
  <c r="BG460" i="8"/>
  <c r="BH460" i="8"/>
  <c r="BI460" i="8"/>
  <c r="BJ460" i="8"/>
  <c r="BK460" i="8"/>
  <c r="BL460" i="8"/>
  <c r="BM460" i="8"/>
  <c r="BN460" i="8"/>
  <c r="BO460" i="8"/>
  <c r="BP460" i="8"/>
  <c r="BQ460" i="8"/>
  <c r="U441" i="8"/>
  <c r="V461" i="8"/>
  <c r="W461" i="8"/>
  <c r="X461" i="8"/>
  <c r="Y461" i="8"/>
  <c r="Z461" i="8"/>
  <c r="AA461" i="8"/>
  <c r="AB461" i="8"/>
  <c r="AC461" i="8"/>
  <c r="AD461" i="8"/>
  <c r="AE461" i="8"/>
  <c r="AF461" i="8"/>
  <c r="AG461" i="8"/>
  <c r="AH461" i="8"/>
  <c r="AI461" i="8"/>
  <c r="AJ461" i="8"/>
  <c r="AK461" i="8"/>
  <c r="AL461" i="8"/>
  <c r="AM461" i="8"/>
  <c r="AN461" i="8"/>
  <c r="AO461" i="8"/>
  <c r="AP461" i="8"/>
  <c r="AQ461" i="8"/>
  <c r="AR461" i="8"/>
  <c r="AS461" i="8"/>
  <c r="AT461" i="8"/>
  <c r="AU461" i="8"/>
  <c r="AV461" i="8"/>
  <c r="AW461" i="8"/>
  <c r="AX461" i="8"/>
  <c r="AY461" i="8"/>
  <c r="AZ461" i="8"/>
  <c r="BA461" i="8"/>
  <c r="BB461" i="8"/>
  <c r="BC461" i="8"/>
  <c r="BD461" i="8"/>
  <c r="BE461" i="8"/>
  <c r="BF461" i="8"/>
  <c r="BG461" i="8"/>
  <c r="BH461" i="8"/>
  <c r="BI461" i="8"/>
  <c r="BJ461" i="8"/>
  <c r="BK461" i="8"/>
  <c r="BL461" i="8"/>
  <c r="BM461" i="8"/>
  <c r="BN461" i="8"/>
  <c r="BO461" i="8"/>
  <c r="BP461" i="8"/>
  <c r="BQ461" i="8"/>
  <c r="V441" i="8"/>
  <c r="BQ462" i="8"/>
  <c r="W441" i="8"/>
  <c r="BQ463" i="8"/>
  <c r="BQ465" i="8"/>
  <c r="BQ467" i="8"/>
  <c r="BP462" i="8"/>
  <c r="BP463" i="8"/>
  <c r="BP465" i="8"/>
  <c r="BO462" i="8"/>
  <c r="BO463" i="8"/>
  <c r="BO465" i="8"/>
  <c r="BN462" i="8"/>
  <c r="BN463" i="8"/>
  <c r="BN465" i="8"/>
  <c r="BM462" i="8"/>
  <c r="BM463" i="8"/>
  <c r="BM465" i="8"/>
  <c r="BL462" i="8"/>
  <c r="BL463" i="8"/>
  <c r="BL465" i="8"/>
  <c r="BK462" i="8"/>
  <c r="BK463" i="8"/>
  <c r="BK465" i="8"/>
  <c r="BJ462" i="8"/>
  <c r="BJ463" i="8"/>
  <c r="BJ465" i="8"/>
  <c r="BI462" i="8"/>
  <c r="BI463" i="8"/>
  <c r="BI465" i="8"/>
  <c r="BH462" i="8"/>
  <c r="BH463" i="8"/>
  <c r="BH465" i="8"/>
  <c r="BG462" i="8"/>
  <c r="BG463" i="8"/>
  <c r="BG465" i="8"/>
  <c r="BF462" i="8"/>
  <c r="BF463" i="8"/>
  <c r="BF465" i="8"/>
  <c r="BE462" i="8"/>
  <c r="BE463" i="8"/>
  <c r="BE465" i="8"/>
  <c r="BD462" i="8"/>
  <c r="BD463" i="8"/>
  <c r="BD465" i="8"/>
  <c r="BC462" i="8"/>
  <c r="BC463" i="8"/>
  <c r="BC465" i="8"/>
  <c r="BB462" i="8"/>
  <c r="BB463" i="8"/>
  <c r="BB465" i="8"/>
  <c r="BA462" i="8"/>
  <c r="BA463" i="8"/>
  <c r="BA465" i="8"/>
  <c r="AZ462" i="8"/>
  <c r="AZ463" i="8"/>
  <c r="AZ465" i="8"/>
  <c r="AY462" i="8"/>
  <c r="AY463" i="8"/>
  <c r="AY465" i="8"/>
  <c r="AX462" i="8"/>
  <c r="AX463" i="8"/>
  <c r="AX465" i="8"/>
  <c r="AW462" i="8"/>
  <c r="AW463" i="8"/>
  <c r="AW465" i="8"/>
  <c r="AV462" i="8"/>
  <c r="AV463" i="8"/>
  <c r="AV465" i="8"/>
  <c r="AU462" i="8"/>
  <c r="AU463" i="8"/>
  <c r="AU465" i="8"/>
  <c r="AT462" i="8"/>
  <c r="AT463" i="8"/>
  <c r="AT465" i="8"/>
  <c r="AS462" i="8"/>
  <c r="AS463" i="8"/>
  <c r="AS465" i="8"/>
  <c r="AR462" i="8"/>
  <c r="AR463" i="8"/>
  <c r="AR465" i="8"/>
  <c r="AQ462" i="8"/>
  <c r="AQ463" i="8"/>
  <c r="AQ465" i="8"/>
  <c r="AP462" i="8"/>
  <c r="AP463" i="8"/>
  <c r="AP465" i="8"/>
  <c r="AO462" i="8"/>
  <c r="AO463" i="8"/>
  <c r="AO465" i="8"/>
  <c r="AN462" i="8"/>
  <c r="AN463" i="8"/>
  <c r="AN465" i="8"/>
  <c r="AM462" i="8"/>
  <c r="AM463" i="8"/>
  <c r="AM465" i="8"/>
  <c r="AL462" i="8"/>
  <c r="AL463" i="8"/>
  <c r="AL465" i="8"/>
  <c r="AK462" i="8"/>
  <c r="AK463" i="8"/>
  <c r="AK465" i="8"/>
  <c r="AJ462" i="8"/>
  <c r="AJ463" i="8"/>
  <c r="AJ465" i="8"/>
  <c r="AI462" i="8"/>
  <c r="AI463" i="8"/>
  <c r="AI465" i="8"/>
  <c r="AH462" i="8"/>
  <c r="AH463" i="8"/>
  <c r="AH465" i="8"/>
  <c r="AG462" i="8"/>
  <c r="AG463" i="8"/>
  <c r="AG465" i="8"/>
  <c r="AF462" i="8"/>
  <c r="AF463" i="8"/>
  <c r="AF465" i="8"/>
  <c r="AE462" i="8"/>
  <c r="AE463" i="8"/>
  <c r="AE465" i="8"/>
  <c r="AD462" i="8"/>
  <c r="AD463" i="8"/>
  <c r="AD465" i="8"/>
  <c r="AC462" i="8"/>
  <c r="AC463" i="8"/>
  <c r="AC465" i="8"/>
  <c r="AB462" i="8"/>
  <c r="AB463" i="8"/>
  <c r="AB465" i="8"/>
  <c r="AA462" i="8"/>
  <c r="AA463" i="8"/>
  <c r="AA465" i="8"/>
  <c r="Z462" i="8"/>
  <c r="Z463" i="8"/>
  <c r="Z465" i="8"/>
  <c r="Y462" i="8"/>
  <c r="Y463" i="8"/>
  <c r="Y465" i="8"/>
  <c r="X462" i="8"/>
  <c r="X463" i="8"/>
  <c r="X465" i="8"/>
  <c r="W462" i="8"/>
  <c r="W465" i="8"/>
  <c r="V465" i="8"/>
  <c r="U465" i="8"/>
  <c r="T465" i="8"/>
  <c r="S465" i="8"/>
  <c r="R465" i="8"/>
  <c r="Q465" i="8"/>
  <c r="P465" i="8"/>
  <c r="O465" i="8"/>
  <c r="N465" i="8"/>
  <c r="M465" i="8"/>
  <c r="L465" i="8"/>
  <c r="K465" i="8"/>
  <c r="J465" i="8"/>
  <c r="I465" i="8"/>
  <c r="H465" i="8"/>
  <c r="G465" i="8"/>
  <c r="F465" i="8"/>
  <c r="E465" i="8"/>
  <c r="D468" i="8"/>
  <c r="E468" i="8"/>
  <c r="F468" i="8"/>
  <c r="G468" i="8"/>
  <c r="H468" i="8"/>
  <c r="I468" i="8"/>
  <c r="J468" i="8"/>
  <c r="K468" i="8"/>
  <c r="L468" i="8"/>
  <c r="M468" i="8"/>
  <c r="N468" i="8"/>
  <c r="O468" i="8"/>
  <c r="P468" i="8"/>
  <c r="Q468" i="8"/>
  <c r="R468" i="8"/>
  <c r="S468" i="8"/>
  <c r="T468" i="8"/>
  <c r="U468" i="8"/>
  <c r="V468" i="8"/>
  <c r="W468" i="8"/>
  <c r="X468" i="8"/>
  <c r="Y468" i="8"/>
  <c r="Z468" i="8"/>
  <c r="AA468" i="8"/>
  <c r="AB468" i="8"/>
  <c r="AC468" i="8"/>
  <c r="AD468" i="8"/>
  <c r="AE468" i="8"/>
  <c r="AF468" i="8"/>
  <c r="AG468" i="8"/>
  <c r="AH468" i="8"/>
  <c r="AI468" i="8"/>
  <c r="AJ468" i="8"/>
  <c r="AK468" i="8"/>
  <c r="AL468" i="8"/>
  <c r="AM468" i="8"/>
  <c r="AN468" i="8"/>
  <c r="AO468" i="8"/>
  <c r="AP468" i="8"/>
  <c r="AQ468" i="8"/>
  <c r="AR468" i="8"/>
  <c r="AS468" i="8"/>
  <c r="AT468" i="8"/>
  <c r="AU468" i="8"/>
  <c r="AV468" i="8"/>
  <c r="AW468" i="8"/>
  <c r="AX468" i="8"/>
  <c r="AY468" i="8"/>
  <c r="AZ468" i="8"/>
  <c r="BA468" i="8"/>
  <c r="BB468" i="8"/>
  <c r="BC468" i="8"/>
  <c r="BD468" i="8"/>
  <c r="BE468" i="8"/>
  <c r="BF468" i="8"/>
  <c r="BG468" i="8"/>
  <c r="BH468" i="8"/>
  <c r="BI468" i="8"/>
  <c r="BJ468" i="8"/>
  <c r="BK468" i="8"/>
  <c r="BL468" i="8"/>
  <c r="BM468" i="8"/>
  <c r="BN468" i="8"/>
  <c r="BO468" i="8"/>
  <c r="BP468" i="8"/>
  <c r="BQ468" i="8"/>
  <c r="BQ469" i="8"/>
  <c r="BQ9" i="8"/>
  <c r="BR185" i="8"/>
  <c r="BR232" i="8"/>
  <c r="BR283" i="8"/>
  <c r="BR334" i="8"/>
  <c r="BR385" i="8"/>
  <c r="BR38" i="8"/>
  <c r="BR39" i="8"/>
  <c r="BR40" i="8"/>
  <c r="BR41" i="8"/>
  <c r="BR42" i="8"/>
  <c r="BR43" i="8"/>
  <c r="BR44" i="8"/>
  <c r="BR45" i="8"/>
  <c r="BR46" i="8"/>
  <c r="BR47" i="8"/>
  <c r="BR48" i="8"/>
  <c r="BR49" i="8"/>
  <c r="BR50" i="8"/>
  <c r="BR51" i="8"/>
  <c r="BR52" i="8"/>
  <c r="BR53" i="8"/>
  <c r="BR54" i="8"/>
  <c r="BR55" i="8"/>
  <c r="BR56" i="8"/>
  <c r="BR57" i="8"/>
  <c r="BR59" i="8"/>
  <c r="BR63" i="8"/>
  <c r="BR92" i="8"/>
  <c r="BR93" i="8"/>
  <c r="BR94" i="8"/>
  <c r="BR95" i="8"/>
  <c r="BR96" i="8"/>
  <c r="BR97" i="8"/>
  <c r="BR98" i="8"/>
  <c r="BR99" i="8"/>
  <c r="BR100" i="8"/>
  <c r="BR101" i="8"/>
  <c r="BR102" i="8"/>
  <c r="BR103" i="8"/>
  <c r="BR104" i="8"/>
  <c r="BR105" i="8"/>
  <c r="BR106"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BF107" i="8"/>
  <c r="BG107" i="8"/>
  <c r="BH107" i="8"/>
  <c r="BI107" i="8"/>
  <c r="BJ107" i="8"/>
  <c r="BK107" i="8"/>
  <c r="BL107" i="8"/>
  <c r="BM107" i="8"/>
  <c r="BN107" i="8"/>
  <c r="BO107" i="8"/>
  <c r="BP107" i="8"/>
  <c r="BR107" i="8"/>
  <c r="BR108" i="8"/>
  <c r="BR109" i="8"/>
  <c r="BR110" i="8"/>
  <c r="BR111" i="8"/>
  <c r="BR113" i="8"/>
  <c r="BR117" i="8"/>
  <c r="BR134" i="8"/>
  <c r="BR167" i="8"/>
  <c r="BR169" i="8"/>
  <c r="BR170" i="8"/>
  <c r="BR171" i="8"/>
  <c r="BR181" i="8"/>
  <c r="BR193" i="8"/>
  <c r="BR194" i="8"/>
  <c r="BR195" i="8"/>
  <c r="BR196" i="8"/>
  <c r="BR197" i="8"/>
  <c r="BR198" i="8"/>
  <c r="BR199" i="8"/>
  <c r="BR200" i="8"/>
  <c r="BR201" i="8"/>
  <c r="BR202" i="8"/>
  <c r="BR203" i="8"/>
  <c r="BR204" i="8"/>
  <c r="BR205" i="8"/>
  <c r="BR206" i="8"/>
  <c r="BR207" i="8"/>
  <c r="BR208" i="8"/>
  <c r="BR214" i="8"/>
  <c r="BR216" i="8"/>
  <c r="BR217" i="8"/>
  <c r="BR218" i="8"/>
  <c r="BR228" i="8"/>
  <c r="BR240" i="8"/>
  <c r="BR241" i="8"/>
  <c r="BR242" i="8"/>
  <c r="BR243" i="8"/>
  <c r="BR244" i="8"/>
  <c r="BR245" i="8"/>
  <c r="BR246" i="8"/>
  <c r="BR247" i="8"/>
  <c r="BR248" i="8"/>
  <c r="BR249" i="8"/>
  <c r="BR250" i="8"/>
  <c r="BR251" i="8"/>
  <c r="BR252" i="8"/>
  <c r="BR253" i="8"/>
  <c r="BR254" i="8"/>
  <c r="BR255" i="8"/>
  <c r="BR256" i="8"/>
  <c r="BR257" i="8"/>
  <c r="BR258" i="8"/>
  <c r="BR259" i="8"/>
  <c r="BR261" i="8"/>
  <c r="BR267" i="8"/>
  <c r="BR268" i="8"/>
  <c r="BR269" i="8"/>
  <c r="BR279" i="8"/>
  <c r="BR291" i="8"/>
  <c r="BR292" i="8"/>
  <c r="BR293" i="8"/>
  <c r="BR294" i="8"/>
  <c r="BR295" i="8"/>
  <c r="BR296" i="8"/>
  <c r="BR297" i="8"/>
  <c r="BR298" i="8"/>
  <c r="BR299" i="8"/>
  <c r="BR300" i="8"/>
  <c r="BR301" i="8"/>
  <c r="BR302" i="8"/>
  <c r="BR303" i="8"/>
  <c r="BR304" i="8"/>
  <c r="BR305" i="8"/>
  <c r="BR306" i="8"/>
  <c r="BR307" i="8"/>
  <c r="BR308" i="8"/>
  <c r="BR309" i="8"/>
  <c r="BR310" i="8"/>
  <c r="BR312" i="8"/>
  <c r="BR318" i="8"/>
  <c r="BR319" i="8"/>
  <c r="BR320" i="8"/>
  <c r="BR330" i="8"/>
  <c r="BR342" i="8"/>
  <c r="BR343" i="8"/>
  <c r="BR344" i="8"/>
  <c r="BR345" i="8"/>
  <c r="BR346" i="8"/>
  <c r="BR347" i="8"/>
  <c r="BR348" i="8"/>
  <c r="BR349" i="8"/>
  <c r="BR350" i="8"/>
  <c r="BR351" i="8"/>
  <c r="BR352" i="8"/>
  <c r="BR353" i="8"/>
  <c r="BR354" i="8"/>
  <c r="BR355" i="8"/>
  <c r="BR356" i="8"/>
  <c r="BR357" i="8"/>
  <c r="BR358" i="8"/>
  <c r="BR359" i="8"/>
  <c r="BR360" i="8"/>
  <c r="BR361" i="8"/>
  <c r="BR363" i="8"/>
  <c r="BR369" i="8"/>
  <c r="BR370" i="8"/>
  <c r="BR371" i="8"/>
  <c r="BR381" i="8"/>
  <c r="BR393" i="8"/>
  <c r="BR394" i="8"/>
  <c r="BR395" i="8"/>
  <c r="BR396" i="8"/>
  <c r="BR397" i="8"/>
  <c r="BR398" i="8"/>
  <c r="BR399" i="8"/>
  <c r="BR400" i="8"/>
  <c r="BR401" i="8"/>
  <c r="BR402" i="8"/>
  <c r="BR403" i="8"/>
  <c r="BR404" i="8"/>
  <c r="BR405" i="8"/>
  <c r="BR406" i="8"/>
  <c r="BR407" i="8"/>
  <c r="BR408" i="8"/>
  <c r="BR409" i="8"/>
  <c r="BR410" i="8"/>
  <c r="BR411" i="8"/>
  <c r="BR412" i="8"/>
  <c r="BR414" i="8"/>
  <c r="BR420" i="8"/>
  <c r="BR421" i="8"/>
  <c r="BR422" i="8"/>
  <c r="BR432" i="8"/>
  <c r="BR436" i="8"/>
  <c r="BR444" i="8"/>
  <c r="BR445" i="8"/>
  <c r="BR446" i="8"/>
  <c r="BR447" i="8"/>
  <c r="BR448" i="8"/>
  <c r="BR449" i="8"/>
  <c r="BR450" i="8"/>
  <c r="BR451" i="8"/>
  <c r="BR452" i="8"/>
  <c r="BR453" i="8"/>
  <c r="BR454" i="8"/>
  <c r="BR455" i="8"/>
  <c r="BR456" i="8"/>
  <c r="BR457" i="8"/>
  <c r="BR458" i="8"/>
  <c r="BR459" i="8"/>
  <c r="BR460" i="8"/>
  <c r="BR461" i="8"/>
  <c r="BR462" i="8"/>
  <c r="BR463" i="8"/>
  <c r="BR465" i="8"/>
  <c r="BR467" i="8"/>
  <c r="BR468" i="8"/>
  <c r="BR469" i="8"/>
  <c r="BR9" i="8"/>
  <c r="BS194" i="8"/>
  <c r="BS195" i="8"/>
  <c r="BS196" i="8"/>
  <c r="BS197" i="8"/>
  <c r="BS198" i="8"/>
  <c r="BS199" i="8"/>
  <c r="BS200" i="8"/>
  <c r="BS202" i="8"/>
  <c r="BS203" i="8"/>
  <c r="BS204" i="8"/>
  <c r="BS205" i="8"/>
  <c r="BS206" i="8"/>
  <c r="BS207" i="8"/>
  <c r="BS208" i="8"/>
  <c r="BS334" i="8"/>
  <c r="BS385" i="8"/>
  <c r="BS436" i="8"/>
  <c r="Y9" i="8"/>
  <c r="AK9" i="8"/>
  <c r="BA9" i="8"/>
  <c r="BI9" i="8"/>
  <c r="O486" i="8"/>
  <c r="P486" i="8"/>
  <c r="Q486" i="8"/>
  <c r="R486" i="8"/>
  <c r="S486" i="8"/>
  <c r="T486" i="8"/>
  <c r="U486" i="8"/>
  <c r="V486" i="8"/>
  <c r="W486" i="8"/>
  <c r="X486" i="8"/>
  <c r="Y486" i="8"/>
  <c r="Z486" i="8"/>
  <c r="AA486" i="8"/>
  <c r="AB486" i="8"/>
  <c r="AC486" i="8"/>
  <c r="AD486" i="8"/>
  <c r="AE486" i="8"/>
  <c r="AF486" i="8"/>
  <c r="AG486" i="8"/>
  <c r="AH486" i="8"/>
  <c r="AI486" i="8"/>
  <c r="AJ486" i="8"/>
  <c r="AK486" i="8"/>
  <c r="AL486" i="8"/>
  <c r="AM486" i="8"/>
  <c r="AN486" i="8"/>
  <c r="AO486" i="8"/>
  <c r="AP486" i="8"/>
  <c r="AQ486" i="8"/>
  <c r="AR486" i="8"/>
  <c r="AS486" i="8"/>
  <c r="AT486" i="8"/>
  <c r="AU486" i="8"/>
  <c r="AV486" i="8"/>
  <c r="AW486" i="8"/>
  <c r="AX486" i="8"/>
  <c r="AY486" i="8"/>
  <c r="AZ486" i="8"/>
  <c r="BA486" i="8"/>
  <c r="BB486" i="8"/>
  <c r="BC486" i="8"/>
  <c r="BD486" i="8"/>
  <c r="BE486" i="8"/>
  <c r="BF486" i="8"/>
  <c r="BG486" i="8"/>
  <c r="BH486" i="8"/>
  <c r="BI486" i="8"/>
  <c r="BJ486" i="8"/>
  <c r="BK486" i="8"/>
  <c r="BL486" i="8"/>
  <c r="BM486" i="8"/>
  <c r="BN486" i="8"/>
  <c r="BO486" i="8"/>
  <c r="BP486" i="8"/>
  <c r="BQ486" i="8"/>
  <c r="BR486" i="8"/>
  <c r="BS486" i="8"/>
  <c r="AY75" i="13"/>
  <c r="AX75" i="13"/>
  <c r="AW75" i="13"/>
  <c r="AV75" i="13"/>
  <c r="AU75" i="13"/>
  <c r="AT75" i="13"/>
  <c r="G62" i="13"/>
  <c r="BR7" i="8"/>
  <c r="BS7" i="8"/>
  <c r="BR16" i="8"/>
  <c r="BS16" i="8"/>
  <c r="B609" i="8"/>
  <c r="BQ7" i="8"/>
  <c r="BQ16" i="8"/>
  <c r="X4" i="2"/>
  <c r="X6" i="2"/>
  <c r="T6" i="2"/>
  <c r="W4" i="2"/>
  <c r="V4" i="2"/>
  <c r="U4" i="2"/>
  <c r="B57" i="10"/>
  <c r="K139" i="4"/>
  <c r="I139" i="4"/>
  <c r="F139" i="4"/>
  <c r="E139" i="4"/>
  <c r="D139" i="4"/>
  <c r="C139" i="4"/>
  <c r="I28" i="4"/>
  <c r="J28" i="4"/>
  <c r="K28" i="4"/>
  <c r="B53" i="10"/>
  <c r="B56" i="10"/>
  <c r="G542" i="8"/>
  <c r="G13" i="8"/>
  <c r="F542" i="8"/>
  <c r="F13" i="8"/>
  <c r="D542" i="8"/>
  <c r="D13" i="8"/>
  <c r="A56" i="10"/>
  <c r="B55" i="10"/>
  <c r="A55" i="10"/>
  <c r="D26" i="4"/>
  <c r="E26" i="4"/>
  <c r="F26" i="4"/>
  <c r="F49" i="4"/>
  <c r="G26" i="4"/>
  <c r="G3" i="4"/>
  <c r="G48" i="4"/>
  <c r="G158" i="4"/>
  <c r="G25" i="4"/>
  <c r="G119" i="4"/>
  <c r="G139" i="4"/>
  <c r="G120" i="4"/>
  <c r="G130" i="4"/>
  <c r="G131" i="4"/>
  <c r="G132" i="4"/>
  <c r="G133" i="4"/>
  <c r="C3" i="4"/>
  <c r="C43" i="4"/>
  <c r="C66" i="4"/>
  <c r="C153" i="4"/>
  <c r="D20" i="4"/>
  <c r="C15" i="4"/>
  <c r="C38" i="4"/>
  <c r="D3" i="4"/>
  <c r="D40" i="4"/>
  <c r="G113" i="4"/>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B45" i="10"/>
  <c r="A45" i="10"/>
  <c r="K116" i="4"/>
  <c r="J116" i="4"/>
  <c r="I116" i="4"/>
  <c r="H116" i="4"/>
  <c r="B59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E9" i="11"/>
  <c r="B594" i="8"/>
  <c r="D25" i="4"/>
  <c r="D48" i="4"/>
  <c r="E25" i="4"/>
  <c r="F25" i="4"/>
  <c r="D42" i="2"/>
  <c r="E42" i="2"/>
  <c r="F42" i="2"/>
  <c r="G42" i="2"/>
  <c r="H42" i="2"/>
  <c r="I42" i="2"/>
  <c r="I4" i="10"/>
  <c r="J4" i="10"/>
  <c r="D21" i="10"/>
  <c r="B54" i="10"/>
  <c r="B52" i="10"/>
  <c r="D52" i="10"/>
  <c r="A54" i="10"/>
  <c r="A52" i="10"/>
  <c r="A51" i="10"/>
  <c r="A50" i="10"/>
  <c r="A49" i="10"/>
  <c r="A48" i="10"/>
  <c r="A46" i="10"/>
  <c r="A44" i="10"/>
  <c r="A43" i="10"/>
  <c r="A42" i="10"/>
  <c r="A41" i="10"/>
  <c r="A40" i="10"/>
  <c r="A39" i="10"/>
  <c r="A38" i="10"/>
  <c r="A60" i="10"/>
  <c r="B51" i="10"/>
  <c r="D51" i="10"/>
  <c r="B50" i="10"/>
  <c r="D50" i="10"/>
  <c r="B49" i="10"/>
  <c r="D49" i="10"/>
  <c r="B48" i="10"/>
  <c r="B46" i="10"/>
  <c r="D46" i="10"/>
  <c r="B44" i="10"/>
  <c r="B43" i="10"/>
  <c r="B42" i="10"/>
  <c r="B41" i="10"/>
  <c r="D41" i="10"/>
  <c r="B40" i="10"/>
  <c r="D40" i="10"/>
  <c r="B39" i="10"/>
  <c r="B38" i="10"/>
  <c r="H37"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D19" i="10"/>
  <c r="D20" i="10"/>
  <c r="D8" i="10"/>
  <c r="D18" i="10"/>
  <c r="D13" i="10"/>
  <c r="D7" i="10"/>
  <c r="D13" i="2"/>
  <c r="D6" i="8"/>
  <c r="I86" i="2"/>
  <c r="X45" i="2"/>
  <c r="W45" i="2"/>
  <c r="V45" i="2"/>
  <c r="U45" i="2"/>
  <c r="X30" i="2"/>
  <c r="W30" i="2"/>
  <c r="V30" i="2"/>
  <c r="U30" i="2"/>
  <c r="D17" i="6"/>
  <c r="D16" i="6"/>
  <c r="I16" i="6"/>
  <c r="H18" i="6"/>
  <c r="D18" i="6"/>
  <c r="G18" i="6"/>
  <c r="F18" i="6"/>
  <c r="E18" i="6"/>
  <c r="G19" i="6"/>
  <c r="F19" i="6"/>
  <c r="E19" i="6"/>
  <c r="H19" i="6"/>
  <c r="D19" i="6"/>
  <c r="D44" i="2"/>
  <c r="D40" i="2"/>
  <c r="D34" i="2"/>
  <c r="D35" i="2"/>
  <c r="D36" i="2"/>
  <c r="D37" i="2"/>
  <c r="D38" i="2"/>
  <c r="D39" i="2"/>
  <c r="E3" i="4"/>
  <c r="E40" i="4"/>
  <c r="F3" i="4"/>
  <c r="F48" i="4"/>
  <c r="C19" i="4"/>
  <c r="C42" i="4"/>
  <c r="C14" i="4"/>
  <c r="C37" i="4"/>
  <c r="C13" i="4"/>
  <c r="C36" i="4"/>
  <c r="C12" i="4"/>
  <c r="C11" i="4"/>
  <c r="C10" i="4"/>
  <c r="C9" i="4"/>
  <c r="F116" i="4"/>
  <c r="E116" i="4"/>
  <c r="D116" i="4"/>
  <c r="C116" i="4"/>
  <c r="D60" i="2"/>
  <c r="D30" i="2"/>
  <c r="F30" i="2"/>
  <c r="G30" i="2"/>
  <c r="H30" i="2"/>
  <c r="C13" i="5"/>
  <c r="D9" i="6"/>
  <c r="E30" i="2"/>
  <c r="V6" i="2"/>
  <c r="K3" i="8"/>
  <c r="L3" i="8"/>
  <c r="E3" i="8"/>
  <c r="I3" i="8"/>
  <c r="H20" i="6"/>
  <c r="H3" i="8"/>
  <c r="D3" i="8"/>
  <c r="D4" i="4"/>
  <c r="U6" i="2"/>
  <c r="BP29" i="10"/>
  <c r="BO29" i="10"/>
  <c r="BN29" i="10"/>
  <c r="J3" i="8"/>
  <c r="F3" i="8"/>
  <c r="AV9" i="8"/>
  <c r="K9" i="8"/>
  <c r="J9" i="8"/>
  <c r="BJ9" i="8"/>
  <c r="AE9" i="8"/>
  <c r="I9" i="8"/>
  <c r="F9" i="8"/>
  <c r="AU9" i="8"/>
  <c r="V9" i="8"/>
  <c r="AL9" i="8"/>
  <c r="AT9" i="8"/>
  <c r="BB9" i="8"/>
  <c r="G9" i="8"/>
  <c r="Q9" i="8"/>
  <c r="AW9" i="8"/>
  <c r="AA9" i="8"/>
  <c r="BN9" i="8"/>
  <c r="E9" i="8"/>
  <c r="D9" i="8"/>
  <c r="BM29" i="10"/>
  <c r="BK29" i="10"/>
  <c r="BL29" i="10"/>
  <c r="BQ29" i="10"/>
  <c r="I37" i="10"/>
  <c r="C68" i="4"/>
  <c r="C99" i="4"/>
  <c r="C40" i="4"/>
  <c r="C150" i="4"/>
  <c r="C67" i="4"/>
  <c r="C69" i="4"/>
  <c r="F40" i="4"/>
  <c r="F4" i="4"/>
  <c r="G42" i="13"/>
  <c r="L139" i="4"/>
  <c r="M3" i="8"/>
  <c r="H51" i="13"/>
  <c r="H37" i="13"/>
  <c r="H21" i="13"/>
  <c r="G12" i="13"/>
  <c r="G28" i="13"/>
  <c r="E20" i="6"/>
  <c r="E48" i="4"/>
  <c r="E4" i="4"/>
  <c r="E69" i="4"/>
  <c r="G45" i="2"/>
  <c r="AR9" i="8"/>
  <c r="AB9" i="8"/>
  <c r="X9" i="8"/>
  <c r="P9" i="8"/>
  <c r="W6" i="2"/>
  <c r="H45" i="2"/>
  <c r="G482" i="8"/>
  <c r="H482" i="8"/>
  <c r="H29" i="4"/>
  <c r="P73" i="2"/>
  <c r="E66" i="4"/>
  <c r="D169" i="8"/>
  <c r="D550" i="8"/>
  <c r="C57" i="4"/>
  <c r="E99" i="4"/>
  <c r="D122" i="8"/>
  <c r="D216" i="8"/>
  <c r="D551" i="8"/>
  <c r="C58" i="4"/>
  <c r="D267" i="8"/>
  <c r="D552" i="8"/>
  <c r="G4" i="4"/>
  <c r="G67" i="4"/>
  <c r="F67" i="4"/>
  <c r="D549" i="8"/>
  <c r="C56" i="4"/>
  <c r="J529" i="8"/>
  <c r="J530" i="8"/>
  <c r="J559" i="8"/>
  <c r="K529" i="8"/>
  <c r="L529" i="8"/>
  <c r="L558" i="8"/>
  <c r="M529" i="8"/>
  <c r="M558" i="8"/>
  <c r="R66" i="2"/>
  <c r="J91" i="2"/>
  <c r="R65" i="2"/>
  <c r="J90" i="2"/>
  <c r="L531" i="8"/>
  <c r="L560" i="8"/>
  <c r="J532" i="8"/>
  <c r="J561" i="8"/>
  <c r="M532" i="8"/>
  <c r="M561" i="8"/>
  <c r="I529" i="8"/>
  <c r="J531" i="8"/>
  <c r="J560" i="8"/>
  <c r="K532" i="8"/>
  <c r="K561" i="8"/>
  <c r="M531" i="8"/>
  <c r="M560" i="8"/>
  <c r="G68" i="4"/>
  <c r="K558" i="8"/>
  <c r="K90" i="2"/>
  <c r="J558" i="8"/>
  <c r="G69" i="4"/>
  <c r="G99" i="4"/>
  <c r="G66" i="4"/>
  <c r="N533" i="8"/>
  <c r="N562" i="8"/>
  <c r="E512" i="8"/>
  <c r="P512" i="8"/>
  <c r="J511" i="8"/>
  <c r="N511" i="8"/>
  <c r="N513" i="8"/>
  <c r="E510" i="8"/>
  <c r="O510" i="8"/>
  <c r="G512" i="8"/>
  <c r="G510" i="8"/>
  <c r="L510" i="8"/>
  <c r="J513" i="8"/>
  <c r="V513" i="8"/>
  <c r="G513" i="8"/>
  <c r="T510" i="8"/>
  <c r="J510" i="8"/>
  <c r="R510" i="8"/>
  <c r="O513" i="8"/>
  <c r="H511" i="8"/>
  <c r="N512" i="8"/>
  <c r="F510" i="8"/>
  <c r="K512" i="8"/>
  <c r="F511" i="8"/>
  <c r="Q513" i="8"/>
  <c r="O511" i="8"/>
  <c r="S510" i="8"/>
  <c r="E511" i="8"/>
  <c r="I511" i="8"/>
  <c r="P510" i="8"/>
  <c r="O512" i="8"/>
  <c r="T511" i="8"/>
  <c r="J512" i="8"/>
  <c r="M510" i="8"/>
  <c r="L512" i="8"/>
  <c r="S513" i="8"/>
  <c r="R511" i="8"/>
  <c r="Q510" i="8"/>
  <c r="P511" i="8"/>
  <c r="E513" i="8"/>
  <c r="H510" i="8"/>
  <c r="Q512" i="8"/>
  <c r="N510" i="8"/>
  <c r="G511" i="8"/>
  <c r="I512" i="8"/>
  <c r="L511" i="8"/>
  <c r="F513" i="8"/>
  <c r="K513" i="8"/>
  <c r="U511" i="8"/>
  <c r="F512" i="8"/>
  <c r="I513" i="8"/>
  <c r="R512" i="8"/>
  <c r="M513" i="8"/>
  <c r="T512" i="8"/>
  <c r="K510" i="8"/>
  <c r="U513" i="8"/>
  <c r="W513" i="8"/>
  <c r="S512" i="8"/>
  <c r="P513" i="8"/>
  <c r="K511" i="8"/>
  <c r="S511" i="8"/>
  <c r="M511" i="8"/>
  <c r="T513" i="8"/>
  <c r="H512" i="8"/>
  <c r="H513" i="8"/>
  <c r="R513" i="8"/>
  <c r="I510" i="8"/>
  <c r="V512" i="8"/>
  <c r="Q511" i="8"/>
  <c r="L513" i="8"/>
  <c r="M512" i="8"/>
  <c r="U512" i="8"/>
  <c r="T13" i="2"/>
  <c r="T14" i="2"/>
  <c r="R14" i="2"/>
  <c r="Q4" i="8"/>
  <c r="V12" i="2"/>
  <c r="V13" i="2"/>
  <c r="V14" i="2"/>
  <c r="X12" i="2"/>
  <c r="W12" i="2"/>
  <c r="W13" i="2"/>
  <c r="W14" i="2"/>
  <c r="U12" i="2"/>
  <c r="U13" i="2"/>
  <c r="U14" i="2"/>
  <c r="Q14" i="2"/>
  <c r="P4" i="8"/>
  <c r="W10" i="2"/>
  <c r="X10" i="2"/>
  <c r="V10" i="2"/>
  <c r="U10" i="2"/>
  <c r="S14" i="2"/>
  <c r="R4" i="8"/>
  <c r="AK3" i="8"/>
  <c r="AN3" i="8"/>
  <c r="BD3" i="8"/>
  <c r="AG3" i="8"/>
  <c r="AQ3" i="8"/>
  <c r="AV3" i="8"/>
  <c r="BB3" i="8"/>
  <c r="AC3" i="8"/>
  <c r="BI3" i="8"/>
  <c r="AR3" i="8"/>
  <c r="AU3" i="8"/>
  <c r="BC3" i="8"/>
  <c r="AY3" i="8"/>
  <c r="BP3" i="8"/>
  <c r="BR3" i="8"/>
  <c r="AD3" i="8"/>
  <c r="X3" i="8"/>
  <c r="AS3" i="8"/>
  <c r="AB3" i="8"/>
  <c r="BJ3" i="8"/>
  <c r="BO3" i="8"/>
  <c r="AE3" i="8"/>
  <c r="AI3" i="8"/>
  <c r="AJ3" i="8"/>
  <c r="AT3" i="8"/>
  <c r="BS3" i="8"/>
  <c r="BN3" i="8"/>
  <c r="BM3" i="8"/>
  <c r="AA3" i="8"/>
  <c r="BH3" i="8"/>
  <c r="AX3" i="8"/>
  <c r="BG3" i="8"/>
  <c r="AH3" i="8"/>
  <c r="AM3" i="8"/>
  <c r="AF3" i="8"/>
  <c r="BQ3" i="8"/>
  <c r="AO3" i="8"/>
  <c r="Z3" i="8"/>
  <c r="BL3" i="8"/>
  <c r="BF3" i="8"/>
  <c r="AL3" i="8"/>
  <c r="AP3" i="8"/>
  <c r="BA3" i="8"/>
  <c r="BK3" i="8"/>
  <c r="AZ3" i="8"/>
  <c r="BE3" i="8"/>
  <c r="AW3" i="8"/>
  <c r="Y3" i="8"/>
  <c r="Q30" i="2"/>
  <c r="R30" i="2"/>
  <c r="S30" i="2"/>
  <c r="T31" i="2"/>
  <c r="P30" i="2"/>
  <c r="T30" i="2"/>
  <c r="U31" i="2"/>
  <c r="I58" i="2"/>
  <c r="R71" i="2"/>
  <c r="J96" i="2"/>
  <c r="O562" i="8"/>
  <c r="R562" i="8"/>
  <c r="BO50" i="10"/>
  <c r="AK50" i="10"/>
  <c r="BQ50" i="10"/>
  <c r="BD50" i="10"/>
  <c r="BP50" i="10"/>
  <c r="AM50" i="10"/>
  <c r="P50" i="10"/>
  <c r="BF50" i="10"/>
  <c r="AJ50" i="10"/>
  <c r="AN50" i="10"/>
  <c r="H50" i="10"/>
  <c r="D491" i="8"/>
  <c r="D84" i="4"/>
  <c r="D97" i="4"/>
  <c r="D80" i="4"/>
  <c r="D93" i="4"/>
  <c r="D81" i="4"/>
  <c r="D94" i="4"/>
  <c r="F491" i="8"/>
  <c r="H496" i="8"/>
  <c r="E80" i="4"/>
  <c r="E93" i="4"/>
  <c r="E81" i="4"/>
  <c r="E94" i="4"/>
  <c r="E491" i="8"/>
  <c r="AC50" i="10"/>
  <c r="L89" i="2"/>
  <c r="M89" i="2"/>
  <c r="N89" i="2"/>
  <c r="AB50" i="10"/>
  <c r="AL50" i="10"/>
  <c r="BG50" i="10"/>
  <c r="K88" i="2"/>
  <c r="R538" i="8"/>
  <c r="L93" i="2"/>
  <c r="M93" i="2"/>
  <c r="K96" i="2"/>
  <c r="L96" i="2"/>
  <c r="L90" i="2"/>
  <c r="M90" i="2"/>
  <c r="L94" i="2"/>
  <c r="M94" i="2"/>
  <c r="N538" i="8"/>
  <c r="C35" i="4"/>
  <c r="F68" i="4"/>
  <c r="C48" i="4"/>
  <c r="G40" i="4"/>
  <c r="G150" i="4"/>
  <c r="C49" i="4"/>
  <c r="C46" i="4"/>
  <c r="C156" i="4"/>
  <c r="D23" i="4"/>
  <c r="C32" i="4"/>
  <c r="C33" i="4"/>
  <c r="G49" i="4"/>
  <c r="O75" i="4"/>
  <c r="E150" i="4"/>
  <c r="C45" i="4"/>
  <c r="C155" i="4"/>
  <c r="D22" i="4"/>
  <c r="C44" i="4"/>
  <c r="C154" i="4"/>
  <c r="D21" i="4"/>
  <c r="C34" i="4"/>
  <c r="D43" i="4"/>
  <c r="D46" i="4"/>
  <c r="D45" i="4"/>
  <c r="C29" i="4"/>
  <c r="G159" i="4"/>
  <c r="H491" i="8"/>
  <c r="P498" i="8"/>
  <c r="N94" i="2"/>
  <c r="L88" i="2"/>
  <c r="M96" i="2"/>
  <c r="N96" i="2"/>
  <c r="N93" i="2"/>
  <c r="N90" i="2"/>
  <c r="T562" i="8"/>
  <c r="T538" i="8"/>
  <c r="S538" i="8"/>
  <c r="S562" i="8"/>
  <c r="P562" i="8"/>
  <c r="Q562" i="8"/>
  <c r="Q538" i="8"/>
  <c r="M88" i="2"/>
  <c r="N88" i="2"/>
  <c r="D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AM22" i="10"/>
  <c r="AN22" i="10"/>
  <c r="AO22" i="10"/>
  <c r="AP22" i="10"/>
  <c r="AQ22" i="10"/>
  <c r="AR22" i="10"/>
  <c r="AS22" i="10"/>
  <c r="AT22" i="10"/>
  <c r="AU22" i="10"/>
  <c r="AV22" i="10"/>
  <c r="AW22" i="10"/>
  <c r="AX22" i="10"/>
  <c r="AY22" i="10"/>
  <c r="AZ22" i="10"/>
  <c r="BA22" i="10"/>
  <c r="BB22" i="10"/>
  <c r="BC22" i="10"/>
  <c r="BD22" i="10"/>
  <c r="BE22" i="10"/>
  <c r="BF22" i="10"/>
  <c r="BG22" i="10"/>
  <c r="BH22" i="10"/>
  <c r="BI22" i="10"/>
  <c r="BJ22" i="10"/>
  <c r="F22" i="10"/>
  <c r="C22" i="10"/>
  <c r="D53" i="10"/>
  <c r="Q14" i="10"/>
  <c r="R14" i="10"/>
  <c r="P75" i="4"/>
  <c r="R75" i="4"/>
  <c r="Q75" i="4"/>
  <c r="S75" i="4"/>
  <c r="J38" i="2"/>
  <c r="H82" i="4"/>
  <c r="I35" i="2"/>
  <c r="J35" i="2"/>
  <c r="H79" i="4"/>
  <c r="J37" i="2"/>
  <c r="H81" i="4"/>
  <c r="J40" i="2"/>
  <c r="H84" i="4"/>
  <c r="J39" i="2"/>
  <c r="H83" i="4"/>
  <c r="J42" i="2"/>
  <c r="H86" i="4"/>
  <c r="J36" i="2"/>
  <c r="H80" i="4"/>
  <c r="K35" i="2"/>
  <c r="I79" i="4"/>
  <c r="K37" i="2"/>
  <c r="I81" i="4"/>
  <c r="K40" i="2"/>
  <c r="I84" i="4"/>
  <c r="K39" i="2"/>
  <c r="I83" i="4"/>
  <c r="K42" i="2"/>
  <c r="I86" i="4"/>
  <c r="K38" i="2"/>
  <c r="I82" i="4"/>
  <c r="K36" i="2"/>
  <c r="I80" i="4"/>
  <c r="L39" i="2"/>
  <c r="J83" i="4"/>
  <c r="L35" i="2"/>
  <c r="J79" i="4"/>
  <c r="L36" i="2"/>
  <c r="J80" i="4"/>
  <c r="L40" i="2"/>
  <c r="J84" i="4"/>
  <c r="M42" i="2"/>
  <c r="K86" i="4"/>
  <c r="L38" i="2"/>
  <c r="J82" i="4"/>
  <c r="M39" i="2"/>
  <c r="K83" i="4"/>
  <c r="M36" i="2"/>
  <c r="K80" i="4"/>
  <c r="I37" i="2"/>
  <c r="G81" i="4"/>
  <c r="G94" i="4"/>
  <c r="I34" i="2"/>
  <c r="I40" i="2"/>
  <c r="G84" i="4"/>
  <c r="G97" i="4"/>
  <c r="I36" i="2"/>
  <c r="G80" i="4"/>
  <c r="G93" i="4"/>
  <c r="K30" i="2"/>
  <c r="K34" i="2"/>
  <c r="I78" i="4"/>
  <c r="J34" i="2"/>
  <c r="H78" i="4"/>
  <c r="J30" i="2"/>
  <c r="I39" i="2"/>
  <c r="I38" i="2"/>
  <c r="L42" i="2"/>
  <c r="J86" i="4"/>
  <c r="L37" i="2"/>
  <c r="J81" i="4"/>
  <c r="M38" i="2"/>
  <c r="K82" i="4"/>
  <c r="M37" i="2"/>
  <c r="K81" i="4"/>
  <c r="M35" i="2"/>
  <c r="K79" i="4"/>
  <c r="M40" i="2"/>
  <c r="K84" i="4"/>
  <c r="M34" i="2"/>
  <c r="K78" i="4"/>
  <c r="M30" i="2"/>
  <c r="L30" i="2"/>
  <c r="L34" i="2"/>
  <c r="J78" i="4"/>
  <c r="I30" i="2"/>
  <c r="I45" i="2"/>
  <c r="E50" i="10"/>
  <c r="E49" i="10"/>
  <c r="E54" i="10"/>
  <c r="E55" i="10"/>
  <c r="I496" i="8"/>
  <c r="C83" i="4"/>
  <c r="C96" i="4"/>
  <c r="AZ52" i="10"/>
  <c r="BK52" i="10"/>
  <c r="AC51" i="10"/>
  <c r="AB51" i="10"/>
  <c r="BP51" i="10"/>
  <c r="BH49" i="10"/>
  <c r="AT49" i="10"/>
  <c r="H49" i="10"/>
  <c r="J49" i="10"/>
  <c r="AH49" i="10"/>
  <c r="BB49" i="10"/>
  <c r="L49" i="10"/>
  <c r="AF49" i="10"/>
  <c r="X49" i="10"/>
  <c r="BA49" i="10"/>
  <c r="AQ49" i="10"/>
  <c r="AA49" i="10"/>
  <c r="BE49" i="10"/>
  <c r="N49" i="10"/>
  <c r="K49" i="10"/>
  <c r="BG49" i="10"/>
  <c r="BQ49" i="10"/>
  <c r="AL49" i="10"/>
  <c r="BM49" i="10"/>
  <c r="P49" i="10"/>
  <c r="AE49" i="10"/>
  <c r="R49" i="10"/>
  <c r="AR49" i="10"/>
  <c r="BJ49" i="10"/>
  <c r="Z49" i="10"/>
  <c r="BL49" i="10"/>
  <c r="U49" i="10"/>
  <c r="AK49" i="10"/>
  <c r="AI49" i="10"/>
  <c r="BD49" i="10"/>
  <c r="BN49" i="10"/>
  <c r="V49" i="10"/>
  <c r="AV49" i="10"/>
  <c r="BK49" i="10"/>
  <c r="AG49" i="10"/>
  <c r="AZ49" i="10"/>
  <c r="BI49" i="10"/>
  <c r="AU49" i="10"/>
  <c r="AC49" i="10"/>
  <c r="S49" i="10"/>
  <c r="AY49" i="10"/>
  <c r="AB49" i="10"/>
  <c r="BC49" i="10"/>
  <c r="Y49" i="10"/>
  <c r="AJ49" i="10"/>
  <c r="AO49" i="10"/>
  <c r="BO49" i="10"/>
  <c r="T49" i="10"/>
  <c r="AW49" i="10"/>
  <c r="I49" i="10"/>
  <c r="AP49" i="10"/>
  <c r="AX49" i="10"/>
  <c r="Q49" i="10"/>
  <c r="AN49" i="10"/>
  <c r="O49" i="10"/>
  <c r="AD49" i="10"/>
  <c r="M49" i="10"/>
  <c r="BF49" i="10"/>
  <c r="W49" i="10"/>
  <c r="AM49" i="10"/>
  <c r="BP49" i="10"/>
  <c r="AS49" i="10"/>
  <c r="J37" i="10"/>
  <c r="K4" i="10"/>
  <c r="BE50" i="10"/>
  <c r="Y50" i="10"/>
  <c r="U50" i="10"/>
  <c r="V50" i="10"/>
  <c r="AX52" i="10"/>
  <c r="AB52" i="10"/>
  <c r="BM52" i="10"/>
  <c r="BK50" i="10"/>
  <c r="AG50" i="10"/>
  <c r="X50" i="10"/>
  <c r="BB50" i="10"/>
  <c r="J50" i="10"/>
  <c r="AI50" i="10"/>
  <c r="AW50" i="10"/>
  <c r="AS50" i="10"/>
  <c r="AH50" i="10"/>
  <c r="BN50" i="10"/>
  <c r="BC50" i="10"/>
  <c r="O50" i="10"/>
  <c r="M50" i="10"/>
  <c r="AR50" i="10"/>
  <c r="Q50" i="10"/>
  <c r="BF52" i="10"/>
  <c r="AW52" i="10"/>
  <c r="AC52" i="10"/>
  <c r="AY50" i="10"/>
  <c r="BM50" i="10"/>
  <c r="T50" i="10"/>
  <c r="AX50" i="10"/>
  <c r="AT50" i="10"/>
  <c r="AA50" i="10"/>
  <c r="W50" i="10"/>
  <c r="Z50" i="10"/>
  <c r="R50" i="10"/>
  <c r="AZ50" i="10"/>
  <c r="BI50" i="10"/>
  <c r="BA50" i="10"/>
  <c r="AD50" i="10"/>
  <c r="I50" i="10"/>
  <c r="AE50" i="10"/>
  <c r="X52" i="10"/>
  <c r="R52" i="10"/>
  <c r="L52" i="10"/>
  <c r="K50" i="10"/>
  <c r="AU50" i="10"/>
  <c r="AQ50" i="10"/>
  <c r="L50" i="10"/>
  <c r="AF50" i="10"/>
  <c r="AP50" i="10"/>
  <c r="S50" i="10"/>
  <c r="BL50" i="10"/>
  <c r="N50" i="10"/>
  <c r="AV50" i="10"/>
  <c r="AO50" i="10"/>
  <c r="BH50" i="10"/>
  <c r="G78" i="4"/>
  <c r="G91" i="4"/>
  <c r="G496" i="8"/>
  <c r="J496" i="8"/>
  <c r="P496" i="8"/>
  <c r="M494" i="8"/>
  <c r="M496" i="8"/>
  <c r="E494" i="8"/>
  <c r="G494" i="8"/>
  <c r="BE4" i="8"/>
  <c r="AJ4" i="8"/>
  <c r="AX4" i="8"/>
  <c r="BH4" i="8"/>
  <c r="BJ4" i="8"/>
  <c r="BQ4" i="8"/>
  <c r="AB4" i="8"/>
  <c r="AE4" i="8"/>
  <c r="AF4" i="8"/>
  <c r="BR4" i="8"/>
  <c r="AC4" i="8"/>
  <c r="BD4" i="8"/>
  <c r="BF4" i="8"/>
  <c r="AV4" i="8"/>
  <c r="P14" i="2"/>
  <c r="O4" i="8"/>
  <c r="X13" i="2"/>
  <c r="X14" i="2"/>
  <c r="D44" i="4"/>
  <c r="L4" i="10"/>
  <c r="K37" i="10"/>
  <c r="D68" i="4"/>
  <c r="D155" i="4"/>
  <c r="E22" i="4"/>
  <c r="D69" i="4"/>
  <c r="D156" i="4"/>
  <c r="E23" i="4"/>
  <c r="C52" i="4"/>
  <c r="BN4" i="8"/>
  <c r="AY4" i="8"/>
  <c r="AP4" i="8"/>
  <c r="AG4" i="8"/>
  <c r="S4" i="8"/>
  <c r="BA4" i="8"/>
  <c r="C59" i="4"/>
  <c r="D45" i="2"/>
  <c r="I19" i="6"/>
  <c r="I532" i="8"/>
  <c r="I561" i="8"/>
  <c r="G20" i="6"/>
  <c r="L532" i="8"/>
  <c r="L561" i="8"/>
  <c r="I531" i="8"/>
  <c r="I560" i="8"/>
  <c r="I18" i="6"/>
  <c r="D20" i="6"/>
  <c r="V4" i="8"/>
  <c r="BB4" i="8"/>
  <c r="U4" i="8"/>
  <c r="BM4" i="8"/>
  <c r="AT4" i="8"/>
  <c r="AL4" i="8"/>
  <c r="BS4" i="8"/>
  <c r="AN4" i="8"/>
  <c r="AO4" i="8"/>
  <c r="BK4" i="8"/>
  <c r="BC4" i="8"/>
  <c r="AM4" i="8"/>
  <c r="Y4" i="8"/>
  <c r="Z4" i="8"/>
  <c r="AQ4" i="8"/>
  <c r="X4" i="8"/>
  <c r="BI4" i="8"/>
  <c r="AR4" i="8"/>
  <c r="AD4" i="8"/>
  <c r="BL4" i="8"/>
  <c r="BO4" i="8"/>
  <c r="AU4" i="8"/>
  <c r="AW4" i="8"/>
  <c r="AI4" i="8"/>
  <c r="AS4" i="8"/>
  <c r="W4" i="8"/>
  <c r="D66" i="4"/>
  <c r="D153" i="4"/>
  <c r="E20" i="4"/>
  <c r="D99" i="4"/>
  <c r="D150" i="4"/>
  <c r="D67" i="4"/>
  <c r="D154" i="4"/>
  <c r="E21" i="4"/>
  <c r="AZ4" i="8"/>
  <c r="BP4" i="8"/>
  <c r="AA4" i="8"/>
  <c r="AK4" i="8"/>
  <c r="AH4" i="8"/>
  <c r="T4" i="8"/>
  <c r="BG4" i="8"/>
  <c r="I530" i="8"/>
  <c r="I538" i="8"/>
  <c r="I558" i="8"/>
  <c r="K91" i="2"/>
  <c r="F99" i="4"/>
  <c r="F150" i="4"/>
  <c r="F69" i="4"/>
  <c r="I17" i="6"/>
  <c r="I559" i="8"/>
  <c r="D49" i="4"/>
  <c r="BS9" i="8"/>
  <c r="M44" i="2"/>
  <c r="J41" i="2"/>
  <c r="N41" i="2"/>
  <c r="K43" i="2"/>
  <c r="L44" i="2"/>
  <c r="L41" i="2"/>
  <c r="J43" i="2"/>
  <c r="N44" i="2"/>
  <c r="M41" i="2"/>
  <c r="L43" i="2"/>
  <c r="J5" i="2"/>
  <c r="J44" i="2"/>
  <c r="M43" i="2"/>
  <c r="K44" i="2"/>
  <c r="K41" i="2"/>
  <c r="N43" i="2"/>
  <c r="H83" i="8"/>
  <c r="H29" i="8"/>
  <c r="I63" i="2"/>
  <c r="H31" i="8"/>
  <c r="H542" i="8"/>
  <c r="I64" i="2"/>
  <c r="G106" i="4"/>
  <c r="I59" i="2"/>
  <c r="I65" i="2"/>
  <c r="G107" i="4"/>
  <c r="I67" i="2"/>
  <c r="G109" i="4"/>
  <c r="I72" i="2"/>
  <c r="G115" i="4"/>
  <c r="H85" i="8"/>
  <c r="I68" i="2"/>
  <c r="G110" i="4"/>
  <c r="L530" i="8"/>
  <c r="K530" i="8"/>
  <c r="M530" i="8"/>
  <c r="F66" i="4"/>
  <c r="E68" i="4"/>
  <c r="E49" i="4"/>
  <c r="BP9" i="8"/>
  <c r="H14" i="2"/>
  <c r="G3" i="8"/>
  <c r="E67" i="4"/>
  <c r="I482" i="8"/>
  <c r="F20" i="6"/>
  <c r="K531" i="8"/>
  <c r="K560" i="8"/>
  <c r="BM9" i="8"/>
  <c r="E45" i="2"/>
  <c r="I66" i="2"/>
  <c r="G108" i="4"/>
  <c r="M134" i="4"/>
  <c r="M120" i="4"/>
  <c r="M139" i="4"/>
  <c r="H135" i="4"/>
  <c r="H120" i="4"/>
  <c r="H139" i="4"/>
  <c r="C58" i="13"/>
  <c r="J92" i="2"/>
  <c r="K92" i="2"/>
  <c r="J136" i="4"/>
  <c r="J120" i="4"/>
  <c r="J139" i="4"/>
  <c r="B75" i="10"/>
  <c r="O47" i="10"/>
  <c r="K71" i="10"/>
  <c r="K14" i="10"/>
  <c r="O71" i="10"/>
  <c r="O14" i="10"/>
  <c r="L71" i="10"/>
  <c r="L14" i="10"/>
  <c r="M71" i="10"/>
  <c r="M14" i="10"/>
  <c r="N71" i="10"/>
  <c r="N14" i="10"/>
  <c r="H71" i="10"/>
  <c r="C73" i="10"/>
  <c r="J16" i="10"/>
  <c r="F16" i="10"/>
  <c r="I72" i="10"/>
  <c r="I15" i="10"/>
  <c r="K72" i="10"/>
  <c r="K15" i="10"/>
  <c r="M72" i="10"/>
  <c r="M15" i="10"/>
  <c r="O15" i="10"/>
  <c r="Q15" i="10"/>
  <c r="S15" i="10"/>
  <c r="U15" i="10"/>
  <c r="W15" i="10"/>
  <c r="Y15" i="10"/>
  <c r="P15" i="10"/>
  <c r="X15" i="10"/>
  <c r="H72" i="10"/>
  <c r="V15" i="10"/>
  <c r="H5" i="4"/>
  <c r="H34" i="4"/>
  <c r="H38" i="4"/>
  <c r="H44" i="4"/>
  <c r="H50" i="4"/>
  <c r="H37" i="4"/>
  <c r="H41" i="4"/>
  <c r="H43" i="4"/>
  <c r="H47" i="4"/>
  <c r="H157" i="4"/>
  <c r="I24" i="4"/>
  <c r="H49" i="4"/>
  <c r="H36" i="4"/>
  <c r="H42" i="4"/>
  <c r="H46" i="4"/>
  <c r="H39" i="4"/>
  <c r="H45" i="4"/>
  <c r="N15" i="10"/>
  <c r="F49" i="10"/>
  <c r="C49" i="10"/>
  <c r="E44" i="4"/>
  <c r="E154" i="4"/>
  <c r="F21" i="4"/>
  <c r="D16" i="10"/>
  <c r="C16" i="10"/>
  <c r="I47" i="4"/>
  <c r="I157" i="4"/>
  <c r="J24" i="4"/>
  <c r="H160" i="4"/>
  <c r="I27" i="4"/>
  <c r="H56" i="4"/>
  <c r="H58" i="4"/>
  <c r="H62" i="4"/>
  <c r="H68" i="4"/>
  <c r="H55" i="4"/>
  <c r="I5" i="4"/>
  <c r="H57" i="4"/>
  <c r="H61" i="4"/>
  <c r="H67" i="4"/>
  <c r="H73" i="4"/>
  <c r="H59" i="4"/>
  <c r="H65" i="4"/>
  <c r="H69" i="4"/>
  <c r="H156" i="4"/>
  <c r="I23" i="4"/>
  <c r="H60" i="4"/>
  <c r="H66" i="4"/>
  <c r="H63" i="4"/>
  <c r="H71" i="4"/>
  <c r="H158" i="4"/>
  <c r="I25" i="4"/>
  <c r="H72" i="4"/>
  <c r="P71" i="10"/>
  <c r="P14" i="10"/>
  <c r="H14" i="10"/>
  <c r="D420" i="8"/>
  <c r="D555" i="8"/>
  <c r="D68" i="8"/>
  <c r="M559" i="8"/>
  <c r="G105" i="4"/>
  <c r="G116" i="4"/>
  <c r="I73" i="2"/>
  <c r="L87" i="4"/>
  <c r="M491" i="8"/>
  <c r="H88" i="4"/>
  <c r="L88" i="4"/>
  <c r="I87" i="4"/>
  <c r="J491" i="8"/>
  <c r="Q500" i="8"/>
  <c r="W491" i="8"/>
  <c r="E43" i="4"/>
  <c r="E153" i="4"/>
  <c r="F20" i="4"/>
  <c r="H155" i="4"/>
  <c r="I22" i="4"/>
  <c r="J47" i="10"/>
  <c r="N47" i="10"/>
  <c r="K47" i="10"/>
  <c r="M47" i="10"/>
  <c r="H47" i="10"/>
  <c r="I47" i="10"/>
  <c r="L47" i="10"/>
  <c r="H153" i="4"/>
  <c r="I20" i="4"/>
  <c r="H154" i="4"/>
  <c r="I21" i="4"/>
  <c r="Z15" i="10"/>
  <c r="H15" i="10"/>
  <c r="L92" i="2"/>
  <c r="M92" i="2"/>
  <c r="N92" i="2"/>
  <c r="N71" i="13"/>
  <c r="S71" i="13"/>
  <c r="O71" i="13"/>
  <c r="F71" i="13"/>
  <c r="K71" i="13"/>
  <c r="T71" i="13"/>
  <c r="D71" i="13"/>
  <c r="D75" i="13"/>
  <c r="C62" i="13"/>
  <c r="I85" i="8"/>
  <c r="I71" i="13"/>
  <c r="P71" i="13"/>
  <c r="E71" i="13"/>
  <c r="E75" i="13"/>
  <c r="Q71" i="13"/>
  <c r="G71" i="13"/>
  <c r="U71" i="13"/>
  <c r="H71" i="13"/>
  <c r="L71" i="13"/>
  <c r="M71" i="13"/>
  <c r="R71" i="13"/>
  <c r="J71" i="13"/>
  <c r="D369" i="8"/>
  <c r="D554" i="8"/>
  <c r="K559" i="8"/>
  <c r="H82" i="8"/>
  <c r="H84" i="8"/>
  <c r="I85" i="4"/>
  <c r="K45" i="2"/>
  <c r="H4" i="4"/>
  <c r="K5" i="2"/>
  <c r="J534" i="8"/>
  <c r="H87" i="4"/>
  <c r="I491" i="8"/>
  <c r="L85" i="4"/>
  <c r="T491" i="8"/>
  <c r="I20" i="6"/>
  <c r="I21" i="6"/>
  <c r="D467" i="8"/>
  <c r="D556" i="8"/>
  <c r="BL110" i="8"/>
  <c r="V491" i="8"/>
  <c r="F81" i="4"/>
  <c r="F94" i="4"/>
  <c r="G491" i="8"/>
  <c r="H497" i="8"/>
  <c r="F84" i="4"/>
  <c r="F97" i="4"/>
  <c r="F80" i="4"/>
  <c r="F93" i="4"/>
  <c r="L559" i="8"/>
  <c r="H28" i="8"/>
  <c r="H30" i="8"/>
  <c r="R72" i="2"/>
  <c r="I60" i="2"/>
  <c r="I88" i="4"/>
  <c r="J87" i="4"/>
  <c r="K491" i="8"/>
  <c r="Q501" i="8"/>
  <c r="J85" i="4"/>
  <c r="L45" i="2"/>
  <c r="H85" i="4"/>
  <c r="H98" i="4"/>
  <c r="H149" i="4"/>
  <c r="I16" i="4"/>
  <c r="J45" i="2"/>
  <c r="E46" i="4"/>
  <c r="E156" i="4"/>
  <c r="F23" i="4"/>
  <c r="M4" i="10"/>
  <c r="L37" i="10"/>
  <c r="H159" i="4"/>
  <c r="I26" i="4"/>
  <c r="H52" i="4"/>
  <c r="D12" i="8"/>
  <c r="D318" i="8"/>
  <c r="D553" i="8"/>
  <c r="I526" i="8"/>
  <c r="I542" i="8"/>
  <c r="H13" i="8"/>
  <c r="K87" i="4"/>
  <c r="L491" i="8"/>
  <c r="N502" i="8"/>
  <c r="K85" i="4"/>
  <c r="M45" i="2"/>
  <c r="J88" i="4"/>
  <c r="K88" i="4"/>
  <c r="U491" i="8"/>
  <c r="E45" i="4"/>
  <c r="E155" i="4"/>
  <c r="F22" i="4"/>
  <c r="L91" i="2"/>
  <c r="M91" i="2"/>
  <c r="F15" i="10"/>
  <c r="D15" i="10"/>
  <c r="C15" i="10"/>
  <c r="C72" i="10"/>
  <c r="C71" i="10"/>
  <c r="I46" i="4"/>
  <c r="I156" i="4"/>
  <c r="J23" i="4"/>
  <c r="I39" i="4"/>
  <c r="F44" i="4"/>
  <c r="F154" i="4"/>
  <c r="G21" i="4"/>
  <c r="F45" i="4"/>
  <c r="F155" i="4"/>
  <c r="G22" i="4"/>
  <c r="I49" i="4"/>
  <c r="F46" i="4"/>
  <c r="F156" i="4"/>
  <c r="G23" i="4"/>
  <c r="H9" i="8"/>
  <c r="C65" i="4"/>
  <c r="BH108" i="8"/>
  <c r="I4" i="4"/>
  <c r="I101" i="4"/>
  <c r="L5" i="2"/>
  <c r="I98" i="4"/>
  <c r="I43" i="4"/>
  <c r="I45" i="4"/>
  <c r="I155" i="4"/>
  <c r="J22" i="4"/>
  <c r="D8" i="8"/>
  <c r="D548" i="8"/>
  <c r="D567" i="8"/>
  <c r="D568" i="8"/>
  <c r="J47" i="4"/>
  <c r="J157" i="4"/>
  <c r="K24" i="4"/>
  <c r="J526" i="8"/>
  <c r="I13" i="8"/>
  <c r="C60" i="4"/>
  <c r="C147" i="4"/>
  <c r="D14" i="4"/>
  <c r="P501" i="8"/>
  <c r="H99" i="4"/>
  <c r="C61" i="4"/>
  <c r="F43" i="4"/>
  <c r="F153" i="4"/>
  <c r="G20" i="4"/>
  <c r="AQ111" i="8"/>
  <c r="AJ111" i="8"/>
  <c r="AC111" i="8"/>
  <c r="AF111" i="8"/>
  <c r="BE111" i="8"/>
  <c r="BM111" i="8"/>
  <c r="AP111" i="8"/>
  <c r="I56" i="4"/>
  <c r="I60" i="4"/>
  <c r="I68" i="4"/>
  <c r="J5" i="4"/>
  <c r="I59" i="4"/>
  <c r="I63" i="4"/>
  <c r="I65" i="4"/>
  <c r="I67" i="4"/>
  <c r="I73" i="4"/>
  <c r="I55" i="4"/>
  <c r="I62" i="4"/>
  <c r="I149" i="4"/>
  <c r="J16" i="4"/>
  <c r="I66" i="4"/>
  <c r="I153" i="4"/>
  <c r="J20" i="4"/>
  <c r="I72" i="4"/>
  <c r="I159" i="4"/>
  <c r="J26" i="4"/>
  <c r="I57" i="4"/>
  <c r="I71" i="4"/>
  <c r="I58" i="4"/>
  <c r="I61" i="4"/>
  <c r="I69" i="4"/>
  <c r="Y109" i="8"/>
  <c r="AD109" i="8"/>
  <c r="AH109" i="8"/>
  <c r="BK109" i="8"/>
  <c r="BF109" i="8"/>
  <c r="BJ109" i="8"/>
  <c r="J97" i="2"/>
  <c r="J98" i="2"/>
  <c r="R73" i="2"/>
  <c r="J482" i="8"/>
  <c r="H100" i="4"/>
  <c r="H151" i="4"/>
  <c r="I18" i="4"/>
  <c r="V71" i="13"/>
  <c r="S500" i="8"/>
  <c r="O500" i="8"/>
  <c r="L500" i="8"/>
  <c r="M500" i="8"/>
  <c r="T500" i="8"/>
  <c r="K500" i="8"/>
  <c r="P500" i="8"/>
  <c r="R500" i="8"/>
  <c r="F14" i="10"/>
  <c r="I48" i="4"/>
  <c r="I158" i="4"/>
  <c r="J25" i="4"/>
  <c r="H75" i="4"/>
  <c r="M37" i="10"/>
  <c r="N4" i="10"/>
  <c r="J497" i="8"/>
  <c r="BN110" i="8"/>
  <c r="AW110" i="8"/>
  <c r="AQ110" i="8"/>
  <c r="BO110" i="8"/>
  <c r="AC110" i="8"/>
  <c r="BM110" i="8"/>
  <c r="AD110" i="8"/>
  <c r="Z110" i="8"/>
  <c r="BP110" i="8"/>
  <c r="AP110" i="8"/>
  <c r="AM110" i="8"/>
  <c r="AN110" i="8"/>
  <c r="AE110" i="8"/>
  <c r="AO110" i="8"/>
  <c r="BA110" i="8"/>
  <c r="AS110" i="8"/>
  <c r="AX110" i="8"/>
  <c r="AR110" i="8"/>
  <c r="AF110" i="8"/>
  <c r="BI110" i="8"/>
  <c r="W110" i="8"/>
  <c r="X110" i="8"/>
  <c r="BE110" i="8"/>
  <c r="Y110" i="8"/>
  <c r="AI110" i="8"/>
  <c r="BJ110" i="8"/>
  <c r="BK110" i="8"/>
  <c r="AB110" i="8"/>
  <c r="AV110" i="8"/>
  <c r="AA110" i="8"/>
  <c r="AH110" i="8"/>
  <c r="AY110" i="8"/>
  <c r="BD110" i="8"/>
  <c r="BH110" i="8"/>
  <c r="BB110" i="8"/>
  <c r="N91" i="2"/>
  <c r="J563" i="8"/>
  <c r="K534" i="8"/>
  <c r="L534" i="8"/>
  <c r="J538" i="8"/>
  <c r="M534" i="8"/>
  <c r="K87" i="8"/>
  <c r="J87" i="8"/>
  <c r="I44" i="4"/>
  <c r="I154" i="4"/>
  <c r="J21" i="4"/>
  <c r="I100" i="4"/>
  <c r="H101" i="4"/>
  <c r="H152" i="4"/>
  <c r="I19" i="4"/>
  <c r="H150" i="4"/>
  <c r="I17" i="4"/>
  <c r="I50" i="4"/>
  <c r="I160" i="4"/>
  <c r="J27" i="4"/>
  <c r="P47" i="10"/>
  <c r="F47" i="10"/>
  <c r="D47" i="10"/>
  <c r="C47" i="10"/>
  <c r="J44" i="4"/>
  <c r="G43" i="4"/>
  <c r="G153" i="4"/>
  <c r="J49" i="4"/>
  <c r="J48" i="4"/>
  <c r="J43" i="4"/>
  <c r="J45" i="4"/>
  <c r="J46" i="4"/>
  <c r="J156" i="4"/>
  <c r="K23" i="4"/>
  <c r="J50" i="4"/>
  <c r="J39" i="4"/>
  <c r="G44" i="4"/>
  <c r="G154" i="4"/>
  <c r="O4" i="10"/>
  <c r="N37" i="10"/>
  <c r="J56" i="4"/>
  <c r="J65" i="4"/>
  <c r="J55" i="4"/>
  <c r="J57" i="4"/>
  <c r="J59" i="4"/>
  <c r="J61" i="4"/>
  <c r="J63" i="4"/>
  <c r="J71" i="4"/>
  <c r="J158" i="4"/>
  <c r="K25" i="4"/>
  <c r="J72" i="4"/>
  <c r="J159" i="4"/>
  <c r="K26" i="4"/>
  <c r="J73" i="4"/>
  <c r="J160" i="4"/>
  <c r="K27" i="4"/>
  <c r="J67" i="4"/>
  <c r="J154" i="4"/>
  <c r="K21" i="4"/>
  <c r="J69" i="4"/>
  <c r="J60" i="4"/>
  <c r="K5" i="4"/>
  <c r="J66" i="4"/>
  <c r="J153" i="4"/>
  <c r="K20" i="4"/>
  <c r="J58" i="4"/>
  <c r="J62" i="4"/>
  <c r="J68" i="4"/>
  <c r="J155" i="4"/>
  <c r="K22" i="4"/>
  <c r="H102" i="4"/>
  <c r="M563" i="8"/>
  <c r="I151" i="4"/>
  <c r="J18" i="4"/>
  <c r="I41" i="4"/>
  <c r="D37" i="4"/>
  <c r="K47" i="4"/>
  <c r="K157" i="4"/>
  <c r="L24" i="4"/>
  <c r="C55" i="4"/>
  <c r="J4" i="4"/>
  <c r="M5" i="2"/>
  <c r="L535" i="8"/>
  <c r="L536" i="8"/>
  <c r="E59" i="13"/>
  <c r="E60" i="13"/>
  <c r="G45" i="4"/>
  <c r="G155" i="4"/>
  <c r="L563" i="8"/>
  <c r="L538" i="8"/>
  <c r="H162" i="4"/>
  <c r="H166" i="4"/>
  <c r="D14" i="10"/>
  <c r="C14" i="10"/>
  <c r="K97" i="2"/>
  <c r="E12" i="8"/>
  <c r="I75" i="4"/>
  <c r="F12" i="8"/>
  <c r="J542" i="8"/>
  <c r="I99" i="4"/>
  <c r="I40" i="4"/>
  <c r="I150" i="4"/>
  <c r="J17" i="4"/>
  <c r="I42" i="4"/>
  <c r="I152" i="4"/>
  <c r="J19" i="4"/>
  <c r="K563" i="8"/>
  <c r="K538" i="8"/>
  <c r="K482" i="8"/>
  <c r="G46" i="4"/>
  <c r="G156" i="4"/>
  <c r="L47" i="4"/>
  <c r="L157" i="4"/>
  <c r="M24" i="4"/>
  <c r="K48" i="4"/>
  <c r="K158" i="4"/>
  <c r="L25" i="4"/>
  <c r="K14" i="4"/>
  <c r="K12" i="4"/>
  <c r="K15" i="4"/>
  <c r="K43" i="4"/>
  <c r="K44" i="4"/>
  <c r="K154" i="4"/>
  <c r="L21" i="4"/>
  <c r="K46" i="4"/>
  <c r="J42" i="4"/>
  <c r="J152" i="4"/>
  <c r="K19" i="4"/>
  <c r="K45" i="4"/>
  <c r="K50" i="4"/>
  <c r="K160" i="4"/>
  <c r="L27" i="4"/>
  <c r="K49" i="4"/>
  <c r="K159" i="4"/>
  <c r="L26" i="4"/>
  <c r="J40" i="4"/>
  <c r="K526" i="8"/>
  <c r="J13" i="8"/>
  <c r="K98" i="2"/>
  <c r="L97" i="2"/>
  <c r="L98" i="2"/>
  <c r="K4" i="4"/>
  <c r="N5" i="2"/>
  <c r="P72" i="13"/>
  <c r="T72" i="13"/>
  <c r="AC72" i="13"/>
  <c r="AC75" i="13"/>
  <c r="R72" i="13"/>
  <c r="H72" i="13"/>
  <c r="F72" i="13"/>
  <c r="AA72" i="13"/>
  <c r="K72" i="13"/>
  <c r="G72" i="13"/>
  <c r="AD72" i="13"/>
  <c r="AD75" i="13"/>
  <c r="Y72" i="13"/>
  <c r="N72" i="13"/>
  <c r="Z72" i="13"/>
  <c r="W72" i="13"/>
  <c r="S72" i="13"/>
  <c r="E62" i="13"/>
  <c r="K85" i="8"/>
  <c r="O72" i="13"/>
  <c r="J72" i="13"/>
  <c r="I72" i="13"/>
  <c r="AB72" i="13"/>
  <c r="AB75" i="13"/>
  <c r="M72" i="13"/>
  <c r="V72" i="13"/>
  <c r="Q72" i="13"/>
  <c r="L72" i="13"/>
  <c r="X72" i="13"/>
  <c r="U72" i="13"/>
  <c r="K13" i="4"/>
  <c r="K11" i="4"/>
  <c r="K10" i="4"/>
  <c r="J99" i="4"/>
  <c r="J150" i="4"/>
  <c r="K17" i="4"/>
  <c r="J98" i="4"/>
  <c r="J149" i="4"/>
  <c r="K16" i="4"/>
  <c r="J101" i="4"/>
  <c r="J100" i="4"/>
  <c r="C75" i="4"/>
  <c r="G12" i="8"/>
  <c r="P4" i="10"/>
  <c r="O37" i="10"/>
  <c r="L482" i="8"/>
  <c r="M482" i="8"/>
  <c r="I102" i="4"/>
  <c r="L565" i="8"/>
  <c r="M536" i="8"/>
  <c r="M565" i="8"/>
  <c r="J41" i="4"/>
  <c r="J151" i="4"/>
  <c r="K18" i="4"/>
  <c r="J75" i="4"/>
  <c r="I52" i="4"/>
  <c r="I29" i="4"/>
  <c r="M535" i="8"/>
  <c r="L564" i="8"/>
  <c r="K55" i="4"/>
  <c r="K58" i="4"/>
  <c r="K59" i="4"/>
  <c r="K61" i="4"/>
  <c r="K63" i="4"/>
  <c r="K71" i="4"/>
  <c r="K72" i="4"/>
  <c r="K73" i="4"/>
  <c r="K66" i="4"/>
  <c r="K153" i="4"/>
  <c r="L20" i="4"/>
  <c r="K67" i="4"/>
  <c r="K68" i="4"/>
  <c r="K155" i="4"/>
  <c r="L22" i="4"/>
  <c r="K69" i="4"/>
  <c r="K156" i="4"/>
  <c r="L23" i="4"/>
  <c r="K62" i="4"/>
  <c r="K56" i="4"/>
  <c r="K65" i="4"/>
  <c r="L5" i="4"/>
  <c r="K60" i="4"/>
  <c r="K57" i="4"/>
  <c r="L45" i="4"/>
  <c r="L155" i="4"/>
  <c r="M22" i="4"/>
  <c r="K36" i="4"/>
  <c r="L49" i="4"/>
  <c r="L159" i="4"/>
  <c r="M26" i="4"/>
  <c r="L50" i="4"/>
  <c r="L160" i="4"/>
  <c r="M27" i="4"/>
  <c r="K35" i="4"/>
  <c r="K94" i="4"/>
  <c r="K145" i="4"/>
  <c r="L12" i="4"/>
  <c r="K33" i="4"/>
  <c r="K92" i="4"/>
  <c r="K143" i="4"/>
  <c r="L10" i="4"/>
  <c r="L44" i="4"/>
  <c r="K37" i="4"/>
  <c r="M47" i="4"/>
  <c r="L43" i="4"/>
  <c r="K39" i="4"/>
  <c r="K34" i="4"/>
  <c r="K93" i="4"/>
  <c r="K144" i="4"/>
  <c r="L11" i="4"/>
  <c r="L48" i="4"/>
  <c r="L158" i="4"/>
  <c r="M25" i="4"/>
  <c r="L46" i="4"/>
  <c r="K41" i="4"/>
  <c r="K40" i="4"/>
  <c r="K150" i="4"/>
  <c r="L17" i="4"/>
  <c r="K42" i="4"/>
  <c r="K38" i="4"/>
  <c r="K97" i="4"/>
  <c r="K148" i="4"/>
  <c r="L15" i="4"/>
  <c r="L55" i="4"/>
  <c r="L56" i="4"/>
  <c r="L57" i="4"/>
  <c r="L59" i="4"/>
  <c r="L66" i="4"/>
  <c r="L153" i="4"/>
  <c r="M20" i="4"/>
  <c r="L67" i="4"/>
  <c r="L154" i="4"/>
  <c r="M21" i="4"/>
  <c r="L68" i="4"/>
  <c r="L69" i="4"/>
  <c r="L156" i="4"/>
  <c r="M23" i="4"/>
  <c r="L58" i="4"/>
  <c r="L62" i="4"/>
  <c r="L71" i="4"/>
  <c r="L72" i="4"/>
  <c r="L73" i="4"/>
  <c r="L63" i="4"/>
  <c r="L60" i="4"/>
  <c r="M5" i="4"/>
  <c r="L61" i="4"/>
  <c r="L65" i="4"/>
  <c r="I162" i="4"/>
  <c r="I166" i="4"/>
  <c r="L4" i="4"/>
  <c r="O43" i="2"/>
  <c r="O41" i="2"/>
  <c r="R34" i="2"/>
  <c r="S35" i="2"/>
  <c r="Q38" i="2"/>
  <c r="R38" i="2"/>
  <c r="R39" i="2"/>
  <c r="R40" i="2"/>
  <c r="Q41" i="2"/>
  <c r="P34" i="2"/>
  <c r="P35" i="2"/>
  <c r="Q39" i="2"/>
  <c r="T39" i="2"/>
  <c r="Q40" i="2"/>
  <c r="R43" i="2"/>
  <c r="Q491" i="8"/>
  <c r="T43" i="2"/>
  <c r="S491" i="8"/>
  <c r="W509" i="8"/>
  <c r="P44" i="2"/>
  <c r="Q35" i="2"/>
  <c r="S38" i="2"/>
  <c r="P39" i="2"/>
  <c r="P40" i="2"/>
  <c r="S40" i="2"/>
  <c r="T41" i="2"/>
  <c r="R44" i="2"/>
  <c r="T44" i="2"/>
  <c r="O5" i="2"/>
  <c r="R35" i="2"/>
  <c r="T38" i="2"/>
  <c r="R41" i="2"/>
  <c r="S43" i="2"/>
  <c r="R491" i="8"/>
  <c r="Q34" i="2"/>
  <c r="T34" i="2"/>
  <c r="T40" i="2"/>
  <c r="P41" i="2"/>
  <c r="S41" i="2"/>
  <c r="P43" i="2"/>
  <c r="S44" i="2"/>
  <c r="S34" i="2"/>
  <c r="T35" i="2"/>
  <c r="S39" i="2"/>
  <c r="Q43" i="2"/>
  <c r="P491" i="8"/>
  <c r="Q44" i="2"/>
  <c r="S36" i="2"/>
  <c r="Q36" i="2"/>
  <c r="T37" i="2"/>
  <c r="R37" i="2"/>
  <c r="P37" i="2"/>
  <c r="R36" i="2"/>
  <c r="S37" i="2"/>
  <c r="N66" i="2"/>
  <c r="P42" i="2"/>
  <c r="Y42" i="2"/>
  <c r="T42" i="2"/>
  <c r="P38" i="2"/>
  <c r="P36" i="2"/>
  <c r="Q37" i="2"/>
  <c r="Q42" i="2"/>
  <c r="N67" i="2"/>
  <c r="N68" i="2"/>
  <c r="T36" i="2"/>
  <c r="S42" i="2"/>
  <c r="N71" i="2"/>
  <c r="M113" i="4"/>
  <c r="N79" i="2"/>
  <c r="N81" i="2"/>
  <c r="R42" i="2"/>
  <c r="N82" i="2"/>
  <c r="N77" i="2"/>
  <c r="N78" i="2"/>
  <c r="N80" i="2"/>
  <c r="N76" i="2"/>
  <c r="N84" i="2"/>
  <c r="N65" i="2"/>
  <c r="N69" i="2"/>
  <c r="N63" i="2"/>
  <c r="N64" i="2"/>
  <c r="N72" i="2"/>
  <c r="K542" i="8"/>
  <c r="I75" i="8"/>
  <c r="J102" i="4"/>
  <c r="K96" i="4"/>
  <c r="K147" i="4"/>
  <c r="L14" i="4"/>
  <c r="K99" i="4"/>
  <c r="K91" i="4"/>
  <c r="K95" i="4"/>
  <c r="K146" i="4"/>
  <c r="L13" i="4"/>
  <c r="K98" i="4"/>
  <c r="K149" i="4"/>
  <c r="L16" i="4"/>
  <c r="K100" i="4"/>
  <c r="K151" i="4"/>
  <c r="L18" i="4"/>
  <c r="K101" i="4"/>
  <c r="K152" i="4"/>
  <c r="L19" i="4"/>
  <c r="M564" i="8"/>
  <c r="M587" i="8"/>
  <c r="M538" i="8"/>
  <c r="K75" i="4"/>
  <c r="M588" i="8"/>
  <c r="L588" i="8"/>
  <c r="P37" i="10"/>
  <c r="Q4" i="10"/>
  <c r="I21" i="8"/>
  <c r="N482" i="8"/>
  <c r="M97" i="2"/>
  <c r="L36" i="4"/>
  <c r="M44" i="4"/>
  <c r="M154" i="4"/>
  <c r="L34" i="4"/>
  <c r="L33" i="4"/>
  <c r="M49" i="4"/>
  <c r="M159" i="4"/>
  <c r="L42" i="4"/>
  <c r="L152" i="4"/>
  <c r="M19" i="4"/>
  <c r="L37" i="4"/>
  <c r="M43" i="4"/>
  <c r="L41" i="4"/>
  <c r="M46" i="4"/>
  <c r="M48" i="4"/>
  <c r="M158" i="4"/>
  <c r="L35" i="4"/>
  <c r="L39" i="4"/>
  <c r="L149" i="4"/>
  <c r="M16" i="4"/>
  <c r="L38" i="4"/>
  <c r="L40" i="4"/>
  <c r="M50" i="4"/>
  <c r="M160" i="4"/>
  <c r="M45" i="4"/>
  <c r="M98" i="2"/>
  <c r="N97" i="2"/>
  <c r="N98" i="2"/>
  <c r="I5" i="10"/>
  <c r="D56" i="6"/>
  <c r="E56" i="6"/>
  <c r="F56" i="6"/>
  <c r="G56" i="6"/>
  <c r="E67" i="13"/>
  <c r="I83" i="6"/>
  <c r="J83" i="6"/>
  <c r="H68" i="13"/>
  <c r="M107" i="4"/>
  <c r="L110" i="4"/>
  <c r="M110" i="4"/>
  <c r="Y36" i="2"/>
  <c r="M108" i="4"/>
  <c r="S45" i="2"/>
  <c r="Y41" i="2"/>
  <c r="P99" i="6"/>
  <c r="R99" i="6"/>
  <c r="H24" i="10"/>
  <c r="O24" i="10"/>
  <c r="V24" i="10"/>
  <c r="AB24" i="10"/>
  <c r="AH24" i="10"/>
  <c r="AN24" i="10"/>
  <c r="AU24" i="10"/>
  <c r="BB24" i="10"/>
  <c r="BH24" i="10"/>
  <c r="L23" i="10"/>
  <c r="R23" i="10"/>
  <c r="X23" i="10"/>
  <c r="AE23" i="10"/>
  <c r="AL23" i="10"/>
  <c r="AR23" i="10"/>
  <c r="AX23" i="10"/>
  <c r="BD23" i="10"/>
  <c r="T99" i="6"/>
  <c r="S99" i="6"/>
  <c r="L24" i="10"/>
  <c r="T24" i="10"/>
  <c r="AD24" i="10"/>
  <c r="AL24" i="10"/>
  <c r="AT24" i="10"/>
  <c r="BC24" i="10"/>
  <c r="H23" i="10"/>
  <c r="P23" i="10"/>
  <c r="Z23" i="10"/>
  <c r="AH23" i="10"/>
  <c r="AP23" i="10"/>
  <c r="AZ23" i="10"/>
  <c r="BH23" i="10"/>
  <c r="M99" i="6"/>
  <c r="U99" i="6"/>
  <c r="L99" i="6"/>
  <c r="M24" i="10"/>
  <c r="N24" i="10"/>
  <c r="W24" i="10"/>
  <c r="AE24" i="10"/>
  <c r="AM24" i="10"/>
  <c r="AV24" i="10"/>
  <c r="BD24" i="10"/>
  <c r="J23" i="10"/>
  <c r="T23" i="10"/>
  <c r="AB23" i="10"/>
  <c r="AJ23" i="10"/>
  <c r="AT23" i="10"/>
  <c r="BB23" i="10"/>
  <c r="BJ23" i="10"/>
  <c r="Q99" i="6"/>
  <c r="P24" i="10"/>
  <c r="AF24" i="10"/>
  <c r="AX24" i="10"/>
  <c r="N23" i="10"/>
  <c r="AD23" i="10"/>
  <c r="AU23" i="10"/>
  <c r="K99" i="6"/>
  <c r="J99" i="6"/>
  <c r="R24" i="10"/>
  <c r="AJ24" i="10"/>
  <c r="AZ24" i="10"/>
  <c r="O23" i="10"/>
  <c r="AF23" i="10"/>
  <c r="AV23" i="10"/>
  <c r="N99" i="6"/>
  <c r="X24" i="10"/>
  <c r="BF24" i="10"/>
  <c r="AM23" i="10"/>
  <c r="O99" i="6"/>
  <c r="Z24" i="10"/>
  <c r="BJ24" i="10"/>
  <c r="AN23" i="10"/>
  <c r="J24" i="10"/>
  <c r="W23" i="10"/>
  <c r="J25" i="10"/>
  <c r="N25" i="10"/>
  <c r="R25" i="10"/>
  <c r="V25" i="10"/>
  <c r="Z25" i="10"/>
  <c r="AD25" i="10"/>
  <c r="AH25" i="10"/>
  <c r="AL25" i="10"/>
  <c r="AP25" i="10"/>
  <c r="AT25" i="10"/>
  <c r="AX25" i="10"/>
  <c r="BB25" i="10"/>
  <c r="BF25" i="10"/>
  <c r="BJ25" i="10"/>
  <c r="L26" i="10"/>
  <c r="AP24" i="10"/>
  <c r="BC23" i="10"/>
  <c r="K25" i="10"/>
  <c r="O25" i="10"/>
  <c r="S25" i="10"/>
  <c r="W25" i="10"/>
  <c r="AA25" i="10"/>
  <c r="AE25" i="10"/>
  <c r="AI25" i="10"/>
  <c r="AM25" i="10"/>
  <c r="AQ25" i="10"/>
  <c r="AU25" i="10"/>
  <c r="AY25" i="10"/>
  <c r="BC25" i="10"/>
  <c r="BG25" i="10"/>
  <c r="AR24" i="10"/>
  <c r="BF23" i="10"/>
  <c r="V23" i="10"/>
  <c r="M25" i="10"/>
  <c r="U25" i="10"/>
  <c r="AC25" i="10"/>
  <c r="AK25" i="10"/>
  <c r="AS25" i="10"/>
  <c r="BA25" i="10"/>
  <c r="BI25" i="10"/>
  <c r="K26" i="10"/>
  <c r="P25" i="10"/>
  <c r="X25" i="10"/>
  <c r="AF25" i="10"/>
  <c r="AN25" i="10"/>
  <c r="AV25" i="10"/>
  <c r="BD25" i="10"/>
  <c r="Q25" i="10"/>
  <c r="Y25" i="10"/>
  <c r="AG25" i="10"/>
  <c r="AO25" i="10"/>
  <c r="AW25" i="10"/>
  <c r="BE25" i="10"/>
  <c r="T25" i="10"/>
  <c r="AZ25" i="10"/>
  <c r="AB25" i="10"/>
  <c r="BH25" i="10"/>
  <c r="J26" i="10"/>
  <c r="AJ25" i="10"/>
  <c r="U585" i="8"/>
  <c r="J585" i="8"/>
  <c r="I589" i="8"/>
  <c r="AO589" i="8"/>
  <c r="AF588" i="8"/>
  <c r="W587" i="8"/>
  <c r="P586" i="8"/>
  <c r="BP583" i="8"/>
  <c r="BI582" i="8"/>
  <c r="BB581" i="8"/>
  <c r="E589" i="8"/>
  <c r="BO589" i="8"/>
  <c r="AK588" i="8"/>
  <c r="BK586" i="8"/>
  <c r="BF585" i="8"/>
  <c r="Z585" i="8"/>
  <c r="BE583" i="8"/>
  <c r="AB582" i="8"/>
  <c r="E587" i="8"/>
  <c r="R589" i="8"/>
  <c r="AP587" i="8"/>
  <c r="BP584" i="8"/>
  <c r="AM583" i="8"/>
  <c r="BP581" i="8"/>
  <c r="AZ587" i="8"/>
  <c r="BI584" i="8"/>
  <c r="BI581" i="8"/>
  <c r="AT587" i="8"/>
  <c r="BO581" i="8"/>
  <c r="BR588" i="8"/>
  <c r="AE583" i="8"/>
  <c r="P5" i="2"/>
  <c r="Q5" i="2"/>
  <c r="R5" i="2"/>
  <c r="S5" i="2"/>
  <c r="T5" i="2"/>
  <c r="U5" i="2"/>
  <c r="V5" i="2"/>
  <c r="W5" i="2"/>
  <c r="X5" i="2"/>
  <c r="BM585" i="8"/>
  <c r="BD587" i="8"/>
  <c r="BM584" i="8"/>
  <c r="BM581" i="8"/>
  <c r="H587" i="8"/>
  <c r="BQ589" i="8"/>
  <c r="BH588" i="8"/>
  <c r="AY587" i="8"/>
  <c r="AR586" i="8"/>
  <c r="AM584" i="8"/>
  <c r="AF583" i="8"/>
  <c r="Y582" i="8"/>
  <c r="R581" i="8"/>
  <c r="F581" i="8"/>
  <c r="BA588" i="8"/>
  <c r="V587" i="8"/>
  <c r="BL585" i="8"/>
  <c r="AF585" i="8"/>
  <c r="P584" i="8"/>
  <c r="AR582" i="8"/>
  <c r="P581" i="8"/>
  <c r="AH589" i="8"/>
  <c r="BF587" i="8"/>
  <c r="AD586" i="8"/>
  <c r="BC583" i="8"/>
  <c r="AA582" i="8"/>
  <c r="E586" i="8"/>
  <c r="AC588" i="8"/>
  <c r="D587" i="8"/>
  <c r="H583" i="8"/>
  <c r="AS589" i="8"/>
  <c r="AJ588" i="8"/>
  <c r="F587" i="8"/>
  <c r="AE587" i="8"/>
  <c r="S584" i="8"/>
  <c r="BJ581" i="8"/>
  <c r="AI589" i="8"/>
  <c r="AE586" i="8"/>
  <c r="BA584" i="8"/>
  <c r="BA581" i="8"/>
  <c r="BJ588" i="8"/>
  <c r="BE584" i="8"/>
  <c r="BE581" i="8"/>
  <c r="AD587" i="8"/>
  <c r="AQ583" i="8"/>
  <c r="BL589" i="8"/>
  <c r="AS581" i="8"/>
  <c r="AL588" i="8"/>
  <c r="AW584" i="8"/>
  <c r="AG585" i="8"/>
  <c r="V588" i="8"/>
  <c r="AG584" i="8"/>
  <c r="J587" i="8"/>
  <c r="F583" i="8"/>
  <c r="Y589" i="8"/>
  <c r="BC587" i="8"/>
  <c r="AF586" i="8"/>
  <c r="AZ583" i="8"/>
  <c r="AC582" i="8"/>
  <c r="N581" i="8"/>
  <c r="AT589" i="8"/>
  <c r="AW587" i="8"/>
  <c r="BN585" i="8"/>
  <c r="BL584" i="8"/>
  <c r="BS582" i="8"/>
  <c r="U581" i="8"/>
  <c r="AY588" i="8"/>
  <c r="BE586" i="8"/>
  <c r="BI583" i="8"/>
  <c r="AU581" i="8"/>
  <c r="AA589" i="8"/>
  <c r="AS585" i="8"/>
  <c r="S581" i="8"/>
  <c r="BN584" i="8"/>
  <c r="BF589" i="8"/>
  <c r="AM585" i="8"/>
  <c r="BH581" i="8"/>
  <c r="G581" i="8"/>
  <c r="BK582" i="8"/>
  <c r="AQ588" i="8"/>
  <c r="V584" i="8"/>
  <c r="L589" i="8"/>
  <c r="BA589" i="8"/>
  <c r="AB588" i="8"/>
  <c r="BH586" i="8"/>
  <c r="W584" i="8"/>
  <c r="BE582" i="8"/>
  <c r="AH581" i="8"/>
  <c r="BJ589" i="8"/>
  <c r="BM587" i="8"/>
  <c r="O586" i="8"/>
  <c r="X585" i="8"/>
  <c r="AD583" i="8"/>
  <c r="AK581" i="8"/>
  <c r="BO588" i="8"/>
  <c r="P587" i="8"/>
  <c r="T584" i="8"/>
  <c r="BK581" i="8"/>
  <c r="BG589" i="8"/>
  <c r="D588" i="8"/>
  <c r="M585" i="8"/>
  <c r="BP588" i="8"/>
  <c r="AQ587" i="8"/>
  <c r="BD586" i="8"/>
  <c r="BQ582" i="8"/>
  <c r="D581" i="8"/>
  <c r="BJ585" i="8"/>
  <c r="Y583" i="8"/>
  <c r="AX589" i="8"/>
  <c r="BS583" i="8"/>
  <c r="AN584" i="8"/>
  <c r="Y587" i="8"/>
  <c r="D580" i="8"/>
  <c r="AU585" i="8"/>
  <c r="G588" i="8"/>
  <c r="AI585" i="8"/>
  <c r="X588" i="8"/>
  <c r="AU584" i="8"/>
  <c r="AG582" i="8"/>
  <c r="H582" i="8"/>
  <c r="BB587" i="8"/>
  <c r="AR585" i="8"/>
  <c r="S583" i="8"/>
  <c r="AR589" i="8"/>
  <c r="AO586" i="8"/>
  <c r="AL582" i="8"/>
  <c r="AX588" i="8"/>
  <c r="AC584" i="8"/>
  <c r="Q583" i="8"/>
  <c r="Z589" i="8"/>
  <c r="AE585" i="8"/>
  <c r="AM581" i="8"/>
  <c r="AX586" i="8"/>
  <c r="BK589" i="8"/>
  <c r="BO585" i="8"/>
  <c r="S582" i="8"/>
  <c r="AQ586" i="8"/>
  <c r="BE585" i="8"/>
  <c r="AR581" i="8"/>
  <c r="Q589" i="8"/>
  <c r="BO584" i="8"/>
  <c r="BA582" i="8"/>
  <c r="Z588" i="8"/>
  <c r="BB585" i="8"/>
  <c r="BH582" i="8"/>
  <c r="BS589" i="8"/>
  <c r="BO586" i="8"/>
  <c r="BL582" i="8"/>
  <c r="AV589" i="8"/>
  <c r="BM583" i="8"/>
  <c r="G589" i="8"/>
  <c r="AZ582" i="8"/>
  <c r="BG588" i="8"/>
  <c r="W585" i="8"/>
  <c r="AB581" i="8"/>
  <c r="AC586" i="8"/>
  <c r="AZ589" i="8"/>
  <c r="BG585" i="8"/>
  <c r="BC581" i="8"/>
  <c r="BM589" i="8"/>
  <c r="AJ586" i="8"/>
  <c r="X583" i="8"/>
  <c r="U588" i="8"/>
  <c r="AJ585" i="8"/>
  <c r="BQ581" i="8"/>
  <c r="AI588" i="8"/>
  <c r="AS583" i="8"/>
  <c r="BA585" i="8"/>
  <c r="BP587" i="8"/>
  <c r="AU589" i="8"/>
  <c r="N582" i="8"/>
  <c r="AG588" i="8"/>
  <c r="AW582" i="8"/>
  <c r="S586" i="8"/>
  <c r="AX584" i="8"/>
  <c r="AW588" i="8"/>
  <c r="O536" i="8"/>
  <c r="H586" i="8"/>
  <c r="E585" i="8"/>
  <c r="BL588" i="8"/>
  <c r="AM587" i="8"/>
  <c r="BG584" i="8"/>
  <c r="AJ583" i="8"/>
  <c r="BR581" i="8"/>
  <c r="G583" i="8"/>
  <c r="X589" i="8"/>
  <c r="AB587" i="8"/>
  <c r="AX585" i="8"/>
  <c r="AP584" i="8"/>
  <c r="AX582" i="8"/>
  <c r="AD588" i="8"/>
  <c r="AI586" i="8"/>
  <c r="R583" i="8"/>
  <c r="Y581" i="8"/>
  <c r="AM588" i="8"/>
  <c r="R584" i="8"/>
  <c r="AL583" i="8"/>
  <c r="AA588" i="8"/>
  <c r="BH584" i="8"/>
  <c r="Q581" i="8"/>
  <c r="BC588" i="8"/>
  <c r="AI581" i="8"/>
  <c r="BR586" i="8"/>
  <c r="AK583" i="8"/>
  <c r="H588" i="8"/>
  <c r="D583" i="8"/>
  <c r="AK589" i="8"/>
  <c r="BO587" i="8"/>
  <c r="AB586" i="8"/>
  <c r="BL583" i="8"/>
  <c r="AO582" i="8"/>
  <c r="I586" i="8"/>
  <c r="AN589" i="8"/>
  <c r="AR587" i="8"/>
  <c r="BD585" i="8"/>
  <c r="BF584" i="8"/>
  <c r="BN582" i="8"/>
  <c r="G585" i="8"/>
  <c r="AT588" i="8"/>
  <c r="AY586" i="8"/>
  <c r="AH583" i="8"/>
  <c r="AO581" i="8"/>
  <c r="BS588" i="8"/>
  <c r="L585" i="8"/>
  <c r="AZ588" i="8"/>
  <c r="X586" i="8"/>
  <c r="AK582" i="8"/>
  <c r="AU588" i="8"/>
  <c r="AT585" i="8"/>
  <c r="AM582" i="8"/>
  <c r="S588" i="8"/>
  <c r="AC583" i="8"/>
  <c r="BI588" i="8"/>
  <c r="AJ582" i="8"/>
  <c r="AO585" i="8"/>
  <c r="AJ589" i="8"/>
  <c r="BA583" i="8"/>
  <c r="V589" i="8"/>
  <c r="T589" i="8"/>
  <c r="Z583" i="8"/>
  <c r="D586" i="8"/>
  <c r="AA587" i="8"/>
  <c r="O584" i="8"/>
  <c r="BF581" i="8"/>
  <c r="BQ586" i="8"/>
  <c r="AB585" i="8"/>
  <c r="AH582" i="8"/>
  <c r="BE588" i="8"/>
  <c r="AZ584" i="8"/>
  <c r="AZ581" i="8"/>
  <c r="T587" i="8"/>
  <c r="V583" i="8"/>
  <c r="BN588" i="8"/>
  <c r="X581" i="8"/>
  <c r="Q588" i="8"/>
  <c r="AL584" i="8"/>
  <c r="BD584" i="8"/>
  <c r="BM588" i="8"/>
  <c r="AA585" i="8"/>
  <c r="N588" i="8"/>
  <c r="BR584" i="8"/>
  <c r="AP589" i="8"/>
  <c r="H589" i="8"/>
  <c r="BK587" i="8"/>
  <c r="AI584" i="8"/>
  <c r="U582" i="8"/>
  <c r="AL587" i="8"/>
  <c r="AL585" i="8"/>
  <c r="R582" i="8"/>
  <c r="AB589" i="8"/>
  <c r="Y586" i="8"/>
  <c r="V582" i="8"/>
  <c r="R588" i="8"/>
  <c r="BP582" i="8"/>
  <c r="AS588" i="8"/>
  <c r="M589" i="8"/>
  <c r="BI587" i="8"/>
  <c r="AB584" i="8"/>
  <c r="BR583" i="8"/>
  <c r="BB588" i="8"/>
  <c r="BB584" i="8"/>
  <c r="BD588" i="8"/>
  <c r="BK584" i="8"/>
  <c r="Q582" i="8"/>
  <c r="AG587" i="8"/>
  <c r="BQ584" i="8"/>
  <c r="AA581" i="8"/>
  <c r="AV587" i="8"/>
  <c r="P582" i="8"/>
  <c r="BB583" i="8"/>
  <c r="X584" i="8"/>
  <c r="AX587" i="8"/>
  <c r="BE587" i="8"/>
  <c r="AH587" i="8"/>
  <c r="BP585" i="8"/>
  <c r="BG582" i="8"/>
  <c r="BF582" i="8"/>
  <c r="BK583" i="8"/>
  <c r="L25" i="10"/>
  <c r="AR25" i="10"/>
  <c r="J588" i="8"/>
  <c r="BE589" i="8"/>
  <c r="AV586" i="8"/>
  <c r="AS582" i="8"/>
  <c r="H581" i="8"/>
  <c r="U586" i="8"/>
  <c r="AI583" i="8"/>
  <c r="AM589" i="8"/>
  <c r="Y584" i="8"/>
  <c r="BR589" i="8"/>
  <c r="AU582" i="8"/>
  <c r="E581" i="8"/>
  <c r="AT582" i="8"/>
  <c r="AE589" i="8"/>
  <c r="W581" i="8"/>
  <c r="G584" i="8"/>
  <c r="S587" i="8"/>
  <c r="P583" i="8"/>
  <c r="D582" i="8"/>
  <c r="AK586" i="8"/>
  <c r="AY583" i="8"/>
  <c r="BC589" i="8"/>
  <c r="AO584" i="8"/>
  <c r="K581" i="8"/>
  <c r="F584" i="8"/>
  <c r="BG587" i="8"/>
  <c r="AR583" i="8"/>
  <c r="Q587" i="8"/>
  <c r="K584" i="8"/>
  <c r="O581" i="8"/>
  <c r="AG586" i="8"/>
  <c r="AA583" i="8"/>
  <c r="AG581" i="8"/>
  <c r="T586" i="8"/>
  <c r="K589" i="8"/>
  <c r="BH585" i="8"/>
  <c r="E584" i="8"/>
  <c r="W583" i="8"/>
  <c r="AC585" i="8"/>
  <c r="Y585" i="8"/>
  <c r="V586" i="8"/>
  <c r="AH588" i="8"/>
  <c r="BG586" i="8"/>
  <c r="M581" i="8"/>
  <c r="AU583" i="8"/>
  <c r="AN586" i="8"/>
  <c r="N589" i="8"/>
  <c r="BR585" i="8"/>
  <c r="J589" i="8"/>
  <c r="AX583" i="8"/>
  <c r="BI585" i="8"/>
  <c r="AS584" i="8"/>
  <c r="BK585" i="8"/>
  <c r="W588" i="8"/>
  <c r="AW586" i="8"/>
  <c r="H584" i="8"/>
  <c r="BD583" i="8"/>
  <c r="BK588" i="8"/>
  <c r="AO583" i="8"/>
  <c r="AD584" i="8"/>
  <c r="BO582" i="8"/>
  <c r="AN582" i="8"/>
  <c r="BJ587" i="8"/>
  <c r="AQ585" i="8"/>
  <c r="BA23" i="10"/>
  <c r="U23" i="10"/>
  <c r="AS24" i="10"/>
  <c r="AQ23" i="10"/>
  <c r="K23" i="10"/>
  <c r="AI24" i="10"/>
  <c r="BE23" i="10"/>
  <c r="Y23" i="10"/>
  <c r="AW24" i="10"/>
  <c r="Q24" i="10"/>
  <c r="AV588" i="8"/>
  <c r="AQ584" i="8"/>
  <c r="AL581" i="8"/>
  <c r="BF588" i="8"/>
  <c r="AP585" i="8"/>
  <c r="BL581" i="8"/>
  <c r="BL587" i="8"/>
  <c r="BB582" i="8"/>
  <c r="BN586" i="8"/>
  <c r="AF589" i="8"/>
  <c r="AN587" i="8"/>
  <c r="AJ587" i="8"/>
  <c r="AA586" i="8"/>
  <c r="F586" i="8"/>
  <c r="U589" i="8"/>
  <c r="BS584" i="8"/>
  <c r="BN581" i="8"/>
  <c r="S589" i="8"/>
  <c r="AV585" i="8"/>
  <c r="W582" i="8"/>
  <c r="Y588" i="8"/>
  <c r="BR582" i="8"/>
  <c r="AO587" i="8"/>
  <c r="BI589" i="8"/>
  <c r="AW589" i="8"/>
  <c r="AD581" i="8"/>
  <c r="AD585" i="8"/>
  <c r="AF587" i="8"/>
  <c r="AH586" i="8"/>
  <c r="BG583" i="8"/>
  <c r="BD582" i="8"/>
  <c r="X587" i="8"/>
  <c r="I587" i="8"/>
  <c r="AN583" i="8"/>
  <c r="AD589" i="8"/>
  <c r="AV584" i="8"/>
  <c r="BQ587" i="8"/>
  <c r="N584" i="8"/>
  <c r="Z582" i="8"/>
  <c r="K585" i="8"/>
  <c r="AP583" i="8"/>
  <c r="AP582" i="8"/>
  <c r="BQ583" i="8"/>
  <c r="BS581" i="8"/>
  <c r="F585" i="8"/>
  <c r="BH583" i="8"/>
  <c r="BD589" i="8"/>
  <c r="AF584" i="8"/>
  <c r="AO588" i="8"/>
  <c r="AJ581" i="8"/>
  <c r="O582" i="8"/>
  <c r="U583" i="8"/>
  <c r="T582" i="8"/>
  <c r="BF583" i="8"/>
  <c r="AU587" i="8"/>
  <c r="AP581" i="8"/>
  <c r="AU586" i="8"/>
  <c r="K587" i="8"/>
  <c r="AL589" i="8"/>
  <c r="AE582" i="8"/>
  <c r="AW583" i="8"/>
  <c r="BC582" i="8"/>
  <c r="E582" i="8"/>
  <c r="H60" i="13"/>
  <c r="D584" i="8"/>
  <c r="BS587" i="8"/>
  <c r="AA584" i="8"/>
  <c r="V581" i="8"/>
  <c r="BR587" i="8"/>
  <c r="AH585" i="8"/>
  <c r="AQ581" i="8"/>
  <c r="U587" i="8"/>
  <c r="AF582" i="8"/>
  <c r="W586" i="8"/>
  <c r="R586" i="8"/>
  <c r="BB586" i="8"/>
  <c r="AH584" i="8"/>
  <c r="AY585" i="8"/>
  <c r="H585" i="8"/>
  <c r="AR588" i="8"/>
  <c r="BC584" i="8"/>
  <c r="AX581" i="8"/>
  <c r="AE588" i="8"/>
  <c r="AN585" i="8"/>
  <c r="BG581" i="8"/>
  <c r="AK587" i="8"/>
  <c r="AV582" i="8"/>
  <c r="D589" i="8"/>
  <c r="AC589" i="8"/>
  <c r="AN588" i="8"/>
  <c r="J582" i="8"/>
  <c r="BO583" i="8"/>
  <c r="AT586" i="8"/>
  <c r="AK585" i="8"/>
  <c r="E588" i="8"/>
  <c r="AW581" i="8"/>
  <c r="Q586" i="8"/>
  <c r="AG589" i="8"/>
  <c r="BM582" i="8"/>
  <c r="AP588" i="8"/>
  <c r="BJ583" i="8"/>
  <c r="Z587" i="8"/>
  <c r="AC581" i="8"/>
  <c r="AI582" i="8"/>
  <c r="F589" i="8"/>
  <c r="O583" i="8"/>
  <c r="AQ589" i="8"/>
  <c r="AB583" i="8"/>
  <c r="BQ588" i="8"/>
  <c r="AT583" i="8"/>
  <c r="BA587" i="8"/>
  <c r="I585" i="8"/>
  <c r="N583" i="8"/>
  <c r="BP589" i="8"/>
  <c r="X582" i="8"/>
  <c r="E583" i="8"/>
  <c r="BJ582" i="8"/>
  <c r="BP586" i="8"/>
  <c r="N586" i="8"/>
  <c r="AZ585" i="8"/>
  <c r="BN589" i="8"/>
  <c r="AS586" i="8"/>
  <c r="K588" i="8"/>
  <c r="G582" i="8"/>
  <c r="W589" i="8"/>
  <c r="AW585" i="8"/>
  <c r="O537" i="8"/>
  <c r="AK23" i="10"/>
  <c r="BI24" i="10"/>
  <c r="AC24" i="10"/>
  <c r="BG23" i="10"/>
  <c r="AA23" i="10"/>
  <c r="AY24" i="10"/>
  <c r="S24" i="10"/>
  <c r="AO23" i="10"/>
  <c r="I23" i="10"/>
  <c r="AG24" i="10"/>
  <c r="BL586" i="8"/>
  <c r="U584" i="8"/>
  <c r="AG583" i="8"/>
  <c r="D573" i="8"/>
  <c r="AV583" i="8"/>
  <c r="D572" i="8"/>
  <c r="T588" i="8"/>
  <c r="AQ582" i="8"/>
  <c r="AD582" i="8"/>
  <c r="AV581" i="8"/>
  <c r="R587" i="8"/>
  <c r="AL586" i="8"/>
  <c r="AF581" i="8"/>
  <c r="BM586" i="8"/>
  <c r="AE584" i="8"/>
  <c r="AY581" i="8"/>
  <c r="BD581" i="8"/>
  <c r="AS23" i="10"/>
  <c r="AK24" i="10"/>
  <c r="AI23" i="10"/>
  <c r="AA24" i="10"/>
  <c r="AW23" i="10"/>
  <c r="AO24" i="10"/>
  <c r="T583" i="8"/>
  <c r="BH589" i="8"/>
  <c r="G586" i="8"/>
  <c r="AY582" i="8"/>
  <c r="BJ584" i="8"/>
  <c r="AY584" i="8"/>
  <c r="AN581" i="8"/>
  <c r="AZ586" i="8"/>
  <c r="BN583" i="8"/>
  <c r="O587" i="8"/>
  <c r="AJ584" i="8"/>
  <c r="BB589" i="8"/>
  <c r="AY589" i="8"/>
  <c r="BC585" i="8"/>
  <c r="AC23" i="10"/>
  <c r="U24" i="10"/>
  <c r="S23" i="10"/>
  <c r="K24" i="10"/>
  <c r="AG23" i="10"/>
  <c r="Y24" i="10"/>
  <c r="F582" i="8"/>
  <c r="AT584" i="8"/>
  <c r="Q584" i="8"/>
  <c r="I588" i="8"/>
  <c r="BF586" i="8"/>
  <c r="T581" i="8"/>
  <c r="BH587" i="8"/>
  <c r="AC587" i="8"/>
  <c r="Z581" i="8"/>
  <c r="BQ585" i="8"/>
  <c r="BN587" i="8"/>
  <c r="AT581" i="8"/>
  <c r="BC586" i="8"/>
  <c r="AS587" i="8"/>
  <c r="Z584" i="8"/>
  <c r="AR584" i="8"/>
  <c r="M23" i="10"/>
  <c r="BG24" i="10"/>
  <c r="Q23" i="10"/>
  <c r="I24" i="10"/>
  <c r="D574" i="8"/>
  <c r="AP586" i="8"/>
  <c r="G587" i="8"/>
  <c r="AI587" i="8"/>
  <c r="AK584" i="8"/>
  <c r="D585" i="8"/>
  <c r="N587" i="8"/>
  <c r="BS586" i="8"/>
  <c r="Z586" i="8"/>
  <c r="BI586" i="8"/>
  <c r="AE581" i="8"/>
  <c r="BA586" i="8"/>
  <c r="AM586" i="8"/>
  <c r="F588" i="8"/>
  <c r="BJ586" i="8"/>
  <c r="O585" i="8"/>
  <c r="BI23" i="10"/>
  <c r="AY23" i="10"/>
  <c r="BA24" i="10"/>
  <c r="AQ24" i="10"/>
  <c r="BE24" i="10"/>
  <c r="T585" i="8"/>
  <c r="Q585" i="8"/>
  <c r="R585" i="8"/>
  <c r="D575" i="8"/>
  <c r="J584" i="8"/>
  <c r="P585" i="8"/>
  <c r="N585" i="8"/>
  <c r="M584" i="8"/>
  <c r="V585" i="8"/>
  <c r="S585" i="8"/>
  <c r="M583" i="8"/>
  <c r="L581" i="8"/>
  <c r="L583" i="8"/>
  <c r="J583" i="8"/>
  <c r="J581" i="8"/>
  <c r="BS585" i="8"/>
  <c r="H61" i="13"/>
  <c r="I582" i="8"/>
  <c r="I581" i="8"/>
  <c r="K583" i="8"/>
  <c r="I584" i="8"/>
  <c r="I583" i="8"/>
  <c r="L584" i="8"/>
  <c r="D579" i="8"/>
  <c r="K582" i="8"/>
  <c r="D576" i="8"/>
  <c r="M582" i="8"/>
  <c r="E82" i="13"/>
  <c r="D577" i="8"/>
  <c r="L582" i="8"/>
  <c r="D578" i="8"/>
  <c r="D82" i="13"/>
  <c r="D571" i="8"/>
  <c r="J586" i="8"/>
  <c r="M586" i="8"/>
  <c r="L586" i="8"/>
  <c r="K586" i="8"/>
  <c r="Y35" i="2"/>
  <c r="M9" i="8"/>
  <c r="M62" i="4"/>
  <c r="M66" i="4"/>
  <c r="M153" i="4"/>
  <c r="M67" i="4"/>
  <c r="M68" i="4"/>
  <c r="M155" i="4"/>
  <c r="M69" i="4"/>
  <c r="M156" i="4"/>
  <c r="M70" i="4"/>
  <c r="M157" i="4"/>
  <c r="M71" i="4"/>
  <c r="M72" i="4"/>
  <c r="M73" i="4"/>
  <c r="M74" i="4"/>
  <c r="M161" i="4"/>
  <c r="M64" i="4"/>
  <c r="M63" i="4"/>
  <c r="O482" i="8"/>
  <c r="L106" i="4"/>
  <c r="M106" i="4"/>
  <c r="L109" i="4"/>
  <c r="M109" i="4"/>
  <c r="Y38" i="2"/>
  <c r="Y40" i="2"/>
  <c r="P45" i="2"/>
  <c r="Y34" i="2"/>
  <c r="P482" i="8"/>
  <c r="Q482" i="8"/>
  <c r="J52" i="4"/>
  <c r="J29" i="4"/>
  <c r="H12" i="8"/>
  <c r="K13" i="8"/>
  <c r="L526" i="8"/>
  <c r="L542" i="8"/>
  <c r="L105" i="4"/>
  <c r="M105" i="4"/>
  <c r="N73" i="2"/>
  <c r="N85" i="2"/>
  <c r="N86" i="2"/>
  <c r="O491" i="8"/>
  <c r="Y43" i="2"/>
  <c r="T45" i="2"/>
  <c r="Y39" i="2"/>
  <c r="Y44" i="2"/>
  <c r="R45" i="2"/>
  <c r="L587" i="8"/>
  <c r="R4" i="10"/>
  <c r="Q37" i="10"/>
  <c r="K102" i="4"/>
  <c r="M111" i="4"/>
  <c r="L111" i="4"/>
  <c r="Y37" i="2"/>
  <c r="Q45" i="2"/>
  <c r="M4" i="4"/>
  <c r="L98" i="4"/>
  <c r="L101" i="4"/>
  <c r="L100" i="4"/>
  <c r="L151" i="4"/>
  <c r="M18" i="4"/>
  <c r="L75" i="4"/>
  <c r="M42" i="4"/>
  <c r="M41" i="4"/>
  <c r="M39" i="4"/>
  <c r="L116" i="4"/>
  <c r="N74" i="13"/>
  <c r="K74" i="13"/>
  <c r="O74" i="13"/>
  <c r="S74" i="13"/>
  <c r="J74" i="13"/>
  <c r="I74" i="13"/>
  <c r="Z74" i="13"/>
  <c r="Y74" i="13"/>
  <c r="V74" i="13"/>
  <c r="W74" i="13"/>
  <c r="P74" i="13"/>
  <c r="Q74" i="13"/>
  <c r="AA74" i="13"/>
  <c r="U74" i="13"/>
  <c r="X74" i="13"/>
  <c r="R74" i="13"/>
  <c r="L74" i="13"/>
  <c r="M74" i="13"/>
  <c r="T74" i="13"/>
  <c r="F23" i="10"/>
  <c r="F24" i="10"/>
  <c r="M115" i="4"/>
  <c r="S4" i="10"/>
  <c r="R37" i="10"/>
  <c r="L13" i="8"/>
  <c r="M526" i="8"/>
  <c r="M542" i="8"/>
  <c r="R482" i="8"/>
  <c r="P537" i="8"/>
  <c r="O566" i="8"/>
  <c r="O589" i="8"/>
  <c r="H26" i="10"/>
  <c r="O565" i="8"/>
  <c r="O588" i="8"/>
  <c r="O538" i="8"/>
  <c r="P536" i="8"/>
  <c r="H25" i="10"/>
  <c r="F73" i="13"/>
  <c r="F75" i="13"/>
  <c r="I73" i="13"/>
  <c r="I75" i="13"/>
  <c r="X73" i="13"/>
  <c r="X75" i="13"/>
  <c r="W73" i="13"/>
  <c r="W75" i="13"/>
  <c r="Z73" i="13"/>
  <c r="Z75" i="13"/>
  <c r="H73" i="13"/>
  <c r="H75" i="13"/>
  <c r="S73" i="13"/>
  <c r="S75" i="13"/>
  <c r="Q73" i="13"/>
  <c r="Q75" i="13"/>
  <c r="J73" i="13"/>
  <c r="O73" i="13"/>
  <c r="O75" i="13"/>
  <c r="G73" i="13"/>
  <c r="G75" i="13"/>
  <c r="V73" i="13"/>
  <c r="V75" i="13"/>
  <c r="AA73" i="13"/>
  <c r="L73" i="13"/>
  <c r="T73" i="13"/>
  <c r="T75" i="13"/>
  <c r="P73" i="13"/>
  <c r="P75" i="13"/>
  <c r="M73" i="13"/>
  <c r="M75" i="13"/>
  <c r="R73" i="13"/>
  <c r="R75" i="13"/>
  <c r="Y73" i="13"/>
  <c r="Y75" i="13"/>
  <c r="U73" i="13"/>
  <c r="U75" i="13"/>
  <c r="N73" i="13"/>
  <c r="K73" i="13"/>
  <c r="K75" i="13"/>
  <c r="N99" i="2"/>
  <c r="N100" i="2"/>
  <c r="AB505" i="8"/>
  <c r="AH505" i="8"/>
  <c r="M116" i="4"/>
  <c r="N9" i="8"/>
  <c r="D590" i="8"/>
  <c r="L53" i="10"/>
  <c r="H62" i="13"/>
  <c r="AM53" i="10"/>
  <c r="AS53" i="10"/>
  <c r="BI53" i="10"/>
  <c r="T53" i="10"/>
  <c r="AZ53" i="10"/>
  <c r="AG53" i="10"/>
  <c r="I53" i="10"/>
  <c r="Y53" i="10"/>
  <c r="AB53" i="10"/>
  <c r="H53" i="10"/>
  <c r="P53" i="10"/>
  <c r="AE53" i="10"/>
  <c r="AA53" i="10"/>
  <c r="BD53" i="10"/>
  <c r="K9" i="4"/>
  <c r="N75" i="13"/>
  <c r="M82" i="13"/>
  <c r="AA75" i="13"/>
  <c r="J75" i="13"/>
  <c r="F82" i="13"/>
  <c r="L87" i="8"/>
  <c r="N53" i="10"/>
  <c r="M53" i="10"/>
  <c r="T4" i="10"/>
  <c r="S37" i="10"/>
  <c r="P82" i="13"/>
  <c r="Q82" i="13"/>
  <c r="S482" i="8"/>
  <c r="G82" i="13"/>
  <c r="M87" i="8"/>
  <c r="P565" i="8"/>
  <c r="P588" i="8"/>
  <c r="I25" i="10"/>
  <c r="P538" i="8"/>
  <c r="BQ53" i="10"/>
  <c r="BK53" i="10"/>
  <c r="BP53" i="10"/>
  <c r="P566" i="8"/>
  <c r="P589" i="8"/>
  <c r="I26" i="10"/>
  <c r="N526" i="8"/>
  <c r="M13" i="8"/>
  <c r="C24" i="10"/>
  <c r="H55" i="10"/>
  <c r="J55" i="10"/>
  <c r="D24" i="10"/>
  <c r="I55" i="10"/>
  <c r="L55" i="10"/>
  <c r="K55" i="10"/>
  <c r="AH53" i="10"/>
  <c r="W53" i="10"/>
  <c r="AO53" i="10"/>
  <c r="BB53" i="10"/>
  <c r="I12" i="8"/>
  <c r="K82" i="13"/>
  <c r="L75" i="13"/>
  <c r="O82" i="13"/>
  <c r="H82" i="13"/>
  <c r="I82" i="13"/>
  <c r="BJ53" i="10"/>
  <c r="BH53" i="10"/>
  <c r="AK53" i="10"/>
  <c r="AX53" i="10"/>
  <c r="AI53" i="10"/>
  <c r="BG53" i="10"/>
  <c r="C23" i="10"/>
  <c r="I54" i="10"/>
  <c r="H54" i="10"/>
  <c r="K54" i="10"/>
  <c r="J54" i="10"/>
  <c r="D23" i="10"/>
  <c r="L54" i="10"/>
  <c r="BE53" i="10"/>
  <c r="BL54" i="10"/>
  <c r="BP54" i="10"/>
  <c r="BN54" i="10"/>
  <c r="BO54" i="10"/>
  <c r="BQ54" i="10"/>
  <c r="BM54" i="10"/>
  <c r="BK54" i="10"/>
  <c r="AG54" i="10"/>
  <c r="AO54" i="10"/>
  <c r="BF54" i="10"/>
  <c r="AJ54" i="10"/>
  <c r="O54" i="10"/>
  <c r="S54" i="10"/>
  <c r="AX54" i="10"/>
  <c r="BE54" i="10"/>
  <c r="V54" i="10"/>
  <c r="AM54" i="10"/>
  <c r="P54" i="10"/>
  <c r="AC54" i="10"/>
  <c r="BG54" i="10"/>
  <c r="U54" i="10"/>
  <c r="AF54" i="10"/>
  <c r="W54" i="10"/>
  <c r="BD54" i="10"/>
  <c r="AI54" i="10"/>
  <c r="Y54" i="10"/>
  <c r="BB54" i="10"/>
  <c r="BH54" i="10"/>
  <c r="X54" i="10"/>
  <c r="AA54" i="10"/>
  <c r="AV54" i="10"/>
  <c r="AT54" i="10"/>
  <c r="BI54" i="10"/>
  <c r="AW54" i="10"/>
  <c r="AL54" i="10"/>
  <c r="BA54" i="10"/>
  <c r="BJ54" i="10"/>
  <c r="AH54" i="10"/>
  <c r="AE54" i="10"/>
  <c r="Q54" i="10"/>
  <c r="AQ54" i="10"/>
  <c r="T54" i="10"/>
  <c r="Z54" i="10"/>
  <c r="AK54" i="10"/>
  <c r="AR54" i="10"/>
  <c r="M54" i="10"/>
  <c r="AS54" i="10"/>
  <c r="BC54" i="10"/>
  <c r="N54" i="10"/>
  <c r="AP54" i="10"/>
  <c r="AB54" i="10"/>
  <c r="AU54" i="10"/>
  <c r="AY54" i="10"/>
  <c r="AN54" i="10"/>
  <c r="AD54" i="10"/>
  <c r="AZ54" i="10"/>
  <c r="R54" i="10"/>
  <c r="J12" i="8"/>
  <c r="K32" i="4"/>
  <c r="K52" i="4"/>
  <c r="K29" i="4"/>
  <c r="T37" i="10"/>
  <c r="U4" i="10"/>
  <c r="L82" i="13"/>
  <c r="BL55" i="10"/>
  <c r="BM55" i="10"/>
  <c r="BO55" i="10"/>
  <c r="BP55" i="10"/>
  <c r="BN55" i="10"/>
  <c r="BK55" i="10"/>
  <c r="BQ55" i="10"/>
  <c r="AI55" i="10"/>
  <c r="BF55" i="10"/>
  <c r="O55" i="10"/>
  <c r="AV55" i="10"/>
  <c r="T55" i="10"/>
  <c r="AH55" i="10"/>
  <c r="BI55" i="10"/>
  <c r="AF55" i="10"/>
  <c r="M55" i="10"/>
  <c r="BG55" i="10"/>
  <c r="AK55" i="10"/>
  <c r="P55" i="10"/>
  <c r="AU55" i="10"/>
  <c r="BE55" i="10"/>
  <c r="BD55" i="10"/>
  <c r="AD55" i="10"/>
  <c r="AA55" i="10"/>
  <c r="AW55" i="10"/>
  <c r="AX55" i="10"/>
  <c r="N55" i="10"/>
  <c r="BA55" i="10"/>
  <c r="Y55" i="10"/>
  <c r="AS55" i="10"/>
  <c r="AL55" i="10"/>
  <c r="V55" i="10"/>
  <c r="R55" i="10"/>
  <c r="W55" i="10"/>
  <c r="S55" i="10"/>
  <c r="AP55" i="10"/>
  <c r="Z55" i="10"/>
  <c r="AG55" i="10"/>
  <c r="AZ55" i="10"/>
  <c r="BB55" i="10"/>
  <c r="U55" i="10"/>
  <c r="AJ55" i="10"/>
  <c r="AE55" i="10"/>
  <c r="Q55" i="10"/>
  <c r="BJ55" i="10"/>
  <c r="AN55" i="10"/>
  <c r="AQ55" i="10"/>
  <c r="AC55" i="10"/>
  <c r="AR55" i="10"/>
  <c r="X55" i="10"/>
  <c r="BC55" i="10"/>
  <c r="BH55" i="10"/>
  <c r="AY55" i="10"/>
  <c r="AM55" i="10"/>
  <c r="AT55" i="10"/>
  <c r="AB55" i="10"/>
  <c r="AO55" i="10"/>
  <c r="F25" i="10"/>
  <c r="F26" i="10"/>
  <c r="J82" i="13"/>
  <c r="N82" i="13"/>
  <c r="T482" i="8"/>
  <c r="F54" i="10"/>
  <c r="D54" i="10"/>
  <c r="F55" i="10"/>
  <c r="C55" i="10"/>
  <c r="K12" i="8"/>
  <c r="U482" i="8"/>
  <c r="C54" i="10"/>
  <c r="K142" i="4"/>
  <c r="V4" i="10"/>
  <c r="U37" i="10"/>
  <c r="BS117" i="8"/>
  <c r="V37" i="10"/>
  <c r="W4" i="10"/>
  <c r="L9" i="4"/>
  <c r="K162" i="4"/>
  <c r="K166" i="4"/>
  <c r="V482" i="8"/>
  <c r="L12" i="8"/>
  <c r="M12" i="8"/>
  <c r="W482" i="8"/>
  <c r="L32" i="4"/>
  <c r="L52" i="4"/>
  <c r="L29" i="4"/>
  <c r="X4" i="10"/>
  <c r="W37" i="10"/>
  <c r="X482" i="8"/>
  <c r="BS63" i="8"/>
  <c r="Y4" i="10"/>
  <c r="X37" i="10"/>
  <c r="Y37" i="10"/>
  <c r="Z4" i="10"/>
  <c r="Y482" i="8"/>
  <c r="Z37" i="10"/>
  <c r="AA4" i="10"/>
  <c r="Z482" i="8"/>
  <c r="AB4" i="10"/>
  <c r="AA37" i="10"/>
  <c r="AA482" i="8"/>
  <c r="AC4" i="10"/>
  <c r="AB37" i="10"/>
  <c r="AB482" i="8"/>
  <c r="AC482" i="8"/>
  <c r="AD4" i="10"/>
  <c r="AC37" i="10"/>
  <c r="AE4" i="10"/>
  <c r="AD37" i="10"/>
  <c r="AD482" i="8"/>
  <c r="AE37" i="10"/>
  <c r="AF4" i="10"/>
  <c r="AE482" i="8"/>
  <c r="AF482" i="8"/>
  <c r="AF37" i="10"/>
  <c r="AG4" i="10"/>
  <c r="AG482" i="8"/>
  <c r="AH4" i="10"/>
  <c r="AG37" i="10"/>
  <c r="Y8" i="10"/>
  <c r="AH37" i="10"/>
  <c r="AI4" i="10"/>
  <c r="AH482" i="8"/>
  <c r="AJ4" i="10"/>
  <c r="AI37" i="10"/>
  <c r="AI482" i="8"/>
  <c r="AK4" i="10"/>
  <c r="AJ37" i="10"/>
  <c r="AJ482" i="8"/>
  <c r="AK482" i="8"/>
  <c r="AK37" i="10"/>
  <c r="AL4" i="10"/>
  <c r="AL37" i="10"/>
  <c r="AM4" i="10"/>
  <c r="AL482" i="8"/>
  <c r="AN4" i="10"/>
  <c r="AM37" i="10"/>
  <c r="AM482" i="8"/>
  <c r="AN482" i="8"/>
  <c r="AO4" i="10"/>
  <c r="AN37" i="10"/>
  <c r="AO482" i="8"/>
  <c r="AO37" i="10"/>
  <c r="AP4" i="10"/>
  <c r="AQ4" i="10"/>
  <c r="AP37" i="10"/>
  <c r="AP482" i="8"/>
  <c r="AQ37" i="10"/>
  <c r="AR4" i="10"/>
  <c r="AQ482" i="8"/>
  <c r="AR482" i="8"/>
  <c r="AR37" i="10"/>
  <c r="AS4" i="10"/>
  <c r="AS482" i="8"/>
  <c r="AS37" i="10"/>
  <c r="AT4" i="10"/>
  <c r="AT482" i="8"/>
  <c r="AT37" i="10"/>
  <c r="AU4" i="10"/>
  <c r="AU37" i="10"/>
  <c r="AV4" i="10"/>
  <c r="AU482" i="8"/>
  <c r="AV37" i="10"/>
  <c r="AW4" i="10"/>
  <c r="AV482" i="8"/>
  <c r="AW482" i="8"/>
  <c r="AX4" i="10"/>
  <c r="AW37" i="10"/>
  <c r="AX37" i="10"/>
  <c r="AY4" i="10"/>
  <c r="AX482" i="8"/>
  <c r="AN7" i="10"/>
  <c r="AZ4" i="10"/>
  <c r="AY37" i="10"/>
  <c r="AY482" i="8"/>
  <c r="AZ37" i="10"/>
  <c r="BA4" i="10"/>
  <c r="AZ482" i="8"/>
  <c r="BA482" i="8"/>
  <c r="BB4" i="10"/>
  <c r="BA37" i="10"/>
  <c r="BB37" i="10"/>
  <c r="BC4" i="10"/>
  <c r="BB482" i="8"/>
  <c r="BC482" i="8"/>
  <c r="BC37" i="10"/>
  <c r="BD4" i="10"/>
  <c r="BD482" i="8"/>
  <c r="BD37" i="10"/>
  <c r="BE4" i="10"/>
  <c r="BF4" i="10"/>
  <c r="BE37" i="10"/>
  <c r="BE482" i="8"/>
  <c r="BF37" i="10"/>
  <c r="BG4" i="10"/>
  <c r="BF482" i="8"/>
  <c r="BG482" i="8"/>
  <c r="BH4" i="10"/>
  <c r="BG37" i="10"/>
  <c r="BI4" i="10"/>
  <c r="BH37" i="10"/>
  <c r="BH482" i="8"/>
  <c r="BJ4" i="10"/>
  <c r="BI37" i="10"/>
  <c r="BI482" i="8"/>
  <c r="BJ37" i="10"/>
  <c r="BK4" i="10"/>
  <c r="BJ482" i="8"/>
  <c r="BK482" i="8"/>
  <c r="BL4" i="10"/>
  <c r="BK37" i="10"/>
  <c r="BL482" i="8"/>
  <c r="BL37" i="10"/>
  <c r="BM4" i="10"/>
  <c r="BM482" i="8"/>
  <c r="BN4" i="10"/>
  <c r="BM37" i="10"/>
  <c r="BN482" i="8"/>
  <c r="BO4" i="10"/>
  <c r="BN37" i="10"/>
  <c r="BO482" i="8"/>
  <c r="BO37" i="10"/>
  <c r="BP4" i="10"/>
  <c r="BP37" i="10"/>
  <c r="BQ4" i="10"/>
  <c r="BQ37" i="10"/>
  <c r="BP482" i="8"/>
  <c r="BQ482" i="8"/>
  <c r="BR482" i="8"/>
  <c r="BS482" i="8"/>
  <c r="BS279" i="8"/>
  <c r="BS181" i="8"/>
  <c r="BS134" i="8"/>
  <c r="BS330" i="8"/>
  <c r="BS381" i="8"/>
  <c r="BS432" i="8"/>
  <c r="BS228" i="8"/>
  <c r="N37" i="2"/>
  <c r="N36" i="2"/>
  <c r="O36" i="2"/>
  <c r="N39" i="2"/>
  <c r="N40" i="2"/>
  <c r="N35" i="2"/>
  <c r="L79" i="4"/>
  <c r="L92" i="4"/>
  <c r="L143" i="4"/>
  <c r="M10" i="4"/>
  <c r="L84" i="4"/>
  <c r="L97" i="4"/>
  <c r="L148" i="4"/>
  <c r="M15" i="4"/>
  <c r="N42" i="2"/>
  <c r="L86" i="4"/>
  <c r="L99" i="4"/>
  <c r="L150" i="4"/>
  <c r="M17" i="4"/>
  <c r="M40" i="4"/>
  <c r="N38" i="2"/>
  <c r="L82" i="4"/>
  <c r="L95" i="4"/>
  <c r="L146" i="4"/>
  <c r="M13" i="4"/>
  <c r="N34" i="2"/>
  <c r="N30" i="2"/>
  <c r="L78" i="4"/>
  <c r="L91" i="4"/>
  <c r="O38" i="2"/>
  <c r="O40" i="2"/>
  <c r="O34" i="2"/>
  <c r="U505" i="8"/>
  <c r="AA505" i="8"/>
  <c r="AG505" i="8"/>
  <c r="AT8" i="10"/>
  <c r="N8" i="10"/>
  <c r="J495" i="8"/>
  <c r="L495" i="8"/>
  <c r="F495" i="8"/>
  <c r="F494" i="8"/>
  <c r="N495" i="8"/>
  <c r="E78" i="4"/>
  <c r="E91" i="4"/>
  <c r="D269" i="8"/>
  <c r="AS7" i="10"/>
  <c r="X53" i="10"/>
  <c r="BF53" i="10"/>
  <c r="AF53" i="10"/>
  <c r="S53" i="10"/>
  <c r="O53" i="10"/>
  <c r="AT53" i="10"/>
  <c r="R53" i="10"/>
  <c r="AD53" i="10"/>
  <c r="AY53" i="10"/>
  <c r="V53" i="10"/>
  <c r="BM53" i="10"/>
  <c r="BL53" i="10"/>
  <c r="AV53" i="10"/>
  <c r="AR53" i="10"/>
  <c r="AQ53" i="10"/>
  <c r="AJ53" i="10"/>
  <c r="J53" i="10"/>
  <c r="AP53" i="10"/>
  <c r="AN53" i="10"/>
  <c r="AL53" i="10"/>
  <c r="AU53" i="10"/>
  <c r="K53" i="10"/>
  <c r="BN53" i="10"/>
  <c r="U53" i="10"/>
  <c r="AW53" i="10"/>
  <c r="AC53" i="10"/>
  <c r="Z53" i="10"/>
  <c r="Q53" i="10"/>
  <c r="BA53" i="10"/>
  <c r="BO53" i="10"/>
  <c r="BC53" i="10"/>
  <c r="AF7" i="10"/>
  <c r="BA46" i="10"/>
  <c r="K46" i="10"/>
  <c r="BO51" i="10"/>
  <c r="AG51" i="10"/>
  <c r="AR7" i="10"/>
  <c r="Q7" i="10"/>
  <c r="AA8" i="10"/>
  <c r="AM111" i="8"/>
  <c r="BH111" i="8"/>
  <c r="AN111" i="8"/>
  <c r="AH111" i="8"/>
  <c r="BE7" i="10"/>
  <c r="AZ7" i="10"/>
  <c r="AV7" i="10"/>
  <c r="AD7" i="10"/>
  <c r="N7" i="10"/>
  <c r="I7" i="10"/>
  <c r="BH8" i="10"/>
  <c r="AP8" i="10"/>
  <c r="D518" i="8"/>
  <c r="D519" i="8"/>
  <c r="AB503" i="8"/>
  <c r="Z503" i="8"/>
  <c r="V7" i="10"/>
  <c r="AX7" i="10"/>
  <c r="AX8" i="10"/>
  <c r="S8" i="10"/>
  <c r="BJ108" i="8"/>
  <c r="AK108" i="8"/>
  <c r="BD7" i="10"/>
  <c r="AU7" i="10"/>
  <c r="AH7" i="10"/>
  <c r="M7" i="10"/>
  <c r="BI8" i="10"/>
  <c r="BF8" i="10"/>
  <c r="G113" i="8"/>
  <c r="G122" i="8"/>
  <c r="G549" i="8"/>
  <c r="O497" i="8"/>
  <c r="BB111" i="8"/>
  <c r="AO111" i="8"/>
  <c r="AA111" i="8"/>
  <c r="AP109" i="8"/>
  <c r="AY109" i="8"/>
  <c r="BG109" i="8"/>
  <c r="J494" i="8"/>
  <c r="AH51" i="10"/>
  <c r="K497" i="8"/>
  <c r="P503" i="8"/>
  <c r="U509" i="8"/>
  <c r="L497" i="8"/>
  <c r="BC109" i="8"/>
  <c r="AU111" i="8"/>
  <c r="AV111" i="8"/>
  <c r="AM108" i="8"/>
  <c r="M498" i="8"/>
  <c r="L494" i="8"/>
  <c r="H494" i="8"/>
  <c r="I494" i="8"/>
  <c r="AT46" i="10"/>
  <c r="BB51" i="10"/>
  <c r="BA51" i="10"/>
  <c r="P51" i="10"/>
  <c r="AU51" i="10"/>
  <c r="Q51" i="10"/>
  <c r="AY46" i="10"/>
  <c r="AV46" i="10"/>
  <c r="N497" i="8"/>
  <c r="P497" i="8"/>
  <c r="AF51" i="10"/>
  <c r="D371" i="8"/>
  <c r="I498" i="8"/>
  <c r="R498" i="8"/>
  <c r="O46" i="10"/>
  <c r="S51" i="10"/>
  <c r="V51" i="10"/>
  <c r="BL51" i="10"/>
  <c r="M51" i="10"/>
  <c r="N51" i="10"/>
  <c r="BF46" i="10"/>
  <c r="Q497" i="8"/>
  <c r="I497" i="8"/>
  <c r="BE109" i="8"/>
  <c r="AC109" i="8"/>
  <c r="AV109" i="8"/>
  <c r="AD111" i="8"/>
  <c r="BL111" i="8"/>
  <c r="BF111" i="8"/>
  <c r="AE111" i="8"/>
  <c r="T503" i="8"/>
  <c r="BO108" i="8"/>
  <c r="F82" i="4"/>
  <c r="F95" i="4"/>
  <c r="M497" i="8"/>
  <c r="N500" i="8"/>
  <c r="U500" i="8"/>
  <c r="V500" i="8"/>
  <c r="W500" i="8"/>
  <c r="BM109" i="8"/>
  <c r="AG109" i="8"/>
  <c r="BC111" i="8"/>
  <c r="BK111" i="8"/>
  <c r="BA111" i="8"/>
  <c r="BP111" i="8"/>
  <c r="AB111" i="8"/>
  <c r="V502" i="8"/>
  <c r="T7" i="8"/>
  <c r="W7" i="8"/>
  <c r="AW7" i="10"/>
  <c r="AT7" i="10"/>
  <c r="Z7" i="10"/>
  <c r="T7" i="10"/>
  <c r="H7" i="10"/>
  <c r="C84" i="4"/>
  <c r="C97" i="4"/>
  <c r="C148" i="4"/>
  <c r="D15" i="4"/>
  <c r="K494" i="8"/>
  <c r="N494" i="8"/>
  <c r="E79" i="4"/>
  <c r="E92" i="4"/>
  <c r="AJ51" i="10"/>
  <c r="AO51" i="10"/>
  <c r="AR51" i="10"/>
  <c r="AD51" i="10"/>
  <c r="E7" i="8"/>
  <c r="BE8" i="10"/>
  <c r="AC8" i="10"/>
  <c r="AL7" i="10"/>
  <c r="AB7" i="10"/>
  <c r="G79" i="4"/>
  <c r="G92" i="4"/>
  <c r="D78" i="4"/>
  <c r="D91" i="4"/>
  <c r="D79" i="4"/>
  <c r="D92" i="4"/>
  <c r="BO109" i="8"/>
  <c r="BS109" i="8"/>
  <c r="AR109" i="8"/>
  <c r="W109" i="8"/>
  <c r="AF109" i="8"/>
  <c r="AK109" i="8"/>
  <c r="X109" i="8"/>
  <c r="BI109" i="8"/>
  <c r="AW109" i="8"/>
  <c r="BD109" i="8"/>
  <c r="BH109" i="8"/>
  <c r="AB109" i="8"/>
  <c r="AQ109" i="8"/>
  <c r="AS109" i="8"/>
  <c r="AO109" i="8"/>
  <c r="Z109" i="8"/>
  <c r="AU109" i="8"/>
  <c r="AM109" i="8"/>
  <c r="AZ109" i="8"/>
  <c r="AC503" i="8"/>
  <c r="R503" i="8"/>
  <c r="W503" i="8"/>
  <c r="Q503" i="8"/>
  <c r="X503" i="8"/>
  <c r="AA503" i="8"/>
  <c r="AE503" i="8"/>
  <c r="Y503" i="8"/>
  <c r="AD503" i="8"/>
  <c r="O503" i="8"/>
  <c r="N503" i="8"/>
  <c r="U503" i="8"/>
  <c r="S503" i="8"/>
  <c r="R7" i="10"/>
  <c r="P7" i="10"/>
  <c r="L7" i="10"/>
  <c r="AQ8" i="10"/>
  <c r="U8" i="10"/>
  <c r="P8" i="10"/>
  <c r="G88" i="4"/>
  <c r="G101" i="4"/>
  <c r="E83" i="4"/>
  <c r="E96" i="4"/>
  <c r="V109" i="8"/>
  <c r="BA109" i="8"/>
  <c r="AN109" i="8"/>
  <c r="AE109" i="8"/>
  <c r="AF503" i="8"/>
  <c r="AG503" i="8"/>
  <c r="V503" i="8"/>
  <c r="AF505" i="8"/>
  <c r="AK505" i="8"/>
  <c r="P7" i="8"/>
  <c r="F88" i="4"/>
  <c r="F101" i="4"/>
  <c r="F78" i="4"/>
  <c r="F91" i="4"/>
  <c r="BC108" i="8"/>
  <c r="BG108" i="8"/>
  <c r="AU108" i="8"/>
  <c r="BM108" i="8"/>
  <c r="AZ108" i="8"/>
  <c r="AX108" i="8"/>
  <c r="AY111" i="8"/>
  <c r="AG111" i="8"/>
  <c r="AR111" i="8"/>
  <c r="BS111" i="8"/>
  <c r="Y111" i="8"/>
  <c r="BO111" i="8"/>
  <c r="AL111" i="8"/>
  <c r="AW111" i="8"/>
  <c r="AT111" i="8"/>
  <c r="Z111" i="8"/>
  <c r="G83" i="4"/>
  <c r="G96" i="4"/>
  <c r="O7" i="8"/>
  <c r="Q7" i="8"/>
  <c r="AQ108" i="8"/>
  <c r="AG108" i="8"/>
  <c r="AK46" i="10"/>
  <c r="BO46" i="10"/>
  <c r="AC46" i="10"/>
  <c r="V46" i="10"/>
  <c r="BC46" i="10"/>
  <c r="AN46" i="10"/>
  <c r="AI46" i="10"/>
  <c r="BG46" i="10"/>
  <c r="BK51" i="10"/>
  <c r="BM51" i="10"/>
  <c r="W51" i="10"/>
  <c r="AW51" i="10"/>
  <c r="AL51" i="10"/>
  <c r="BH51" i="10"/>
  <c r="BG51" i="10"/>
  <c r="BI51" i="10"/>
  <c r="K51" i="10"/>
  <c r="AV51" i="10"/>
  <c r="AY51" i="10"/>
  <c r="H51" i="10"/>
  <c r="AX51" i="10"/>
  <c r="L51" i="10"/>
  <c r="BJ51" i="10"/>
  <c r="G82" i="4"/>
  <c r="G95" i="4"/>
  <c r="BN46" i="10"/>
  <c r="Y51" i="10"/>
  <c r="U51" i="10"/>
  <c r="BF51" i="10"/>
  <c r="I51" i="10"/>
  <c r="AK51" i="10"/>
  <c r="BN51" i="10"/>
  <c r="R51" i="10"/>
  <c r="Z51" i="10"/>
  <c r="AM51" i="10"/>
  <c r="T51" i="10"/>
  <c r="I46" i="10"/>
  <c r="P46" i="10"/>
  <c r="Q498" i="8"/>
  <c r="L498" i="8"/>
  <c r="BI46" i="10"/>
  <c r="C81" i="4"/>
  <c r="C94" i="4"/>
  <c r="C145" i="4"/>
  <c r="D12" i="4"/>
  <c r="D35" i="4"/>
  <c r="D218" i="8"/>
  <c r="X46" i="10"/>
  <c r="AZ51" i="10"/>
  <c r="AT51" i="10"/>
  <c r="AN51" i="10"/>
  <c r="AE51" i="10"/>
  <c r="AQ51" i="10"/>
  <c r="BQ51" i="10"/>
  <c r="AS51" i="10"/>
  <c r="AI51" i="10"/>
  <c r="BE51" i="10"/>
  <c r="BM46" i="10"/>
  <c r="AQ46" i="10"/>
  <c r="N496" i="8"/>
  <c r="L496" i="8"/>
  <c r="O496" i="8"/>
  <c r="K496" i="8"/>
  <c r="V511" i="8"/>
  <c r="BD8" i="10"/>
  <c r="AV8" i="10"/>
  <c r="AF8" i="10"/>
  <c r="O8" i="10"/>
  <c r="AY52" i="10"/>
  <c r="BH52" i="10"/>
  <c r="H52" i="10"/>
  <c r="I52" i="10"/>
  <c r="BP52" i="10"/>
  <c r="BJ52" i="10"/>
  <c r="AU52" i="10"/>
  <c r="BD52" i="10"/>
  <c r="AT52" i="10"/>
  <c r="AS52" i="10"/>
  <c r="BB52" i="10"/>
  <c r="BO52" i="10"/>
  <c r="AP52" i="10"/>
  <c r="AJ52" i="10"/>
  <c r="AK52" i="10"/>
  <c r="Y52" i="10"/>
  <c r="AO52" i="10"/>
  <c r="AA52" i="10"/>
  <c r="AF52" i="10"/>
  <c r="S52" i="10"/>
  <c r="O51" i="10"/>
  <c r="J51" i="10"/>
  <c r="X51" i="10"/>
  <c r="K52" i="10"/>
  <c r="P52" i="10"/>
  <c r="AR52" i="10"/>
  <c r="BG52" i="10"/>
  <c r="AQ52" i="10"/>
  <c r="AN52" i="10"/>
  <c r="AH52" i="10"/>
  <c r="N52" i="10"/>
  <c r="BC52" i="10"/>
  <c r="AM52" i="10"/>
  <c r="AV52" i="10"/>
  <c r="AA51" i="10"/>
  <c r="BD51" i="10"/>
  <c r="AP51" i="10"/>
  <c r="BC51" i="10"/>
  <c r="W52" i="10"/>
  <c r="BI52" i="10"/>
  <c r="D55" i="10"/>
  <c r="D171" i="8"/>
  <c r="C80" i="4"/>
  <c r="C93" i="4"/>
  <c r="C144" i="4"/>
  <c r="D11" i="4"/>
  <c r="D34" i="4"/>
  <c r="W505" i="8"/>
  <c r="X509" i="8"/>
  <c r="T505" i="8"/>
  <c r="P505" i="8"/>
  <c r="Z505" i="8"/>
  <c r="AI505" i="8"/>
  <c r="AL505" i="8"/>
  <c r="AD505" i="8"/>
  <c r="V509" i="8"/>
  <c r="S502" i="8"/>
  <c r="P502" i="8"/>
  <c r="R502" i="8"/>
  <c r="U502" i="8"/>
  <c r="O502" i="8"/>
  <c r="T502" i="8"/>
  <c r="I7" i="8"/>
  <c r="V505" i="8"/>
  <c r="AJ505" i="8"/>
  <c r="Y505" i="8"/>
  <c r="Q505" i="8"/>
  <c r="T509" i="8"/>
  <c r="AC505" i="8"/>
  <c r="AE505" i="8"/>
  <c r="S505" i="8"/>
  <c r="R505" i="8"/>
  <c r="X505" i="8"/>
  <c r="M501" i="8"/>
  <c r="O501" i="8"/>
  <c r="R501" i="8"/>
  <c r="L501" i="8"/>
  <c r="N501" i="8"/>
  <c r="AB108" i="8"/>
  <c r="Y108" i="8"/>
  <c r="BD108" i="8"/>
  <c r="U108" i="8"/>
  <c r="AF108" i="8"/>
  <c r="AC108" i="8"/>
  <c r="BE108" i="8"/>
  <c r="AA108" i="8"/>
  <c r="AD108" i="8"/>
  <c r="AH108" i="8"/>
  <c r="W108" i="8"/>
  <c r="BL108" i="8"/>
  <c r="BN108" i="8"/>
  <c r="AR108" i="8"/>
  <c r="AO108" i="8"/>
  <c r="V108" i="8"/>
  <c r="BA108" i="8"/>
  <c r="AV108" i="8"/>
  <c r="AS108" i="8"/>
  <c r="AP108" i="8"/>
  <c r="BI108" i="8"/>
  <c r="AE108" i="8"/>
  <c r="AI108" i="8"/>
  <c r="AL108" i="8"/>
  <c r="D88" i="4"/>
  <c r="D101" i="4"/>
  <c r="AJ110" i="8"/>
  <c r="AL110" i="8"/>
  <c r="BG110" i="8"/>
  <c r="AG110" i="8"/>
  <c r="AU110" i="8"/>
  <c r="BS110" i="8"/>
  <c r="AZ110" i="8"/>
  <c r="BC110" i="8"/>
  <c r="BF110" i="8"/>
  <c r="AT110" i="8"/>
  <c r="AK110" i="8"/>
  <c r="BJ111" i="8"/>
  <c r="AK111" i="8"/>
  <c r="AX111" i="8"/>
  <c r="BN111" i="8"/>
  <c r="AS111" i="8"/>
  <c r="X111" i="8"/>
  <c r="BG111" i="8"/>
  <c r="BD111" i="8"/>
  <c r="BI111" i="8"/>
  <c r="AZ111" i="8"/>
  <c r="AI111" i="8"/>
  <c r="U501" i="8"/>
  <c r="BF108" i="8"/>
  <c r="AT108" i="8"/>
  <c r="Z108" i="8"/>
  <c r="AN108" i="8"/>
  <c r="BB108" i="8"/>
  <c r="AJ108" i="8"/>
  <c r="AY108" i="8"/>
  <c r="BK108" i="8"/>
  <c r="X108" i="8"/>
  <c r="AW108" i="8"/>
  <c r="BP108" i="8"/>
  <c r="V7" i="8"/>
  <c r="O495" i="8"/>
  <c r="I495" i="8"/>
  <c r="E88" i="4"/>
  <c r="E101" i="4"/>
  <c r="K495" i="8"/>
  <c r="H495" i="8"/>
  <c r="G495" i="8"/>
  <c r="G515" i="8"/>
  <c r="G517" i="8"/>
  <c r="G557" i="8"/>
  <c r="G580" i="8"/>
  <c r="M495" i="8"/>
  <c r="J216" i="8"/>
  <c r="J551" i="8"/>
  <c r="J574" i="8"/>
  <c r="BJ8" i="10"/>
  <c r="BG8" i="10"/>
  <c r="BI7" i="10"/>
  <c r="BG7" i="10"/>
  <c r="BC7" i="10"/>
  <c r="BA7" i="10"/>
  <c r="AO7" i="10"/>
  <c r="AM7" i="10"/>
  <c r="AK7" i="10"/>
  <c r="AI7" i="10"/>
  <c r="AG7" i="10"/>
  <c r="AE7" i="10"/>
  <c r="AC7" i="10"/>
  <c r="AA7" i="10"/>
  <c r="Y7" i="10"/>
  <c r="W7" i="10"/>
  <c r="S7" i="10"/>
  <c r="O7" i="10"/>
  <c r="R507" i="8"/>
  <c r="S507" i="8"/>
  <c r="T507" i="8"/>
  <c r="Q506" i="8"/>
  <c r="S508" i="8"/>
  <c r="W512" i="8"/>
  <c r="J169" i="8"/>
  <c r="J550" i="8"/>
  <c r="J573" i="8"/>
  <c r="BJ7" i="10"/>
  <c r="BH7" i="10"/>
  <c r="BF7" i="10"/>
  <c r="BB7" i="10"/>
  <c r="AY7" i="10"/>
  <c r="AQ7" i="10"/>
  <c r="AP7" i="10"/>
  <c r="AJ7" i="10"/>
  <c r="AJ169" i="8"/>
  <c r="AJ550" i="8"/>
  <c r="AJ573" i="8"/>
  <c r="X7" i="10"/>
  <c r="U7" i="10"/>
  <c r="Z169" i="8"/>
  <c r="Z550" i="8"/>
  <c r="Z573" i="8"/>
  <c r="U169" i="8"/>
  <c r="U550" i="8"/>
  <c r="U573" i="8"/>
  <c r="K7" i="10"/>
  <c r="J7" i="10"/>
  <c r="P169" i="8"/>
  <c r="P550" i="8"/>
  <c r="P573" i="8"/>
  <c r="Z8" i="10"/>
  <c r="M8" i="10"/>
  <c r="I8" i="10"/>
  <c r="H8" i="10"/>
  <c r="Q496" i="8"/>
  <c r="X8" i="10"/>
  <c r="K8" i="10"/>
  <c r="BC8" i="10"/>
  <c r="BB8" i="10"/>
  <c r="BA8" i="10"/>
  <c r="AZ8" i="10"/>
  <c r="AY8" i="10"/>
  <c r="BD216" i="8"/>
  <c r="BD551" i="8"/>
  <c r="BD574" i="8"/>
  <c r="AW8" i="10"/>
  <c r="AU8" i="10"/>
  <c r="AS8" i="10"/>
  <c r="AR8" i="10"/>
  <c r="AO8" i="10"/>
  <c r="AN8" i="10"/>
  <c r="AS216" i="8"/>
  <c r="AS551" i="8"/>
  <c r="AS574" i="8"/>
  <c r="AK8" i="10"/>
  <c r="AJ8" i="10"/>
  <c r="AI8" i="10"/>
  <c r="AH8" i="10"/>
  <c r="V8" i="10"/>
  <c r="T8" i="10"/>
  <c r="R8" i="10"/>
  <c r="X216" i="8"/>
  <c r="X551" i="8"/>
  <c r="X574" i="8"/>
  <c r="J8" i="10"/>
  <c r="AG8" i="10"/>
  <c r="AE8" i="10"/>
  <c r="AD8" i="10"/>
  <c r="AB8" i="10"/>
  <c r="W8" i="10"/>
  <c r="I515" i="8"/>
  <c r="I517" i="8"/>
  <c r="I557" i="8"/>
  <c r="I580" i="8"/>
  <c r="G216" i="8"/>
  <c r="G551" i="8"/>
  <c r="K216" i="8"/>
  <c r="K551" i="8"/>
  <c r="K574" i="8"/>
  <c r="E420" i="8"/>
  <c r="E555" i="8"/>
  <c r="E578" i="8"/>
  <c r="BN216" i="8"/>
  <c r="BN551" i="8"/>
  <c r="BN574" i="8"/>
  <c r="AX216" i="8"/>
  <c r="AX551" i="8"/>
  <c r="AX574" i="8"/>
  <c r="AM8" i="10"/>
  <c r="L8" i="10"/>
  <c r="F369" i="8"/>
  <c r="F554" i="8"/>
  <c r="X513" i="8"/>
  <c r="Y513" i="8"/>
  <c r="X512" i="8"/>
  <c r="U510" i="8"/>
  <c r="V510" i="8"/>
  <c r="R506" i="8"/>
  <c r="Q8" i="10"/>
  <c r="AL8" i="10"/>
  <c r="BJ169" i="8"/>
  <c r="BJ550" i="8"/>
  <c r="BJ573" i="8"/>
  <c r="AZ169" i="8"/>
  <c r="AZ550" i="8"/>
  <c r="AZ573" i="8"/>
  <c r="AO169" i="8"/>
  <c r="AO550" i="8"/>
  <c r="AO573" i="8"/>
  <c r="AD169" i="8"/>
  <c r="AD550" i="8"/>
  <c r="AD573" i="8"/>
  <c r="Y169" i="8"/>
  <c r="Y550" i="8"/>
  <c r="Y573" i="8"/>
  <c r="X169" i="8"/>
  <c r="X550" i="8"/>
  <c r="X573" i="8"/>
  <c r="V169" i="8"/>
  <c r="V550" i="8"/>
  <c r="V573" i="8"/>
  <c r="T169" i="8"/>
  <c r="T550" i="8"/>
  <c r="T573" i="8"/>
  <c r="R169" i="8"/>
  <c r="R550" i="8"/>
  <c r="R573" i="8"/>
  <c r="Q169" i="8"/>
  <c r="Q550" i="8"/>
  <c r="Q573" i="8"/>
  <c r="AD216" i="8"/>
  <c r="AD551" i="8"/>
  <c r="AD574" i="8"/>
  <c r="BR551" i="8"/>
  <c r="BR574" i="8"/>
  <c r="M216" i="8"/>
  <c r="M551" i="8"/>
  <c r="M574" i="8"/>
  <c r="F169" i="8"/>
  <c r="F550" i="8"/>
  <c r="K169" i="8"/>
  <c r="K550" i="8"/>
  <c r="K573" i="8"/>
  <c r="L169" i="8"/>
  <c r="L550" i="8"/>
  <c r="L573" i="8"/>
  <c r="M169" i="8"/>
  <c r="M550" i="8"/>
  <c r="M573" i="8"/>
  <c r="N169" i="8"/>
  <c r="N550" i="8"/>
  <c r="N573" i="8"/>
  <c r="BR550" i="8"/>
  <c r="BR573" i="8"/>
  <c r="BS167" i="8"/>
  <c r="BS169" i="8"/>
  <c r="BS550" i="8"/>
  <c r="BS573" i="8"/>
  <c r="G169" i="8"/>
  <c r="G550" i="8"/>
  <c r="H169" i="8"/>
  <c r="H550" i="8"/>
  <c r="I169" i="8"/>
  <c r="I550" i="8"/>
  <c r="I573" i="8"/>
  <c r="H59" i="8"/>
  <c r="H68" i="8"/>
  <c r="H548" i="8"/>
  <c r="G55" i="4"/>
  <c r="W511" i="8"/>
  <c r="X511" i="8"/>
  <c r="Y511" i="8"/>
  <c r="N216" i="8"/>
  <c r="N551" i="8"/>
  <c r="N574" i="8"/>
  <c r="BS214" i="8"/>
  <c r="BS216" i="8"/>
  <c r="BS551" i="8"/>
  <c r="BS574" i="8"/>
  <c r="AC169" i="8"/>
  <c r="AC550" i="8"/>
  <c r="AC573" i="8"/>
  <c r="AG169" i="8"/>
  <c r="AG550" i="8"/>
  <c r="AG573" i="8"/>
  <c r="AK169" i="8"/>
  <c r="AK550" i="8"/>
  <c r="AK573" i="8"/>
  <c r="AS169" i="8"/>
  <c r="AS550" i="8"/>
  <c r="AS573" i="8"/>
  <c r="AW169" i="8"/>
  <c r="AW550" i="8"/>
  <c r="AW573" i="8"/>
  <c r="BA169" i="8"/>
  <c r="BA550" i="8"/>
  <c r="BA573" i="8"/>
  <c r="BE169" i="8"/>
  <c r="BE550" i="8"/>
  <c r="BE573" i="8"/>
  <c r="BI169" i="8"/>
  <c r="BI550" i="8"/>
  <c r="BI573" i="8"/>
  <c r="BM169" i="8"/>
  <c r="BM550" i="8"/>
  <c r="BM573" i="8"/>
  <c r="BQ550" i="8"/>
  <c r="BQ573" i="8"/>
  <c r="BP169" i="8"/>
  <c r="BP550" i="8"/>
  <c r="BP573" i="8"/>
  <c r="BL169" i="8"/>
  <c r="BL550" i="8"/>
  <c r="BL573" i="8"/>
  <c r="BH169" i="8"/>
  <c r="BH550" i="8"/>
  <c r="BH573" i="8"/>
  <c r="BD169" i="8"/>
  <c r="BD550" i="8"/>
  <c r="BD573" i="8"/>
  <c r="AV169" i="8"/>
  <c r="AV550" i="8"/>
  <c r="AV573" i="8"/>
  <c r="AT169" i="8"/>
  <c r="AT550" i="8"/>
  <c r="AT573" i="8"/>
  <c r="AR169" i="8"/>
  <c r="AR550" i="8"/>
  <c r="AR573" i="8"/>
  <c r="AN169" i="8"/>
  <c r="AN550" i="8"/>
  <c r="AN573" i="8"/>
  <c r="AF169" i="8"/>
  <c r="AF550" i="8"/>
  <c r="AF573" i="8"/>
  <c r="AB169" i="8"/>
  <c r="AB550" i="8"/>
  <c r="AB573" i="8"/>
  <c r="W169" i="8"/>
  <c r="W550" i="8"/>
  <c r="W573" i="8"/>
  <c r="S169" i="8"/>
  <c r="S550" i="8"/>
  <c r="S573" i="8"/>
  <c r="O169" i="8"/>
  <c r="O550" i="8"/>
  <c r="O573" i="8"/>
  <c r="AL216" i="8"/>
  <c r="AL551" i="8"/>
  <c r="AL574" i="8"/>
  <c r="AK216" i="8"/>
  <c r="AK551" i="8"/>
  <c r="AK574" i="8"/>
  <c r="BI216" i="8"/>
  <c r="BI551" i="8"/>
  <c r="BI574" i="8"/>
  <c r="BP216" i="8"/>
  <c r="BP551" i="8"/>
  <c r="BP574" i="8"/>
  <c r="BH216" i="8"/>
  <c r="BH551" i="8"/>
  <c r="BH574" i="8"/>
  <c r="AZ216" i="8"/>
  <c r="AZ551" i="8"/>
  <c r="AZ574" i="8"/>
  <c r="AN216" i="8"/>
  <c r="AN551" i="8"/>
  <c r="AN574" i="8"/>
  <c r="S216" i="8"/>
  <c r="S551" i="8"/>
  <c r="S574" i="8"/>
  <c r="F515" i="8"/>
  <c r="F517" i="8"/>
  <c r="F557" i="8"/>
  <c r="F580" i="8"/>
  <c r="K7" i="8"/>
  <c r="L7" i="8"/>
  <c r="D38" i="4"/>
  <c r="M38" i="4"/>
  <c r="O35" i="2"/>
  <c r="P161" i="4"/>
  <c r="E26" i="10"/>
  <c r="L142" i="4"/>
  <c r="L93" i="4"/>
  <c r="L94" i="4"/>
  <c r="L96" i="4"/>
  <c r="L102" i="4"/>
  <c r="M36" i="4"/>
  <c r="M33" i="4"/>
  <c r="L81" i="4"/>
  <c r="L145" i="4"/>
  <c r="M12" i="4"/>
  <c r="N45" i="2"/>
  <c r="L83" i="4"/>
  <c r="L147" i="4"/>
  <c r="M14" i="4"/>
  <c r="L80" i="4"/>
  <c r="L144" i="4"/>
  <c r="M11" i="4"/>
  <c r="F53" i="10"/>
  <c r="C53" i="10"/>
  <c r="R7" i="8"/>
  <c r="S7" i="8"/>
  <c r="P499" i="8"/>
  <c r="Q499" i="8"/>
  <c r="O499" i="8"/>
  <c r="L499" i="8"/>
  <c r="K499" i="8"/>
  <c r="R499" i="8"/>
  <c r="M499" i="8"/>
  <c r="N499" i="8"/>
  <c r="J499" i="8"/>
  <c r="S499" i="8"/>
  <c r="Y512" i="8"/>
  <c r="Z512" i="8"/>
  <c r="AA512" i="8"/>
  <c r="J7" i="8"/>
  <c r="F83" i="4"/>
  <c r="F96" i="4"/>
  <c r="G7" i="8"/>
  <c r="F79" i="4"/>
  <c r="F92" i="4"/>
  <c r="U7" i="8"/>
  <c r="I59" i="8"/>
  <c r="D123" i="8"/>
  <c r="D124" i="8"/>
  <c r="C79" i="4"/>
  <c r="C92" i="4"/>
  <c r="C143" i="4"/>
  <c r="D10" i="4"/>
  <c r="D7" i="8"/>
  <c r="C88" i="4"/>
  <c r="C101" i="4"/>
  <c r="C152" i="4"/>
  <c r="D19" i="4"/>
  <c r="D469" i="8"/>
  <c r="E318" i="8"/>
  <c r="E553" i="8"/>
  <c r="AT109" i="8"/>
  <c r="BL109" i="8"/>
  <c r="AJ109" i="8"/>
  <c r="AI109" i="8"/>
  <c r="BB109" i="8"/>
  <c r="AL109" i="8"/>
  <c r="AA109" i="8"/>
  <c r="BP109" i="8"/>
  <c r="AX109" i="8"/>
  <c r="BN109" i="8"/>
  <c r="T501" i="8"/>
  <c r="S501" i="8"/>
  <c r="M502" i="8"/>
  <c r="Q502" i="8"/>
  <c r="D82" i="4"/>
  <c r="D95" i="4"/>
  <c r="E515" i="8"/>
  <c r="D83" i="4"/>
  <c r="D96" i="4"/>
  <c r="E84" i="4"/>
  <c r="E97" i="4"/>
  <c r="F7" i="8"/>
  <c r="C82" i="4"/>
  <c r="C95" i="4"/>
  <c r="C146" i="4"/>
  <c r="D13" i="4"/>
  <c r="D69" i="8"/>
  <c r="C78" i="4"/>
  <c r="C91" i="4"/>
  <c r="K498" i="8"/>
  <c r="J498" i="8"/>
  <c r="O498" i="8"/>
  <c r="N498" i="8"/>
  <c r="H7" i="8"/>
  <c r="D422" i="8"/>
  <c r="E82" i="4"/>
  <c r="E95" i="4"/>
  <c r="AU46" i="10"/>
  <c r="BE46" i="10"/>
  <c r="AL46" i="10"/>
  <c r="BH46" i="10"/>
  <c r="M46" i="10"/>
  <c r="AB46" i="10"/>
  <c r="AD46" i="10"/>
  <c r="AW46" i="10"/>
  <c r="L46" i="10"/>
  <c r="AP46" i="10"/>
  <c r="W46" i="10"/>
  <c r="H46" i="10"/>
  <c r="N46" i="10"/>
  <c r="BJ46" i="10"/>
  <c r="AZ46" i="10"/>
  <c r="AM46" i="10"/>
  <c r="AX46" i="10"/>
  <c r="T46" i="10"/>
  <c r="BQ46" i="10"/>
  <c r="AH46" i="10"/>
  <c r="R46" i="10"/>
  <c r="BD46" i="10"/>
  <c r="BK46" i="10"/>
  <c r="S46" i="10"/>
  <c r="AA46" i="10"/>
  <c r="Z46" i="10"/>
  <c r="AF46" i="10"/>
  <c r="J46" i="10"/>
  <c r="AO46" i="10"/>
  <c r="BP46" i="10"/>
  <c r="BB46" i="10"/>
  <c r="AJ46" i="10"/>
  <c r="BL46" i="10"/>
  <c r="AE46" i="10"/>
  <c r="Y46" i="10"/>
  <c r="AS46" i="10"/>
  <c r="AR46" i="10"/>
  <c r="AG46" i="10"/>
  <c r="Q46" i="10"/>
  <c r="U46" i="10"/>
  <c r="D320" i="8"/>
  <c r="J52" i="10"/>
  <c r="BA52" i="10"/>
  <c r="BL52" i="10"/>
  <c r="T52" i="10"/>
  <c r="Q52" i="10"/>
  <c r="AG52" i="10"/>
  <c r="BN52" i="10"/>
  <c r="O52" i="10"/>
  <c r="V52" i="10"/>
  <c r="BQ52" i="10"/>
  <c r="Z52" i="10"/>
  <c r="AD52" i="10"/>
  <c r="BE52" i="10"/>
  <c r="AI52" i="10"/>
  <c r="M52" i="10"/>
  <c r="AL52" i="10"/>
  <c r="AE52" i="10"/>
  <c r="BS462" i="8"/>
  <c r="BS57" i="8"/>
  <c r="R497" i="8"/>
  <c r="S497" i="8"/>
  <c r="H515" i="8"/>
  <c r="O494" i="8"/>
  <c r="Y509" i="8"/>
  <c r="Z509" i="8"/>
  <c r="R496" i="8"/>
  <c r="G102" i="4"/>
  <c r="F51" i="10"/>
  <c r="C51" i="10"/>
  <c r="AH503" i="8"/>
  <c r="K59" i="8"/>
  <c r="BS107" i="8"/>
  <c r="BS463" i="8"/>
  <c r="P495" i="8"/>
  <c r="Q495" i="8"/>
  <c r="H571" i="8"/>
  <c r="G420" i="8"/>
  <c r="G555" i="8"/>
  <c r="G578" i="8"/>
  <c r="BS108" i="8"/>
  <c r="BS106" i="8"/>
  <c r="AM505" i="8"/>
  <c r="AN505" i="8"/>
  <c r="AO505" i="8"/>
  <c r="E422" i="8"/>
  <c r="T508" i="8"/>
  <c r="G57" i="4"/>
  <c r="H573" i="8"/>
  <c r="F58" i="4"/>
  <c r="G574" i="8"/>
  <c r="F56" i="4"/>
  <c r="G572" i="8"/>
  <c r="I216" i="8"/>
  <c r="I551" i="8"/>
  <c r="I574" i="8"/>
  <c r="G573" i="8"/>
  <c r="F57" i="4"/>
  <c r="E57" i="4"/>
  <c r="F573" i="8"/>
  <c r="L216" i="8"/>
  <c r="L551" i="8"/>
  <c r="L574" i="8"/>
  <c r="F216" i="8"/>
  <c r="F551" i="8"/>
  <c r="E369" i="8"/>
  <c r="E554" i="8"/>
  <c r="S506" i="8"/>
  <c r="T506" i="8"/>
  <c r="U506" i="8"/>
  <c r="Z513" i="8"/>
  <c r="AA513" i="8"/>
  <c r="E61" i="4"/>
  <c r="F577" i="8"/>
  <c r="BS461" i="8"/>
  <c r="N515" i="8"/>
  <c r="E218" i="8"/>
  <c r="E216" i="8"/>
  <c r="E551" i="8"/>
  <c r="E169" i="8"/>
  <c r="E550" i="8"/>
  <c r="H216" i="8"/>
  <c r="H551" i="8"/>
  <c r="U507" i="8"/>
  <c r="V507" i="8"/>
  <c r="G59" i="8"/>
  <c r="L59" i="8"/>
  <c r="BC216" i="8"/>
  <c r="BC551" i="8"/>
  <c r="BC574" i="8"/>
  <c r="BG169" i="8"/>
  <c r="BG550" i="8"/>
  <c r="BG573" i="8"/>
  <c r="E518" i="8"/>
  <c r="E517" i="8"/>
  <c r="E557" i="8"/>
  <c r="E580" i="8"/>
  <c r="D102" i="4"/>
  <c r="O216" i="8"/>
  <c r="O551" i="8"/>
  <c r="O574" i="8"/>
  <c r="Y216" i="8"/>
  <c r="Y551" i="8"/>
  <c r="Y574" i="8"/>
  <c r="AH216" i="8"/>
  <c r="AH551" i="8"/>
  <c r="AH574" i="8"/>
  <c r="BQ551" i="8"/>
  <c r="BQ574" i="8"/>
  <c r="AP169" i="8"/>
  <c r="AP550" i="8"/>
  <c r="AP573" i="8"/>
  <c r="AI503" i="8"/>
  <c r="AJ503" i="8"/>
  <c r="N113" i="8"/>
  <c r="F46" i="10"/>
  <c r="C46" i="10"/>
  <c r="C102" i="4"/>
  <c r="C142" i="4"/>
  <c r="D11" i="8"/>
  <c r="D14" i="8"/>
  <c r="D16" i="8"/>
  <c r="D70" i="8"/>
  <c r="E59" i="8"/>
  <c r="D36" i="4"/>
  <c r="AQ216" i="8"/>
  <c r="AQ551" i="8"/>
  <c r="AQ574" i="8"/>
  <c r="BG216" i="8"/>
  <c r="BG551" i="8"/>
  <c r="BG574" i="8"/>
  <c r="AE169" i="8"/>
  <c r="AE550" i="8"/>
  <c r="AE573" i="8"/>
  <c r="AU169" i="8"/>
  <c r="AU550" i="8"/>
  <c r="AU573" i="8"/>
  <c r="BK169" i="8"/>
  <c r="BK550" i="8"/>
  <c r="BK573" i="8"/>
  <c r="AX169" i="8"/>
  <c r="AX550" i="8"/>
  <c r="AX573" i="8"/>
  <c r="P216" i="8"/>
  <c r="P551" i="8"/>
  <c r="P574" i="8"/>
  <c r="U216" i="8"/>
  <c r="U551" i="8"/>
  <c r="U574" i="8"/>
  <c r="Z216" i="8"/>
  <c r="Z551" i="8"/>
  <c r="Z574" i="8"/>
  <c r="AE216" i="8"/>
  <c r="AE551" i="8"/>
  <c r="AE574" i="8"/>
  <c r="AP216" i="8"/>
  <c r="AP551" i="8"/>
  <c r="AP574" i="8"/>
  <c r="BF216" i="8"/>
  <c r="BF551" i="8"/>
  <c r="BF574" i="8"/>
  <c r="BA216" i="8"/>
  <c r="BA551" i="8"/>
  <c r="BA574" i="8"/>
  <c r="BJ216" i="8"/>
  <c r="BJ551" i="8"/>
  <c r="BJ574" i="8"/>
  <c r="BB169" i="8"/>
  <c r="BB550" i="8"/>
  <c r="BB573" i="8"/>
  <c r="D33" i="4"/>
  <c r="V501" i="8"/>
  <c r="W501" i="8"/>
  <c r="T499" i="8"/>
  <c r="M35" i="4"/>
  <c r="M9" i="4"/>
  <c r="L162" i="4"/>
  <c r="L166" i="4"/>
  <c r="M7" i="8"/>
  <c r="N517" i="8"/>
  <c r="N557" i="8"/>
  <c r="N580" i="8"/>
  <c r="J59" i="8"/>
  <c r="N59" i="8"/>
  <c r="AM216" i="8"/>
  <c r="AM551" i="8"/>
  <c r="AM574" i="8"/>
  <c r="AA169" i="8"/>
  <c r="AA550" i="8"/>
  <c r="AA573" i="8"/>
  <c r="AQ169" i="8"/>
  <c r="AQ550" i="8"/>
  <c r="AQ573" i="8"/>
  <c r="BN169" i="8"/>
  <c r="BN550" i="8"/>
  <c r="BN573" i="8"/>
  <c r="W502" i="8"/>
  <c r="X502" i="8"/>
  <c r="T216" i="8"/>
  <c r="T551" i="8"/>
  <c r="T574" i="8"/>
  <c r="AC216" i="8"/>
  <c r="AC551" i="8"/>
  <c r="AC574" i="8"/>
  <c r="AV216" i="8"/>
  <c r="AV551" i="8"/>
  <c r="AV574" i="8"/>
  <c r="AW216" i="8"/>
  <c r="AW551" i="8"/>
  <c r="AW574" i="8"/>
  <c r="I113" i="8"/>
  <c r="BS55" i="8"/>
  <c r="K68" i="8"/>
  <c r="F52" i="10"/>
  <c r="C52" i="10"/>
  <c r="E102" i="4"/>
  <c r="S498" i="8"/>
  <c r="T498" i="8"/>
  <c r="J515" i="8"/>
  <c r="M59" i="8"/>
  <c r="E320" i="8"/>
  <c r="S496" i="8"/>
  <c r="T496" i="8"/>
  <c r="AU216" i="8"/>
  <c r="AU551" i="8"/>
  <c r="AU574" i="8"/>
  <c r="BK216" i="8"/>
  <c r="BK551" i="8"/>
  <c r="BK574" i="8"/>
  <c r="AI169" i="8"/>
  <c r="AI550" i="8"/>
  <c r="AI573" i="8"/>
  <c r="AY169" i="8"/>
  <c r="AY550" i="8"/>
  <c r="AY573" i="8"/>
  <c r="BO169" i="8"/>
  <c r="BO550" i="8"/>
  <c r="BO573" i="8"/>
  <c r="AH169" i="8"/>
  <c r="AH550" i="8"/>
  <c r="AH573" i="8"/>
  <c r="Q216" i="8"/>
  <c r="Q551" i="8"/>
  <c r="Q574" i="8"/>
  <c r="V216" i="8"/>
  <c r="V551" i="8"/>
  <c r="V574" i="8"/>
  <c r="AA216" i="8"/>
  <c r="AA551" i="8"/>
  <c r="AA574" i="8"/>
  <c r="AF216" i="8"/>
  <c r="AF551" i="8"/>
  <c r="AF574" i="8"/>
  <c r="AR216" i="8"/>
  <c r="AR551" i="8"/>
  <c r="AR574" i="8"/>
  <c r="BL216" i="8"/>
  <c r="BL551" i="8"/>
  <c r="BL574" i="8"/>
  <c r="BE216" i="8"/>
  <c r="BE551" i="8"/>
  <c r="BE574" i="8"/>
  <c r="BB216" i="8"/>
  <c r="BB551" i="8"/>
  <c r="BB574" i="8"/>
  <c r="D60" i="4"/>
  <c r="D147" i="4"/>
  <c r="E14" i="4"/>
  <c r="E576" i="8"/>
  <c r="BF169" i="8"/>
  <c r="BF550" i="8"/>
  <c r="BF573" i="8"/>
  <c r="E6" i="8"/>
  <c r="D15" i="8"/>
  <c r="L113" i="8"/>
  <c r="K113" i="8"/>
  <c r="I68" i="8"/>
  <c r="F102" i="4"/>
  <c r="AB512" i="8"/>
  <c r="AC512" i="8"/>
  <c r="AD512" i="8"/>
  <c r="L515" i="8"/>
  <c r="H369" i="8"/>
  <c r="H554" i="8"/>
  <c r="M34" i="4"/>
  <c r="E267" i="8"/>
  <c r="E552" i="8"/>
  <c r="E269" i="8"/>
  <c r="K515" i="8"/>
  <c r="F59" i="8"/>
  <c r="AI216" i="8"/>
  <c r="AI551" i="8"/>
  <c r="AI574" i="8"/>
  <c r="AY216" i="8"/>
  <c r="AY551" i="8"/>
  <c r="AY574" i="8"/>
  <c r="BO216" i="8"/>
  <c r="BO551" i="8"/>
  <c r="BO574" i="8"/>
  <c r="AM169" i="8"/>
  <c r="AM550" i="8"/>
  <c r="AM573" i="8"/>
  <c r="BC169" i="8"/>
  <c r="BC550" i="8"/>
  <c r="BC573" i="8"/>
  <c r="P494" i="8"/>
  <c r="AJ216" i="8"/>
  <c r="AJ551" i="8"/>
  <c r="AJ574" i="8"/>
  <c r="R216" i="8"/>
  <c r="R551" i="8"/>
  <c r="R574" i="8"/>
  <c r="W216" i="8"/>
  <c r="W551" i="8"/>
  <c r="W574" i="8"/>
  <c r="AB216" i="8"/>
  <c r="AB551" i="8"/>
  <c r="AB574" i="8"/>
  <c r="AG216" i="8"/>
  <c r="AG551" i="8"/>
  <c r="AG574" i="8"/>
  <c r="AT216" i="8"/>
  <c r="AT551" i="8"/>
  <c r="AT574" i="8"/>
  <c r="AO216" i="8"/>
  <c r="AO551" i="8"/>
  <c r="AO574" i="8"/>
  <c r="BM216" i="8"/>
  <c r="BM551" i="8"/>
  <c r="BM574" i="8"/>
  <c r="AL169" i="8"/>
  <c r="AL550" i="8"/>
  <c r="AL573" i="8"/>
  <c r="D42" i="4"/>
  <c r="M113" i="8"/>
  <c r="E113" i="8"/>
  <c r="F113" i="8"/>
  <c r="G267" i="8"/>
  <c r="G552" i="8"/>
  <c r="T497" i="8"/>
  <c r="H113" i="8"/>
  <c r="J113" i="8"/>
  <c r="M515" i="8"/>
  <c r="W510" i="8"/>
  <c r="X500" i="8"/>
  <c r="Y500" i="8"/>
  <c r="Z500" i="8"/>
  <c r="Z511" i="8"/>
  <c r="BS105" i="8"/>
  <c r="M37" i="4"/>
  <c r="E57" i="10"/>
  <c r="D26" i="10"/>
  <c r="C26" i="10"/>
  <c r="H517" i="8"/>
  <c r="H557" i="8"/>
  <c r="H580" i="8"/>
  <c r="F318" i="8"/>
  <c r="F553" i="8"/>
  <c r="R495" i="8"/>
  <c r="S495" i="8"/>
  <c r="BS56" i="8"/>
  <c r="AA509" i="8"/>
  <c r="AB509" i="8"/>
  <c r="F320" i="8"/>
  <c r="U508" i="8"/>
  <c r="H574" i="8"/>
  <c r="G58" i="4"/>
  <c r="E58" i="4"/>
  <c r="F574" i="8"/>
  <c r="E574" i="8"/>
  <c r="D58" i="4"/>
  <c r="D145" i="4"/>
  <c r="E12" i="4"/>
  <c r="V506" i="8"/>
  <c r="E371" i="8"/>
  <c r="F371" i="8"/>
  <c r="AB513" i="8"/>
  <c r="T495" i="8"/>
  <c r="U495" i="8"/>
  <c r="BS103" i="8"/>
  <c r="E573" i="8"/>
  <c r="D57" i="4"/>
  <c r="D144" i="4"/>
  <c r="E11" i="4"/>
  <c r="E34" i="4"/>
  <c r="E144" i="4"/>
  <c r="F11" i="4"/>
  <c r="D61" i="4"/>
  <c r="D148" i="4"/>
  <c r="E15" i="4"/>
  <c r="E38" i="4"/>
  <c r="E148" i="4"/>
  <c r="F15" i="4"/>
  <c r="F38" i="4"/>
  <c r="E577" i="8"/>
  <c r="W507" i="8"/>
  <c r="BS460" i="8"/>
  <c r="E171" i="8"/>
  <c r="J122" i="8"/>
  <c r="J549" i="8"/>
  <c r="J572" i="8"/>
  <c r="U497" i="8"/>
  <c r="F59" i="4"/>
  <c r="G575" i="8"/>
  <c r="I318" i="8"/>
  <c r="I553" i="8"/>
  <c r="I576" i="8"/>
  <c r="U496" i="8"/>
  <c r="V496" i="8"/>
  <c r="M517" i="8"/>
  <c r="M557" i="8"/>
  <c r="M580" i="8"/>
  <c r="F122" i="8"/>
  <c r="F549" i="8"/>
  <c r="G467" i="8"/>
  <c r="G556" i="8"/>
  <c r="D59" i="4"/>
  <c r="D146" i="4"/>
  <c r="E13" i="4"/>
  <c r="E575" i="8"/>
  <c r="L517" i="8"/>
  <c r="L557" i="8"/>
  <c r="L580" i="8"/>
  <c r="AE512" i="8"/>
  <c r="K122" i="8"/>
  <c r="K549" i="8"/>
  <c r="K572" i="8"/>
  <c r="E60" i="4"/>
  <c r="F576" i="8"/>
  <c r="AA500" i="8"/>
  <c r="E122" i="8"/>
  <c r="E549" i="8"/>
  <c r="E123" i="8"/>
  <c r="E124" i="8"/>
  <c r="M122" i="8"/>
  <c r="M549" i="8"/>
  <c r="M572" i="8"/>
  <c r="Q494" i="8"/>
  <c r="I267" i="8"/>
  <c r="I552" i="8"/>
  <c r="I575" i="8"/>
  <c r="J467" i="8"/>
  <c r="J556" i="8"/>
  <c r="J579" i="8"/>
  <c r="J420" i="8"/>
  <c r="J555" i="8"/>
  <c r="J578" i="8"/>
  <c r="AP505" i="8"/>
  <c r="I548" i="8"/>
  <c r="L122" i="8"/>
  <c r="L549" i="8"/>
  <c r="L572" i="8"/>
  <c r="G369" i="8"/>
  <c r="G554" i="8"/>
  <c r="L57" i="10"/>
  <c r="H57" i="10"/>
  <c r="I57" i="10"/>
  <c r="J57" i="10"/>
  <c r="K57" i="10"/>
  <c r="AA511" i="8"/>
  <c r="X510" i="8"/>
  <c r="Y510" i="8"/>
  <c r="H122" i="8"/>
  <c r="L467" i="8"/>
  <c r="L556" i="8"/>
  <c r="L579" i="8"/>
  <c r="F68" i="8"/>
  <c r="K517" i="8"/>
  <c r="K557" i="8"/>
  <c r="K580" i="8"/>
  <c r="M467" i="8"/>
  <c r="M556" i="8"/>
  <c r="M579" i="8"/>
  <c r="AC509" i="8"/>
  <c r="G61" i="4"/>
  <c r="H577" i="8"/>
  <c r="K548" i="8"/>
  <c r="J68" i="8"/>
  <c r="H420" i="8"/>
  <c r="H555" i="8"/>
  <c r="H578" i="8"/>
  <c r="M32" i="4"/>
  <c r="M52" i="4"/>
  <c r="M29" i="4"/>
  <c r="F267" i="8"/>
  <c r="F552" i="8"/>
  <c r="M68" i="8"/>
  <c r="F420" i="8"/>
  <c r="F555" i="8"/>
  <c r="F578" i="8"/>
  <c r="I369" i="8"/>
  <c r="I554" i="8"/>
  <c r="I577" i="8"/>
  <c r="BS458" i="8"/>
  <c r="J517" i="8"/>
  <c r="J557" i="8"/>
  <c r="J580" i="8"/>
  <c r="Y502" i="8"/>
  <c r="Z502" i="8"/>
  <c r="N467" i="8"/>
  <c r="N556" i="8"/>
  <c r="N579" i="8"/>
  <c r="E37" i="4"/>
  <c r="U498" i="8"/>
  <c r="I122" i="8"/>
  <c r="BS457" i="8"/>
  <c r="X501" i="8"/>
  <c r="I467" i="8"/>
  <c r="I556" i="8"/>
  <c r="I579" i="8"/>
  <c r="U499" i="8"/>
  <c r="G318" i="8"/>
  <c r="G553" i="8"/>
  <c r="H267" i="8"/>
  <c r="H552" i="8"/>
  <c r="L68" i="8"/>
  <c r="G68" i="8"/>
  <c r="I420" i="8"/>
  <c r="I555" i="8"/>
  <c r="I578" i="8"/>
  <c r="J369" i="8"/>
  <c r="J554" i="8"/>
  <c r="J577" i="8"/>
  <c r="J267" i="8"/>
  <c r="J552" i="8"/>
  <c r="J575" i="8"/>
  <c r="F467" i="8"/>
  <c r="F556" i="8"/>
  <c r="K467" i="8"/>
  <c r="K556" i="8"/>
  <c r="K579" i="8"/>
  <c r="H467" i="8"/>
  <c r="H556" i="8"/>
  <c r="D9" i="4"/>
  <c r="C162" i="4"/>
  <c r="H318" i="8"/>
  <c r="H553" i="8"/>
  <c r="AK503" i="8"/>
  <c r="E519" i="8"/>
  <c r="F518" i="8"/>
  <c r="K420" i="8"/>
  <c r="K555" i="8"/>
  <c r="K578" i="8"/>
  <c r="E469" i="8"/>
  <c r="E467" i="8"/>
  <c r="E556" i="8"/>
  <c r="E68" i="8"/>
  <c r="E69" i="8"/>
  <c r="K369" i="8"/>
  <c r="K554" i="8"/>
  <c r="K577" i="8"/>
  <c r="X507" i="8"/>
  <c r="G320" i="8"/>
  <c r="M369" i="8"/>
  <c r="M554" i="8"/>
  <c r="M577" i="8"/>
  <c r="V495" i="8"/>
  <c r="E147" i="4"/>
  <c r="F14" i="4"/>
  <c r="V508" i="8"/>
  <c r="W496" i="8"/>
  <c r="X496" i="8"/>
  <c r="F34" i="4"/>
  <c r="F144" i="4"/>
  <c r="G11" i="4"/>
  <c r="AC513" i="8"/>
  <c r="F218" i="8"/>
  <c r="AD513" i="8"/>
  <c r="BS459" i="8"/>
  <c r="BS104" i="8"/>
  <c r="F469" i="8"/>
  <c r="F171" i="8"/>
  <c r="E35" i="4"/>
  <c r="E145" i="4"/>
  <c r="F12" i="4"/>
  <c r="F35" i="4"/>
  <c r="F145" i="4"/>
  <c r="G12" i="4"/>
  <c r="W506" i="8"/>
  <c r="BS53" i="8"/>
  <c r="F37" i="4"/>
  <c r="AA502" i="8"/>
  <c r="AB502" i="8"/>
  <c r="K267" i="8"/>
  <c r="F519" i="8"/>
  <c r="G518" i="8"/>
  <c r="V498" i="8"/>
  <c r="L420" i="8"/>
  <c r="L555" i="8"/>
  <c r="L578" i="8"/>
  <c r="M548" i="8"/>
  <c r="F269" i="8"/>
  <c r="L267" i="8"/>
  <c r="L552" i="8"/>
  <c r="L575" i="8"/>
  <c r="AD509" i="8"/>
  <c r="E70" i="8"/>
  <c r="E11" i="8"/>
  <c r="E14" i="8"/>
  <c r="E16" i="8"/>
  <c r="F69" i="8"/>
  <c r="D65" i="4"/>
  <c r="D152" i="4"/>
  <c r="E19" i="4"/>
  <c r="E579" i="8"/>
  <c r="G65" i="4"/>
  <c r="H579" i="8"/>
  <c r="V499" i="8"/>
  <c r="W498" i="8"/>
  <c r="X498" i="8"/>
  <c r="F422" i="8"/>
  <c r="J548" i="8"/>
  <c r="K571" i="8"/>
  <c r="BS456" i="8"/>
  <c r="E8" i="8"/>
  <c r="E548" i="8"/>
  <c r="AL503" i="8"/>
  <c r="G60" i="4"/>
  <c r="H576" i="8"/>
  <c r="E65" i="4"/>
  <c r="F579" i="8"/>
  <c r="G8" i="8"/>
  <c r="G548" i="8"/>
  <c r="L548" i="8"/>
  <c r="F60" i="4"/>
  <c r="F147" i="4"/>
  <c r="G14" i="4"/>
  <c r="G576" i="8"/>
  <c r="D29" i="4"/>
  <c r="D32" i="4"/>
  <c r="D52" i="4"/>
  <c r="G59" i="4"/>
  <c r="H575" i="8"/>
  <c r="I549" i="8"/>
  <c r="I572" i="8"/>
  <c r="I8" i="8"/>
  <c r="Y501" i="8"/>
  <c r="Z501" i="8"/>
  <c r="AA501" i="8"/>
  <c r="E59" i="4"/>
  <c r="F575" i="8"/>
  <c r="Z510" i="8"/>
  <c r="AB511" i="8"/>
  <c r="G371" i="8"/>
  <c r="R494" i="8"/>
  <c r="S494" i="8"/>
  <c r="AB500" i="8"/>
  <c r="L369" i="8"/>
  <c r="L554" i="8"/>
  <c r="L577" i="8"/>
  <c r="J318" i="8"/>
  <c r="J553" i="8"/>
  <c r="J576" i="8"/>
  <c r="F65" i="4"/>
  <c r="G579" i="8"/>
  <c r="BS54" i="8"/>
  <c r="F61" i="4"/>
  <c r="F148" i="4"/>
  <c r="G15" i="4"/>
  <c r="G577" i="8"/>
  <c r="I571" i="8"/>
  <c r="E36" i="4"/>
  <c r="AF512" i="8"/>
  <c r="F548" i="8"/>
  <c r="F8" i="8"/>
  <c r="F57" i="10"/>
  <c r="D56" i="4"/>
  <c r="D143" i="4"/>
  <c r="E10" i="4"/>
  <c r="E572" i="8"/>
  <c r="AQ505" i="8"/>
  <c r="E56" i="4"/>
  <c r="F572" i="8"/>
  <c r="V497" i="8"/>
  <c r="W497" i="8"/>
  <c r="H549" i="8"/>
  <c r="H8" i="8"/>
  <c r="BS51" i="8"/>
  <c r="F123" i="8"/>
  <c r="W495" i="8"/>
  <c r="Y496" i="8"/>
  <c r="Z496" i="8"/>
  <c r="AA496" i="8"/>
  <c r="BS455" i="8"/>
  <c r="Y507" i="8"/>
  <c r="Z507" i="8"/>
  <c r="N369" i="8"/>
  <c r="N554" i="8"/>
  <c r="N577" i="8"/>
  <c r="W508" i="8"/>
  <c r="X508" i="8"/>
  <c r="E146" i="4"/>
  <c r="F13" i="4"/>
  <c r="F36" i="4"/>
  <c r="F146" i="4"/>
  <c r="G13" i="4"/>
  <c r="M267" i="8"/>
  <c r="M552" i="8"/>
  <c r="M575" i="8"/>
  <c r="I590" i="8"/>
  <c r="I567" i="8"/>
  <c r="I568" i="8"/>
  <c r="BS453" i="8"/>
  <c r="G35" i="4"/>
  <c r="G145" i="4"/>
  <c r="BS52" i="8"/>
  <c r="G171" i="8"/>
  <c r="AE513" i="8"/>
  <c r="X506" i="8"/>
  <c r="G218" i="8"/>
  <c r="G34" i="4"/>
  <c r="G144" i="4"/>
  <c r="G37" i="4"/>
  <c r="G147" i="4"/>
  <c r="AC502" i="8"/>
  <c r="G38" i="4"/>
  <c r="G148" i="4"/>
  <c r="F124" i="8"/>
  <c r="G123" i="8"/>
  <c r="L318" i="8"/>
  <c r="G56" i="4"/>
  <c r="G75" i="4"/>
  <c r="H572" i="8"/>
  <c r="H590" i="8"/>
  <c r="H567" i="8"/>
  <c r="H568" i="8"/>
  <c r="D57" i="10"/>
  <c r="C57" i="10"/>
  <c r="X495" i="8"/>
  <c r="Y495" i="8"/>
  <c r="Z495" i="8"/>
  <c r="AG512" i="8"/>
  <c r="T494" i="8"/>
  <c r="U494" i="8"/>
  <c r="M420" i="8"/>
  <c r="M555" i="8"/>
  <c r="M578" i="8"/>
  <c r="F55" i="4"/>
  <c r="F75" i="4"/>
  <c r="G571" i="8"/>
  <c r="G590" i="8"/>
  <c r="G567" i="8"/>
  <c r="G568" i="8"/>
  <c r="E15" i="8"/>
  <c r="F6" i="8"/>
  <c r="J8" i="8"/>
  <c r="G422" i="8"/>
  <c r="G469" i="8"/>
  <c r="M571" i="8"/>
  <c r="K552" i="8"/>
  <c r="F567" i="8"/>
  <c r="F568" i="8"/>
  <c r="E55" i="4"/>
  <c r="E75" i="4"/>
  <c r="F571" i="8"/>
  <c r="F590" i="8"/>
  <c r="AC500" i="8"/>
  <c r="AD500" i="8"/>
  <c r="X497" i="8"/>
  <c r="AC511" i="8"/>
  <c r="AB501" i="8"/>
  <c r="AC501" i="8"/>
  <c r="H320" i="8"/>
  <c r="BS100" i="8"/>
  <c r="AE509" i="8"/>
  <c r="AF509" i="8"/>
  <c r="G269" i="8"/>
  <c r="AM503" i="8"/>
  <c r="K318" i="8"/>
  <c r="K553" i="8"/>
  <c r="K576" i="8"/>
  <c r="F70" i="8"/>
  <c r="F11" i="8"/>
  <c r="F14" i="8"/>
  <c r="F16" i="8"/>
  <c r="G69" i="8"/>
  <c r="G519" i="8"/>
  <c r="H518" i="8"/>
  <c r="E33" i="4"/>
  <c r="E143" i="4"/>
  <c r="F10" i="4"/>
  <c r="AR505" i="8"/>
  <c r="AS505" i="8"/>
  <c r="H371" i="8"/>
  <c r="AA510" i="8"/>
  <c r="Y498" i="8"/>
  <c r="L571" i="8"/>
  <c r="E567" i="8"/>
  <c r="E568" i="8"/>
  <c r="D55" i="4"/>
  <c r="E571" i="8"/>
  <c r="E590" i="8"/>
  <c r="J571" i="8"/>
  <c r="J590" i="8"/>
  <c r="J567" i="8"/>
  <c r="W499" i="8"/>
  <c r="E42" i="4"/>
  <c r="E152" i="4"/>
  <c r="F19" i="4"/>
  <c r="BS101" i="8"/>
  <c r="AA507" i="8"/>
  <c r="AB507" i="8"/>
  <c r="N267" i="8"/>
  <c r="N552" i="8"/>
  <c r="N575" i="8"/>
  <c r="BS451" i="8"/>
  <c r="J568" i="8"/>
  <c r="Y508" i="8"/>
  <c r="BS46" i="8"/>
  <c r="Z508" i="8"/>
  <c r="BS98" i="8"/>
  <c r="Y506" i="8"/>
  <c r="Z506" i="8"/>
  <c r="BS50" i="8"/>
  <c r="H171" i="8"/>
  <c r="AA495" i="8"/>
  <c r="H218" i="8"/>
  <c r="AF513" i="8"/>
  <c r="AG513" i="8"/>
  <c r="AH513" i="8"/>
  <c r="F42" i="4"/>
  <c r="F152" i="4"/>
  <c r="G19" i="4"/>
  <c r="BS43" i="8"/>
  <c r="AG509" i="8"/>
  <c r="AH509" i="8"/>
  <c r="G36" i="4"/>
  <c r="G146" i="4"/>
  <c r="G11" i="8"/>
  <c r="G14" i="8"/>
  <c r="G16" i="8"/>
  <c r="G70" i="8"/>
  <c r="H69" i="8"/>
  <c r="AB496" i="8"/>
  <c r="AN503" i="8"/>
  <c r="AO503" i="8"/>
  <c r="K575" i="8"/>
  <c r="K590" i="8"/>
  <c r="K567" i="8"/>
  <c r="BS450" i="8"/>
  <c r="L553" i="8"/>
  <c r="L8" i="8"/>
  <c r="AB510" i="8"/>
  <c r="F33" i="4"/>
  <c r="F143" i="4"/>
  <c r="G10" i="4"/>
  <c r="BS97" i="8"/>
  <c r="N420" i="8"/>
  <c r="N555" i="8"/>
  <c r="N578" i="8"/>
  <c r="I320" i="8"/>
  <c r="Y497" i="8"/>
  <c r="H469" i="8"/>
  <c r="H422" i="8"/>
  <c r="AH512" i="8"/>
  <c r="Z498" i="8"/>
  <c r="AA498" i="8"/>
  <c r="AT505" i="8"/>
  <c r="AD501" i="8"/>
  <c r="AD511" i="8"/>
  <c r="G124" i="8"/>
  <c r="H123" i="8"/>
  <c r="X499" i="8"/>
  <c r="Y499" i="8"/>
  <c r="D75" i="4"/>
  <c r="D142" i="4"/>
  <c r="I371" i="8"/>
  <c r="H519" i="8"/>
  <c r="I518" i="8"/>
  <c r="H269" i="8"/>
  <c r="V494" i="8"/>
  <c r="AE500" i="8"/>
  <c r="M318" i="8"/>
  <c r="K8" i="8"/>
  <c r="G6" i="8"/>
  <c r="F15" i="8"/>
  <c r="BS99" i="8"/>
  <c r="AD502" i="8"/>
  <c r="AC507" i="8"/>
  <c r="AB495" i="8"/>
  <c r="AC495" i="8"/>
  <c r="AD495" i="8"/>
  <c r="AE495" i="8"/>
  <c r="AF495" i="8"/>
  <c r="AG495" i="8"/>
  <c r="AH495" i="8"/>
  <c r="AI495" i="8"/>
  <c r="AJ495" i="8"/>
  <c r="AK495" i="8"/>
  <c r="AL495" i="8"/>
  <c r="AM495" i="8"/>
  <c r="AN495" i="8"/>
  <c r="AO495" i="8"/>
  <c r="AP495" i="8"/>
  <c r="AQ495" i="8"/>
  <c r="AR495" i="8"/>
  <c r="AS495" i="8"/>
  <c r="AT495" i="8"/>
  <c r="AU495" i="8"/>
  <c r="AV495" i="8"/>
  <c r="AW495" i="8"/>
  <c r="AX495" i="8"/>
  <c r="AY495" i="8"/>
  <c r="AZ495" i="8"/>
  <c r="BA495" i="8"/>
  <c r="BB495" i="8"/>
  <c r="BC495" i="8"/>
  <c r="BD495" i="8"/>
  <c r="BE495" i="8"/>
  <c r="BF495" i="8"/>
  <c r="BG495" i="8"/>
  <c r="BH495" i="8"/>
  <c r="BI495" i="8"/>
  <c r="BJ495" i="8"/>
  <c r="BK495" i="8"/>
  <c r="BL495" i="8"/>
  <c r="BM495" i="8"/>
  <c r="BN495" i="8"/>
  <c r="BO495" i="8"/>
  <c r="BP495" i="8"/>
  <c r="BQ495" i="8"/>
  <c r="BR495" i="8"/>
  <c r="BS495" i="8"/>
  <c r="BS42" i="8"/>
  <c r="AA508" i="8"/>
  <c r="AI513" i="8"/>
  <c r="I171" i="8"/>
  <c r="AA506" i="8"/>
  <c r="AB506" i="8"/>
  <c r="AC506" i="8"/>
  <c r="BS94" i="8"/>
  <c r="I218" i="8"/>
  <c r="BS401" i="8"/>
  <c r="AB498" i="8"/>
  <c r="AC498" i="8"/>
  <c r="AD498" i="8"/>
  <c r="AE498" i="8"/>
  <c r="AF498" i="8"/>
  <c r="AG498" i="8"/>
  <c r="AH498" i="8"/>
  <c r="BS358" i="8"/>
  <c r="BS95" i="8"/>
  <c r="BS242" i="8"/>
  <c r="G42" i="4"/>
  <c r="G152" i="4"/>
  <c r="BS44" i="8"/>
  <c r="M553" i="8"/>
  <c r="M8" i="8"/>
  <c r="Z499" i="8"/>
  <c r="AA499" i="8"/>
  <c r="AB499" i="8"/>
  <c r="AC499" i="8"/>
  <c r="AD499" i="8"/>
  <c r="AE499" i="8"/>
  <c r="AF499" i="8"/>
  <c r="AG499" i="8"/>
  <c r="AH499" i="8"/>
  <c r="AI499" i="8"/>
  <c r="AJ499" i="8"/>
  <c r="AK499" i="8"/>
  <c r="I469" i="8"/>
  <c r="G33" i="4"/>
  <c r="G143" i="4"/>
  <c r="H11" i="8"/>
  <c r="H14" i="8"/>
  <c r="H16" i="8"/>
  <c r="H70" i="8"/>
  <c r="I69" i="8"/>
  <c r="BS448" i="8"/>
  <c r="BS49" i="8"/>
  <c r="AF500" i="8"/>
  <c r="AG500" i="8"/>
  <c r="AH500" i="8"/>
  <c r="I519" i="8"/>
  <c r="J518" i="8"/>
  <c r="J371" i="8"/>
  <c r="H124" i="8"/>
  <c r="I123" i="8"/>
  <c r="N318" i="8"/>
  <c r="AE501" i="8"/>
  <c r="AF501" i="8"/>
  <c r="AI512" i="8"/>
  <c r="AJ512" i="8"/>
  <c r="J320" i="8"/>
  <c r="AC510" i="8"/>
  <c r="L576" i="8"/>
  <c r="L590" i="8"/>
  <c r="L567" i="8"/>
  <c r="L568" i="8"/>
  <c r="K568" i="8"/>
  <c r="AP503" i="8"/>
  <c r="AQ503" i="8"/>
  <c r="BS346" i="8"/>
  <c r="BS41" i="8"/>
  <c r="AE502" i="8"/>
  <c r="BS447" i="8"/>
  <c r="G15" i="8"/>
  <c r="H6" i="8"/>
  <c r="I269" i="8"/>
  <c r="BS96" i="8"/>
  <c r="AU505" i="8"/>
  <c r="BS303" i="8"/>
  <c r="BS354" i="8"/>
  <c r="AI509" i="8"/>
  <c r="AJ509" i="8"/>
  <c r="AK509" i="8"/>
  <c r="AL509" i="8"/>
  <c r="AM509" i="8"/>
  <c r="AN509" i="8"/>
  <c r="AO509" i="8"/>
  <c r="AP509" i="8"/>
  <c r="AQ509" i="8"/>
  <c r="AR509" i="8"/>
  <c r="AS509" i="8"/>
  <c r="AT509" i="8"/>
  <c r="AU509" i="8"/>
  <c r="AV509" i="8"/>
  <c r="AW509" i="8"/>
  <c r="AX509" i="8"/>
  <c r="AY509" i="8"/>
  <c r="AZ509" i="8"/>
  <c r="BA509" i="8"/>
  <c r="BB509" i="8"/>
  <c r="BC509" i="8"/>
  <c r="BD509" i="8"/>
  <c r="BE509" i="8"/>
  <c r="BF509" i="8"/>
  <c r="BG509" i="8"/>
  <c r="BH509" i="8"/>
  <c r="BI509" i="8"/>
  <c r="BJ509" i="8"/>
  <c r="BK509" i="8"/>
  <c r="BL509" i="8"/>
  <c r="BM509" i="8"/>
  <c r="BN509" i="8"/>
  <c r="BO509" i="8"/>
  <c r="BP509" i="8"/>
  <c r="BQ509" i="8"/>
  <c r="BR509" i="8"/>
  <c r="BS509" i="8"/>
  <c r="BS295" i="8"/>
  <c r="BS395" i="8"/>
  <c r="W494" i="8"/>
  <c r="D162" i="4"/>
  <c r="E9" i="4"/>
  <c r="AE511" i="8"/>
  <c r="AF511" i="8"/>
  <c r="BS405" i="8"/>
  <c r="BS302" i="8"/>
  <c r="I422" i="8"/>
  <c r="Z497" i="8"/>
  <c r="BS296" i="8"/>
  <c r="BS343" i="8"/>
  <c r="AC496" i="8"/>
  <c r="BS445" i="8"/>
  <c r="AI498" i="8"/>
  <c r="AJ498" i="8"/>
  <c r="AD507" i="8"/>
  <c r="AE507" i="8"/>
  <c r="AF507" i="8"/>
  <c r="BS292" i="8"/>
  <c r="BS449" i="8"/>
  <c r="BS411" i="8"/>
  <c r="BS246" i="8"/>
  <c r="BS351" i="8"/>
  <c r="BS412" i="8"/>
  <c r="BS47" i="8"/>
  <c r="AB508" i="8"/>
  <c r="AC508" i="8"/>
  <c r="J171" i="8"/>
  <c r="AJ513" i="8"/>
  <c r="BS247" i="8"/>
  <c r="J218" i="8"/>
  <c r="BS310" i="8"/>
  <c r="BS259" i="8"/>
  <c r="AD506" i="8"/>
  <c r="AE506" i="8"/>
  <c r="BS404" i="8"/>
  <c r="BS93" i="8"/>
  <c r="AR503" i="8"/>
  <c r="AS503" i="8"/>
  <c r="AT503" i="8"/>
  <c r="AU503" i="8"/>
  <c r="AV503" i="8"/>
  <c r="AW503" i="8"/>
  <c r="BS349" i="8"/>
  <c r="BS45" i="8"/>
  <c r="BS254" i="8"/>
  <c r="BS307" i="8"/>
  <c r="AF502" i="8"/>
  <c r="AG502" i="8"/>
  <c r="AH502" i="8"/>
  <c r="AI502" i="8"/>
  <c r="AJ502" i="8"/>
  <c r="AK502" i="8"/>
  <c r="AL502" i="8"/>
  <c r="AM502" i="8"/>
  <c r="AN502" i="8"/>
  <c r="AO502" i="8"/>
  <c r="AP502" i="8"/>
  <c r="AQ502" i="8"/>
  <c r="AR502" i="8"/>
  <c r="AS502" i="8"/>
  <c r="AT502" i="8"/>
  <c r="AU502" i="8"/>
  <c r="AV502" i="8"/>
  <c r="AW502" i="8"/>
  <c r="AX502" i="8"/>
  <c r="AY502" i="8"/>
  <c r="AZ502" i="8"/>
  <c r="BA502" i="8"/>
  <c r="BB502" i="8"/>
  <c r="BC502" i="8"/>
  <c r="BD502" i="8"/>
  <c r="BE502" i="8"/>
  <c r="BF502" i="8"/>
  <c r="BG502" i="8"/>
  <c r="BH502" i="8"/>
  <c r="BI502" i="8"/>
  <c r="BJ502" i="8"/>
  <c r="BK502" i="8"/>
  <c r="BL502" i="8"/>
  <c r="BM502" i="8"/>
  <c r="BN502" i="8"/>
  <c r="BO502" i="8"/>
  <c r="BP502" i="8"/>
  <c r="BQ502" i="8"/>
  <c r="BR502" i="8"/>
  <c r="BS502" i="8"/>
  <c r="AD510" i="8"/>
  <c r="K320" i="8"/>
  <c r="AK512" i="8"/>
  <c r="AL512" i="8"/>
  <c r="AG501" i="8"/>
  <c r="AH501" i="8"/>
  <c r="AI501" i="8"/>
  <c r="N553" i="8"/>
  <c r="BS245" i="8"/>
  <c r="BS249" i="8"/>
  <c r="M576" i="8"/>
  <c r="M590" i="8"/>
  <c r="M567" i="8"/>
  <c r="M568" i="8"/>
  <c r="BS446" i="8"/>
  <c r="AD496" i="8"/>
  <c r="E29" i="4"/>
  <c r="E32" i="4"/>
  <c r="E52" i="4"/>
  <c r="BS360" i="8"/>
  <c r="BS357" i="8"/>
  <c r="AV505" i="8"/>
  <c r="BS344" i="8"/>
  <c r="I6" i="8"/>
  <c r="H15" i="8"/>
  <c r="BS253" i="8"/>
  <c r="I124" i="8"/>
  <c r="J123" i="8"/>
  <c r="BS293" i="8"/>
  <c r="J469" i="8"/>
  <c r="AA497" i="8"/>
  <c r="J422" i="8"/>
  <c r="AG511" i="8"/>
  <c r="X494" i="8"/>
  <c r="BS394" i="8"/>
  <c r="BS255" i="8"/>
  <c r="BS248" i="8"/>
  <c r="AL499" i="8"/>
  <c r="AM499" i="8"/>
  <c r="AN499" i="8"/>
  <c r="AO499" i="8"/>
  <c r="AP499" i="8"/>
  <c r="AQ499" i="8"/>
  <c r="AR499" i="8"/>
  <c r="AS499" i="8"/>
  <c r="AT499" i="8"/>
  <c r="AU499" i="8"/>
  <c r="AV499" i="8"/>
  <c r="AW499" i="8"/>
  <c r="AX499" i="8"/>
  <c r="AY499" i="8"/>
  <c r="AZ499" i="8"/>
  <c r="BA499" i="8"/>
  <c r="BB499" i="8"/>
  <c r="BC499" i="8"/>
  <c r="BD499" i="8"/>
  <c r="BE499" i="8"/>
  <c r="BF499" i="8"/>
  <c r="BG499" i="8"/>
  <c r="BH499" i="8"/>
  <c r="BI499" i="8"/>
  <c r="BJ499" i="8"/>
  <c r="BK499" i="8"/>
  <c r="BL499" i="8"/>
  <c r="BM499" i="8"/>
  <c r="BN499" i="8"/>
  <c r="BO499" i="8"/>
  <c r="BP499" i="8"/>
  <c r="BQ499" i="8"/>
  <c r="BR499" i="8"/>
  <c r="BS499" i="8"/>
  <c r="J269" i="8"/>
  <c r="BS309" i="8"/>
  <c r="J519" i="8"/>
  <c r="K518" i="8"/>
  <c r="AI500" i="8"/>
  <c r="AJ500" i="8"/>
  <c r="BS345" i="8"/>
  <c r="BS398" i="8"/>
  <c r="BS409" i="8"/>
  <c r="BS402" i="8"/>
  <c r="BS452" i="8"/>
  <c r="BS359" i="8"/>
  <c r="K371" i="8"/>
  <c r="I11" i="8"/>
  <c r="I14" i="8"/>
  <c r="I16" i="8"/>
  <c r="I70" i="8"/>
  <c r="J69" i="8"/>
  <c r="BS308" i="8"/>
  <c r="BS305" i="8"/>
  <c r="BS252" i="8"/>
  <c r="AK498" i="8"/>
  <c r="AL498" i="8"/>
  <c r="BS407" i="8"/>
  <c r="AG507" i="8"/>
  <c r="AH507" i="8"/>
  <c r="AI507" i="8"/>
  <c r="AJ507" i="8"/>
  <c r="AK507" i="8"/>
  <c r="AL507" i="8"/>
  <c r="AM507" i="8"/>
  <c r="AN507" i="8"/>
  <c r="AO507" i="8"/>
  <c r="AP507" i="8"/>
  <c r="AQ507" i="8"/>
  <c r="AR507" i="8"/>
  <c r="AS507" i="8"/>
  <c r="AT507" i="8"/>
  <c r="AU507" i="8"/>
  <c r="AV507" i="8"/>
  <c r="AW507" i="8"/>
  <c r="AX507" i="8"/>
  <c r="AY507" i="8"/>
  <c r="AZ507" i="8"/>
  <c r="BA507" i="8"/>
  <c r="BB507" i="8"/>
  <c r="BC507" i="8"/>
  <c r="BD507" i="8"/>
  <c r="BE507" i="8"/>
  <c r="BF507" i="8"/>
  <c r="BG507" i="8"/>
  <c r="BH507" i="8"/>
  <c r="BI507" i="8"/>
  <c r="BJ507" i="8"/>
  <c r="BK507" i="8"/>
  <c r="BL507" i="8"/>
  <c r="BM507" i="8"/>
  <c r="BN507" i="8"/>
  <c r="BO507" i="8"/>
  <c r="BP507" i="8"/>
  <c r="BQ507" i="8"/>
  <c r="BR507" i="8"/>
  <c r="BS507" i="8"/>
  <c r="BS348" i="8"/>
  <c r="BS408" i="8"/>
  <c r="AD508" i="8"/>
  <c r="AE508" i="8"/>
  <c r="AF508" i="8"/>
  <c r="BS40" i="8"/>
  <c r="BS257" i="8"/>
  <c r="BS298" i="8"/>
  <c r="AF506" i="8"/>
  <c r="AG506" i="8"/>
  <c r="AH506" i="8"/>
  <c r="AI506" i="8"/>
  <c r="AJ506" i="8"/>
  <c r="AK506" i="8"/>
  <c r="AL506" i="8"/>
  <c r="AM506" i="8"/>
  <c r="AN506" i="8"/>
  <c r="AO506" i="8"/>
  <c r="AP506" i="8"/>
  <c r="AQ506" i="8"/>
  <c r="AR506" i="8"/>
  <c r="AS506" i="8"/>
  <c r="AT506" i="8"/>
  <c r="AU506" i="8"/>
  <c r="AV506" i="8"/>
  <c r="AW506" i="8"/>
  <c r="AX506" i="8"/>
  <c r="AY506" i="8"/>
  <c r="AZ506" i="8"/>
  <c r="BA506" i="8"/>
  <c r="BB506" i="8"/>
  <c r="BC506" i="8"/>
  <c r="BD506" i="8"/>
  <c r="BE506" i="8"/>
  <c r="BF506" i="8"/>
  <c r="BG506" i="8"/>
  <c r="BH506" i="8"/>
  <c r="BI506" i="8"/>
  <c r="BJ506" i="8"/>
  <c r="BK506" i="8"/>
  <c r="BL506" i="8"/>
  <c r="BM506" i="8"/>
  <c r="BN506" i="8"/>
  <c r="BO506" i="8"/>
  <c r="BP506" i="8"/>
  <c r="BQ506" i="8"/>
  <c r="BR506" i="8"/>
  <c r="BS506" i="8"/>
  <c r="E142" i="4"/>
  <c r="F9" i="4"/>
  <c r="AX503" i="8"/>
  <c r="AY503" i="8"/>
  <c r="AZ503" i="8"/>
  <c r="BA503" i="8"/>
  <c r="BB503" i="8"/>
  <c r="BC503" i="8"/>
  <c r="BD503" i="8"/>
  <c r="BE503" i="8"/>
  <c r="BF503" i="8"/>
  <c r="BG503" i="8"/>
  <c r="BH503" i="8"/>
  <c r="BI503" i="8"/>
  <c r="BJ503" i="8"/>
  <c r="BK503" i="8"/>
  <c r="BL503" i="8"/>
  <c r="BM503" i="8"/>
  <c r="BN503" i="8"/>
  <c r="BO503" i="8"/>
  <c r="BP503" i="8"/>
  <c r="BQ503" i="8"/>
  <c r="BR503" i="8"/>
  <c r="BS503" i="8"/>
  <c r="AM498" i="8"/>
  <c r="AN498" i="8"/>
  <c r="AO498" i="8"/>
  <c r="AP498" i="8"/>
  <c r="AQ498" i="8"/>
  <c r="AR498" i="8"/>
  <c r="AS498" i="8"/>
  <c r="AT498" i="8"/>
  <c r="AU498" i="8"/>
  <c r="AV498" i="8"/>
  <c r="AW498" i="8"/>
  <c r="AX498" i="8"/>
  <c r="AY498" i="8"/>
  <c r="AZ498" i="8"/>
  <c r="BA498" i="8"/>
  <c r="BB498" i="8"/>
  <c r="BC498" i="8"/>
  <c r="BD498" i="8"/>
  <c r="BE498" i="8"/>
  <c r="BF498" i="8"/>
  <c r="BG498" i="8"/>
  <c r="BH498" i="8"/>
  <c r="BI498" i="8"/>
  <c r="BJ498" i="8"/>
  <c r="BK498" i="8"/>
  <c r="BL498" i="8"/>
  <c r="BM498" i="8"/>
  <c r="BN498" i="8"/>
  <c r="BO498" i="8"/>
  <c r="BP498" i="8"/>
  <c r="BQ498" i="8"/>
  <c r="BR498" i="8"/>
  <c r="BS498" i="8"/>
  <c r="AE496" i="8"/>
  <c r="AF496" i="8"/>
  <c r="AJ501" i="8"/>
  <c r="AK501" i="8"/>
  <c r="AL501" i="8"/>
  <c r="AM501" i="8"/>
  <c r="AN501" i="8"/>
  <c r="AO501" i="8"/>
  <c r="AP501" i="8"/>
  <c r="AQ501" i="8"/>
  <c r="AR501" i="8"/>
  <c r="AS501" i="8"/>
  <c r="AT501" i="8"/>
  <c r="AU501" i="8"/>
  <c r="AV501" i="8"/>
  <c r="AW501" i="8"/>
  <c r="AX501" i="8"/>
  <c r="AY501" i="8"/>
  <c r="AZ501" i="8"/>
  <c r="BA501" i="8"/>
  <c r="BB501" i="8"/>
  <c r="BC501" i="8"/>
  <c r="BD501" i="8"/>
  <c r="BE501" i="8"/>
  <c r="BF501" i="8"/>
  <c r="BG501" i="8"/>
  <c r="BH501" i="8"/>
  <c r="BI501" i="8"/>
  <c r="BJ501" i="8"/>
  <c r="BK501" i="8"/>
  <c r="BL501" i="8"/>
  <c r="BM501" i="8"/>
  <c r="BN501" i="8"/>
  <c r="BO501" i="8"/>
  <c r="BP501" i="8"/>
  <c r="BQ501" i="8"/>
  <c r="BR501" i="8"/>
  <c r="BS501" i="8"/>
  <c r="AH511" i="8"/>
  <c r="AI511" i="8"/>
  <c r="AJ511" i="8"/>
  <c r="K171" i="8"/>
  <c r="BS399" i="8"/>
  <c r="AM512" i="8"/>
  <c r="AN512" i="8"/>
  <c r="AO512" i="8"/>
  <c r="AP512" i="8"/>
  <c r="AQ512" i="8"/>
  <c r="BS347" i="8"/>
  <c r="K218" i="8"/>
  <c r="AK513" i="8"/>
  <c r="BS306" i="8"/>
  <c r="BS350" i="8"/>
  <c r="AK500" i="8"/>
  <c r="AL500" i="8"/>
  <c r="AM500" i="8"/>
  <c r="AN500" i="8"/>
  <c r="AO500" i="8"/>
  <c r="AP500" i="8"/>
  <c r="AQ500" i="8"/>
  <c r="AR500" i="8"/>
  <c r="AS500" i="8"/>
  <c r="AT500" i="8"/>
  <c r="AU500" i="8"/>
  <c r="AV500" i="8"/>
  <c r="AW500" i="8"/>
  <c r="AX500" i="8"/>
  <c r="AY500" i="8"/>
  <c r="AZ500" i="8"/>
  <c r="BA500" i="8"/>
  <c r="BS355" i="8"/>
  <c r="K519" i="8"/>
  <c r="L518" i="8"/>
  <c r="K422" i="8"/>
  <c r="K469" i="8"/>
  <c r="J6" i="8"/>
  <c r="I15" i="8"/>
  <c r="AW505" i="8"/>
  <c r="AX505" i="8"/>
  <c r="AY505" i="8"/>
  <c r="AZ505" i="8"/>
  <c r="BA505" i="8"/>
  <c r="BB505" i="8"/>
  <c r="BC505" i="8"/>
  <c r="BD505" i="8"/>
  <c r="BE505" i="8"/>
  <c r="BF505" i="8"/>
  <c r="BG505" i="8"/>
  <c r="BH505" i="8"/>
  <c r="BI505" i="8"/>
  <c r="BJ505" i="8"/>
  <c r="BK505" i="8"/>
  <c r="BL505" i="8"/>
  <c r="BM505" i="8"/>
  <c r="BN505" i="8"/>
  <c r="BO505" i="8"/>
  <c r="BP505" i="8"/>
  <c r="BQ505" i="8"/>
  <c r="BR505" i="8"/>
  <c r="BS505" i="8"/>
  <c r="AE510" i="8"/>
  <c r="AF510" i="8"/>
  <c r="AG510" i="8"/>
  <c r="AH510" i="8"/>
  <c r="AI510" i="8"/>
  <c r="BS39" i="8"/>
  <c r="L371" i="8"/>
  <c r="BS361" i="8"/>
  <c r="BS243" i="8"/>
  <c r="BS300" i="8"/>
  <c r="BS400" i="8"/>
  <c r="L320" i="8"/>
  <c r="BS304" i="8"/>
  <c r="K269" i="8"/>
  <c r="Y494" i="8"/>
  <c r="BS299" i="8"/>
  <c r="AB497" i="8"/>
  <c r="AC497" i="8"/>
  <c r="AD497" i="8"/>
  <c r="AE497" i="8"/>
  <c r="AF497" i="8"/>
  <c r="AG497" i="8"/>
  <c r="AH497" i="8"/>
  <c r="AI497" i="8"/>
  <c r="AJ497" i="8"/>
  <c r="AK497" i="8"/>
  <c r="AL497" i="8"/>
  <c r="AM497" i="8"/>
  <c r="AN497" i="8"/>
  <c r="AO497" i="8"/>
  <c r="AP497" i="8"/>
  <c r="AQ497" i="8"/>
  <c r="AR497" i="8"/>
  <c r="AS497" i="8"/>
  <c r="AT497" i="8"/>
  <c r="AU497" i="8"/>
  <c r="AV497" i="8"/>
  <c r="AW497" i="8"/>
  <c r="AX497" i="8"/>
  <c r="AY497" i="8"/>
  <c r="AZ497" i="8"/>
  <c r="BA497" i="8"/>
  <c r="BB497" i="8"/>
  <c r="BC497" i="8"/>
  <c r="BD497" i="8"/>
  <c r="BE497" i="8"/>
  <c r="BF497" i="8"/>
  <c r="BG497" i="8"/>
  <c r="BH497" i="8"/>
  <c r="BI497" i="8"/>
  <c r="BJ497" i="8"/>
  <c r="BK497" i="8"/>
  <c r="BL497" i="8"/>
  <c r="BM497" i="8"/>
  <c r="BN497" i="8"/>
  <c r="BO497" i="8"/>
  <c r="BP497" i="8"/>
  <c r="BQ497" i="8"/>
  <c r="BR497" i="8"/>
  <c r="BS497" i="8"/>
  <c r="N576" i="8"/>
  <c r="BS294" i="8"/>
  <c r="BS406" i="8"/>
  <c r="J11" i="8"/>
  <c r="J14" i="8"/>
  <c r="J16" i="8"/>
  <c r="J70" i="8"/>
  <c r="K69" i="8"/>
  <c r="BB500" i="8"/>
  <c r="BC500" i="8"/>
  <c r="BD500" i="8"/>
  <c r="BE500" i="8"/>
  <c r="BF500" i="8"/>
  <c r="BG500" i="8"/>
  <c r="BH500" i="8"/>
  <c r="BI500" i="8"/>
  <c r="BJ500" i="8"/>
  <c r="BK500" i="8"/>
  <c r="BL500" i="8"/>
  <c r="BM500" i="8"/>
  <c r="BN500" i="8"/>
  <c r="BO500" i="8"/>
  <c r="BP500" i="8"/>
  <c r="BQ500" i="8"/>
  <c r="BR500" i="8"/>
  <c r="BS500" i="8"/>
  <c r="BS410" i="8"/>
  <c r="J124" i="8"/>
  <c r="K123" i="8"/>
  <c r="AR512" i="8"/>
  <c r="BS244" i="8"/>
  <c r="BS356" i="8"/>
  <c r="E162" i="4"/>
  <c r="AG496" i="8"/>
  <c r="AH496" i="8"/>
  <c r="AI496" i="8"/>
  <c r="AJ496" i="8"/>
  <c r="AK496" i="8"/>
  <c r="AL496" i="8"/>
  <c r="AM496" i="8"/>
  <c r="AN496" i="8"/>
  <c r="AO496" i="8"/>
  <c r="AP496" i="8"/>
  <c r="AQ496" i="8"/>
  <c r="AR496" i="8"/>
  <c r="AS496" i="8"/>
  <c r="AT496" i="8"/>
  <c r="AU496" i="8"/>
  <c r="AV496" i="8"/>
  <c r="AW496" i="8"/>
  <c r="AX496" i="8"/>
  <c r="AY496" i="8"/>
  <c r="AZ496" i="8"/>
  <c r="BA496" i="8"/>
  <c r="BB496" i="8"/>
  <c r="BC496" i="8"/>
  <c r="BD496" i="8"/>
  <c r="BE496" i="8"/>
  <c r="BF496" i="8"/>
  <c r="BG496" i="8"/>
  <c r="BH496" i="8"/>
  <c r="BI496" i="8"/>
  <c r="BJ496" i="8"/>
  <c r="BK496" i="8"/>
  <c r="BL496" i="8"/>
  <c r="BM496" i="8"/>
  <c r="BN496" i="8"/>
  <c r="BO496" i="8"/>
  <c r="BP496" i="8"/>
  <c r="BQ496" i="8"/>
  <c r="BR496" i="8"/>
  <c r="BS496" i="8"/>
  <c r="BS256" i="8"/>
  <c r="AG508" i="8"/>
  <c r="AH508" i="8"/>
  <c r="BS297" i="8"/>
  <c r="AL513" i="8"/>
  <c r="AS512" i="8"/>
  <c r="AT512" i="8"/>
  <c r="AU512" i="8"/>
  <c r="AV512" i="8"/>
  <c r="AW512" i="8"/>
  <c r="AX512" i="8"/>
  <c r="AY512" i="8"/>
  <c r="AZ512" i="8"/>
  <c r="BA512" i="8"/>
  <c r="BB512" i="8"/>
  <c r="BC512" i="8"/>
  <c r="BD512" i="8"/>
  <c r="BE512" i="8"/>
  <c r="BF512" i="8"/>
  <c r="BG512" i="8"/>
  <c r="BH512" i="8"/>
  <c r="BI512" i="8"/>
  <c r="BJ512" i="8"/>
  <c r="BK512" i="8"/>
  <c r="BL512" i="8"/>
  <c r="BM512" i="8"/>
  <c r="BN512" i="8"/>
  <c r="BO512" i="8"/>
  <c r="BP512" i="8"/>
  <c r="BQ512" i="8"/>
  <c r="BR512" i="8"/>
  <c r="BS512" i="8"/>
  <c r="BS396" i="8"/>
  <c r="AJ510" i="8"/>
  <c r="AK510" i="8"/>
  <c r="AL510" i="8"/>
  <c r="AM510" i="8"/>
  <c r="AN510" i="8"/>
  <c r="AO510" i="8"/>
  <c r="AP510" i="8"/>
  <c r="AQ510" i="8"/>
  <c r="AR510" i="8"/>
  <c r="AS510" i="8"/>
  <c r="AT510" i="8"/>
  <c r="AU510" i="8"/>
  <c r="AV510" i="8"/>
  <c r="AW510" i="8"/>
  <c r="AX510" i="8"/>
  <c r="AY510" i="8"/>
  <c r="AZ510" i="8"/>
  <c r="BA510" i="8"/>
  <c r="BB510" i="8"/>
  <c r="BC510" i="8"/>
  <c r="BD510" i="8"/>
  <c r="BE510" i="8"/>
  <c r="BF510" i="8"/>
  <c r="BG510" i="8"/>
  <c r="BH510" i="8"/>
  <c r="BI510" i="8"/>
  <c r="BJ510" i="8"/>
  <c r="BK510" i="8"/>
  <c r="BL510" i="8"/>
  <c r="BM510" i="8"/>
  <c r="BN510" i="8"/>
  <c r="BO510" i="8"/>
  <c r="BP510" i="8"/>
  <c r="BQ510" i="8"/>
  <c r="BR510" i="8"/>
  <c r="BS510" i="8"/>
  <c r="L218" i="8"/>
  <c r="L171" i="8"/>
  <c r="BS251" i="8"/>
  <c r="K11" i="8"/>
  <c r="K14" i="8"/>
  <c r="K16" i="8"/>
  <c r="K70" i="8"/>
  <c r="L69" i="8"/>
  <c r="Z494" i="8"/>
  <c r="M371" i="8"/>
  <c r="J15" i="8"/>
  <c r="K6" i="8"/>
  <c r="L469" i="8"/>
  <c r="L269" i="8"/>
  <c r="K124" i="8"/>
  <c r="L123" i="8"/>
  <c r="AK511" i="8"/>
  <c r="AL511" i="8"/>
  <c r="AM511" i="8"/>
  <c r="AN511" i="8"/>
  <c r="AO511" i="8"/>
  <c r="AP511" i="8"/>
  <c r="AQ511" i="8"/>
  <c r="AR511" i="8"/>
  <c r="AS511" i="8"/>
  <c r="AT511" i="8"/>
  <c r="AU511" i="8"/>
  <c r="AV511" i="8"/>
  <c r="AW511" i="8"/>
  <c r="AX511" i="8"/>
  <c r="AY511" i="8"/>
  <c r="AZ511" i="8"/>
  <c r="BA511" i="8"/>
  <c r="BB511" i="8"/>
  <c r="BC511" i="8"/>
  <c r="BD511" i="8"/>
  <c r="BE511" i="8"/>
  <c r="BF511" i="8"/>
  <c r="BG511" i="8"/>
  <c r="BH511" i="8"/>
  <c r="BI511" i="8"/>
  <c r="BJ511" i="8"/>
  <c r="BK511" i="8"/>
  <c r="BL511" i="8"/>
  <c r="BM511" i="8"/>
  <c r="BN511" i="8"/>
  <c r="BO511" i="8"/>
  <c r="BP511" i="8"/>
  <c r="BQ511" i="8"/>
  <c r="BR511" i="8"/>
  <c r="BS511" i="8"/>
  <c r="L422" i="8"/>
  <c r="M320" i="8"/>
  <c r="F32" i="4"/>
  <c r="F52" i="4"/>
  <c r="F29" i="4"/>
  <c r="L519" i="8"/>
  <c r="M518" i="8"/>
  <c r="BS353" i="8"/>
  <c r="AI508" i="8"/>
  <c r="AJ508" i="8"/>
  <c r="AK508" i="8"/>
  <c r="AL508" i="8"/>
  <c r="AM508" i="8"/>
  <c r="AN508" i="8"/>
  <c r="AO508" i="8"/>
  <c r="AP508" i="8"/>
  <c r="AQ508" i="8"/>
  <c r="AR508" i="8"/>
  <c r="AS508" i="8"/>
  <c r="AT508" i="8"/>
  <c r="AU508" i="8"/>
  <c r="AV508" i="8"/>
  <c r="AW508" i="8"/>
  <c r="AX508" i="8"/>
  <c r="AY508" i="8"/>
  <c r="AZ508" i="8"/>
  <c r="BA508" i="8"/>
  <c r="BB508" i="8"/>
  <c r="BC508" i="8"/>
  <c r="BD508" i="8"/>
  <c r="BE508" i="8"/>
  <c r="BF508" i="8"/>
  <c r="BG508" i="8"/>
  <c r="BH508" i="8"/>
  <c r="BI508" i="8"/>
  <c r="BJ508" i="8"/>
  <c r="BK508" i="8"/>
  <c r="BL508" i="8"/>
  <c r="BM508" i="8"/>
  <c r="BN508" i="8"/>
  <c r="BO508" i="8"/>
  <c r="BP508" i="8"/>
  <c r="BQ508" i="8"/>
  <c r="BR508" i="8"/>
  <c r="BS508" i="8"/>
  <c r="F142" i="4"/>
  <c r="G9" i="4"/>
  <c r="M171" i="8"/>
  <c r="M218" i="8"/>
  <c r="AM513" i="8"/>
  <c r="AN513" i="8"/>
  <c r="AO513" i="8"/>
  <c r="AP513" i="8"/>
  <c r="L6" i="8"/>
  <c r="K15" i="8"/>
  <c r="AA494" i="8"/>
  <c r="M519" i="8"/>
  <c r="L124" i="8"/>
  <c r="M269" i="8"/>
  <c r="F162" i="4"/>
  <c r="M469" i="8"/>
  <c r="M422" i="8"/>
  <c r="L70" i="8"/>
  <c r="L11" i="8"/>
  <c r="L14" i="8"/>
  <c r="L16" i="8"/>
  <c r="BS397" i="8"/>
  <c r="AQ513" i="8"/>
  <c r="AR513" i="8"/>
  <c r="AS513" i="8"/>
  <c r="AT513" i="8"/>
  <c r="AU513" i="8"/>
  <c r="AV513" i="8"/>
  <c r="AW513" i="8"/>
  <c r="AX513" i="8"/>
  <c r="AY513" i="8"/>
  <c r="AZ513" i="8"/>
  <c r="BA513" i="8"/>
  <c r="BB513" i="8"/>
  <c r="BC513" i="8"/>
  <c r="BD513" i="8"/>
  <c r="BE513" i="8"/>
  <c r="BF513" i="8"/>
  <c r="BG513" i="8"/>
  <c r="BH513" i="8"/>
  <c r="BI513" i="8"/>
  <c r="BJ513" i="8"/>
  <c r="BK513" i="8"/>
  <c r="BL513" i="8"/>
  <c r="BM513" i="8"/>
  <c r="BN513" i="8"/>
  <c r="BO513" i="8"/>
  <c r="BP513" i="8"/>
  <c r="BQ513" i="8"/>
  <c r="BR513" i="8"/>
  <c r="BS513" i="8"/>
  <c r="M11" i="8"/>
  <c r="M14" i="8"/>
  <c r="M16" i="8"/>
  <c r="M70" i="8"/>
  <c r="M124" i="8"/>
  <c r="AB494" i="8"/>
  <c r="M6" i="8"/>
  <c r="L15" i="8"/>
  <c r="BS92" i="8"/>
  <c r="G32" i="4"/>
  <c r="G52" i="4"/>
  <c r="G29" i="4"/>
  <c r="G142" i="4"/>
  <c r="G162" i="4"/>
  <c r="G166" i="4"/>
  <c r="N6" i="8"/>
  <c r="M15" i="8"/>
  <c r="AC494" i="8"/>
  <c r="BS258" i="8"/>
  <c r="AD494" i="8"/>
  <c r="AE494" i="8"/>
  <c r="AF494" i="8"/>
  <c r="AG494" i="8"/>
  <c r="AH494" i="8"/>
  <c r="BS444" i="8"/>
  <c r="AI494" i="8"/>
  <c r="BS38" i="8"/>
  <c r="AJ494" i="8"/>
  <c r="AK494" i="8"/>
  <c r="AL494" i="8"/>
  <c r="AM494" i="8"/>
  <c r="AN494" i="8"/>
  <c r="AO494" i="8"/>
  <c r="AP494" i="8"/>
  <c r="AQ494" i="8"/>
  <c r="AR494" i="8"/>
  <c r="AS494" i="8"/>
  <c r="AT494" i="8"/>
  <c r="AU494" i="8"/>
  <c r="AV494" i="8"/>
  <c r="AW494" i="8"/>
  <c r="AX494" i="8"/>
  <c r="AY494" i="8"/>
  <c r="AZ494" i="8"/>
  <c r="BA494" i="8"/>
  <c r="BB494" i="8"/>
  <c r="BC494" i="8"/>
  <c r="BD494" i="8"/>
  <c r="BE494" i="8"/>
  <c r="BF494" i="8"/>
  <c r="BG494" i="8"/>
  <c r="BH494" i="8"/>
  <c r="BI494" i="8"/>
  <c r="BJ494" i="8"/>
  <c r="BK494" i="8"/>
  <c r="BL494" i="8"/>
  <c r="BM494" i="8"/>
  <c r="BN494" i="8"/>
  <c r="BO494" i="8"/>
  <c r="BP494" i="8"/>
  <c r="BQ494" i="8"/>
  <c r="BR494" i="8"/>
  <c r="BS494" i="8"/>
  <c r="BS393" i="8"/>
  <c r="BS240" i="8"/>
  <c r="BS291" i="8"/>
  <c r="BS342" i="8"/>
  <c r="BS241" i="8"/>
  <c r="M57" i="4"/>
  <c r="M58" i="4"/>
  <c r="M56" i="4"/>
  <c r="M59" i="4"/>
  <c r="M60" i="4"/>
  <c r="M61" i="4"/>
  <c r="M65" i="4"/>
  <c r="M55" i="4"/>
  <c r="T75" i="4"/>
  <c r="M75" i="4"/>
  <c r="O13" i="2"/>
  <c r="O10" i="2"/>
  <c r="O44" i="2"/>
  <c r="O30" i="2"/>
  <c r="O14" i="2"/>
  <c r="N3" i="8"/>
  <c r="M88" i="4"/>
  <c r="M101" i="4"/>
  <c r="M152" i="4"/>
  <c r="O45" i="2"/>
  <c r="M87" i="4"/>
  <c r="M100" i="4"/>
  <c r="M151" i="4"/>
  <c r="M78" i="4"/>
  <c r="M91" i="4"/>
  <c r="M142" i="4"/>
  <c r="M82" i="4"/>
  <c r="M95" i="4"/>
  <c r="M146" i="4"/>
  <c r="E9" i="10"/>
  <c r="M85" i="4"/>
  <c r="M98" i="4"/>
  <c r="M149" i="4"/>
  <c r="M80" i="4"/>
  <c r="M93" i="4"/>
  <c r="M144" i="4"/>
  <c r="E7" i="10"/>
  <c r="E40" i="10"/>
  <c r="M81" i="4"/>
  <c r="M94" i="4"/>
  <c r="M145" i="4"/>
  <c r="E8" i="10"/>
  <c r="E41" i="10"/>
  <c r="M83" i="4"/>
  <c r="M96" i="4"/>
  <c r="M147" i="4"/>
  <c r="E10" i="10"/>
  <c r="M84" i="4"/>
  <c r="M97" i="4"/>
  <c r="M148" i="4"/>
  <c r="E11" i="10"/>
  <c r="M86" i="4"/>
  <c r="M99" i="4"/>
  <c r="M150" i="4"/>
  <c r="E13" i="10"/>
  <c r="E46" i="10"/>
  <c r="M79" i="4"/>
  <c r="M92" i="4"/>
  <c r="N469" i="8"/>
  <c r="M102" i="4"/>
  <c r="M143" i="4"/>
  <c r="E6" i="10"/>
  <c r="E5" i="10"/>
  <c r="E44" i="10"/>
  <c r="P149" i="4"/>
  <c r="E12" i="10"/>
  <c r="N491" i="8"/>
  <c r="E43" i="10"/>
  <c r="E42" i="10"/>
  <c r="BC17" i="10"/>
  <c r="N7" i="8"/>
  <c r="N171" i="8"/>
  <c r="E38" i="10"/>
  <c r="AT17" i="10"/>
  <c r="AI17" i="10"/>
  <c r="AA17" i="10"/>
  <c r="V17" i="10"/>
  <c r="K17" i="10"/>
  <c r="AJ17" i="10"/>
  <c r="BA17" i="10"/>
  <c r="AM17" i="10"/>
  <c r="AG17" i="10"/>
  <c r="AR17" i="10"/>
  <c r="AS17" i="10"/>
  <c r="N218" i="8"/>
  <c r="T504" i="8"/>
  <c r="Q504" i="8"/>
  <c r="R504" i="8"/>
  <c r="U504" i="8"/>
  <c r="P504" i="8"/>
  <c r="O504" i="8"/>
  <c r="S504" i="8"/>
  <c r="V504" i="8"/>
  <c r="W504" i="8"/>
  <c r="N518" i="8"/>
  <c r="N519" i="8"/>
  <c r="E45" i="10"/>
  <c r="E39" i="10"/>
  <c r="L17" i="10"/>
  <c r="AF17" i="10"/>
  <c r="O17" i="10"/>
  <c r="W17" i="10"/>
  <c r="Y17" i="10"/>
  <c r="AO17" i="10"/>
  <c r="AC17" i="10"/>
  <c r="BB17" i="10"/>
  <c r="AN17" i="10"/>
  <c r="AY17" i="10"/>
  <c r="AD17" i="10"/>
  <c r="I17" i="10"/>
  <c r="N320" i="8"/>
  <c r="N371" i="8"/>
  <c r="P17" i="10"/>
  <c r="AU17" i="10"/>
  <c r="AH17" i="10"/>
  <c r="M17" i="10"/>
  <c r="AP17" i="10"/>
  <c r="Z17" i="10"/>
  <c r="AB17" i="10"/>
  <c r="AQ17" i="10"/>
  <c r="J17" i="10"/>
  <c r="Q17" i="10"/>
  <c r="AW17" i="10"/>
  <c r="H17" i="10"/>
  <c r="N422" i="8"/>
  <c r="N269" i="8"/>
  <c r="M162" i="4"/>
  <c r="M166" i="4"/>
  <c r="X17" i="10"/>
  <c r="T17" i="10"/>
  <c r="U17" i="10"/>
  <c r="AL17" i="10"/>
  <c r="N17" i="10"/>
  <c r="AE17" i="10"/>
  <c r="AK17" i="10"/>
  <c r="AX17" i="10"/>
  <c r="R17" i="10"/>
  <c r="AV17" i="10"/>
  <c r="S17" i="10"/>
  <c r="AZ17" i="10"/>
  <c r="BM113" i="8"/>
  <c r="BG467" i="8"/>
  <c r="BG556" i="8"/>
  <c r="BG579" i="8"/>
  <c r="BC467" i="8"/>
  <c r="BC556" i="8"/>
  <c r="BC579" i="8"/>
  <c r="BE467" i="8"/>
  <c r="BE556" i="8"/>
  <c r="BE579" i="8"/>
  <c r="AL467" i="8"/>
  <c r="AL556" i="8"/>
  <c r="AL579" i="8"/>
  <c r="AS467" i="8"/>
  <c r="AS556" i="8"/>
  <c r="AS579" i="8"/>
  <c r="AA467" i="8"/>
  <c r="AA556" i="8"/>
  <c r="AA579" i="8"/>
  <c r="R9" i="10"/>
  <c r="I9" i="10"/>
  <c r="H9" i="10"/>
  <c r="L12" i="10"/>
  <c r="BD467" i="8"/>
  <c r="BD556" i="8"/>
  <c r="BD579" i="8"/>
  <c r="K11" i="10"/>
  <c r="J11" i="10"/>
  <c r="M10" i="10"/>
  <c r="K10" i="10"/>
  <c r="AK467" i="8"/>
  <c r="AK556" i="8"/>
  <c r="AK579" i="8"/>
  <c r="AJ467" i="8"/>
  <c r="AJ556" i="8"/>
  <c r="AJ579" i="8"/>
  <c r="V467" i="8"/>
  <c r="V556" i="8"/>
  <c r="V579" i="8"/>
  <c r="S467" i="8"/>
  <c r="S556" i="8"/>
  <c r="S579" i="8"/>
  <c r="W515" i="8"/>
  <c r="P515" i="8"/>
  <c r="T515" i="8"/>
  <c r="R467" i="8"/>
  <c r="R556" i="8"/>
  <c r="R579" i="8"/>
  <c r="BB59" i="8"/>
  <c r="AQ59" i="8"/>
  <c r="P59" i="8"/>
  <c r="W59" i="8"/>
  <c r="AM59" i="8"/>
  <c r="AZ59" i="8"/>
  <c r="AK59" i="8"/>
  <c r="V59" i="8"/>
  <c r="K5" i="10"/>
  <c r="R59" i="8"/>
  <c r="AW59" i="8"/>
  <c r="AY59" i="8"/>
  <c r="AN113" i="8"/>
  <c r="AT113" i="8"/>
  <c r="AR113" i="8"/>
  <c r="AP113" i="8"/>
  <c r="BG113" i="8"/>
  <c r="W113" i="8"/>
  <c r="X113" i="8"/>
  <c r="BA113" i="8"/>
  <c r="U113" i="8"/>
  <c r="AZ113" i="8"/>
  <c r="AW113" i="8"/>
  <c r="T113" i="8"/>
  <c r="Y467" i="8"/>
  <c r="Y556" i="8"/>
  <c r="Y579" i="8"/>
  <c r="U467" i="8"/>
  <c r="U556" i="8"/>
  <c r="U579" i="8"/>
  <c r="M9" i="10"/>
  <c r="N9" i="10"/>
  <c r="J9" i="10"/>
  <c r="H12" i="10"/>
  <c r="J12" i="10"/>
  <c r="Q467" i="8"/>
  <c r="Q556" i="8"/>
  <c r="Q579" i="8"/>
  <c r="AI467" i="8"/>
  <c r="AI556" i="8"/>
  <c r="AI579" i="8"/>
  <c r="AW467" i="8"/>
  <c r="AW556" i="8"/>
  <c r="AW579" i="8"/>
  <c r="AO467" i="8"/>
  <c r="AO556" i="8"/>
  <c r="AO579" i="8"/>
  <c r="W467" i="8"/>
  <c r="W556" i="8"/>
  <c r="W579" i="8"/>
  <c r="L11" i="10"/>
  <c r="J10" i="10"/>
  <c r="L10" i="10"/>
  <c r="P467" i="8"/>
  <c r="P556" i="8"/>
  <c r="P579" i="8"/>
  <c r="BI467" i="8"/>
  <c r="BI556" i="8"/>
  <c r="BI579" i="8"/>
  <c r="AV467" i="8"/>
  <c r="AV556" i="8"/>
  <c r="AV579" i="8"/>
  <c r="AD467" i="8"/>
  <c r="AD556" i="8"/>
  <c r="AD579" i="8"/>
  <c r="S515" i="8"/>
  <c r="U515" i="8"/>
  <c r="AZ467" i="8"/>
  <c r="AZ556" i="8"/>
  <c r="AZ579" i="8"/>
  <c r="AN467" i="8"/>
  <c r="AN556" i="8"/>
  <c r="AN579" i="8"/>
  <c r="BH467" i="8"/>
  <c r="BH556" i="8"/>
  <c r="BH579" i="8"/>
  <c r="AH467" i="8"/>
  <c r="AH556" i="8"/>
  <c r="AH579" i="8"/>
  <c r="BA467" i="8"/>
  <c r="BA556" i="8"/>
  <c r="BA579" i="8"/>
  <c r="AI59" i="8"/>
  <c r="AU59" i="8"/>
  <c r="AN59" i="8"/>
  <c r="BC59" i="8"/>
  <c r="S59" i="8"/>
  <c r="L5" i="10"/>
  <c r="AF59" i="8"/>
  <c r="Y5" i="10"/>
  <c r="BD59" i="8"/>
  <c r="O59" i="8"/>
  <c r="T59" i="8"/>
  <c r="M5" i="10"/>
  <c r="BG59" i="8"/>
  <c r="U59" i="8"/>
  <c r="N5" i="10"/>
  <c r="BJ113" i="8"/>
  <c r="AO113" i="8"/>
  <c r="AY113" i="8"/>
  <c r="AQ113" i="8"/>
  <c r="V113" i="8"/>
  <c r="BD113" i="8"/>
  <c r="AM113" i="8"/>
  <c r="AV113" i="8"/>
  <c r="AS113" i="8"/>
  <c r="Z113" i="8"/>
  <c r="BB113" i="8"/>
  <c r="AH113" i="8"/>
  <c r="BL113" i="8"/>
  <c r="Z467" i="8"/>
  <c r="Z556" i="8"/>
  <c r="Z579" i="8"/>
  <c r="AR467" i="8"/>
  <c r="AR556" i="8"/>
  <c r="AR579" i="8"/>
  <c r="AB467" i="8"/>
  <c r="AB556" i="8"/>
  <c r="AB579" i="8"/>
  <c r="AE467" i="8"/>
  <c r="AE556" i="8"/>
  <c r="AE579" i="8"/>
  <c r="P9" i="10"/>
  <c r="L9" i="10"/>
  <c r="Q9" i="10"/>
  <c r="K12" i="10"/>
  <c r="M12" i="10"/>
  <c r="X467" i="8"/>
  <c r="X556" i="8"/>
  <c r="X579" i="8"/>
  <c r="AX467" i="8"/>
  <c r="AX556" i="8"/>
  <c r="AX579" i="8"/>
  <c r="H11" i="10"/>
  <c r="H10" i="10"/>
  <c r="BF467" i="8"/>
  <c r="BF556" i="8"/>
  <c r="BF579" i="8"/>
  <c r="AM467" i="8"/>
  <c r="AM556" i="8"/>
  <c r="AM579" i="8"/>
  <c r="V515" i="8"/>
  <c r="R515" i="8"/>
  <c r="O218" i="8"/>
  <c r="AT467" i="8"/>
  <c r="AT556" i="8"/>
  <c r="AT579" i="8"/>
  <c r="O171" i="8"/>
  <c r="X59" i="8"/>
  <c r="Q5" i="10"/>
  <c r="AX59" i="8"/>
  <c r="AH59" i="8"/>
  <c r="AD59" i="8"/>
  <c r="Y59" i="8"/>
  <c r="BF59" i="8"/>
  <c r="J5" i="10"/>
  <c r="Q59" i="8"/>
  <c r="AG59" i="8"/>
  <c r="AR59" i="8"/>
  <c r="BA59" i="8"/>
  <c r="Z59" i="8"/>
  <c r="BE113" i="8"/>
  <c r="BC113" i="8"/>
  <c r="BI113" i="8"/>
  <c r="AL113" i="8"/>
  <c r="S113" i="8"/>
  <c r="Q113" i="8"/>
  <c r="W6" i="10"/>
  <c r="AD113" i="8"/>
  <c r="O113" i="8"/>
  <c r="AC113" i="8"/>
  <c r="BF113" i="8"/>
  <c r="AJ113" i="8"/>
  <c r="AF113" i="8"/>
  <c r="K6" i="10"/>
  <c r="R113" i="8"/>
  <c r="BJ467" i="8"/>
  <c r="BJ556" i="8"/>
  <c r="BJ579" i="8"/>
  <c r="BE17" i="10"/>
  <c r="K9" i="10"/>
  <c r="O9" i="10"/>
  <c r="I12" i="10"/>
  <c r="N12" i="10"/>
  <c r="O467" i="8"/>
  <c r="O556" i="8"/>
  <c r="O579" i="8"/>
  <c r="O469" i="8"/>
  <c r="AG467" i="8"/>
  <c r="AG556" i="8"/>
  <c r="AG579" i="8"/>
  <c r="T467" i="8"/>
  <c r="T556" i="8"/>
  <c r="T579" i="8"/>
  <c r="BB467" i="8"/>
  <c r="BB556" i="8"/>
  <c r="BB579" i="8"/>
  <c r="I11" i="10"/>
  <c r="I10" i="10"/>
  <c r="AU467" i="8"/>
  <c r="AU556" i="8"/>
  <c r="AU579" i="8"/>
  <c r="AF467" i="8"/>
  <c r="AF556" i="8"/>
  <c r="AF579" i="8"/>
  <c r="X504" i="8"/>
  <c r="O515" i="8"/>
  <c r="Q515" i="8"/>
  <c r="AY467" i="8"/>
  <c r="AY556" i="8"/>
  <c r="AY579" i="8"/>
  <c r="AQ467" i="8"/>
  <c r="AQ556" i="8"/>
  <c r="AQ579" i="8"/>
  <c r="AC467" i="8"/>
  <c r="AC556" i="8"/>
  <c r="AC579" i="8"/>
  <c r="AP467" i="8"/>
  <c r="AP556" i="8"/>
  <c r="AP579" i="8"/>
  <c r="N11" i="8"/>
  <c r="AS59" i="8"/>
  <c r="AV59" i="8"/>
  <c r="AE59" i="8"/>
  <c r="AJ59" i="8"/>
  <c r="AT59" i="8"/>
  <c r="AP59" i="8"/>
  <c r="AC59" i="8"/>
  <c r="AB59" i="8"/>
  <c r="BE59" i="8"/>
  <c r="AA59" i="8"/>
  <c r="AO59" i="8"/>
  <c r="AL59" i="8"/>
  <c r="AX113" i="8"/>
  <c r="AK113" i="8"/>
  <c r="BK113" i="8"/>
  <c r="AG113" i="8"/>
  <c r="AA113" i="8"/>
  <c r="AE113" i="8"/>
  <c r="X6" i="10"/>
  <c r="AI113" i="8"/>
  <c r="P113" i="8"/>
  <c r="AU113" i="8"/>
  <c r="AB113" i="8"/>
  <c r="U6" i="10"/>
  <c r="BH113" i="8"/>
  <c r="Y113" i="8"/>
  <c r="BD17" i="10"/>
  <c r="BO113" i="8"/>
  <c r="Q517" i="8"/>
  <c r="Q557" i="8"/>
  <c r="Q580" i="8"/>
  <c r="BL467" i="8"/>
  <c r="BL556" i="8"/>
  <c r="BL579" i="8"/>
  <c r="P218" i="8"/>
  <c r="V517" i="8"/>
  <c r="V557" i="8"/>
  <c r="V580" i="8"/>
  <c r="T420" i="8"/>
  <c r="T555" i="8"/>
  <c r="T578" i="8"/>
  <c r="S318" i="8"/>
  <c r="S553" i="8"/>
  <c r="S576" i="8"/>
  <c r="S369" i="8"/>
  <c r="S554" i="8"/>
  <c r="S577" i="8"/>
  <c r="U267" i="8"/>
  <c r="U552" i="8"/>
  <c r="U575" i="8"/>
  <c r="P517" i="8"/>
  <c r="P557" i="8"/>
  <c r="P580" i="8"/>
  <c r="R318" i="8"/>
  <c r="R553" i="8"/>
  <c r="R576" i="8"/>
  <c r="O517" i="8"/>
  <c r="O557" i="8"/>
  <c r="O580" i="8"/>
  <c r="O518" i="8"/>
  <c r="O519" i="8"/>
  <c r="P369" i="8"/>
  <c r="P554" i="8"/>
  <c r="P577" i="8"/>
  <c r="V267" i="8"/>
  <c r="V552" i="8"/>
  <c r="V575" i="8"/>
  <c r="T9" i="10"/>
  <c r="BF17" i="10"/>
  <c r="BH59" i="8"/>
  <c r="O369" i="8"/>
  <c r="O554" i="8"/>
  <c r="O577" i="8"/>
  <c r="O371" i="8"/>
  <c r="S267" i="8"/>
  <c r="S552" i="8"/>
  <c r="S575" i="8"/>
  <c r="U517" i="8"/>
  <c r="U557" i="8"/>
  <c r="U580" i="8"/>
  <c r="Q369" i="8"/>
  <c r="Q554" i="8"/>
  <c r="Q577" i="8"/>
  <c r="O267" i="8"/>
  <c r="O552" i="8"/>
  <c r="O575" i="8"/>
  <c r="O269" i="8"/>
  <c r="BN113" i="8"/>
  <c r="P318" i="8"/>
  <c r="P553" i="8"/>
  <c r="P576" i="8"/>
  <c r="P420" i="8"/>
  <c r="P555" i="8"/>
  <c r="P578" i="8"/>
  <c r="R517" i="8"/>
  <c r="R557" i="8"/>
  <c r="R580" i="8"/>
  <c r="Y504" i="8"/>
  <c r="O318" i="8"/>
  <c r="O553" i="8"/>
  <c r="O576" i="8"/>
  <c r="O320" i="8"/>
  <c r="R420" i="8"/>
  <c r="R555" i="8"/>
  <c r="R578" i="8"/>
  <c r="X267" i="8"/>
  <c r="X552" i="8"/>
  <c r="X575" i="8"/>
  <c r="Q318" i="8"/>
  <c r="Q553" i="8"/>
  <c r="Q576" i="8"/>
  <c r="Q420" i="8"/>
  <c r="Q555" i="8"/>
  <c r="Q578" i="8"/>
  <c r="Q267" i="8"/>
  <c r="Q552" i="8"/>
  <c r="Q575" i="8"/>
  <c r="T318" i="8"/>
  <c r="T553" i="8"/>
  <c r="T576" i="8"/>
  <c r="R369" i="8"/>
  <c r="R554" i="8"/>
  <c r="R577" i="8"/>
  <c r="Y267" i="8"/>
  <c r="Y552" i="8"/>
  <c r="Y575" i="8"/>
  <c r="BK467" i="8"/>
  <c r="BK556" i="8"/>
  <c r="BK579" i="8"/>
  <c r="AE267" i="8"/>
  <c r="AE318" i="8"/>
  <c r="AE369" i="8"/>
  <c r="AE420" i="8"/>
  <c r="AE171" i="8"/>
  <c r="AE218" i="8"/>
  <c r="AE269" i="8"/>
  <c r="AE320" i="8"/>
  <c r="AE371" i="8"/>
  <c r="AE422" i="8"/>
  <c r="AE469" i="8"/>
  <c r="Z504" i="8"/>
  <c r="AA504" i="8"/>
  <c r="AB504" i="8"/>
  <c r="AC504" i="8"/>
  <c r="AD504" i="8"/>
  <c r="AE504" i="8"/>
  <c r="AE515" i="8"/>
  <c r="AE517" i="8"/>
  <c r="AD515" i="8"/>
  <c r="AC515" i="8"/>
  <c r="AB515" i="8"/>
  <c r="AA515" i="8"/>
  <c r="Z515" i="8"/>
  <c r="Y515" i="8"/>
  <c r="X515" i="8"/>
  <c r="P518" i="8"/>
  <c r="Q518" i="8"/>
  <c r="R518" i="8"/>
  <c r="S518" i="8"/>
  <c r="T518" i="8"/>
  <c r="U518" i="8"/>
  <c r="V518" i="8"/>
  <c r="W518" i="8"/>
  <c r="X518" i="8"/>
  <c r="Y518" i="8"/>
  <c r="Z518" i="8"/>
  <c r="AA518" i="8"/>
  <c r="AB518" i="8"/>
  <c r="AC518" i="8"/>
  <c r="AD518" i="8"/>
  <c r="AE518" i="8"/>
  <c r="AE519" i="8"/>
  <c r="N542" i="8"/>
  <c r="O526" i="8"/>
  <c r="O542" i="8"/>
  <c r="P526" i="8"/>
  <c r="P542" i="8"/>
  <c r="Q526" i="8"/>
  <c r="Q542" i="8"/>
  <c r="R526" i="8"/>
  <c r="R542" i="8"/>
  <c r="S526" i="8"/>
  <c r="S542" i="8"/>
  <c r="T526" i="8"/>
  <c r="T542" i="8"/>
  <c r="U526" i="8"/>
  <c r="U542" i="8"/>
  <c r="V526" i="8"/>
  <c r="V542" i="8"/>
  <c r="W526" i="8"/>
  <c r="W542" i="8"/>
  <c r="X526" i="8"/>
  <c r="X542" i="8"/>
  <c r="Y526" i="8"/>
  <c r="Y542" i="8"/>
  <c r="Z526" i="8"/>
  <c r="Z542" i="8"/>
  <c r="AA526" i="8"/>
  <c r="AA542" i="8"/>
  <c r="AB526" i="8"/>
  <c r="AB542" i="8"/>
  <c r="AC526" i="8"/>
  <c r="AC542" i="8"/>
  <c r="AD526" i="8"/>
  <c r="AD542" i="8"/>
  <c r="AE526" i="8"/>
  <c r="O10" i="10"/>
  <c r="M11" i="10"/>
  <c r="U420" i="8"/>
  <c r="U555" i="8"/>
  <c r="U578" i="8"/>
  <c r="O12" i="10"/>
  <c r="R267" i="8"/>
  <c r="R552" i="8"/>
  <c r="R575" i="8"/>
  <c r="P171" i="8"/>
  <c r="W267" i="8"/>
  <c r="W552" i="8"/>
  <c r="W575" i="8"/>
  <c r="S517" i="8"/>
  <c r="S557" i="8"/>
  <c r="S580" i="8"/>
  <c r="O420" i="8"/>
  <c r="O555" i="8"/>
  <c r="O578" i="8"/>
  <c r="T267" i="8"/>
  <c r="T552" i="8"/>
  <c r="T575" i="8"/>
  <c r="T517" i="8"/>
  <c r="T557" i="8"/>
  <c r="T580" i="8"/>
  <c r="W517" i="8"/>
  <c r="W557" i="8"/>
  <c r="W580" i="8"/>
  <c r="S420" i="8"/>
  <c r="S555" i="8"/>
  <c r="S578" i="8"/>
  <c r="P267" i="8"/>
  <c r="P552" i="8"/>
  <c r="P575" i="8"/>
  <c r="S9" i="10"/>
  <c r="BG17" i="10"/>
  <c r="Z267" i="8"/>
  <c r="Z552" i="8"/>
  <c r="Z575" i="8"/>
  <c r="O11" i="10"/>
  <c r="Q171" i="8"/>
  <c r="V420" i="8"/>
  <c r="V555" i="8"/>
  <c r="V578" i="8"/>
  <c r="P269" i="8"/>
  <c r="N10" i="10"/>
  <c r="O422" i="8"/>
  <c r="T369" i="8"/>
  <c r="V318" i="8"/>
  <c r="V553" i="8"/>
  <c r="V576" i="8"/>
  <c r="U318" i="8"/>
  <c r="U553" i="8"/>
  <c r="U576" i="8"/>
  <c r="X517" i="8"/>
  <c r="X557" i="8"/>
  <c r="X580" i="8"/>
  <c r="BJ59" i="8"/>
  <c r="BP113" i="8"/>
  <c r="P12" i="10"/>
  <c r="N11" i="10"/>
  <c r="AA267" i="8"/>
  <c r="AA552" i="8"/>
  <c r="AA575" i="8"/>
  <c r="P469" i="8"/>
  <c r="BM467" i="8"/>
  <c r="BM556" i="8"/>
  <c r="BM579" i="8"/>
  <c r="Q218" i="8"/>
  <c r="BI59" i="8"/>
  <c r="R12" i="10"/>
  <c r="AC267" i="8"/>
  <c r="W318" i="8"/>
  <c r="P11" i="10"/>
  <c r="BS102" i="8"/>
  <c r="P320" i="8"/>
  <c r="P371" i="8"/>
  <c r="W420" i="8"/>
  <c r="W555" i="8"/>
  <c r="W578" i="8"/>
  <c r="BN467" i="8"/>
  <c r="BN556" i="8"/>
  <c r="BN579" i="8"/>
  <c r="AB267" i="8"/>
  <c r="Q469" i="8"/>
  <c r="U369" i="8"/>
  <c r="BK59" i="8"/>
  <c r="AD267" i="8"/>
  <c r="X318" i="8"/>
  <c r="P422" i="8"/>
  <c r="Y318" i="8"/>
  <c r="R171" i="8"/>
  <c r="BH17" i="10"/>
  <c r="R218" i="8"/>
  <c r="P519" i="8"/>
  <c r="Y517" i="8"/>
  <c r="Y557" i="8"/>
  <c r="Y580" i="8"/>
  <c r="Q12" i="10"/>
  <c r="Q269" i="8"/>
  <c r="V369" i="8"/>
  <c r="BI17" i="10"/>
  <c r="R269" i="8"/>
  <c r="S218" i="8"/>
  <c r="BO467" i="8"/>
  <c r="BO556" i="8"/>
  <c r="BO579" i="8"/>
  <c r="Y553" i="8"/>
  <c r="AD552" i="8"/>
  <c r="BL59" i="8"/>
  <c r="Z318" i="8"/>
  <c r="W369" i="8"/>
  <c r="W554" i="8"/>
  <c r="W577" i="8"/>
  <c r="BP467" i="8"/>
  <c r="BP556" i="8"/>
  <c r="BP579" i="8"/>
  <c r="W9" i="10"/>
  <c r="U554" i="8"/>
  <c r="Q320" i="8"/>
  <c r="BS113" i="8"/>
  <c r="Y420" i="8"/>
  <c r="Y555" i="8"/>
  <c r="Y578" i="8"/>
  <c r="Q519" i="8"/>
  <c r="S171" i="8"/>
  <c r="X553" i="8"/>
  <c r="R469" i="8"/>
  <c r="V9" i="10"/>
  <c r="Z517" i="8"/>
  <c r="Z557" i="8"/>
  <c r="Z580" i="8"/>
  <c r="Q371" i="8"/>
  <c r="AC552" i="8"/>
  <c r="BJ17" i="10"/>
  <c r="V554" i="8"/>
  <c r="P10" i="10"/>
  <c r="X420" i="8"/>
  <c r="X555" i="8"/>
  <c r="X578" i="8"/>
  <c r="U9" i="10"/>
  <c r="Q422" i="8"/>
  <c r="AB552" i="8"/>
  <c r="R10" i="10"/>
  <c r="Q10" i="10"/>
  <c r="AF267" i="8"/>
  <c r="W553" i="8"/>
  <c r="S12" i="10"/>
  <c r="X369" i="8"/>
  <c r="V577" i="8"/>
  <c r="S469" i="8"/>
  <c r="X576" i="8"/>
  <c r="AA517" i="8"/>
  <c r="AA557" i="8"/>
  <c r="AA580" i="8"/>
  <c r="AA318" i="8"/>
  <c r="U577" i="8"/>
  <c r="AD575" i="8"/>
  <c r="Y369" i="8"/>
  <c r="W576" i="8"/>
  <c r="AG267" i="8"/>
  <c r="AE552" i="8"/>
  <c r="Y9" i="10"/>
  <c r="Z553" i="8"/>
  <c r="Z420" i="8"/>
  <c r="Z555" i="8"/>
  <c r="Z578" i="8"/>
  <c r="R422" i="8"/>
  <c r="BQ556" i="8"/>
  <c r="BQ579" i="8"/>
  <c r="AC575" i="8"/>
  <c r="R371" i="8"/>
  <c r="T171" i="8"/>
  <c r="R320" i="8"/>
  <c r="BM59" i="8"/>
  <c r="Y576" i="8"/>
  <c r="T218" i="8"/>
  <c r="T12" i="10"/>
  <c r="X9" i="10"/>
  <c r="AF552" i="8"/>
  <c r="S10" i="10"/>
  <c r="AB575" i="8"/>
  <c r="BS454" i="8"/>
  <c r="R519" i="8"/>
  <c r="S269" i="8"/>
  <c r="T269" i="8"/>
  <c r="Z369" i="8"/>
  <c r="BO59" i="8"/>
  <c r="BN59" i="8"/>
  <c r="AH267" i="8"/>
  <c r="S422" i="8"/>
  <c r="Z576" i="8"/>
  <c r="AE575" i="8"/>
  <c r="T10" i="10"/>
  <c r="T469" i="8"/>
  <c r="BR556" i="8"/>
  <c r="BR579" i="8"/>
  <c r="AA420" i="8"/>
  <c r="AA555" i="8"/>
  <c r="AA578" i="8"/>
  <c r="AG552" i="8"/>
  <c r="Q11" i="10"/>
  <c r="Y554" i="8"/>
  <c r="S519" i="8"/>
  <c r="BS465" i="8"/>
  <c r="AF575" i="8"/>
  <c r="U12" i="10"/>
  <c r="S320" i="8"/>
  <c r="AB517" i="8"/>
  <c r="AB557" i="8"/>
  <c r="AB580" i="8"/>
  <c r="AA553" i="8"/>
  <c r="R11" i="10"/>
  <c r="V12" i="10"/>
  <c r="U218" i="8"/>
  <c r="AB318" i="8"/>
  <c r="U171" i="8"/>
  <c r="S371" i="8"/>
  <c r="Z9" i="10"/>
  <c r="X554" i="8"/>
  <c r="U10" i="10"/>
  <c r="U469" i="8"/>
  <c r="T422" i="8"/>
  <c r="BP59" i="8"/>
  <c r="U269" i="8"/>
  <c r="V171" i="8"/>
  <c r="AB553" i="8"/>
  <c r="AC420" i="8"/>
  <c r="AC555" i="8"/>
  <c r="AC578" i="8"/>
  <c r="S11" i="10"/>
  <c r="AI267" i="8"/>
  <c r="T320" i="8"/>
  <c r="AG575" i="8"/>
  <c r="AA9" i="10"/>
  <c r="X577" i="8"/>
  <c r="T371" i="8"/>
  <c r="AA576" i="8"/>
  <c r="AB420" i="8"/>
  <c r="AB555" i="8"/>
  <c r="AB578" i="8"/>
  <c r="AA369" i="8"/>
  <c r="Z554" i="8"/>
  <c r="V218" i="8"/>
  <c r="BS467" i="8"/>
  <c r="BS556" i="8"/>
  <c r="BS579" i="8"/>
  <c r="T519" i="8"/>
  <c r="Y577" i="8"/>
  <c r="AC517" i="8"/>
  <c r="AC557" i="8"/>
  <c r="AC580" i="8"/>
  <c r="AH552" i="8"/>
  <c r="AC318" i="8"/>
  <c r="T11" i="10"/>
  <c r="AH575" i="8"/>
  <c r="U519" i="8"/>
  <c r="AD517" i="8"/>
  <c r="AD557" i="8"/>
  <c r="AD580" i="8"/>
  <c r="AB9" i="10"/>
  <c r="AB369" i="8"/>
  <c r="AI552" i="8"/>
  <c r="BS48" i="8"/>
  <c r="V269" i="8"/>
  <c r="V10" i="10"/>
  <c r="V469" i="8"/>
  <c r="AA554" i="8"/>
  <c r="AC553" i="8"/>
  <c r="AJ267" i="8"/>
  <c r="AB576" i="8"/>
  <c r="U422" i="8"/>
  <c r="AD420" i="8"/>
  <c r="AD555" i="8"/>
  <c r="AD578" i="8"/>
  <c r="Z577" i="8"/>
  <c r="AD318" i="8"/>
  <c r="W218" i="8"/>
  <c r="AF504" i="8"/>
  <c r="U371" i="8"/>
  <c r="U320" i="8"/>
  <c r="W171" i="8"/>
  <c r="X218" i="8"/>
  <c r="AC369" i="8"/>
  <c r="X171" i="8"/>
  <c r="AC9" i="10"/>
  <c r="AC576" i="8"/>
  <c r="BS59" i="8"/>
  <c r="V371" i="8"/>
  <c r="AD553" i="8"/>
  <c r="V320" i="8"/>
  <c r="AF515" i="8"/>
  <c r="AG504" i="8"/>
  <c r="W10" i="10"/>
  <c r="AE555" i="8"/>
  <c r="AE578" i="8"/>
  <c r="AJ552" i="8"/>
  <c r="U11" i="10"/>
  <c r="AB554" i="8"/>
  <c r="AA577" i="8"/>
  <c r="W469" i="8"/>
  <c r="W269" i="8"/>
  <c r="AI575" i="8"/>
  <c r="AK267" i="8"/>
  <c r="AE557" i="8"/>
  <c r="AE580" i="8"/>
  <c r="V422" i="8"/>
  <c r="V519" i="8"/>
  <c r="V11" i="10"/>
  <c r="W519" i="8"/>
  <c r="AK552" i="8"/>
  <c r="X269" i="8"/>
  <c r="AB577" i="8"/>
  <c r="AF517" i="8"/>
  <c r="AF557" i="8"/>
  <c r="AF580" i="8"/>
  <c r="AF420" i="8"/>
  <c r="AF555" i="8"/>
  <c r="AF578" i="8"/>
  <c r="Y218" i="8"/>
  <c r="AF318" i="8"/>
  <c r="W320" i="8"/>
  <c r="AD9" i="10"/>
  <c r="Y171" i="8"/>
  <c r="W422" i="8"/>
  <c r="AJ575" i="8"/>
  <c r="W371" i="8"/>
  <c r="X10" i="10"/>
  <c r="AC554" i="8"/>
  <c r="AL267" i="8"/>
  <c r="X469" i="8"/>
  <c r="AD369" i="8"/>
  <c r="AG515" i="8"/>
  <c r="AH504" i="8"/>
  <c r="AE553" i="8"/>
  <c r="AD576" i="8"/>
  <c r="AL552" i="8"/>
  <c r="AI504" i="8"/>
  <c r="AH515" i="8"/>
  <c r="AG420" i="8"/>
  <c r="AG555" i="8"/>
  <c r="AG578" i="8"/>
  <c r="X371" i="8"/>
  <c r="AM267" i="8"/>
  <c r="X320" i="8"/>
  <c r="AK575" i="8"/>
  <c r="AE576" i="8"/>
  <c r="Y469" i="8"/>
  <c r="AG318" i="8"/>
  <c r="AE9" i="10"/>
  <c r="AC577" i="8"/>
  <c r="AF553" i="8"/>
  <c r="Z218" i="8"/>
  <c r="Y10" i="10"/>
  <c r="W11" i="10"/>
  <c r="Y269" i="8"/>
  <c r="AG517" i="8"/>
  <c r="AG557" i="8"/>
  <c r="AG580" i="8"/>
  <c r="AD554" i="8"/>
  <c r="X422" i="8"/>
  <c r="Z171" i="8"/>
  <c r="X519" i="8"/>
  <c r="Z269" i="8"/>
  <c r="AF369" i="8"/>
  <c r="AF576" i="8"/>
  <c r="Z469" i="8"/>
  <c r="Y371" i="8"/>
  <c r="AH517" i="8"/>
  <c r="AH557" i="8"/>
  <c r="AH580" i="8"/>
  <c r="AL575" i="8"/>
  <c r="AA218" i="8"/>
  <c r="AH318" i="8"/>
  <c r="AF9" i="10"/>
  <c r="AH420" i="8"/>
  <c r="AH555" i="8"/>
  <c r="AH578" i="8"/>
  <c r="X11" i="10"/>
  <c r="Y320" i="8"/>
  <c r="AM552" i="8"/>
  <c r="AA171" i="8"/>
  <c r="AG553" i="8"/>
  <c r="AI515" i="8"/>
  <c r="AJ504" i="8"/>
  <c r="Y519" i="8"/>
  <c r="Y422" i="8"/>
  <c r="AN267" i="8"/>
  <c r="AD577" i="8"/>
  <c r="AE554" i="8"/>
  <c r="Z10" i="10"/>
  <c r="AK504" i="8"/>
  <c r="AJ515" i="8"/>
  <c r="AG576" i="8"/>
  <c r="Z320" i="8"/>
  <c r="AN552" i="8"/>
  <c r="Z519" i="8"/>
  <c r="AI517" i="8"/>
  <c r="AI557" i="8"/>
  <c r="AI580" i="8"/>
  <c r="AI420" i="8"/>
  <c r="AI555" i="8"/>
  <c r="AI578" i="8"/>
  <c r="AA10" i="10"/>
  <c r="AG369" i="8"/>
  <c r="AG9" i="10"/>
  <c r="AH553" i="8"/>
  <c r="AB218" i="8"/>
  <c r="AO267" i="8"/>
  <c r="Z371" i="8"/>
  <c r="AA469" i="8"/>
  <c r="AF554" i="8"/>
  <c r="AI318" i="8"/>
  <c r="Z422" i="8"/>
  <c r="AB171" i="8"/>
  <c r="Y11" i="10"/>
  <c r="AA269" i="8"/>
  <c r="AE577" i="8"/>
  <c r="AM575" i="8"/>
  <c r="AB269" i="8"/>
  <c r="AC171" i="8"/>
  <c r="AH369" i="8"/>
  <c r="AB469" i="8"/>
  <c r="AO552" i="8"/>
  <c r="AA320" i="8"/>
  <c r="AI553" i="8"/>
  <c r="AF577" i="8"/>
  <c r="AC218" i="8"/>
  <c r="AG554" i="8"/>
  <c r="Z11" i="10"/>
  <c r="AJ517" i="8"/>
  <c r="AJ557" i="8"/>
  <c r="AJ580" i="8"/>
  <c r="AP267" i="8"/>
  <c r="AH9" i="10"/>
  <c r="AA422" i="8"/>
  <c r="AA371" i="8"/>
  <c r="AH576" i="8"/>
  <c r="AN575" i="8"/>
  <c r="AL504" i="8"/>
  <c r="AK515" i="8"/>
  <c r="AJ318" i="8"/>
  <c r="AJ420" i="8"/>
  <c r="AJ555" i="8"/>
  <c r="AJ578" i="8"/>
  <c r="AA519" i="8"/>
  <c r="AB10" i="10"/>
  <c r="AI9" i="10"/>
  <c r="AB422" i="8"/>
  <c r="AK420" i="8"/>
  <c r="AK555" i="8"/>
  <c r="AK578" i="8"/>
  <c r="AP552" i="8"/>
  <c r="AC10" i="10"/>
  <c r="AD218" i="8"/>
  <c r="AO575" i="8"/>
  <c r="AC269" i="8"/>
  <c r="AQ267" i="8"/>
  <c r="AM504" i="8"/>
  <c r="AL515" i="8"/>
  <c r="AG577" i="8"/>
  <c r="AI576" i="8"/>
  <c r="AC469" i="8"/>
  <c r="AJ553" i="8"/>
  <c r="AB371" i="8"/>
  <c r="AI369" i="8"/>
  <c r="AB320" i="8"/>
  <c r="AH554" i="8"/>
  <c r="AK318" i="8"/>
  <c r="AB519" i="8"/>
  <c r="AA11" i="10"/>
  <c r="AK517" i="8"/>
  <c r="AK557" i="8"/>
  <c r="AK580" i="8"/>
  <c r="AD171" i="8"/>
  <c r="AC519" i="8"/>
  <c r="AL517" i="8"/>
  <c r="AL557" i="8"/>
  <c r="AL580" i="8"/>
  <c r="AP575" i="8"/>
  <c r="AR267" i="8"/>
  <c r="AB11" i="10"/>
  <c r="AI554" i="8"/>
  <c r="AC422" i="8"/>
  <c r="AC320" i="8"/>
  <c r="AD469" i="8"/>
  <c r="AM515" i="8"/>
  <c r="AN504" i="8"/>
  <c r="AQ552" i="8"/>
  <c r="AK553" i="8"/>
  <c r="AH577" i="8"/>
  <c r="AC371" i="8"/>
  <c r="AJ576" i="8"/>
  <c r="AJ9" i="10"/>
  <c r="AL420" i="8"/>
  <c r="AL555" i="8"/>
  <c r="AL578" i="8"/>
  <c r="AL318" i="8"/>
  <c r="AD269" i="8"/>
  <c r="AJ369" i="8"/>
  <c r="AD10" i="10"/>
  <c r="AJ554" i="8"/>
  <c r="AD371" i="8"/>
  <c r="AF171" i="8"/>
  <c r="AC11" i="10"/>
  <c r="AQ575" i="8"/>
  <c r="AI577" i="8"/>
  <c r="AF218" i="8"/>
  <c r="AM517" i="8"/>
  <c r="AM557" i="8"/>
  <c r="AM580" i="8"/>
  <c r="AK9" i="10"/>
  <c r="AM420" i="8"/>
  <c r="AM555" i="8"/>
  <c r="AM578" i="8"/>
  <c r="AS267" i="8"/>
  <c r="P143" i="4"/>
  <c r="AE10" i="10"/>
  <c r="AD320" i="8"/>
  <c r="AD422" i="8"/>
  <c r="AK369" i="8"/>
  <c r="AM318" i="8"/>
  <c r="AL553" i="8"/>
  <c r="AK576" i="8"/>
  <c r="AO504" i="8"/>
  <c r="AN515" i="8"/>
  <c r="AR552" i="8"/>
  <c r="AD519" i="8"/>
  <c r="P144" i="4"/>
  <c r="P145" i="4"/>
  <c r="P146" i="4"/>
  <c r="AF518" i="8"/>
  <c r="AF10" i="10"/>
  <c r="AR575" i="8"/>
  <c r="AK554" i="8"/>
  <c r="AN318" i="8"/>
  <c r="AG171" i="8"/>
  <c r="AF269" i="8"/>
  <c r="P150" i="4"/>
  <c r="AN420" i="8"/>
  <c r="AN555" i="8"/>
  <c r="AN578" i="8"/>
  <c r="AL576" i="8"/>
  <c r="P147" i="4"/>
  <c r="P148" i="4"/>
  <c r="AT267" i="8"/>
  <c r="AD11" i="10"/>
  <c r="AN517" i="8"/>
  <c r="AN557" i="8"/>
  <c r="AN580" i="8"/>
  <c r="AL9" i="10"/>
  <c r="AM553" i="8"/>
  <c r="P151" i="4"/>
  <c r="AP504" i="8"/>
  <c r="AO515" i="8"/>
  <c r="AS552" i="8"/>
  <c r="AF469" i="8"/>
  <c r="AG218" i="8"/>
  <c r="AL369" i="8"/>
  <c r="AJ577" i="8"/>
  <c r="AL554" i="8"/>
  <c r="AS575" i="8"/>
  <c r="AO517" i="8"/>
  <c r="AO557" i="8"/>
  <c r="AO580" i="8"/>
  <c r="AE11" i="10"/>
  <c r="AT552" i="8"/>
  <c r="AF371" i="8"/>
  <c r="AN553" i="8"/>
  <c r="AG469" i="8"/>
  <c r="AQ504" i="8"/>
  <c r="AP515" i="8"/>
  <c r="AU267" i="8"/>
  <c r="AO420" i="8"/>
  <c r="AO555" i="8"/>
  <c r="AO578" i="8"/>
  <c r="AO318" i="8"/>
  <c r="AM369" i="8"/>
  <c r="AF519" i="8"/>
  <c r="AG518" i="8"/>
  <c r="E17" i="10"/>
  <c r="P152" i="4"/>
  <c r="AG10" i="10"/>
  <c r="E20" i="10"/>
  <c r="E51" i="10"/>
  <c r="P155" i="4"/>
  <c r="AM9" i="10"/>
  <c r="AG269" i="8"/>
  <c r="AH171" i="8"/>
  <c r="AK577" i="8"/>
  <c r="P156" i="4"/>
  <c r="E21" i="10"/>
  <c r="E52" i="10"/>
  <c r="AH218" i="8"/>
  <c r="P160" i="4"/>
  <c r="E25" i="10"/>
  <c r="AF320" i="8"/>
  <c r="AM576" i="8"/>
  <c r="AF422" i="8"/>
  <c r="AG422" i="8"/>
  <c r="AG320" i="8"/>
  <c r="D25" i="10"/>
  <c r="C25" i="10"/>
  <c r="E56" i="10"/>
  <c r="AI218" i="8"/>
  <c r="AI171" i="8"/>
  <c r="AV267" i="8"/>
  <c r="AG519" i="8"/>
  <c r="AH518" i="8"/>
  <c r="AM554" i="8"/>
  <c r="AR504" i="8"/>
  <c r="AQ515" i="8"/>
  <c r="AH469" i="8"/>
  <c r="AT575" i="8"/>
  <c r="AL577" i="8"/>
  <c r="AN369" i="8"/>
  <c r="AP318" i="8"/>
  <c r="AU552" i="8"/>
  <c r="AF11" i="10"/>
  <c r="AG371" i="8"/>
  <c r="AH269" i="8"/>
  <c r="AP420" i="8"/>
  <c r="AP555" i="8"/>
  <c r="AP578" i="8"/>
  <c r="E48" i="10"/>
  <c r="E29" i="10"/>
  <c r="E31" i="10"/>
  <c r="AO553" i="8"/>
  <c r="AP517" i="8"/>
  <c r="AP557" i="8"/>
  <c r="AP580" i="8"/>
  <c r="AN576" i="8"/>
  <c r="AH10" i="10"/>
  <c r="AN9" i="10"/>
  <c r="AH371" i="8"/>
  <c r="AO9" i="10"/>
  <c r="AO369" i="8"/>
  <c r="AP553" i="8"/>
  <c r="AS504" i="8"/>
  <c r="AR515" i="8"/>
  <c r="AM577" i="8"/>
  <c r="AH519" i="8"/>
  <c r="AI518" i="8"/>
  <c r="AI10" i="10"/>
  <c r="T56" i="10"/>
  <c r="AC56" i="10"/>
  <c r="AV56" i="10"/>
  <c r="AF56" i="10"/>
  <c r="BF56" i="10"/>
  <c r="AX56" i="10"/>
  <c r="W56" i="10"/>
  <c r="AH56" i="10"/>
  <c r="BK56" i="10"/>
  <c r="BM56" i="10"/>
  <c r="AD56" i="10"/>
  <c r="AZ56" i="10"/>
  <c r="V56" i="10"/>
  <c r="Y56" i="10"/>
  <c r="J56" i="10"/>
  <c r="J68" i="10"/>
  <c r="AR56" i="10"/>
  <c r="BB56" i="10"/>
  <c r="AN56" i="10"/>
  <c r="AM56" i="10"/>
  <c r="AT56" i="10"/>
  <c r="AP56" i="10"/>
  <c r="AA56" i="10"/>
  <c r="AS56" i="10"/>
  <c r="Z56" i="10"/>
  <c r="L56" i="10"/>
  <c r="L68" i="10"/>
  <c r="N56" i="10"/>
  <c r="AL56" i="10"/>
  <c r="AQ56" i="10"/>
  <c r="AE56" i="10"/>
  <c r="X56" i="10"/>
  <c r="BE56" i="10"/>
  <c r="I56" i="10"/>
  <c r="I68" i="10"/>
  <c r="K56" i="10"/>
  <c r="K68" i="10"/>
  <c r="AU56" i="10"/>
  <c r="R56" i="10"/>
  <c r="BH56" i="10"/>
  <c r="BP56" i="10"/>
  <c r="U56" i="10"/>
  <c r="BG56" i="10"/>
  <c r="BC56" i="10"/>
  <c r="AK56" i="10"/>
  <c r="BL56" i="10"/>
  <c r="AY56" i="10"/>
  <c r="BN56" i="10"/>
  <c r="H56" i="10"/>
  <c r="AJ56" i="10"/>
  <c r="BJ56" i="10"/>
  <c r="AW56" i="10"/>
  <c r="AO56" i="10"/>
  <c r="BI56" i="10"/>
  <c r="AG56" i="10"/>
  <c r="M56" i="10"/>
  <c r="S56" i="10"/>
  <c r="BO56" i="10"/>
  <c r="P56" i="10"/>
  <c r="AI56" i="10"/>
  <c r="Q56" i="10"/>
  <c r="O56" i="10"/>
  <c r="BQ56" i="10"/>
  <c r="AB56" i="10"/>
  <c r="BD56" i="10"/>
  <c r="BA56" i="10"/>
  <c r="AH422" i="8"/>
  <c r="O162" i="4"/>
  <c r="P142" i="4"/>
  <c r="P162" i="4"/>
  <c r="AO576" i="8"/>
  <c r="E60" i="10"/>
  <c r="E62" i="10"/>
  <c r="AI269" i="8"/>
  <c r="AW267" i="8"/>
  <c r="AU575" i="8"/>
  <c r="AQ420" i="8"/>
  <c r="AQ555" i="8"/>
  <c r="AQ578" i="8"/>
  <c r="AV552" i="8"/>
  <c r="AH320" i="8"/>
  <c r="AN554" i="8"/>
  <c r="AQ517" i="8"/>
  <c r="AQ557" i="8"/>
  <c r="AQ580" i="8"/>
  <c r="AJ218" i="8"/>
  <c r="AQ318" i="8"/>
  <c r="AG11" i="10"/>
  <c r="AI469" i="8"/>
  <c r="AJ171" i="8"/>
  <c r="AN577" i="8"/>
  <c r="AP369" i="8"/>
  <c r="AV575" i="8"/>
  <c r="AP576" i="8"/>
  <c r="AK171" i="8"/>
  <c r="AJ10" i="10"/>
  <c r="AQ553" i="8"/>
  <c r="AR420" i="8"/>
  <c r="AR555" i="8"/>
  <c r="AR578" i="8"/>
  <c r="AI320" i="8"/>
  <c r="AR318" i="8"/>
  <c r="AT504" i="8"/>
  <c r="AS515" i="8"/>
  <c r="AX267" i="8"/>
  <c r="AJ469" i="8"/>
  <c r="AK218" i="8"/>
  <c r="AP9" i="10"/>
  <c r="AH11" i="10"/>
  <c r="H68" i="10"/>
  <c r="F56" i="10"/>
  <c r="D56" i="10"/>
  <c r="C56" i="10"/>
  <c r="AI371" i="8"/>
  <c r="AW552" i="8"/>
  <c r="AJ269" i="8"/>
  <c r="AI422" i="8"/>
  <c r="AI519" i="8"/>
  <c r="AJ518" i="8"/>
  <c r="AR517" i="8"/>
  <c r="AR557" i="8"/>
  <c r="AR580" i="8"/>
  <c r="AO554" i="8"/>
  <c r="AJ519" i="8"/>
  <c r="AK518" i="8"/>
  <c r="AI11" i="10"/>
  <c r="AX552" i="8"/>
  <c r="AU504" i="8"/>
  <c r="AT515" i="8"/>
  <c r="AQ369" i="8"/>
  <c r="AL171" i="8"/>
  <c r="AW575" i="8"/>
  <c r="AJ371" i="8"/>
  <c r="AJ320" i="8"/>
  <c r="AQ576" i="8"/>
  <c r="AK10" i="10"/>
  <c r="AP554" i="8"/>
  <c r="AJ422" i="8"/>
  <c r="AK269" i="8"/>
  <c r="AQ9" i="10"/>
  <c r="AL218" i="8"/>
  <c r="AK469" i="8"/>
  <c r="AS517" i="8"/>
  <c r="AS557" i="8"/>
  <c r="AS580" i="8"/>
  <c r="AR553" i="8"/>
  <c r="AO577" i="8"/>
  <c r="AS318" i="8"/>
  <c r="AY267" i="8"/>
  <c r="AS420" i="8"/>
  <c r="AS555" i="8"/>
  <c r="AS578" i="8"/>
  <c r="AR9" i="10"/>
  <c r="AM218" i="8"/>
  <c r="AP577" i="8"/>
  <c r="AR369" i="8"/>
  <c r="AT420" i="8"/>
  <c r="AT555" i="8"/>
  <c r="AT578" i="8"/>
  <c r="AJ11" i="10"/>
  <c r="AK422" i="8"/>
  <c r="AK320" i="8"/>
  <c r="AQ554" i="8"/>
  <c r="AV504" i="8"/>
  <c r="AU515" i="8"/>
  <c r="AL10" i="10"/>
  <c r="AK519" i="8"/>
  <c r="AL518" i="8"/>
  <c r="AR576" i="8"/>
  <c r="AL469" i="8"/>
  <c r="AZ267" i="8"/>
  <c r="AY552" i="8"/>
  <c r="AS553" i="8"/>
  <c r="AL269" i="8"/>
  <c r="AT318" i="8"/>
  <c r="AK371" i="8"/>
  <c r="AM171" i="8"/>
  <c r="AT517" i="8"/>
  <c r="AT557" i="8"/>
  <c r="AT580" i="8"/>
  <c r="AX575" i="8"/>
  <c r="AS576" i="8"/>
  <c r="AW504" i="8"/>
  <c r="AV515" i="8"/>
  <c r="AS9" i="10"/>
  <c r="AL320" i="8"/>
  <c r="AU318" i="8"/>
  <c r="AN218" i="8"/>
  <c r="AN171" i="8"/>
  <c r="AT553" i="8"/>
  <c r="AM269" i="8"/>
  <c r="AY575" i="8"/>
  <c r="AZ552" i="8"/>
  <c r="AS369" i="8"/>
  <c r="BA267" i="8"/>
  <c r="AL371" i="8"/>
  <c r="AU420" i="8"/>
  <c r="AU555" i="8"/>
  <c r="AU578" i="8"/>
  <c r="AM10" i="10"/>
  <c r="AL519" i="8"/>
  <c r="AM518" i="8"/>
  <c r="AU517" i="8"/>
  <c r="AU557" i="8"/>
  <c r="AU580" i="8"/>
  <c r="AQ577" i="8"/>
  <c r="AL422" i="8"/>
  <c r="AR554" i="8"/>
  <c r="AM469" i="8"/>
  <c r="AK11" i="10"/>
  <c r="AV420" i="8"/>
  <c r="AV555" i="8"/>
  <c r="AV578" i="8"/>
  <c r="AV318" i="8"/>
  <c r="AU553" i="8"/>
  <c r="BA552" i="8"/>
  <c r="AN10" i="10"/>
  <c r="AO218" i="8"/>
  <c r="AM320" i="8"/>
  <c r="AV517" i="8"/>
  <c r="AV557" i="8"/>
  <c r="AV580" i="8"/>
  <c r="AT369" i="8"/>
  <c r="AR577" i="8"/>
  <c r="AM422" i="8"/>
  <c r="AM519" i="8"/>
  <c r="AN518" i="8"/>
  <c r="AM371" i="8"/>
  <c r="AS554" i="8"/>
  <c r="AT576" i="8"/>
  <c r="AT9" i="10"/>
  <c r="AN469" i="8"/>
  <c r="AZ575" i="8"/>
  <c r="BB267" i="8"/>
  <c r="AL11" i="10"/>
  <c r="AN269" i="8"/>
  <c r="AO171" i="8"/>
  <c r="AX504" i="8"/>
  <c r="AW515" i="8"/>
  <c r="AO469" i="8"/>
  <c r="AW420" i="8"/>
  <c r="AW555" i="8"/>
  <c r="AW578" i="8"/>
  <c r="AN371" i="8"/>
  <c r="AN422" i="8"/>
  <c r="AP218" i="8"/>
  <c r="AU369" i="8"/>
  <c r="BB552" i="8"/>
  <c r="AM11" i="10"/>
  <c r="AU9" i="10"/>
  <c r="AW517" i="8"/>
  <c r="AW557" i="8"/>
  <c r="AW580" i="8"/>
  <c r="AP171" i="8"/>
  <c r="BC267" i="8"/>
  <c r="AN519" i="8"/>
  <c r="AO518" i="8"/>
  <c r="AY504" i="8"/>
  <c r="AX515" i="8"/>
  <c r="AO269" i="8"/>
  <c r="AO10" i="10"/>
  <c r="AS577" i="8"/>
  <c r="AT554" i="8"/>
  <c r="AN320" i="8"/>
  <c r="BA575" i="8"/>
  <c r="AW318" i="8"/>
  <c r="AU576" i="8"/>
  <c r="AV553" i="8"/>
  <c r="AV369" i="8"/>
  <c r="AN11" i="10"/>
  <c r="AP469" i="8"/>
  <c r="AV576" i="8"/>
  <c r="AT577" i="8"/>
  <c r="AP269" i="8"/>
  <c r="AX517" i="8"/>
  <c r="AX557" i="8"/>
  <c r="AX580" i="8"/>
  <c r="AO519" i="8"/>
  <c r="AP518" i="8"/>
  <c r="AV9" i="10"/>
  <c r="AU554" i="8"/>
  <c r="AQ218" i="8"/>
  <c r="AO422" i="8"/>
  <c r="AW553" i="8"/>
  <c r="AO320" i="8"/>
  <c r="BC552" i="8"/>
  <c r="AX318" i="8"/>
  <c r="BD267" i="8"/>
  <c r="AZ504" i="8"/>
  <c r="AY515" i="8"/>
  <c r="AP10" i="10"/>
  <c r="AQ171" i="8"/>
  <c r="AX420" i="8"/>
  <c r="AX555" i="8"/>
  <c r="AX578" i="8"/>
  <c r="BB575" i="8"/>
  <c r="AO371" i="8"/>
  <c r="AQ469" i="8"/>
  <c r="AR171" i="8"/>
  <c r="AW9" i="10"/>
  <c r="AR218" i="8"/>
  <c r="AO11" i="10"/>
  <c r="AP371" i="8"/>
  <c r="AW369" i="8"/>
  <c r="AP320" i="8"/>
  <c r="AU577" i="8"/>
  <c r="AY517" i="8"/>
  <c r="AY557" i="8"/>
  <c r="AY580" i="8"/>
  <c r="AX553" i="8"/>
  <c r="AW576" i="8"/>
  <c r="AY318" i="8"/>
  <c r="BA504" i="8"/>
  <c r="AZ515" i="8"/>
  <c r="BD552" i="8"/>
  <c r="BC575" i="8"/>
  <c r="AP422" i="8"/>
  <c r="AQ10" i="10"/>
  <c r="AY420" i="8"/>
  <c r="AY555" i="8"/>
  <c r="AY578" i="8"/>
  <c r="AP519" i="8"/>
  <c r="AQ518" i="8"/>
  <c r="AQ269" i="8"/>
  <c r="AV554" i="8"/>
  <c r="BE267" i="8"/>
  <c r="BD575" i="8"/>
  <c r="AY553" i="8"/>
  <c r="AR10" i="10"/>
  <c r="AR469" i="8"/>
  <c r="AV577" i="8"/>
  <c r="AR269" i="8"/>
  <c r="AZ318" i="8"/>
  <c r="AW554" i="8"/>
  <c r="AQ371" i="8"/>
  <c r="AS218" i="8"/>
  <c r="AS171" i="8"/>
  <c r="AX369" i="8"/>
  <c r="AP11" i="10"/>
  <c r="AZ517" i="8"/>
  <c r="AZ557" i="8"/>
  <c r="AZ580" i="8"/>
  <c r="BF267" i="8"/>
  <c r="AQ320" i="8"/>
  <c r="AZ420" i="8"/>
  <c r="AZ555" i="8"/>
  <c r="AZ578" i="8"/>
  <c r="BE552" i="8"/>
  <c r="AQ519" i="8"/>
  <c r="AR518" i="8"/>
  <c r="AQ422" i="8"/>
  <c r="BB504" i="8"/>
  <c r="BA515" i="8"/>
  <c r="AX576" i="8"/>
  <c r="AX9" i="10"/>
  <c r="BA420" i="8"/>
  <c r="BA555" i="8"/>
  <c r="BA578" i="8"/>
  <c r="BC504" i="8"/>
  <c r="BB515" i="8"/>
  <c r="AQ11" i="10"/>
  <c r="AR519" i="8"/>
  <c r="AS518" i="8"/>
  <c r="AX554" i="8"/>
  <c r="AS469" i="8"/>
  <c r="BG267" i="8"/>
  <c r="AY576" i="8"/>
  <c r="AR422" i="8"/>
  <c r="BA318" i="8"/>
  <c r="AR320" i="8"/>
  <c r="AT171" i="8"/>
  <c r="AT218" i="8"/>
  <c r="AW577" i="8"/>
  <c r="AS269" i="8"/>
  <c r="AY369" i="8"/>
  <c r="BA517" i="8"/>
  <c r="BA557" i="8"/>
  <c r="BA580" i="8"/>
  <c r="BF552" i="8"/>
  <c r="AR371" i="8"/>
  <c r="AZ553" i="8"/>
  <c r="AY9" i="10"/>
  <c r="BE575" i="8"/>
  <c r="AS10" i="10"/>
  <c r="AY554" i="8"/>
  <c r="BH267" i="8"/>
  <c r="AU218" i="8"/>
  <c r="AS320" i="8"/>
  <c r="BA553" i="8"/>
  <c r="AS422" i="8"/>
  <c r="BB517" i="8"/>
  <c r="BB557" i="8"/>
  <c r="BB580" i="8"/>
  <c r="AZ9" i="10"/>
  <c r="AZ576" i="8"/>
  <c r="AS371" i="8"/>
  <c r="BB318" i="8"/>
  <c r="BB420" i="8"/>
  <c r="BB555" i="8"/>
  <c r="BB578" i="8"/>
  <c r="AU171" i="8"/>
  <c r="AZ369" i="8"/>
  <c r="AT269" i="8"/>
  <c r="BG552" i="8"/>
  <c r="AX577" i="8"/>
  <c r="AS519" i="8"/>
  <c r="AT518" i="8"/>
  <c r="BD504" i="8"/>
  <c r="BC515" i="8"/>
  <c r="BF575" i="8"/>
  <c r="AR11" i="10"/>
  <c r="AT469" i="8"/>
  <c r="AT10" i="10"/>
  <c r="AT519" i="8"/>
  <c r="AU518" i="8"/>
  <c r="BI267" i="8"/>
  <c r="AS11" i="10"/>
  <c r="BA576" i="8"/>
  <c r="AV218" i="8"/>
  <c r="BA369" i="8"/>
  <c r="BC517" i="8"/>
  <c r="BC557" i="8"/>
  <c r="BC580" i="8"/>
  <c r="BG575" i="8"/>
  <c r="AU269" i="8"/>
  <c r="AT422" i="8"/>
  <c r="AT320" i="8"/>
  <c r="AY577" i="8"/>
  <c r="AU10" i="10"/>
  <c r="BA9" i="10"/>
  <c r="BC420" i="8"/>
  <c r="BC555" i="8"/>
  <c r="BC578" i="8"/>
  <c r="AZ554" i="8"/>
  <c r="AV171" i="8"/>
  <c r="BB553" i="8"/>
  <c r="AU469" i="8"/>
  <c r="BE504" i="8"/>
  <c r="BD515" i="8"/>
  <c r="BC318" i="8"/>
  <c r="AT371" i="8"/>
  <c r="BH552" i="8"/>
  <c r="BH575" i="8"/>
  <c r="AV10" i="10"/>
  <c r="AT11" i="10"/>
  <c r="BD517" i="8"/>
  <c r="BD557" i="8"/>
  <c r="BD580" i="8"/>
  <c r="BB576" i="8"/>
  <c r="AW171" i="8"/>
  <c r="BB369" i="8"/>
  <c r="AU422" i="8"/>
  <c r="BA554" i="8"/>
  <c r="AW218" i="8"/>
  <c r="BI552" i="8"/>
  <c r="BD318" i="8"/>
  <c r="AU519" i="8"/>
  <c r="AV518" i="8"/>
  <c r="BF504" i="8"/>
  <c r="BE515" i="8"/>
  <c r="AV469" i="8"/>
  <c r="AZ577" i="8"/>
  <c r="BB9" i="10"/>
  <c r="AV269" i="8"/>
  <c r="AU371" i="8"/>
  <c r="BC553" i="8"/>
  <c r="BD420" i="8"/>
  <c r="BD555" i="8"/>
  <c r="BD578" i="8"/>
  <c r="BJ267" i="8"/>
  <c r="AU320" i="8"/>
  <c r="BC576" i="8"/>
  <c r="BE517" i="8"/>
  <c r="BE557" i="8"/>
  <c r="BE580" i="8"/>
  <c r="BD553" i="8"/>
  <c r="AX218" i="8"/>
  <c r="AX171" i="8"/>
  <c r="BC369" i="8"/>
  <c r="AV371" i="8"/>
  <c r="AW269" i="8"/>
  <c r="AV519" i="8"/>
  <c r="AW518" i="8"/>
  <c r="BA577" i="8"/>
  <c r="BB554" i="8"/>
  <c r="AV320" i="8"/>
  <c r="BJ552" i="8"/>
  <c r="AU11" i="10"/>
  <c r="BC9" i="10"/>
  <c r="BG504" i="8"/>
  <c r="BF515" i="8"/>
  <c r="BI575" i="8"/>
  <c r="BK267" i="8"/>
  <c r="BE318" i="8"/>
  <c r="AW469" i="8"/>
  <c r="AV422" i="8"/>
  <c r="AW10" i="10"/>
  <c r="BE420" i="8"/>
  <c r="BE555" i="8"/>
  <c r="BE578" i="8"/>
  <c r="BL267" i="8"/>
  <c r="BE553" i="8"/>
  <c r="BF517" i="8"/>
  <c r="BF557" i="8"/>
  <c r="BF580" i="8"/>
  <c r="AW320" i="8"/>
  <c r="BB577" i="8"/>
  <c r="AW519" i="8"/>
  <c r="AX518" i="8"/>
  <c r="BD576" i="8"/>
  <c r="AV11" i="10"/>
  <c r="BK552" i="8"/>
  <c r="AX10" i="10"/>
  <c r="BC554" i="8"/>
  <c r="BF420" i="8"/>
  <c r="BF555" i="8"/>
  <c r="BF578" i="8"/>
  <c r="AY218" i="8"/>
  <c r="BF318" i="8"/>
  <c r="AX469" i="8"/>
  <c r="BD369" i="8"/>
  <c r="BH504" i="8"/>
  <c r="BG515" i="8"/>
  <c r="BD9" i="10"/>
  <c r="AX269" i="8"/>
  <c r="AW371" i="8"/>
  <c r="AY171" i="8"/>
  <c r="AW422" i="8"/>
  <c r="BJ575" i="8"/>
  <c r="BG420" i="8"/>
  <c r="BG555" i="8"/>
  <c r="BG578" i="8"/>
  <c r="AX422" i="8"/>
  <c r="BG318" i="8"/>
  <c r="BG517" i="8"/>
  <c r="BG557" i="8"/>
  <c r="BG580" i="8"/>
  <c r="BD554" i="8"/>
  <c r="BF553" i="8"/>
  <c r="AZ218" i="8"/>
  <c r="AW11" i="10"/>
  <c r="BE9" i="10"/>
  <c r="AX371" i="8"/>
  <c r="BI504" i="8"/>
  <c r="BH515" i="8"/>
  <c r="AY469" i="8"/>
  <c r="BM267" i="8"/>
  <c r="AX320" i="8"/>
  <c r="AZ171" i="8"/>
  <c r="BC577" i="8"/>
  <c r="BE369" i="8"/>
  <c r="BE576" i="8"/>
  <c r="BL552" i="8"/>
  <c r="AY269" i="8"/>
  <c r="BK575" i="8"/>
  <c r="AY10" i="10"/>
  <c r="AX519" i="8"/>
  <c r="AY518" i="8"/>
  <c r="BN267" i="8"/>
  <c r="BH318" i="8"/>
  <c r="AY320" i="8"/>
  <c r="BM552" i="8"/>
  <c r="BF369" i="8"/>
  <c r="BF576" i="8"/>
  <c r="AZ469" i="8"/>
  <c r="AZ10" i="10"/>
  <c r="BF9" i="10"/>
  <c r="BA218" i="8"/>
  <c r="AY519" i="8"/>
  <c r="AZ518" i="8"/>
  <c r="AZ269" i="8"/>
  <c r="BL575" i="8"/>
  <c r="BE554" i="8"/>
  <c r="BA171" i="8"/>
  <c r="BH420" i="8"/>
  <c r="BH555" i="8"/>
  <c r="BH578" i="8"/>
  <c r="BH517" i="8"/>
  <c r="BH557" i="8"/>
  <c r="BH580" i="8"/>
  <c r="AY371" i="8"/>
  <c r="BD577" i="8"/>
  <c r="BG553" i="8"/>
  <c r="AX11" i="10"/>
  <c r="BJ504" i="8"/>
  <c r="BI515" i="8"/>
  <c r="AY422" i="8"/>
  <c r="BI517" i="8"/>
  <c r="BI557" i="8"/>
  <c r="BI580" i="8"/>
  <c r="AZ371" i="8"/>
  <c r="AZ519" i="8"/>
  <c r="BA518" i="8"/>
  <c r="BO267" i="8"/>
  <c r="BB218" i="8"/>
  <c r="BK504" i="8"/>
  <c r="BJ515" i="8"/>
  <c r="BG9" i="10"/>
  <c r="BG576" i="8"/>
  <c r="BB171" i="8"/>
  <c r="BI420" i="8"/>
  <c r="BI555" i="8"/>
  <c r="BI578" i="8"/>
  <c r="BG369" i="8"/>
  <c r="BI318" i="8"/>
  <c r="BE577" i="8"/>
  <c r="BA269" i="8"/>
  <c r="AY11" i="10"/>
  <c r="BA469" i="8"/>
  <c r="BM575" i="8"/>
  <c r="BH553" i="8"/>
  <c r="BN552" i="8"/>
  <c r="AZ422" i="8"/>
  <c r="BA10" i="10"/>
  <c r="BF554" i="8"/>
  <c r="AZ320" i="8"/>
  <c r="AZ11" i="10"/>
  <c r="BH576" i="8"/>
  <c r="BC171" i="8"/>
  <c r="BJ517" i="8"/>
  <c r="BJ557" i="8"/>
  <c r="BJ580" i="8"/>
  <c r="BH9" i="10"/>
  <c r="BO552" i="8"/>
  <c r="BJ318" i="8"/>
  <c r="BB269" i="8"/>
  <c r="BC218" i="8"/>
  <c r="BA371" i="8"/>
  <c r="BF577" i="8"/>
  <c r="BA422" i="8"/>
  <c r="BN575" i="8"/>
  <c r="BP267" i="8"/>
  <c r="BI553" i="8"/>
  <c r="BG554" i="8"/>
  <c r="BL504" i="8"/>
  <c r="BK515" i="8"/>
  <c r="BJ420" i="8"/>
  <c r="BJ555" i="8"/>
  <c r="BJ578" i="8"/>
  <c r="BA320" i="8"/>
  <c r="BB469" i="8"/>
  <c r="BB10" i="10"/>
  <c r="BA519" i="8"/>
  <c r="BB518" i="8"/>
  <c r="BH369" i="8"/>
  <c r="BS250" i="8"/>
  <c r="BB320" i="8"/>
  <c r="BI369" i="8"/>
  <c r="BD171" i="8"/>
  <c r="BC10" i="10"/>
  <c r="BH554" i="8"/>
  <c r="BC469" i="8"/>
  <c r="BK517" i="8"/>
  <c r="BK557" i="8"/>
  <c r="BK580" i="8"/>
  <c r="BI576" i="8"/>
  <c r="BP552" i="8"/>
  <c r="BB422" i="8"/>
  <c r="BK318" i="8"/>
  <c r="BI9" i="10"/>
  <c r="BJ553" i="8"/>
  <c r="BB371" i="8"/>
  <c r="BC269" i="8"/>
  <c r="BA11" i="10"/>
  <c r="BB519" i="8"/>
  <c r="BC518" i="8"/>
  <c r="BM504" i="8"/>
  <c r="BL515" i="8"/>
  <c r="BG577" i="8"/>
  <c r="BD218" i="8"/>
  <c r="BK420" i="8"/>
  <c r="BK555" i="8"/>
  <c r="BK578" i="8"/>
  <c r="BO575" i="8"/>
  <c r="BL318" i="8"/>
  <c r="BJ9" i="10"/>
  <c r="BC422" i="8"/>
  <c r="BH577" i="8"/>
  <c r="BN504" i="8"/>
  <c r="BM515" i="8"/>
  <c r="BD10" i="10"/>
  <c r="BJ576" i="8"/>
  <c r="BJ369" i="8"/>
  <c r="BS261" i="8"/>
  <c r="BB11" i="10"/>
  <c r="BQ552" i="8"/>
  <c r="BP575" i="8"/>
  <c r="BE171" i="8"/>
  <c r="BL420" i="8"/>
  <c r="BL555" i="8"/>
  <c r="BL578" i="8"/>
  <c r="BI554" i="8"/>
  <c r="BE218" i="8"/>
  <c r="BL517" i="8"/>
  <c r="BL557" i="8"/>
  <c r="BL580" i="8"/>
  <c r="BC519" i="8"/>
  <c r="BD518" i="8"/>
  <c r="BD269" i="8"/>
  <c r="BC371" i="8"/>
  <c r="BK553" i="8"/>
  <c r="BD469" i="8"/>
  <c r="BC320" i="8"/>
  <c r="BD422" i="8"/>
  <c r="BK576" i="8"/>
  <c r="BD371" i="8"/>
  <c r="BD519" i="8"/>
  <c r="BE518" i="8"/>
  <c r="BJ554" i="8"/>
  <c r="BM517" i="8"/>
  <c r="BM557" i="8"/>
  <c r="BM580" i="8"/>
  <c r="BL553" i="8"/>
  <c r="BE469" i="8"/>
  <c r="BE10" i="10"/>
  <c r="BI577" i="8"/>
  <c r="BC11" i="10"/>
  <c r="BQ575" i="8"/>
  <c r="BD320" i="8"/>
  <c r="BM420" i="8"/>
  <c r="BM555" i="8"/>
  <c r="BM578" i="8"/>
  <c r="BK369" i="8"/>
  <c r="BE269" i="8"/>
  <c r="BM318" i="8"/>
  <c r="BO504" i="8"/>
  <c r="BN515" i="8"/>
  <c r="BR552" i="8"/>
  <c r="BF218" i="8"/>
  <c r="BF171" i="8"/>
  <c r="BS267" i="8"/>
  <c r="BF269" i="8"/>
  <c r="BE519" i="8"/>
  <c r="BF518" i="8"/>
  <c r="BN420" i="8"/>
  <c r="BN555" i="8"/>
  <c r="BN578" i="8"/>
  <c r="BN318" i="8"/>
  <c r="BG218" i="8"/>
  <c r="BP504" i="8"/>
  <c r="BO515" i="8"/>
  <c r="BE320" i="8"/>
  <c r="BE422" i="8"/>
  <c r="BD11" i="10"/>
  <c r="BL369" i="8"/>
  <c r="BR575" i="8"/>
  <c r="BK554" i="8"/>
  <c r="BF469" i="8"/>
  <c r="BL576" i="8"/>
  <c r="BE371" i="8"/>
  <c r="BG171" i="8"/>
  <c r="BS552" i="8"/>
  <c r="BN517" i="8"/>
  <c r="BN557" i="8"/>
  <c r="BN580" i="8"/>
  <c r="BM553" i="8"/>
  <c r="BJ577" i="8"/>
  <c r="BF10" i="10"/>
  <c r="BG10" i="10"/>
  <c r="BO420" i="8"/>
  <c r="BO555" i="8"/>
  <c r="BO578" i="8"/>
  <c r="BS575" i="8"/>
  <c r="BK577" i="8"/>
  <c r="BL554" i="8"/>
  <c r="BN553" i="8"/>
  <c r="BQ504" i="8"/>
  <c r="BP515" i="8"/>
  <c r="BH218" i="8"/>
  <c r="BF519" i="8"/>
  <c r="BG518" i="8"/>
  <c r="BF371" i="8"/>
  <c r="BG469" i="8"/>
  <c r="BE11" i="10"/>
  <c r="BH171" i="8"/>
  <c r="BO318" i="8"/>
  <c r="BM369" i="8"/>
  <c r="BM576" i="8"/>
  <c r="BF422" i="8"/>
  <c r="BF320" i="8"/>
  <c r="BO517" i="8"/>
  <c r="BO557" i="8"/>
  <c r="BO580" i="8"/>
  <c r="BG269" i="8"/>
  <c r="BF11" i="10"/>
  <c r="BR504" i="8"/>
  <c r="BQ515" i="8"/>
  <c r="BN576" i="8"/>
  <c r="BG320" i="8"/>
  <c r="BH10" i="10"/>
  <c r="BH269" i="8"/>
  <c r="BI171" i="8"/>
  <c r="BG371" i="8"/>
  <c r="BN369" i="8"/>
  <c r="BL577" i="8"/>
  <c r="BO553" i="8"/>
  <c r="BI218" i="8"/>
  <c r="BP318" i="8"/>
  <c r="BP420" i="8"/>
  <c r="BP555" i="8"/>
  <c r="BP578" i="8"/>
  <c r="BG422" i="8"/>
  <c r="BM554" i="8"/>
  <c r="BH469" i="8"/>
  <c r="BG519" i="8"/>
  <c r="BH518" i="8"/>
  <c r="BP517" i="8"/>
  <c r="BP557" i="8"/>
  <c r="BP580" i="8"/>
  <c r="BO369" i="8"/>
  <c r="BO576" i="8"/>
  <c r="BS403" i="8"/>
  <c r="BQ517" i="8"/>
  <c r="BQ557" i="8"/>
  <c r="BQ580" i="8"/>
  <c r="BS301" i="8"/>
  <c r="BH519" i="8"/>
  <c r="BI518" i="8"/>
  <c r="BM577" i="8"/>
  <c r="BP553" i="8"/>
  <c r="BJ218" i="8"/>
  <c r="BN554" i="8"/>
  <c r="BJ171" i="8"/>
  <c r="BI269" i="8"/>
  <c r="BH320" i="8"/>
  <c r="BI469" i="8"/>
  <c r="BH422" i="8"/>
  <c r="BH371" i="8"/>
  <c r="BS504" i="8"/>
  <c r="BR515" i="8"/>
  <c r="BG11" i="10"/>
  <c r="BI10" i="10"/>
  <c r="BQ555" i="8"/>
  <c r="BQ578" i="8"/>
  <c r="BS515" i="8"/>
  <c r="BI371" i="8"/>
  <c r="BJ469" i="8"/>
  <c r="BJ269" i="8"/>
  <c r="BI519" i="8"/>
  <c r="BJ518" i="8"/>
  <c r="BS312" i="8"/>
  <c r="BH11" i="10"/>
  <c r="BR555" i="8"/>
  <c r="BR578" i="8"/>
  <c r="BJ10" i="10"/>
  <c r="BI320" i="8"/>
  <c r="BP576" i="8"/>
  <c r="BS414" i="8"/>
  <c r="BP369" i="8"/>
  <c r="BI422" i="8"/>
  <c r="BQ553" i="8"/>
  <c r="BR517" i="8"/>
  <c r="BR557" i="8"/>
  <c r="BR580" i="8"/>
  <c r="BK171" i="8"/>
  <c r="BN577" i="8"/>
  <c r="BK218" i="8"/>
  <c r="BO554" i="8"/>
  <c r="BS352" i="8"/>
  <c r="BL218" i="8"/>
  <c r="BK269" i="8"/>
  <c r="BK469" i="8"/>
  <c r="BO577" i="8"/>
  <c r="BQ576" i="8"/>
  <c r="BP554" i="8"/>
  <c r="BJ320" i="8"/>
  <c r="BS517" i="8"/>
  <c r="BS557" i="8"/>
  <c r="BS580" i="8"/>
  <c r="BR553" i="8"/>
  <c r="BJ422" i="8"/>
  <c r="BS318" i="8"/>
  <c r="BJ371" i="8"/>
  <c r="BL171" i="8"/>
  <c r="BS420" i="8"/>
  <c r="BS555" i="8"/>
  <c r="BS578" i="8"/>
  <c r="BI11" i="10"/>
  <c r="BJ519" i="8"/>
  <c r="BK518" i="8"/>
  <c r="BK519" i="8"/>
  <c r="BL518" i="8"/>
  <c r="BK371" i="8"/>
  <c r="BK422" i="8"/>
  <c r="BM171" i="8"/>
  <c r="BJ11" i="10"/>
  <c r="BS553" i="8"/>
  <c r="BR576" i="8"/>
  <c r="BP577" i="8"/>
  <c r="BL269" i="8"/>
  <c r="BK320" i="8"/>
  <c r="BQ554" i="8"/>
  <c r="BL469" i="8"/>
  <c r="BM218" i="8"/>
  <c r="BS363" i="8"/>
  <c r="BS369" i="8"/>
  <c r="BS576" i="8"/>
  <c r="BN171" i="8"/>
  <c r="BM469" i="8"/>
  <c r="BQ577" i="8"/>
  <c r="BL320" i="8"/>
  <c r="BN218" i="8"/>
  <c r="BR554" i="8"/>
  <c r="BL422" i="8"/>
  <c r="BL371" i="8"/>
  <c r="BL519" i="8"/>
  <c r="BM518" i="8"/>
  <c r="BM269" i="8"/>
  <c r="BM519" i="8"/>
  <c r="BN518" i="8"/>
  <c r="BM422" i="8"/>
  <c r="BN469" i="8"/>
  <c r="BO171" i="8"/>
  <c r="BO218" i="8"/>
  <c r="BS554" i="8"/>
  <c r="BM371" i="8"/>
  <c r="BM320" i="8"/>
  <c r="BN269" i="8"/>
  <c r="BR577" i="8"/>
  <c r="BS577" i="8"/>
  <c r="BP218" i="8"/>
  <c r="BO269" i="8"/>
  <c r="BP171" i="8"/>
  <c r="BN422" i="8"/>
  <c r="BN519" i="8"/>
  <c r="BO518" i="8"/>
  <c r="BN320" i="8"/>
  <c r="BN371" i="8"/>
  <c r="BO469" i="8"/>
  <c r="BO320" i="8"/>
  <c r="BO371" i="8"/>
  <c r="BO519" i="8"/>
  <c r="BP518" i="8"/>
  <c r="BO422" i="8"/>
  <c r="BP469" i="8"/>
  <c r="BP269" i="8"/>
  <c r="BS217" i="8"/>
  <c r="BS218" i="8"/>
  <c r="BP519" i="8"/>
  <c r="BQ518" i="8"/>
  <c r="BP320" i="8"/>
  <c r="BP422" i="8"/>
  <c r="BP371" i="8"/>
  <c r="BS170" i="8"/>
  <c r="BS171" i="8"/>
  <c r="BQ519" i="8"/>
  <c r="BR518" i="8"/>
  <c r="BS268" i="8"/>
  <c r="BS269" i="8"/>
  <c r="BS468" i="8"/>
  <c r="BS469" i="8"/>
  <c r="BS319" i="8"/>
  <c r="BS320" i="8"/>
  <c r="BR519" i="8"/>
  <c r="BS518" i="8"/>
  <c r="BS519" i="8"/>
  <c r="BS370" i="8"/>
  <c r="BS371" i="8"/>
  <c r="BS421" i="8"/>
  <c r="BS422" i="8"/>
  <c r="O5" i="10"/>
  <c r="T5" i="10"/>
  <c r="S5" i="10"/>
  <c r="O11" i="8"/>
  <c r="V5" i="10"/>
  <c r="R5" i="10"/>
  <c r="X5" i="10"/>
  <c r="X29" i="10"/>
  <c r="U5" i="10"/>
  <c r="U29" i="10"/>
  <c r="P5" i="10"/>
  <c r="F7" i="10"/>
  <c r="C7" i="10"/>
  <c r="AN40" i="10"/>
  <c r="N13" i="8"/>
  <c r="H6" i="10"/>
  <c r="F9" i="10"/>
  <c r="D9" i="10"/>
  <c r="F17" i="10"/>
  <c r="D17" i="10"/>
  <c r="C17" i="10"/>
  <c r="I6" i="10"/>
  <c r="I29" i="10"/>
  <c r="N12" i="8"/>
  <c r="F10" i="10"/>
  <c r="D10" i="10"/>
  <c r="F11" i="10"/>
  <c r="J6" i="10"/>
  <c r="K29" i="10"/>
  <c r="F12" i="10"/>
  <c r="Y6" i="10"/>
  <c r="F8" i="10"/>
  <c r="C8" i="10"/>
  <c r="BJ41" i="10"/>
  <c r="O6" i="10"/>
  <c r="BF40" i="10"/>
  <c r="N14" i="8"/>
  <c r="N16" i="8"/>
  <c r="BB40" i="10"/>
  <c r="O40" i="10"/>
  <c r="BL40" i="10"/>
  <c r="AL40" i="10"/>
  <c r="M40" i="10"/>
  <c r="O29" i="10"/>
  <c r="AA40" i="10"/>
  <c r="K41" i="10"/>
  <c r="AA5" i="10"/>
  <c r="K40" i="10"/>
  <c r="BN40" i="10"/>
  <c r="BM40" i="10"/>
  <c r="Z41" i="10"/>
  <c r="AT40" i="10"/>
  <c r="AF40" i="10"/>
  <c r="U40" i="10"/>
  <c r="L40" i="10"/>
  <c r="AC40" i="10"/>
  <c r="BP40" i="10"/>
  <c r="AZ40" i="10"/>
  <c r="BO40" i="10"/>
  <c r="BK40" i="10"/>
  <c r="AJ40" i="10"/>
  <c r="AK40" i="10"/>
  <c r="AW40" i="10"/>
  <c r="I40" i="10"/>
  <c r="J40" i="10"/>
  <c r="BA40" i="10"/>
  <c r="W40" i="10"/>
  <c r="AS40" i="10"/>
  <c r="Z5" i="10"/>
  <c r="S40" i="10"/>
  <c r="X40" i="10"/>
  <c r="L41" i="10"/>
  <c r="Z40" i="10"/>
  <c r="BG40" i="10"/>
  <c r="AG40" i="10"/>
  <c r="AV40" i="10"/>
  <c r="AE40" i="10"/>
  <c r="BJ40" i="10"/>
  <c r="BE40" i="10"/>
  <c r="AX40" i="10"/>
  <c r="AB40" i="10"/>
  <c r="AD40" i="10"/>
  <c r="AO40" i="10"/>
  <c r="AQ40" i="10"/>
  <c r="V40" i="10"/>
  <c r="H40" i="10"/>
  <c r="Y40" i="10"/>
  <c r="BD40" i="10"/>
  <c r="AY40" i="10"/>
  <c r="BQ40" i="10"/>
  <c r="BI40" i="10"/>
  <c r="N40" i="10"/>
  <c r="AU40" i="10"/>
  <c r="AM40" i="10"/>
  <c r="R40" i="10"/>
  <c r="BH40" i="10"/>
  <c r="AI40" i="10"/>
  <c r="BC40" i="10"/>
  <c r="Q40" i="10"/>
  <c r="P40" i="10"/>
  <c r="AH40" i="10"/>
  <c r="AP40" i="10"/>
  <c r="AR40" i="10"/>
  <c r="T40" i="10"/>
  <c r="C10" i="10"/>
  <c r="AC43" i="10"/>
  <c r="C9" i="10"/>
  <c r="AY42" i="10"/>
  <c r="AW41" i="10"/>
  <c r="AI41" i="10"/>
  <c r="O12" i="8"/>
  <c r="P41" i="10"/>
  <c r="P11" i="8"/>
  <c r="BK48" i="10"/>
  <c r="AZ48" i="10"/>
  <c r="AK48" i="10"/>
  <c r="AV48" i="10"/>
  <c r="I48" i="10"/>
  <c r="AS48" i="10"/>
  <c r="O48" i="10"/>
  <c r="BM48" i="10"/>
  <c r="AA48" i="10"/>
  <c r="L48" i="10"/>
  <c r="N48" i="10"/>
  <c r="AH48" i="10"/>
  <c r="AX48" i="10"/>
  <c r="BC48" i="10"/>
  <c r="BF48" i="10"/>
  <c r="BN48" i="10"/>
  <c r="U48" i="10"/>
  <c r="AM48" i="10"/>
  <c r="M48" i="10"/>
  <c r="Y48" i="10"/>
  <c r="Q48" i="10"/>
  <c r="H48" i="10"/>
  <c r="BG48" i="10"/>
  <c r="Z48" i="10"/>
  <c r="K48" i="10"/>
  <c r="AU48" i="10"/>
  <c r="W48" i="10"/>
  <c r="BQ48" i="10"/>
  <c r="AJ48" i="10"/>
  <c r="BB48" i="10"/>
  <c r="AO48" i="10"/>
  <c r="AE48" i="10"/>
  <c r="BL48" i="10"/>
  <c r="AL48" i="10"/>
  <c r="AR48" i="10"/>
  <c r="AI48" i="10"/>
  <c r="AQ48" i="10"/>
  <c r="BO48" i="10"/>
  <c r="AC48" i="10"/>
  <c r="V48" i="10"/>
  <c r="J48" i="10"/>
  <c r="BD48" i="10"/>
  <c r="AB48" i="10"/>
  <c r="BA48" i="10"/>
  <c r="AD48" i="10"/>
  <c r="AN48" i="10"/>
  <c r="BI48" i="10"/>
  <c r="AG48" i="10"/>
  <c r="AT48" i="10"/>
  <c r="S48" i="10"/>
  <c r="AW48" i="10"/>
  <c r="BH48" i="10"/>
  <c r="AF48" i="10"/>
  <c r="T48" i="10"/>
  <c r="BP48" i="10"/>
  <c r="BE48" i="10"/>
  <c r="AY48" i="10"/>
  <c r="BJ48" i="10"/>
  <c r="AP48" i="10"/>
  <c r="X48" i="10"/>
  <c r="R48" i="10"/>
  <c r="P48" i="10"/>
  <c r="AY41" i="10"/>
  <c r="AH41" i="10"/>
  <c r="T41" i="10"/>
  <c r="AK41" i="10"/>
  <c r="BK41" i="10"/>
  <c r="AJ41" i="10"/>
  <c r="U41" i="10"/>
  <c r="AR41" i="10"/>
  <c r="BM41" i="10"/>
  <c r="BQ41" i="10"/>
  <c r="BC41" i="10"/>
  <c r="AT41" i="10"/>
  <c r="I41" i="10"/>
  <c r="BE41" i="10"/>
  <c r="AP41" i="10"/>
  <c r="AF41" i="10"/>
  <c r="S41" i="10"/>
  <c r="AL41" i="10"/>
  <c r="AZ41" i="10"/>
  <c r="Y41" i="10"/>
  <c r="M41" i="10"/>
  <c r="AM41" i="10"/>
  <c r="AN41" i="10"/>
  <c r="X41" i="10"/>
  <c r="BP41" i="10"/>
  <c r="AX41" i="10"/>
  <c r="W41" i="10"/>
  <c r="BD41" i="10"/>
  <c r="J41" i="10"/>
  <c r="R41" i="10"/>
  <c r="BO41" i="10"/>
  <c r="AC41" i="10"/>
  <c r="AS41" i="10"/>
  <c r="BL41" i="10"/>
  <c r="AQ41" i="10"/>
  <c r="AV41" i="10"/>
  <c r="AA41" i="10"/>
  <c r="BG41" i="10"/>
  <c r="AE41" i="10"/>
  <c r="BN41" i="10"/>
  <c r="BH41" i="10"/>
  <c r="N41" i="10"/>
  <c r="AO41" i="10"/>
  <c r="J29" i="10"/>
  <c r="BI41" i="10"/>
  <c r="V41" i="10"/>
  <c r="BF41" i="10"/>
  <c r="BA41" i="10"/>
  <c r="D11" i="10"/>
  <c r="C11" i="10"/>
  <c r="BQ43" i="10"/>
  <c r="AG41" i="10"/>
  <c r="AU41" i="10"/>
  <c r="P6" i="10"/>
  <c r="D12" i="10"/>
  <c r="C12" i="10"/>
  <c r="AB41" i="10"/>
  <c r="Y29" i="10"/>
  <c r="BB41" i="10"/>
  <c r="O41" i="10"/>
  <c r="Q41" i="10"/>
  <c r="H41" i="10"/>
  <c r="AD41" i="10"/>
  <c r="AH42" i="10"/>
  <c r="AT42" i="10"/>
  <c r="L42" i="10"/>
  <c r="AZ42" i="10"/>
  <c r="L66" i="10"/>
  <c r="AS42" i="10"/>
  <c r="V42" i="10"/>
  <c r="AE42" i="10"/>
  <c r="N15" i="8"/>
  <c r="I42" i="10"/>
  <c r="T42" i="10"/>
  <c r="BJ43" i="10"/>
  <c r="AD42" i="10"/>
  <c r="X42" i="10"/>
  <c r="F40" i="10"/>
  <c r="C40" i="10"/>
  <c r="K66" i="10"/>
  <c r="K42" i="10"/>
  <c r="BF42" i="10"/>
  <c r="O6" i="8"/>
  <c r="P6" i="8"/>
  <c r="Q6" i="8"/>
  <c r="R6" i="8"/>
  <c r="S6" i="8"/>
  <c r="T6" i="8"/>
  <c r="BA43" i="10"/>
  <c r="BE43" i="10"/>
  <c r="AA43" i="10"/>
  <c r="AR43" i="10"/>
  <c r="AW43" i="10"/>
  <c r="U43" i="10"/>
  <c r="P43" i="10"/>
  <c r="BF43" i="10"/>
  <c r="BI43" i="10"/>
  <c r="AJ43" i="10"/>
  <c r="Y43" i="10"/>
  <c r="K43" i="10"/>
  <c r="J43" i="10"/>
  <c r="AH43" i="10"/>
  <c r="W5" i="10"/>
  <c r="W29" i="10"/>
  <c r="AI43" i="10"/>
  <c r="V43" i="10"/>
  <c r="AT43" i="10"/>
  <c r="AP43" i="10"/>
  <c r="AB43" i="10"/>
  <c r="AM43" i="10"/>
  <c r="AY43" i="10"/>
  <c r="H43" i="10"/>
  <c r="O13" i="8"/>
  <c r="O14" i="8"/>
  <c r="AZ43" i="10"/>
  <c r="BD43" i="10"/>
  <c r="BN43" i="10"/>
  <c r="BP43" i="10"/>
  <c r="L43" i="10"/>
  <c r="AQ43" i="10"/>
  <c r="AU43" i="10"/>
  <c r="BB43" i="10"/>
  <c r="AK43" i="10"/>
  <c r="AG43" i="10"/>
  <c r="AL43" i="10"/>
  <c r="AS43" i="10"/>
  <c r="H42" i="10"/>
  <c r="AV42" i="10"/>
  <c r="U42" i="10"/>
  <c r="BM42" i="10"/>
  <c r="BN42" i="10"/>
  <c r="R42" i="10"/>
  <c r="BG43" i="10"/>
  <c r="W43" i="10"/>
  <c r="AN43" i="10"/>
  <c r="T43" i="10"/>
  <c r="BC43" i="10"/>
  <c r="Z43" i="10"/>
  <c r="BI42" i="10"/>
  <c r="BE42" i="10"/>
  <c r="AA42" i="10"/>
  <c r="BL43" i="10"/>
  <c r="AE43" i="10"/>
  <c r="M43" i="10"/>
  <c r="S43" i="10"/>
  <c r="R43" i="10"/>
  <c r="H5" i="10"/>
  <c r="AC5" i="10"/>
  <c r="AB5" i="10"/>
  <c r="BH43" i="10"/>
  <c r="Q43" i="10"/>
  <c r="X43" i="10"/>
  <c r="BK43" i="10"/>
  <c r="BM43" i="10"/>
  <c r="AV43" i="10"/>
  <c r="I43" i="10"/>
  <c r="O43" i="10"/>
  <c r="BO43" i="10"/>
  <c r="N43" i="10"/>
  <c r="AF43" i="10"/>
  <c r="AO43" i="10"/>
  <c r="AD43" i="10"/>
  <c r="AX43" i="10"/>
  <c r="AX42" i="10"/>
  <c r="BH42" i="10"/>
  <c r="AK42" i="10"/>
  <c r="AJ42" i="10"/>
  <c r="P42" i="10"/>
  <c r="BP42" i="10"/>
  <c r="BL42" i="10"/>
  <c r="S42" i="10"/>
  <c r="AN42" i="10"/>
  <c r="Z42" i="10"/>
  <c r="BQ42" i="10"/>
  <c r="O42" i="10"/>
  <c r="BJ42" i="10"/>
  <c r="BA42" i="10"/>
  <c r="AW42" i="10"/>
  <c r="Y42" i="10"/>
  <c r="I66" i="10"/>
  <c r="BB42" i="10"/>
  <c r="AP42" i="10"/>
  <c r="AC42" i="10"/>
  <c r="AL42" i="10"/>
  <c r="M42" i="10"/>
  <c r="N42" i="10"/>
  <c r="BC42" i="10"/>
  <c r="BG42" i="10"/>
  <c r="BK42" i="10"/>
  <c r="AR42" i="10"/>
  <c r="AF42" i="10"/>
  <c r="J42" i="10"/>
  <c r="AB42" i="10"/>
  <c r="J66" i="10"/>
  <c r="BO42" i="10"/>
  <c r="AU42" i="10"/>
  <c r="AQ42" i="10"/>
  <c r="AG42" i="10"/>
  <c r="W42" i="10"/>
  <c r="H66" i="10"/>
  <c r="Q42" i="10"/>
  <c r="AO42" i="10"/>
  <c r="BD42" i="10"/>
  <c r="AM42" i="10"/>
  <c r="AI42" i="10"/>
  <c r="M6" i="10"/>
  <c r="M29" i="10"/>
  <c r="P12" i="8"/>
  <c r="Q11" i="8"/>
  <c r="P13" i="8"/>
  <c r="BH45" i="10"/>
  <c r="W45" i="10"/>
  <c r="X45" i="10"/>
  <c r="AU45" i="10"/>
  <c r="BB45" i="10"/>
  <c r="AH45" i="10"/>
  <c r="AE45" i="10"/>
  <c r="Y45" i="10"/>
  <c r="AC45" i="10"/>
  <c r="BN45" i="10"/>
  <c r="AY45" i="10"/>
  <c r="AS45" i="10"/>
  <c r="O45" i="10"/>
  <c r="AA45" i="10"/>
  <c r="BF45" i="10"/>
  <c r="BE45" i="10"/>
  <c r="AI45" i="10"/>
  <c r="AZ45" i="10"/>
  <c r="AD45" i="10"/>
  <c r="M45" i="10"/>
  <c r="BQ45" i="10"/>
  <c r="AL45" i="10"/>
  <c r="AX45" i="10"/>
  <c r="AR45" i="10"/>
  <c r="AK45" i="10"/>
  <c r="BC45" i="10"/>
  <c r="J45" i="10"/>
  <c r="Q45" i="10"/>
  <c r="BA45" i="10"/>
  <c r="BM45" i="10"/>
  <c r="BK45" i="10"/>
  <c r="BJ45" i="10"/>
  <c r="AF45" i="10"/>
  <c r="BG45" i="10"/>
  <c r="S45" i="10"/>
  <c r="Z45" i="10"/>
  <c r="AM45" i="10"/>
  <c r="AT45" i="10"/>
  <c r="T45" i="10"/>
  <c r="AN45" i="10"/>
  <c r="AW45" i="10"/>
  <c r="AP45" i="10"/>
  <c r="V45" i="10"/>
  <c r="BO45" i="10"/>
  <c r="AV45" i="10"/>
  <c r="H45" i="10"/>
  <c r="AQ45" i="10"/>
  <c r="AJ45" i="10"/>
  <c r="BD45" i="10"/>
  <c r="K45" i="10"/>
  <c r="AO45" i="10"/>
  <c r="L45" i="10"/>
  <c r="N45" i="10"/>
  <c r="BL45" i="10"/>
  <c r="BI45" i="10"/>
  <c r="AB45" i="10"/>
  <c r="AG45" i="10"/>
  <c r="BP45" i="10"/>
  <c r="U45" i="10"/>
  <c r="I45" i="10"/>
  <c r="R45" i="10"/>
  <c r="P45" i="10"/>
  <c r="BM44" i="10"/>
  <c r="BP44" i="10"/>
  <c r="H44" i="10"/>
  <c r="K44" i="10"/>
  <c r="X44" i="10"/>
  <c r="AN44" i="10"/>
  <c r="BD44" i="10"/>
  <c r="Q44" i="10"/>
  <c r="AC44" i="10"/>
  <c r="AO44" i="10"/>
  <c r="BI44" i="10"/>
  <c r="BO44" i="10"/>
  <c r="R44" i="10"/>
  <c r="AH44" i="10"/>
  <c r="BB44" i="10"/>
  <c r="AB44" i="10"/>
  <c r="AZ44" i="10"/>
  <c r="Y44" i="10"/>
  <c r="AW44" i="10"/>
  <c r="V44" i="10"/>
  <c r="AD44" i="10"/>
  <c r="AX44" i="10"/>
  <c r="BA44" i="10"/>
  <c r="AT44" i="10"/>
  <c r="BN44" i="10"/>
  <c r="I44" i="10"/>
  <c r="M44" i="10"/>
  <c r="BF44" i="10"/>
  <c r="BK44" i="10"/>
  <c r="L44" i="10"/>
  <c r="S44" i="10"/>
  <c r="AA44" i="10"/>
  <c r="AI44" i="10"/>
  <c r="AQ44" i="10"/>
  <c r="AY44" i="10"/>
  <c r="BG44" i="10"/>
  <c r="J44" i="10"/>
  <c r="T44" i="10"/>
  <c r="AJ44" i="10"/>
  <c r="AV44" i="10"/>
  <c r="AK44" i="10"/>
  <c r="BE44" i="10"/>
  <c r="N44" i="10"/>
  <c r="AL44" i="10"/>
  <c r="BJ44" i="10"/>
  <c r="O44" i="10"/>
  <c r="W44" i="10"/>
  <c r="AE44" i="10"/>
  <c r="AM44" i="10"/>
  <c r="AU44" i="10"/>
  <c r="BC44" i="10"/>
  <c r="BQ44" i="10"/>
  <c r="P44" i="10"/>
  <c r="AR44" i="10"/>
  <c r="BH44" i="10"/>
  <c r="BL44" i="10"/>
  <c r="U44" i="10"/>
  <c r="AG44" i="10"/>
  <c r="AS44" i="10"/>
  <c r="Z44" i="10"/>
  <c r="AP44" i="10"/>
  <c r="AF44" i="10"/>
  <c r="N6" i="10"/>
  <c r="F48" i="10"/>
  <c r="L6" i="10"/>
  <c r="V6" i="10"/>
  <c r="K67" i="10"/>
  <c r="Q6" i="10"/>
  <c r="I67" i="10"/>
  <c r="J67" i="10"/>
  <c r="P29" i="10"/>
  <c r="R6" i="10"/>
  <c r="L67" i="10"/>
  <c r="T6" i="10"/>
  <c r="H67" i="10"/>
  <c r="F41" i="10"/>
  <c r="C41" i="10"/>
  <c r="S6" i="10"/>
  <c r="O15" i="8"/>
  <c r="H29" i="10"/>
  <c r="AE5" i="10"/>
  <c r="F43" i="10"/>
  <c r="D43" i="10"/>
  <c r="C43" i="10"/>
  <c r="AD5" i="10"/>
  <c r="F42" i="10"/>
  <c r="D42" i="10"/>
  <c r="C42" i="10"/>
  <c r="Q13" i="8"/>
  <c r="P14" i="8"/>
  <c r="P15" i="8"/>
  <c r="Q12" i="8"/>
  <c r="R11" i="8"/>
  <c r="U6" i="8"/>
  <c r="AA6" i="10"/>
  <c r="L29" i="10"/>
  <c r="F45" i="10"/>
  <c r="R29" i="10"/>
  <c r="F44" i="10"/>
  <c r="Q29" i="10"/>
  <c r="Z6" i="10"/>
  <c r="N29" i="10"/>
  <c r="S29" i="10"/>
  <c r="T29" i="10"/>
  <c r="V29" i="10"/>
  <c r="D48" i="10"/>
  <c r="C48" i="10"/>
  <c r="AG5" i="10"/>
  <c r="AF5" i="10"/>
  <c r="Q14" i="8"/>
  <c r="Q15" i="8"/>
  <c r="S11" i="8"/>
  <c r="R12" i="8"/>
  <c r="R13" i="8"/>
  <c r="AB6" i="10"/>
  <c r="D44" i="10"/>
  <c r="C44" i="10"/>
  <c r="V6" i="8"/>
  <c r="C45" i="10"/>
  <c r="D45" i="10"/>
  <c r="Z29" i="10"/>
  <c r="AA29" i="10"/>
  <c r="AI5" i="10"/>
  <c r="AH5" i="10"/>
  <c r="S12" i="8"/>
  <c r="T11" i="8"/>
  <c r="S13" i="8"/>
  <c r="R14" i="8"/>
  <c r="R15" i="8"/>
  <c r="AB29" i="10"/>
  <c r="W6" i="8"/>
  <c r="AC6" i="10"/>
  <c r="AJ5" i="10"/>
  <c r="S14" i="8"/>
  <c r="S15" i="8"/>
  <c r="T12" i="8"/>
  <c r="U11" i="8"/>
  <c r="T13" i="8"/>
  <c r="AC29" i="10"/>
  <c r="AD6" i="10"/>
  <c r="X6" i="8"/>
  <c r="T14" i="8"/>
  <c r="T15" i="8"/>
  <c r="AK5" i="10"/>
  <c r="U13" i="8"/>
  <c r="V11" i="8"/>
  <c r="U12" i="8"/>
  <c r="Y6" i="8"/>
  <c r="AE6" i="10"/>
  <c r="AD29" i="10"/>
  <c r="AL5" i="10"/>
  <c r="U14" i="8"/>
  <c r="U15" i="8"/>
  <c r="V13" i="8"/>
  <c r="V12" i="8"/>
  <c r="W11" i="8"/>
  <c r="AF6" i="10"/>
  <c r="Z6" i="8"/>
  <c r="AE29" i="10"/>
  <c r="V14" i="8"/>
  <c r="V15" i="8"/>
  <c r="AM5" i="10"/>
  <c r="X11" i="8"/>
  <c r="W12" i="8"/>
  <c r="W13" i="8"/>
  <c r="AG6" i="10"/>
  <c r="AA6" i="8"/>
  <c r="AF29" i="10"/>
  <c r="AN5" i="10"/>
  <c r="X13" i="8"/>
  <c r="X12" i="8"/>
  <c r="W14" i="8"/>
  <c r="W15" i="8"/>
  <c r="Y11" i="8"/>
  <c r="AH6" i="10"/>
  <c r="AG29" i="10"/>
  <c r="AB6" i="8"/>
  <c r="X14" i="8"/>
  <c r="X15" i="8"/>
  <c r="AO5" i="10"/>
  <c r="Z11" i="8"/>
  <c r="Y13" i="8"/>
  <c r="Y12" i="8"/>
  <c r="AH29" i="10"/>
  <c r="AI6" i="10"/>
  <c r="AC6" i="8"/>
  <c r="Y14" i="8"/>
  <c r="Y15" i="8"/>
  <c r="AP5" i="10"/>
  <c r="AA11" i="8"/>
  <c r="Z12" i="8"/>
  <c r="Z13" i="8"/>
  <c r="AD6" i="8"/>
  <c r="AJ6" i="10"/>
  <c r="AI29" i="10"/>
  <c r="Z14" i="8"/>
  <c r="Z15" i="8"/>
  <c r="AQ5" i="10"/>
  <c r="AB11" i="8"/>
  <c r="AA13" i="8"/>
  <c r="AA12" i="8"/>
  <c r="AJ29" i="10"/>
  <c r="AK6" i="10"/>
  <c r="AE6" i="8"/>
  <c r="AR5" i="10"/>
  <c r="AA14" i="8"/>
  <c r="AA15" i="8"/>
  <c r="AB13" i="8"/>
  <c r="AC11" i="8"/>
  <c r="AB12" i="8"/>
  <c r="AF6" i="8"/>
  <c r="AK29" i="10"/>
  <c r="AL6" i="10"/>
  <c r="AB14" i="8"/>
  <c r="AB15" i="8"/>
  <c r="AS5" i="10"/>
  <c r="AC12" i="8"/>
  <c r="AD11" i="8"/>
  <c r="AC13" i="8"/>
  <c r="AG6" i="8"/>
  <c r="AM6" i="10"/>
  <c r="AL29" i="10"/>
  <c r="AT5" i="10"/>
  <c r="AE11" i="8"/>
  <c r="AD13" i="8"/>
  <c r="AE542" i="8"/>
  <c r="AD12" i="8"/>
  <c r="AC14" i="8"/>
  <c r="AC15" i="8"/>
  <c r="AM29" i="10"/>
  <c r="AN6" i="10"/>
  <c r="AH6" i="8"/>
  <c r="AD14" i="8"/>
  <c r="AD15" i="8"/>
  <c r="AU5" i="10"/>
  <c r="AE12" i="8"/>
  <c r="AF11" i="8"/>
  <c r="AF526" i="8"/>
  <c r="AF542" i="8"/>
  <c r="AE13" i="8"/>
  <c r="AO6" i="10"/>
  <c r="AN29" i="10"/>
  <c r="AI6" i="8"/>
  <c r="AV5" i="10"/>
  <c r="AF13" i="8"/>
  <c r="AG526" i="8"/>
  <c r="AG542" i="8"/>
  <c r="AG11" i="8"/>
  <c r="AE14" i="8"/>
  <c r="AE15" i="8"/>
  <c r="AF12" i="8"/>
  <c r="AP6" i="10"/>
  <c r="AJ6" i="8"/>
  <c r="AO29" i="10"/>
  <c r="AF14" i="8"/>
  <c r="AF15" i="8"/>
  <c r="AW5" i="10"/>
  <c r="AG12" i="8"/>
  <c r="AH11" i="8"/>
  <c r="AH526" i="8"/>
  <c r="AH542" i="8"/>
  <c r="AG13" i="8"/>
  <c r="AP29" i="10"/>
  <c r="AK6" i="8"/>
  <c r="AQ6" i="10"/>
  <c r="AX5" i="10"/>
  <c r="AI11" i="8"/>
  <c r="AH12" i="8"/>
  <c r="AG14" i="8"/>
  <c r="AG15" i="8"/>
  <c r="AI526" i="8"/>
  <c r="AI542" i="8"/>
  <c r="AH13" i="8"/>
  <c r="AR6" i="10"/>
  <c r="AL6" i="8"/>
  <c r="AQ29" i="10"/>
  <c r="AY5" i="10"/>
  <c r="AI13" i="8"/>
  <c r="AJ526" i="8"/>
  <c r="AJ542" i="8"/>
  <c r="AH14" i="8"/>
  <c r="AH15" i="8"/>
  <c r="AI12" i="8"/>
  <c r="AJ11" i="8"/>
  <c r="AR29" i="10"/>
  <c r="AS6" i="10"/>
  <c r="AM6" i="8"/>
  <c r="AI14" i="8"/>
  <c r="AI15" i="8"/>
  <c r="AZ5" i="10"/>
  <c r="AK11" i="8"/>
  <c r="AJ13" i="8"/>
  <c r="AK526" i="8"/>
  <c r="AK542" i="8"/>
  <c r="AJ12" i="8"/>
  <c r="AT6" i="10"/>
  <c r="AS29" i="10"/>
  <c r="AN6" i="8"/>
  <c r="AJ14" i="8"/>
  <c r="AJ15" i="8"/>
  <c r="BA5" i="10"/>
  <c r="AK12" i="8"/>
  <c r="AK13" i="8"/>
  <c r="AL526" i="8"/>
  <c r="AL542" i="8"/>
  <c r="AL11" i="8"/>
  <c r="AU6" i="10"/>
  <c r="AT29" i="10"/>
  <c r="AO6" i="8"/>
  <c r="BB5" i="10"/>
  <c r="AM11" i="8"/>
  <c r="AL12" i="8"/>
  <c r="AL13" i="8"/>
  <c r="AM526" i="8"/>
  <c r="AM542" i="8"/>
  <c r="AK14" i="8"/>
  <c r="AK15" i="8"/>
  <c r="AV6" i="10"/>
  <c r="AP6" i="8"/>
  <c r="AU29" i="10"/>
  <c r="BC5" i="10"/>
  <c r="AM13" i="8"/>
  <c r="AN526" i="8"/>
  <c r="AN542" i="8"/>
  <c r="AL14" i="8"/>
  <c r="AL15" i="8"/>
  <c r="AM12" i="8"/>
  <c r="AN11" i="8"/>
  <c r="AW6" i="10"/>
  <c r="AQ6" i="8"/>
  <c r="AV29" i="10"/>
  <c r="AM14" i="8"/>
  <c r="AM15" i="8"/>
  <c r="BD5" i="10"/>
  <c r="AO11" i="8"/>
  <c r="AN12" i="8"/>
  <c r="AN13" i="8"/>
  <c r="AO526" i="8"/>
  <c r="AO542" i="8"/>
  <c r="AX6" i="10"/>
  <c r="AW29" i="10"/>
  <c r="AR6" i="8"/>
  <c r="BE5" i="10"/>
  <c r="AO13" i="8"/>
  <c r="AP526" i="8"/>
  <c r="AP542" i="8"/>
  <c r="AO12" i="8"/>
  <c r="AN14" i="8"/>
  <c r="AN15" i="8"/>
  <c r="AP11" i="8"/>
  <c r="AY6" i="10"/>
  <c r="AS6" i="8"/>
  <c r="AX29" i="10"/>
  <c r="AO14" i="8"/>
  <c r="AO15" i="8"/>
  <c r="BF5" i="10"/>
  <c r="AQ11" i="8"/>
  <c r="AP12" i="8"/>
  <c r="AQ526" i="8"/>
  <c r="AQ542" i="8"/>
  <c r="AP13" i="8"/>
  <c r="AY29" i="10"/>
  <c r="AZ6" i="10"/>
  <c r="AT6" i="8"/>
  <c r="BG5" i="10"/>
  <c r="AQ12" i="8"/>
  <c r="AP14" i="8"/>
  <c r="AP15" i="8"/>
  <c r="AQ13" i="8"/>
  <c r="AR526" i="8"/>
  <c r="AR542" i="8"/>
  <c r="AR11" i="8"/>
  <c r="AZ29" i="10"/>
  <c r="AU6" i="8"/>
  <c r="BA6" i="10"/>
  <c r="BH5" i="10"/>
  <c r="AR13" i="8"/>
  <c r="AS526" i="8"/>
  <c r="AS542" i="8"/>
  <c r="AR12" i="8"/>
  <c r="AS11" i="8"/>
  <c r="AQ14" i="8"/>
  <c r="AQ15" i="8"/>
  <c r="AV6" i="8"/>
  <c r="BB6" i="10"/>
  <c r="BA29" i="10"/>
  <c r="BI5" i="10"/>
  <c r="AR14" i="8"/>
  <c r="AR15" i="8"/>
  <c r="AT11" i="8"/>
  <c r="AS12" i="8"/>
  <c r="AT526" i="8"/>
  <c r="AT542" i="8"/>
  <c r="AS13" i="8"/>
  <c r="BB29" i="10"/>
  <c r="AW6" i="8"/>
  <c r="BC6" i="10"/>
  <c r="BJ5" i="10"/>
  <c r="AS14" i="8"/>
  <c r="AS15" i="8"/>
  <c r="AT12" i="8"/>
  <c r="AT13" i="8"/>
  <c r="AU526" i="8"/>
  <c r="AU542" i="8"/>
  <c r="AU11" i="8"/>
  <c r="AX6" i="8"/>
  <c r="BD6" i="10"/>
  <c r="BC29" i="10"/>
  <c r="F5" i="10"/>
  <c r="D5" i="10"/>
  <c r="C5" i="10"/>
  <c r="AT14" i="8"/>
  <c r="AT15" i="8"/>
  <c r="AU13" i="8"/>
  <c r="AV526" i="8"/>
  <c r="AV542" i="8"/>
  <c r="AV11" i="8"/>
  <c r="AU12" i="8"/>
  <c r="BE6" i="10"/>
  <c r="BD29" i="10"/>
  <c r="AY6" i="8"/>
  <c r="AU14" i="8"/>
  <c r="AU15" i="8"/>
  <c r="AA38" i="10"/>
  <c r="Q38" i="10"/>
  <c r="T38" i="10"/>
  <c r="I38" i="10"/>
  <c r="BP38" i="10"/>
  <c r="Y38" i="10"/>
  <c r="V38" i="10"/>
  <c r="BK38" i="10"/>
  <c r="U38" i="10"/>
  <c r="BM38" i="10"/>
  <c r="BN38" i="10"/>
  <c r="BQ38" i="10"/>
  <c r="Z38" i="10"/>
  <c r="P38" i="10"/>
  <c r="M38" i="10"/>
  <c r="H38" i="10"/>
  <c r="BO38" i="10"/>
  <c r="K38" i="10"/>
  <c r="N38" i="10"/>
  <c r="BL38" i="10"/>
  <c r="J38" i="10"/>
  <c r="X38" i="10"/>
  <c r="S38" i="10"/>
  <c r="R38" i="10"/>
  <c r="O38" i="10"/>
  <c r="W38" i="10"/>
  <c r="L38" i="10"/>
  <c r="AB38" i="10"/>
  <c r="AC38" i="10"/>
  <c r="AE38" i="10"/>
  <c r="AD38" i="10"/>
  <c r="AG38" i="10"/>
  <c r="AF38" i="10"/>
  <c r="AI38" i="10"/>
  <c r="AH38" i="10"/>
  <c r="AJ38" i="10"/>
  <c r="AK38" i="10"/>
  <c r="AL38"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AV12" i="8"/>
  <c r="AW11" i="8"/>
  <c r="AW526" i="8"/>
  <c r="AW542" i="8"/>
  <c r="AV13" i="8"/>
  <c r="BE29" i="10"/>
  <c r="BF6" i="10"/>
  <c r="AZ6" i="8"/>
  <c r="F38" i="10"/>
  <c r="D38" i="10"/>
  <c r="C38" i="10"/>
  <c r="AW13" i="8"/>
  <c r="AX526" i="8"/>
  <c r="AX542" i="8"/>
  <c r="AX11" i="8"/>
  <c r="AV14" i="8"/>
  <c r="AV15" i="8"/>
  <c r="AW12" i="8"/>
  <c r="BF29" i="10"/>
  <c r="BG6" i="10"/>
  <c r="BA6" i="8"/>
  <c r="AW14" i="8"/>
  <c r="AW15" i="8"/>
  <c r="AY11" i="8"/>
  <c r="AX12" i="8"/>
  <c r="AY526" i="8"/>
  <c r="AY542" i="8"/>
  <c r="AX13" i="8"/>
  <c r="BB6" i="8"/>
  <c r="BH6" i="10"/>
  <c r="BG29" i="10"/>
  <c r="AX14" i="8"/>
  <c r="AX15" i="8"/>
  <c r="AY13" i="8"/>
  <c r="AZ526" i="8"/>
  <c r="AZ542" i="8"/>
  <c r="AY12" i="8"/>
  <c r="AY14" i="8"/>
  <c r="AY15" i="8"/>
  <c r="AZ11" i="8"/>
  <c r="BC6" i="8"/>
  <c r="BI6" i="10"/>
  <c r="BH29" i="10"/>
  <c r="AZ12" i="8"/>
  <c r="BA526" i="8"/>
  <c r="BA542" i="8"/>
  <c r="AZ13" i="8"/>
  <c r="BA11" i="8"/>
  <c r="BI29" i="10"/>
  <c r="BJ6" i="10"/>
  <c r="BD6" i="8"/>
  <c r="BB526" i="8"/>
  <c r="BB542" i="8"/>
  <c r="BA13" i="8"/>
  <c r="BB11" i="8"/>
  <c r="AZ14" i="8"/>
  <c r="AZ15" i="8"/>
  <c r="BA12" i="8"/>
  <c r="BA14" i="8"/>
  <c r="BA15" i="8"/>
  <c r="BJ29" i="10"/>
  <c r="F6" i="10"/>
  <c r="BE6" i="8"/>
  <c r="BB12" i="8"/>
  <c r="BC11" i="8"/>
  <c r="BB13" i="8"/>
  <c r="BC526" i="8"/>
  <c r="BC542" i="8"/>
  <c r="D6" i="10"/>
  <c r="D31" i="10"/>
  <c r="F31" i="10"/>
  <c r="BF6" i="8"/>
  <c r="BD11" i="8"/>
  <c r="BC13" i="8"/>
  <c r="BD526" i="8"/>
  <c r="BD542" i="8"/>
  <c r="BC12" i="8"/>
  <c r="BC14" i="8"/>
  <c r="BC15" i="8"/>
  <c r="BB14" i="8"/>
  <c r="BB15" i="8"/>
  <c r="C6" i="10"/>
  <c r="BG6" i="8"/>
  <c r="BD12" i="8"/>
  <c r="BD13" i="8"/>
  <c r="BE526" i="8"/>
  <c r="BE542" i="8"/>
  <c r="BE11" i="8"/>
  <c r="BH6" i="8"/>
  <c r="BK39" i="10"/>
  <c r="BK60" i="10"/>
  <c r="BO39" i="10"/>
  <c r="BO60" i="10"/>
  <c r="BM39" i="10"/>
  <c r="BM60" i="10"/>
  <c r="BQ39" i="10"/>
  <c r="BQ60" i="10"/>
  <c r="K39" i="10"/>
  <c r="K60" i="10"/>
  <c r="K61" i="10"/>
  <c r="BN39" i="10"/>
  <c r="BN60" i="10"/>
  <c r="BL39" i="10"/>
  <c r="BL60" i="10"/>
  <c r="U39" i="10"/>
  <c r="U60" i="10"/>
  <c r="M39" i="10"/>
  <c r="M60" i="10"/>
  <c r="BP39" i="10"/>
  <c r="BP60" i="10"/>
  <c r="I39" i="10"/>
  <c r="I60" i="10"/>
  <c r="I61" i="10"/>
  <c r="X39" i="10"/>
  <c r="X60" i="10"/>
  <c r="H39" i="10"/>
  <c r="W39" i="10"/>
  <c r="W60" i="10"/>
  <c r="O39" i="10"/>
  <c r="O60" i="10"/>
  <c r="Y39" i="10"/>
  <c r="Y60" i="10"/>
  <c r="J39" i="10"/>
  <c r="J60" i="10"/>
  <c r="J61" i="10"/>
  <c r="I65" i="10"/>
  <c r="P39" i="10"/>
  <c r="P60" i="10"/>
  <c r="L65" i="10"/>
  <c r="J65" i="10"/>
  <c r="K65" i="10"/>
  <c r="H65" i="10"/>
  <c r="T39" i="10"/>
  <c r="T60" i="10"/>
  <c r="N39" i="10"/>
  <c r="N60" i="10"/>
  <c r="S39" i="10"/>
  <c r="S60" i="10"/>
  <c r="V39" i="10"/>
  <c r="V60" i="10"/>
  <c r="Q39" i="10"/>
  <c r="Q60" i="10"/>
  <c r="L39" i="10"/>
  <c r="L60" i="10"/>
  <c r="L61" i="10"/>
  <c r="R39" i="10"/>
  <c r="R60" i="10"/>
  <c r="AA39" i="10"/>
  <c r="AA60" i="10"/>
  <c r="Z39" i="10"/>
  <c r="Z60" i="10"/>
  <c r="AB39" i="10"/>
  <c r="AB60" i="10"/>
  <c r="AC39" i="10"/>
  <c r="AC60" i="10"/>
  <c r="AD39" i="10"/>
  <c r="AD60" i="10"/>
  <c r="AE39" i="10"/>
  <c r="AE60" i="10"/>
  <c r="AF39" i="10"/>
  <c r="AF60" i="10"/>
  <c r="AG39" i="10"/>
  <c r="AG60" i="10"/>
  <c r="AH39" i="10"/>
  <c r="AH60" i="10"/>
  <c r="AI39" i="10"/>
  <c r="AI60" i="10"/>
  <c r="AJ39" i="10"/>
  <c r="AJ60" i="10"/>
  <c r="AK39" i="10"/>
  <c r="AK60" i="10"/>
  <c r="AL39" i="10"/>
  <c r="AL60" i="10"/>
  <c r="AM39" i="10"/>
  <c r="AM60" i="10"/>
  <c r="AN39" i="10"/>
  <c r="AN60" i="10"/>
  <c r="AO39" i="10"/>
  <c r="AO60" i="10"/>
  <c r="AP39" i="10"/>
  <c r="AP60" i="10"/>
  <c r="AQ39" i="10"/>
  <c r="AQ60" i="10"/>
  <c r="AR39" i="10"/>
  <c r="AR60" i="10"/>
  <c r="AS39" i="10"/>
  <c r="AS60" i="10"/>
  <c r="AT39" i="10"/>
  <c r="AT60" i="10"/>
  <c r="AU39" i="10"/>
  <c r="AU60" i="10"/>
  <c r="AV39" i="10"/>
  <c r="AV60" i="10"/>
  <c r="AW39" i="10"/>
  <c r="AW60" i="10"/>
  <c r="AX39" i="10"/>
  <c r="AX60" i="10"/>
  <c r="AY39" i="10"/>
  <c r="AY60" i="10"/>
  <c r="AZ39" i="10"/>
  <c r="AZ60" i="10"/>
  <c r="BA39" i="10"/>
  <c r="BA60" i="10"/>
  <c r="BB39" i="10"/>
  <c r="BB60" i="10"/>
  <c r="BC39" i="10"/>
  <c r="BC60" i="10"/>
  <c r="BD39" i="10"/>
  <c r="BD60" i="10"/>
  <c r="BE39" i="10"/>
  <c r="BE60" i="10"/>
  <c r="BF39" i="10"/>
  <c r="BF60" i="10"/>
  <c r="BG39" i="10"/>
  <c r="BG60" i="10"/>
  <c r="BH39" i="10"/>
  <c r="BH60" i="10"/>
  <c r="BI39" i="10"/>
  <c r="BI60" i="10"/>
  <c r="BJ39" i="10"/>
  <c r="BJ60" i="10"/>
  <c r="BF11" i="8"/>
  <c r="BE13" i="8"/>
  <c r="BF526" i="8"/>
  <c r="BF542" i="8"/>
  <c r="BE12" i="8"/>
  <c r="BE14" i="8"/>
  <c r="BE15" i="8"/>
  <c r="BD14" i="8"/>
  <c r="BD15" i="8"/>
  <c r="F39" i="10"/>
  <c r="H60" i="10"/>
  <c r="H61" i="10"/>
  <c r="BI6" i="8"/>
  <c r="BF12" i="8"/>
  <c r="BF13" i="8"/>
  <c r="BG526" i="8"/>
  <c r="BG542" i="8"/>
  <c r="BG11" i="8"/>
  <c r="D39" i="10"/>
  <c r="D62" i="10"/>
  <c r="F62" i="10"/>
  <c r="BJ6" i="8"/>
  <c r="BG12" i="8"/>
  <c r="BH11" i="8"/>
  <c r="BG13" i="8"/>
  <c r="BH526" i="8"/>
  <c r="BH542" i="8"/>
  <c r="BF14" i="8"/>
  <c r="BF15" i="8"/>
  <c r="BK6" i="8"/>
  <c r="C62" i="10"/>
  <c r="C39" i="10"/>
  <c r="BI11" i="8"/>
  <c r="BH13" i="8"/>
  <c r="BI526" i="8"/>
  <c r="BI542" i="8"/>
  <c r="BG14" i="8"/>
  <c r="BG15" i="8"/>
  <c r="BH12" i="8"/>
  <c r="BL6" i="8"/>
  <c r="BH14" i="8"/>
  <c r="BH15" i="8"/>
  <c r="BI12" i="8"/>
  <c r="BI13" i="8"/>
  <c r="BJ526" i="8"/>
  <c r="BJ542" i="8"/>
  <c r="BJ11" i="8"/>
  <c r="BM6" i="8"/>
  <c r="BK11" i="8"/>
  <c r="BJ13" i="8"/>
  <c r="BK526" i="8"/>
  <c r="BK542" i="8"/>
  <c r="BJ12" i="8"/>
  <c r="BI14" i="8"/>
  <c r="BI15" i="8"/>
  <c r="BN6" i="8"/>
  <c r="BJ14" i="8"/>
  <c r="BJ15" i="8"/>
  <c r="BK12" i="8"/>
  <c r="BL526" i="8"/>
  <c r="BL542" i="8"/>
  <c r="BK13" i="8"/>
  <c r="BL11" i="8"/>
  <c r="BO6" i="8"/>
  <c r="BM11" i="8"/>
  <c r="BL13" i="8"/>
  <c r="BM526" i="8"/>
  <c r="BM542" i="8"/>
  <c r="BK14" i="8"/>
  <c r="BK15" i="8"/>
  <c r="BL12" i="8"/>
  <c r="BP6" i="8"/>
  <c r="BL14" i="8"/>
  <c r="BL15" i="8"/>
  <c r="BM12" i="8"/>
  <c r="BM13" i="8"/>
  <c r="BN526" i="8"/>
  <c r="BN542" i="8"/>
  <c r="BN11" i="8"/>
  <c r="BQ6" i="8"/>
  <c r="BM14" i="8"/>
  <c r="BM15" i="8"/>
  <c r="BO11" i="8"/>
  <c r="BN13" i="8"/>
  <c r="BO526" i="8"/>
  <c r="BO542" i="8"/>
  <c r="BN12" i="8"/>
  <c r="BR6" i="8"/>
  <c r="BN14" i="8"/>
  <c r="BN15" i="8"/>
  <c r="BO12" i="8"/>
  <c r="BP526" i="8"/>
  <c r="BP542" i="8"/>
  <c r="BO13" i="8"/>
  <c r="BP11" i="8"/>
  <c r="BS6" i="8"/>
  <c r="BQ11" i="8"/>
  <c r="BP13" i="8"/>
  <c r="BQ526" i="8"/>
  <c r="BQ542" i="8"/>
  <c r="BP12" i="8"/>
  <c r="BP14" i="8"/>
  <c r="BP15" i="8"/>
  <c r="BO14" i="8"/>
  <c r="BO15" i="8"/>
  <c r="BQ12" i="8"/>
  <c r="BR526" i="8"/>
  <c r="BR542" i="8"/>
  <c r="BQ13" i="8"/>
  <c r="BS11" i="8"/>
  <c r="BR11" i="8"/>
  <c r="BR13" i="8"/>
  <c r="BS526" i="8"/>
  <c r="BS542" i="8"/>
  <c r="BS13" i="8"/>
  <c r="BQ14" i="8"/>
  <c r="BQ15" i="8"/>
  <c r="BR12" i="8"/>
  <c r="BR14" i="8"/>
  <c r="BR15" i="8"/>
  <c r="BS12" i="8"/>
  <c r="BS14" i="8"/>
  <c r="BS15" i="8"/>
</calcChain>
</file>

<file path=xl/comments1.xml><?xml version="1.0" encoding="utf-8"?>
<comments xmlns="http://schemas.openxmlformats.org/spreadsheetml/2006/main">
  <authors>
    <author>Author</author>
  </authors>
  <commentList>
    <comment ref="I19" authorId="0" shapeId="0">
      <text>
        <r>
          <rPr>
            <b/>
            <sz val="9"/>
            <color indexed="81"/>
            <rFont val="Tahoma"/>
            <family val="2"/>
          </rPr>
          <t>AST:</t>
        </r>
        <r>
          <rPr>
            <sz val="9"/>
            <color indexed="81"/>
            <rFont val="Tahoma"/>
            <family val="2"/>
          </rPr>
          <t xml:space="preserve">
Actual prudent/efficient capex </t>
        </r>
      </text>
    </comment>
    <comment ref="J19" authorId="0" shapeId="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authors>
    <author>Author</author>
  </authors>
  <commentList>
    <comment ref="I83" authorId="0" shapeId="0">
      <text>
        <r>
          <rPr>
            <b/>
            <sz val="9"/>
            <color indexed="81"/>
            <rFont val="Tahoma"/>
            <family val="2"/>
          </rPr>
          <t>AST:</t>
        </r>
        <r>
          <rPr>
            <sz val="9"/>
            <color indexed="81"/>
            <rFont val="Tahoma"/>
            <family val="2"/>
          </rPr>
          <t xml:space="preserve">
Using remaining life at the asset class level as at 1 Jan 2016 minus 5 years</t>
        </r>
      </text>
    </comment>
    <comment ref="J94" authorId="0" shapeId="0">
      <text>
        <r>
          <rPr>
            <sz val="9"/>
            <color indexed="81"/>
            <rFont val="Tahoma"/>
            <family val="2"/>
          </rPr>
          <t>These calculations made in a separate DD model  Selected SCADA opening RAB calculations.</t>
        </r>
        <r>
          <rPr>
            <b/>
            <sz val="9"/>
            <color indexed="81"/>
            <rFont val="Tahoma"/>
            <family val="2"/>
          </rPr>
          <t xml:space="preserve">
</t>
        </r>
      </text>
    </comment>
    <comment ref="C100" authorId="0" shapeId="0">
      <text>
        <r>
          <rPr>
            <b/>
            <sz val="9"/>
            <color indexed="81"/>
            <rFont val="Tahoma"/>
            <family val="2"/>
          </rPr>
          <t>These calculations made in a separate DD model Selected SCADA opening RAB calculations.
https://imanage.accc.gov.au/work/link/d/ACCCANDAER!11458098.1</t>
        </r>
      </text>
    </comment>
  </commentList>
</comments>
</file>

<file path=xl/comments3.xml><?xml version="1.0" encoding="utf-8"?>
<comments xmlns="http://schemas.openxmlformats.org/spreadsheetml/2006/main">
  <authors>
    <author>Author</author>
  </authors>
  <commentList>
    <comment ref="N9" authorId="0" shapeId="0">
      <text>
        <r>
          <rPr>
            <b/>
            <sz val="9"/>
            <color indexed="81"/>
            <rFont val="Tahoma"/>
            <family val="2"/>
          </rPr>
          <t>AST:</t>
        </r>
        <r>
          <rPr>
            <sz val="9"/>
            <color indexed="81"/>
            <rFont val="Tahoma"/>
            <family val="2"/>
          </rPr>
          <t xml:space="preserve">
This is only the </t>
        </r>
        <r>
          <rPr>
            <u/>
            <sz val="9"/>
            <color indexed="81"/>
            <rFont val="Tahoma"/>
            <family val="2"/>
          </rPr>
          <t>return on</t>
        </r>
        <r>
          <rPr>
            <sz val="9"/>
            <color indexed="81"/>
            <rFont val="Tahoma"/>
            <family val="2"/>
          </rPr>
          <t xml:space="preserve"> the difference between forecast and actual 2015 net capex</t>
        </r>
      </text>
    </comment>
    <comment ref="I85" authorId="0" shapeId="0">
      <text>
        <r>
          <rPr>
            <b/>
            <sz val="9"/>
            <color indexed="81"/>
            <rFont val="Tahoma"/>
            <family val="2"/>
          </rPr>
          <t>AST:</t>
        </r>
        <r>
          <rPr>
            <sz val="9"/>
            <color indexed="81"/>
            <rFont val="Tahoma"/>
            <family val="2"/>
          </rPr>
          <t xml:space="preserve">
Contingent Project 1  RAB transfer to accelerated depn class</t>
        </r>
      </text>
    </comment>
    <comment ref="K85" authorId="0" shapeId="0">
      <text>
        <r>
          <rPr>
            <b/>
            <sz val="9"/>
            <color indexed="81"/>
            <rFont val="Tahoma"/>
            <family val="2"/>
          </rPr>
          <t>AST:</t>
        </r>
        <r>
          <rPr>
            <sz val="9"/>
            <color indexed="81"/>
            <rFont val="Tahoma"/>
            <family val="2"/>
          </rPr>
          <t xml:space="preserve">
Contingent Project 2 RAB transfer to accelerated depn class</t>
        </r>
      </text>
    </comment>
    <comment ref="G427" authorId="0" shapeId="0">
      <text>
        <r>
          <rPr>
            <b/>
            <sz val="9"/>
            <color indexed="81"/>
            <rFont val="Tahoma"/>
            <family val="2"/>
          </rPr>
          <t>Author:</t>
        </r>
        <r>
          <rPr>
            <sz val="9"/>
            <color indexed="81"/>
            <rFont val="Tahoma"/>
            <family val="2"/>
          </rPr>
          <t xml:space="preserve">
From PTRM RRP model - applies to 2016 ERC costs </t>
        </r>
      </text>
    </comment>
    <comment ref="H427" authorId="0" shapeId="0">
      <text>
        <r>
          <rPr>
            <b/>
            <sz val="9"/>
            <color indexed="81"/>
            <rFont val="Tahoma"/>
            <family val="2"/>
          </rPr>
          <t>Author:</t>
        </r>
        <r>
          <rPr>
            <sz val="9"/>
            <color indexed="81"/>
            <rFont val="Tahoma"/>
            <family val="2"/>
          </rPr>
          <t xml:space="preserve">
2021 ERC capex</t>
        </r>
      </text>
    </comment>
  </commentList>
</comments>
</file>

<file path=xl/comments4.xml><?xml version="1.0" encoding="utf-8"?>
<comments xmlns="http://schemas.openxmlformats.org/spreadsheetml/2006/main">
  <authors>
    <author>Author</author>
  </authors>
  <commentList>
    <comment ref="H9" authorId="0" shapeId="0">
      <text>
        <r>
          <rPr>
            <b/>
            <sz val="9"/>
            <color indexed="81"/>
            <rFont val="Tahoma"/>
            <family val="2"/>
          </rPr>
          <t>AST:</t>
        </r>
        <r>
          <rPr>
            <sz val="9"/>
            <color indexed="81"/>
            <rFont val="Tahoma"/>
            <family val="2"/>
          </rPr>
          <t xml:space="preserve">
Final Decision opening RAB incl end period adjustments</t>
        </r>
      </text>
    </comment>
    <comment ref="M78" authorId="0" shapeId="0">
      <text>
        <r>
          <rPr>
            <b/>
            <sz val="9"/>
            <color indexed="81"/>
            <rFont val="Tahoma"/>
            <family val="2"/>
          </rPr>
          <t>AST:</t>
        </r>
        <r>
          <rPr>
            <sz val="9"/>
            <color indexed="81"/>
            <rFont val="Tahoma"/>
            <family val="2"/>
          </rPr>
          <t xml:space="preserve">
6 months forecast 2021 net capex - amended half wacc allowance</t>
        </r>
      </text>
    </comment>
    <comment ref="M105" authorId="0" shapeId="0">
      <text>
        <r>
          <rPr>
            <b/>
            <sz val="9"/>
            <color indexed="81"/>
            <rFont val="Tahoma"/>
            <family val="2"/>
          </rPr>
          <t>AST:</t>
        </r>
        <r>
          <rPr>
            <sz val="9"/>
            <color indexed="81"/>
            <rFont val="Tahoma"/>
            <family val="2"/>
          </rPr>
          <t xml:space="preserve">
2015 net capex true-ups escalated by 6 months inflation (not WACC) per latest AER advice</t>
        </r>
      </text>
    </comment>
    <comment ref="L135" authorId="0" shapeId="0">
      <text>
        <r>
          <rPr>
            <b/>
            <sz val="9"/>
            <color indexed="81"/>
            <rFont val="Tahoma"/>
            <family val="2"/>
          </rPr>
          <t>AST:</t>
        </r>
        <r>
          <rPr>
            <sz val="9"/>
            <color indexed="81"/>
            <rFont val="Tahoma"/>
            <family val="2"/>
          </rPr>
          <t xml:space="preserve">
Adjustment required to align closing RAB value in roll forward model of zero as at 31 Dec 2020</t>
        </r>
      </text>
    </comment>
    <comment ref="L136" authorId="0" shapeId="0">
      <text>
        <r>
          <rPr>
            <b/>
            <sz val="9"/>
            <color indexed="81"/>
            <rFont val="Tahoma"/>
            <family val="2"/>
          </rPr>
          <t>AST:</t>
        </r>
        <r>
          <rPr>
            <sz val="9"/>
            <color indexed="81"/>
            <rFont val="Tahoma"/>
            <family val="2"/>
          </rPr>
          <t xml:space="preserve">
As above</t>
        </r>
      </text>
    </comment>
  </commentList>
</comments>
</file>

<file path=xl/comments5.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E14" authorId="0" shapeId="0">
      <text>
        <r>
          <rPr>
            <b/>
            <sz val="9"/>
            <color indexed="81"/>
            <rFont val="Tahoma"/>
            <family val="2"/>
          </rPr>
          <t>ASD:</t>
        </r>
        <r>
          <rPr>
            <sz val="9"/>
            <color indexed="81"/>
            <rFont val="Tahoma"/>
            <family val="2"/>
          </rPr>
          <t xml:space="preserve">
1 July 2021 roll in value updated using actual 2019 capex.  See note below in cell A88.</t>
        </r>
      </text>
    </comment>
    <comment ref="A36"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60"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<sst xmlns="http://schemas.openxmlformats.org/spreadsheetml/2006/main" count="920" uniqueCount="261">
  <si>
    <t>Subtransmission</t>
  </si>
  <si>
    <t>ARL</t>
  </si>
  <si>
    <t>OAV</t>
  </si>
  <si>
    <t>SL</t>
  </si>
  <si>
    <t>Real WACC</t>
  </si>
  <si>
    <t>Inflation</t>
  </si>
  <si>
    <t>WACC</t>
  </si>
  <si>
    <t>Distribution system assets</t>
  </si>
  <si>
    <t>Standard metering</t>
  </si>
  <si>
    <t>Public lighting</t>
  </si>
  <si>
    <t>SCADA/Network control</t>
  </si>
  <si>
    <t>Non-network general assets - IT</t>
  </si>
  <si>
    <t>Non-network general assets - Other</t>
  </si>
  <si>
    <t>Equity Raising Costs</t>
  </si>
  <si>
    <t>Net Capex - excl half WACC allowance</t>
  </si>
  <si>
    <t>Total Capex (Real $2010)</t>
  </si>
  <si>
    <t>Opening RAB 1 Jan 2011</t>
  </si>
  <si>
    <t>Final Year Adjustment (2010)</t>
  </si>
  <si>
    <t>- Difference between forecast and actual</t>
  </si>
  <si>
    <t>- compounded return on difference</t>
  </si>
  <si>
    <t>Closing RAB</t>
  </si>
  <si>
    <t>S/line depr of OAV (real $2010)</t>
  </si>
  <si>
    <t>Closing RAB - Existing Assets</t>
  </si>
  <si>
    <t>Depr of New Assets</t>
  </si>
  <si>
    <t>Total Depr ($2010)</t>
  </si>
  <si>
    <t>Capex closing RAB</t>
  </si>
  <si>
    <t>Total Depr - new Assets (real $2010)</t>
  </si>
  <si>
    <t>Total Closing RAB</t>
  </si>
  <si>
    <t>(Std life changes to 10 yrs for Capex incurred in 2016-20)</t>
  </si>
  <si>
    <t>Check</t>
  </si>
  <si>
    <t>Opening RAB</t>
  </si>
  <si>
    <t>$m</t>
  </si>
  <si>
    <t>Inflation addition</t>
  </si>
  <si>
    <t>Net Capex - real $2010</t>
  </si>
  <si>
    <t>Net Capex - nominal</t>
  </si>
  <si>
    <t>End of period adjustments</t>
  </si>
  <si>
    <t>Capex closing RAB ($2010)</t>
  </si>
  <si>
    <t>Existing Assets Closing RAB ($2010)</t>
  </si>
  <si>
    <t>Depr Summary - real $2010</t>
  </si>
  <si>
    <t>Total Depr - real $2010</t>
  </si>
  <si>
    <t>Total Depr - real $2015</t>
  </si>
  <si>
    <t>Accelerated Depr Opening RAB Adj - Subtr</t>
  </si>
  <si>
    <t>Accelerated Depr Opening RAB Adj - Distr</t>
  </si>
  <si>
    <t>Accelerated Depr - Subtr (forecast period)</t>
  </si>
  <si>
    <t>Accelerated Depr - Distr (forecast period)</t>
  </si>
  <si>
    <t>Transfers to Accelerated Depr asset classes</t>
  </si>
  <si>
    <t>RAB transfers</t>
  </si>
  <si>
    <t>Compare to RFM Closing RAB</t>
  </si>
  <si>
    <t>$2010</t>
  </si>
  <si>
    <t>2016-20</t>
  </si>
  <si>
    <t>2011-15</t>
  </si>
  <si>
    <t>End $2015</t>
  </si>
  <si>
    <t>Total</t>
  </si>
  <si>
    <t>Actual CPI - 1 year lagged</t>
  </si>
  <si>
    <t>Total Depr - real $2010 (excl Accel depr)</t>
  </si>
  <si>
    <t>Depr Summary by Asset Class</t>
  </si>
  <si>
    <t>source: SP AusNet final amended RFM (2006-10)</t>
  </si>
  <si>
    <t>Total Capex</t>
  </si>
  <si>
    <t>Prior Period Adjustments</t>
  </si>
  <si>
    <t>Net Capex with half WACC allowance ($2010)</t>
  </si>
  <si>
    <t>Real $m</t>
  </si>
  <si>
    <t>Depreciation profile - preliminary decision</t>
  </si>
  <si>
    <t>Opening RAB 2016 Adjustments - AER Preliminary decision</t>
  </si>
  <si>
    <t>Depr forecast (real $2010)</t>
  </si>
  <si>
    <t>Opening RAB (Real $2010)</t>
  </si>
  <si>
    <t>Closing RAB (Real $2010)</t>
  </si>
  <si>
    <t>Total prior period adjustments ($2010)</t>
  </si>
  <si>
    <t>Accelerated Depr RAB ($2010)</t>
  </si>
  <si>
    <t>Real $2010, $m</t>
  </si>
  <si>
    <t>Accelerated Depr of Existing Assets</t>
  </si>
  <si>
    <t>Cumulative Index - 1 year lagged</t>
  </si>
  <si>
    <t>Opening RAB 1 Jan 2011 ($m, Nominal)</t>
  </si>
  <si>
    <t>RAB Asset Class</t>
  </si>
  <si>
    <t>$m, Real $2015</t>
  </si>
  <si>
    <t>Total (Nominal)</t>
  </si>
  <si>
    <t>Total (Real $2015)</t>
  </si>
  <si>
    <t>Final year Forecast Net Capex ($m, Nominal)</t>
  </si>
  <si>
    <t>Compounded return on difference ($m, Nominal)</t>
  </si>
  <si>
    <t>RL</t>
  </si>
  <si>
    <t>source: AER - Preliminary decision AusNet Services - Post tax revenue model - October 2015 - CONFIDENTIAL.XLSM</t>
  </si>
  <si>
    <t>n/a</t>
  </si>
  <si>
    <t>adj ARL</t>
  </si>
  <si>
    <t>&lt;- to apply to 2016 adjusted RAB.</t>
  </si>
  <si>
    <t>Land</t>
  </si>
  <si>
    <t>Difference between Final Year forecast and actual Net Capex (Indexed $m, Nominal)</t>
  </si>
  <si>
    <t>Nominal - real time varying</t>
  </si>
  <si>
    <t>Accelerated Depr - Distr assets (Contingent Project 1)</t>
  </si>
  <si>
    <t>Contingent Project 1 - proposed accelerated depreciation</t>
  </si>
  <si>
    <t>Opening RAB value, $Nominal</t>
  </si>
  <si>
    <t>Estimated RAB value of selected assets</t>
  </si>
  <si>
    <t>Weighted average remaining life</t>
  </si>
  <si>
    <t>source: AusNet Services Accelerated Depreciation analysis, 2017</t>
  </si>
  <si>
    <t>2017 Opening RAB adjustment</t>
  </si>
  <si>
    <t>Remaining life</t>
  </si>
  <si>
    <t>End $2020</t>
  </si>
  <si>
    <t>Straight-line depr</t>
  </si>
  <si>
    <t>Actual Capex</t>
  </si>
  <si>
    <t>Difference in $2015</t>
  </si>
  <si>
    <t>Decision inflation</t>
  </si>
  <si>
    <t>Nominal WACC - real time varying</t>
  </si>
  <si>
    <t>Nominal WACC (incl annual debt update)</t>
  </si>
  <si>
    <t>Real WACC (incl annual debt update)</t>
  </si>
  <si>
    <t>Real - Initial Decision</t>
  </si>
  <si>
    <t>Opening RAB value only: excludes new Capex.</t>
  </si>
  <si>
    <t>Year</t>
  </si>
  <si>
    <t>Standard</t>
  </si>
  <si>
    <t>Adjustment Required</t>
  </si>
  <si>
    <t>Sum SL Depn</t>
  </si>
  <si>
    <t xml:space="preserve"> Life (Year)</t>
  </si>
  <si>
    <t>Depreciable Asset Classes</t>
  </si>
  <si>
    <t>Input to PTRM</t>
  </si>
  <si>
    <t>Sum SL Depn (adjusted)</t>
  </si>
  <si>
    <t>(As Incurred)</t>
  </si>
  <si>
    <t>Cum Index - $2010 to Nominal</t>
  </si>
  <si>
    <t>Cum Index - $2015 to Nominal</t>
  </si>
  <si>
    <t>Nominal RAB Roll Forward - Using Forecast Depn adjusted for outturn inflation</t>
  </si>
  <si>
    <t>Base Regulatory Year</t>
  </si>
  <si>
    <t>Length of Regulatory Control Period (Year)</t>
  </si>
  <si>
    <t>Total Real Closing RAB ($2010)</t>
  </si>
  <si>
    <t>Total Nominal Closing RAB</t>
  </si>
  <si>
    <t>AusNet Services Depreciation Model - 2021-25 EDPR</t>
  </si>
  <si>
    <t>Final Year of Current Reg Period</t>
  </si>
  <si>
    <t>Actual / Forecast Straight-line Depr - Nominal</t>
  </si>
  <si>
    <t>Final Year (2015) Capex Adjustment</t>
  </si>
  <si>
    <t>real $2015</t>
  </si>
  <si>
    <t>Shifting to June Qtr CPI from 2016</t>
  </si>
  <si>
    <t>Accelerated Depr - Distr assets (Contingent Project 2)</t>
  </si>
  <si>
    <t>Contingent Project 2 - proposed accelerated depreciation</t>
  </si>
  <si>
    <t>source: AusNet Services Accelerated Depreciation analysis, 2018</t>
  </si>
  <si>
    <t>2019 Opening RAB adjustment</t>
  </si>
  <si>
    <t>Network</t>
  </si>
  <si>
    <t>IT &amp; Other</t>
  </si>
  <si>
    <t>SCADA</t>
  </si>
  <si>
    <t>Lease Land &amp; Buildings</t>
  </si>
  <si>
    <t>Addns post 2019</t>
  </si>
  <si>
    <t>Non-network - Metering related IT</t>
  </si>
  <si>
    <t>Accel Depn</t>
  </si>
  <si>
    <t>Accelerated Depr - Distr assets (Contingent Project 3)</t>
  </si>
  <si>
    <t>Contingent Project 3 - proposed accelerated depreciation (Part A)</t>
  </si>
  <si>
    <t>source: AusNet Services Accelerated Depreciation analysis, 2019</t>
  </si>
  <si>
    <t>Secondary systems (Pre 2016)</t>
  </si>
  <si>
    <t>Contingent Project 3 - proposed accelerated depreciation (Part B)</t>
  </si>
  <si>
    <t>Transfers out to accelerated depn classes ($2010):-</t>
  </si>
  <si>
    <t>Depreciation offset to 2011 Opening RAB ($2010)</t>
  </si>
  <si>
    <t>Transfers to Accel Depr class - Secondary systems (2011-2015)</t>
  </si>
  <si>
    <t>2021 Opening RAB adjustment</t>
  </si>
  <si>
    <t>Standard life</t>
  </si>
  <si>
    <t>Transfers in from other asset classes</t>
  </si>
  <si>
    <t>Depreciation offsets for existing asset classes</t>
  </si>
  <si>
    <t>real $2010, $m</t>
  </si>
  <si>
    <t>Remaining lives:-</t>
  </si>
  <si>
    <t>Depreciation offset ($2010)</t>
  </si>
  <si>
    <t>Subtransmission assets</t>
  </si>
  <si>
    <t>IED 66kV protection relays - installed pre 2011</t>
  </si>
  <si>
    <t>IED &lt;66kV protection relays - installed pre 2011</t>
  </si>
  <si>
    <t>Distribution RTU's - installed pre 2011</t>
  </si>
  <si>
    <t>2011 Opening RAB</t>
  </si>
  <si>
    <t>2011-2015 Capex RAB</t>
  </si>
  <si>
    <t xml:space="preserve"> - installed 2011-2015</t>
  </si>
  <si>
    <t>Network SCADA assets (pre 2016)</t>
  </si>
  <si>
    <t>Contingent Projects - Assets decommissioned as part of REFCL safety program</t>
  </si>
  <si>
    <t>6 months</t>
  </si>
  <si>
    <t>(6 mths)</t>
  </si>
  <si>
    <t>Total S/Line Depr ($m, real 2021) Unadjusted</t>
  </si>
  <si>
    <t>Total S/Line Depr ($m, real 2021) Adjusted</t>
  </si>
  <si>
    <t>Accelerated Depr - Distr assets (Other REFCL T1/T2)</t>
  </si>
  <si>
    <t>Total Depr - real $2021 (excl Accel depr)</t>
  </si>
  <si>
    <t>Depr Summary - real $2021</t>
  </si>
  <si>
    <t>Accelerated Depr - Distr assets (Other)</t>
  </si>
  <si>
    <t>Depreciation offsets $Jun 2021</t>
  </si>
  <si>
    <t>Proposed SCADA\Network Control accelerated depreciation</t>
  </si>
  <si>
    <t>(Forecast Depn from 2016-20 decision incl. 6 mth extension)</t>
  </si>
  <si>
    <t>EDPR 2021-26 - proposed accelerated depreciation</t>
  </si>
  <si>
    <t>Network SCADA</t>
  </si>
  <si>
    <t>REFCL related</t>
  </si>
  <si>
    <t>Total offsets</t>
  </si>
  <si>
    <t>source: Selected Network SCADA assets opening RAB calculation (CONFIDENTIAL).xlsx</t>
  </si>
  <si>
    <t>Confidential</t>
  </si>
  <si>
    <t>Modified formula to ensure correct profile of depreciation</t>
  </si>
  <si>
    <t>RFM</t>
  </si>
  <si>
    <t>Difference</t>
  </si>
  <si>
    <t>Corrected formulae</t>
  </si>
  <si>
    <t>Opening RAB at 1 July 2021</t>
  </si>
  <si>
    <t>Non- Network Leasehold Land &amp; Buildings - 1 Apr 2019</t>
  </si>
  <si>
    <t>Non- Network Leasehold Land &amp; Buildings - CY20</t>
  </si>
  <si>
    <t>Non- Network Leasehold Land &amp; Buildings - Jan-Jun 2021</t>
  </si>
  <si>
    <t>Remaining life at 1 July 2021</t>
  </si>
  <si>
    <t>CY19</t>
  </si>
  <si>
    <t>CY20</t>
  </si>
  <si>
    <t>Jan-Jun'21</t>
  </si>
  <si>
    <t>Leases Capitalised ($m, Nominal)</t>
  </si>
  <si>
    <t>Average lives for RAB</t>
  </si>
  <si>
    <t>Source: ASD - IR019B - Leasee Lease Accounting Model SCS_CONFIDENTIAL</t>
  </si>
  <si>
    <t>Sheet</t>
  </si>
  <si>
    <t>Cell</t>
  </si>
  <si>
    <t>Inputs</t>
  </si>
  <si>
    <t>O4</t>
  </si>
  <si>
    <t>I19:O29</t>
  </si>
  <si>
    <t>Depr schedule - Actual</t>
  </si>
  <si>
    <t>G427:H427</t>
  </si>
  <si>
    <t>N116:BS117</t>
  </si>
  <si>
    <t>BF120:BG120</t>
  </si>
  <si>
    <t>N315:S316</t>
  </si>
  <si>
    <t>N366:S367</t>
  </si>
  <si>
    <t>N62:BS63</t>
  </si>
  <si>
    <t>BE449</t>
  </si>
  <si>
    <t>AG503</t>
  </si>
  <si>
    <t>Opening RAB 2020</t>
  </si>
  <si>
    <t>O55:T74</t>
  </si>
  <si>
    <t>H164:M164</t>
  </si>
  <si>
    <t>E5:E26</t>
  </si>
  <si>
    <t>B22</t>
  </si>
  <si>
    <t>No approved standard asset life for this asset class.</t>
  </si>
  <si>
    <t>C90:U100</t>
  </si>
  <si>
    <t>Accel Depr</t>
  </si>
  <si>
    <t>Tracking of accelerated depreciation</t>
  </si>
  <si>
    <t>O533:Y533</t>
  </si>
  <si>
    <t>H10:BB51</t>
  </si>
  <si>
    <t>RAB depn offset</t>
  </si>
  <si>
    <t xml:space="preserve">Tracking accelerated Depreciation ($ June 2021) </t>
  </si>
  <si>
    <t>Tracking accelerated Depreciationt ($2010)</t>
  </si>
  <si>
    <t>Changes</t>
  </si>
  <si>
    <t>HY2021 return on capital on the 2019 and 2020 capitalised leases</t>
  </si>
  <si>
    <t>N264:S265</t>
  </si>
  <si>
    <t>Actual CPI for 2021 updated to be consistent with RFM</t>
  </si>
  <si>
    <t>O6, O12</t>
  </si>
  <si>
    <t>WACC and forecast CPI updated to be consistent with RFM</t>
  </si>
  <si>
    <t>Actual capex updated to be consistent with RFM</t>
  </si>
  <si>
    <t>Added formulae</t>
  </si>
  <si>
    <t>Closing RAB values updated to be consistent with RFM</t>
  </si>
  <si>
    <t>ORAB v Depn and input to PTRM</t>
  </si>
  <si>
    <t>Row 14-16</t>
  </si>
  <si>
    <t>Cell B77</t>
  </si>
  <si>
    <t>2021 half year return on existing capitalised leases calculated based on draft decision rate of return.</t>
  </si>
  <si>
    <t>Non-network leasehold land &amp; buildings - 1 July 2021</t>
  </si>
  <si>
    <t>D69:J70, I82, J82</t>
  </si>
  <si>
    <t>M9:M18 &amp; L105:L111</t>
  </si>
  <si>
    <t>Modified formulas</t>
  </si>
  <si>
    <t>M119,M128,O142:O161</t>
  </si>
  <si>
    <t>Figures updated to be consistent with RFM</t>
  </si>
  <si>
    <t>ERC Standard lives updated to be consistent with PTRM updated for Return on Debt and the forecast for the 6 month period consistent with approach in AER letter to AusNet Services in August 2020</t>
  </si>
  <si>
    <t>Applied AusNet Services' revised RAB allocation and WARL for Contingent Project 3 - proposed accelerated depreciation (Part B) and Accelerated Depr - Distr assets (Other REFCL T1/T2) asset classes</t>
  </si>
  <si>
    <t>H54:L55</t>
  </si>
  <si>
    <t>Row 47, 69-87</t>
  </si>
  <si>
    <t>note 1</t>
  </si>
  <si>
    <t>1. CY19 capex values and remaining lives updated per 2019 annual RIN information</t>
  </si>
  <si>
    <t>Final Decision amendments</t>
  </si>
  <si>
    <t>O12</t>
  </si>
  <si>
    <t>Updated HY2021 nominal vanilla WACC consistent with RFM</t>
  </si>
  <si>
    <t>O29</t>
  </si>
  <si>
    <t>T55:T65</t>
  </si>
  <si>
    <t>O142:O161</t>
  </si>
  <si>
    <t>The AER's final decision amendments are highlighted in orange.</t>
  </si>
  <si>
    <t>Updated HY2021 equity raising costs, consistent with RFM</t>
  </si>
  <si>
    <t>Updated HY2021 forecast depreciation, consistent with RFM</t>
  </si>
  <si>
    <t>Updated closing RAB, consistent with RFM</t>
  </si>
  <si>
    <t>Forecast Depreciation updated to be consistent with RFM</t>
  </si>
  <si>
    <t>Opening RAB values updated according to the RFM</t>
  </si>
  <si>
    <t>Detailed calculation for the forecast depreciation of capitalised leases over 2019-21 (Rows 69-77). The forecast depreciation amounts for these years are then combined and reported under a single asset class in Row  47</t>
  </si>
  <si>
    <t>Forecast Depreciation calculation for capitalised leases</t>
  </si>
  <si>
    <t>Modified formulae to ensure sum depn equals corrected RFM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</si>
</sst>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164" formatCode="_(* #,##0.00_);_(* \(#,##0.00\);_(* &quot;-&quot;??_);_(@_)"/>
    <numFmt numFmtId="165" formatCode="_(* #,##0_);_(* \(#,##0\);_(* &quot;-&quot;_);_(@_)"/>
    <numFmt numFmtId="166" formatCode="_(&quot;$&quot;* #,##0.00_);_(&quot;$&quot;* \(#,##0.00\);_(&quot;$&quot;* &quot;-&quot;??_);_(@_)"/>
    <numFmt numFmtId="167" formatCode="_-* #,##0.0_-;\-* #,##0.0_-;_-* &quot;-&quot;??_-;_-@_-"/>
    <numFmt numFmtId="168" formatCode="0.0000"/>
    <numFmt numFmtId="169" formatCode="0.0"/>
    <numFmt numFmtId="170" formatCode="_-* #,##0_-;\-* #,##0_-;_-* &quot;-&quot;??_-;_-@_-"/>
    <numFmt numFmtId="171" formatCode="#,##0.0_ ;\-#,##0.0\ "/>
    <numFmt numFmtId="172" formatCode="#,##0.00_ ;\-#,##0.00\ "/>
    <numFmt numFmtId="173" formatCode="#,##0.0000_ ;\-#,##0.0000\ "/>
    <numFmt numFmtId="174" formatCode="&quot;$&quot;#,##0_);\(&quot;$&quot;#,##0\);&quot;$&quot;#,##0_)"/>
    <numFmt numFmtId="175" formatCode="dd/mm/yy"/>
    <numFmt numFmtId="176" formatCode="#,##0\x_);\(#,##0\x\);#,##0\x_)"/>
    <numFmt numFmtId="177" formatCode="#,##0_);\(#,##0\);#,##0_)"/>
    <numFmt numFmtId="178" formatCode="#,##0%_);\(#,##0%\);#,##0%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quot;-&quot;_)"/>
    <numFmt numFmtId="188" formatCode="_(###0_);\(###0\);_(###0_)"/>
    <numFmt numFmtId="189" formatCode="_(* &quot;$&quot;#,##0_)_;;_(* \(&quot;$&quot;#,##0\)_;;_(* &quot;$&quot;#,##0_)_;"/>
    <numFmt numFmtId="190" formatCode="dd/mm/yy__;"/>
    <numFmt numFmtId="191" formatCode="_(* #,##0\x_)_;;_(* \(#,##0\x\)_;;_(* #,##0\x_)_;"/>
    <numFmt numFmtId="192" formatCode="_(* #,##0_)_;;_(* \(#,##0\)_;;_(* #,##0_)_;"/>
    <numFmt numFmtId="193" formatCode="_(* #,##0%_)_;;_(* \(#,##0%\)_;;_(* #,##0%_)_;"/>
    <numFmt numFmtId="194" formatCode="###0_)_;;\(###0\)_;;###0_)_;"/>
    <numFmt numFmtId="195" formatCode="_)d\-mmm\-yy_)"/>
    <numFmt numFmtId="196" formatCode="#,##0.0_);[Red]\(#,##0.0\)"/>
    <numFmt numFmtId="197" formatCode="_(&quot;$&quot;* #,##0_);_(&quot;$&quot;* \(#,##0\);_(&quot;$&quot;* &quot;-&quot;_);_(@_)"/>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_-;\-* #,##0.00_-;_-* &quot;-&quot;?_-;_-@_-"/>
    <numFmt numFmtId="218" formatCode="_-* #,##0.000_-;\-* #,##0.000_-;_-* &quot;-&quot;??_-;_-@_-"/>
    <numFmt numFmtId="219" formatCode="0.00000000000000%"/>
    <numFmt numFmtId="220" formatCode="_-* #,##0.0000_-;\-* #,##0.0000_-;_-* &quot;-&quot;??_-;_-@_-"/>
    <numFmt numFmtId="221" formatCode="_-* #,##0.00000_-;\-* #,##0.00000_-;_-* &quot;-&quot;??_-;_-@_-"/>
    <numFmt numFmtId="222" formatCode="_-* #,##0.000000_-;\-* #,##0.000000_-;_-* &quot;-&quot;??_-;_-@_-"/>
    <numFmt numFmtId="223" formatCode="_-* #,##0.000000000000000_-;\-* #,##0.000000000000000_-;_-* &quot;-&quot;?_-;_-@_-"/>
    <numFmt numFmtId="224" formatCode="0.00000000"/>
    <numFmt numFmtId="225" formatCode="0.000000000000000"/>
    <numFmt numFmtId="226" formatCode="[$-C09]dd\-mmm\-yy;@"/>
  </numFmts>
  <fonts count="1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b/>
      <u/>
      <sz val="11"/>
      <color theme="1"/>
      <name val="Calibri"/>
      <family val="2"/>
      <scheme val="minor"/>
    </font>
    <font>
      <b/>
      <u/>
      <sz val="11"/>
      <color rgb="FF0070C0"/>
      <name val="Calibri"/>
      <family val="2"/>
      <scheme val="minor"/>
    </font>
    <font>
      <u/>
      <sz val="9"/>
      <color indexed="81"/>
      <name val="Tahoma"/>
      <family val="2"/>
    </font>
    <font>
      <b/>
      <sz val="11"/>
      <color rgb="FF0000FF"/>
      <name val="Calibri"/>
      <family val="2"/>
      <scheme val="minor"/>
    </font>
    <font>
      <b/>
      <sz val="11"/>
      <color rgb="FFFF0000"/>
      <name val="Calibri"/>
      <family val="2"/>
      <scheme val="minor"/>
    </font>
    <font>
      <i/>
      <sz val="10"/>
      <name val="Arial"/>
      <family val="2"/>
    </font>
    <font>
      <sz val="11"/>
      <color theme="3"/>
      <name val="Calibri"/>
      <family val="2"/>
      <scheme val="minor"/>
    </font>
    <font>
      <sz val="10"/>
      <color theme="3"/>
      <name val="Arial"/>
      <family val="2"/>
    </font>
  </fonts>
  <fills count="100">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BF1DE"/>
        <bgColor indexed="64"/>
      </patternFill>
    </fill>
    <fill>
      <patternFill patternType="solid">
        <fgColor rgb="FFD8E4BC"/>
        <bgColor indexed="64"/>
      </patternFill>
    </fill>
    <fill>
      <patternFill patternType="solid">
        <fgColor theme="9" tint="0.59999389629810485"/>
        <bgColor indexed="64"/>
      </patternFill>
    </fill>
    <fill>
      <patternFill patternType="solid">
        <fgColor rgb="FFDAEEF3"/>
        <bgColor indexed="64"/>
      </patternFill>
    </fill>
    <fill>
      <patternFill patternType="solid">
        <fgColor rgb="FF9BBB59"/>
        <bgColor indexed="64"/>
      </patternFill>
    </fill>
    <fill>
      <patternFill patternType="solid">
        <fgColor rgb="FFFCD5B4"/>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2" fillId="52" borderId="0" applyNumberFormat="0" applyBorder="0" applyAlignment="0" applyProtection="0"/>
    <xf numFmtId="0" fontId="25" fillId="2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25" fillId="2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25" fillId="2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25" fillId="3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25" fillId="3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40" borderId="0" applyNumberFormat="0" applyBorder="0" applyAlignment="0" applyProtection="0"/>
    <xf numFmtId="0" fontId="25" fillId="40"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3" fillId="25" borderId="0" applyNumberFormat="0" applyBorder="0" applyAlignment="0" applyProtection="0"/>
    <xf numFmtId="0" fontId="25" fillId="2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3" borderId="0" applyNumberFormat="0" applyBorder="0" applyAlignment="0" applyProtection="0"/>
    <xf numFmtId="0" fontId="25" fillId="2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37" borderId="0" applyNumberFormat="0" applyBorder="0" applyAlignment="0" applyProtection="0"/>
    <xf numFmtId="0" fontId="25" fillId="3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0" fontId="35" fillId="0" borderId="26">
      <alignment horizontal="center" vertical="center"/>
      <protection locked="0"/>
    </xf>
    <xf numFmtId="15" fontId="35" fillId="0" borderId="26">
      <alignment horizontal="center" vertical="center"/>
      <protection locked="0"/>
    </xf>
    <xf numFmtId="186" fontId="35" fillId="0" borderId="26">
      <alignment horizontal="center" vertical="center"/>
      <protection locked="0"/>
    </xf>
    <xf numFmtId="186" fontId="35" fillId="0" borderId="26">
      <alignment horizontal="center" vertical="center"/>
      <protection locked="0"/>
    </xf>
    <xf numFmtId="182" fontId="35" fillId="0" borderId="26">
      <alignment horizontal="center" vertical="center"/>
      <protection locked="0"/>
    </xf>
    <xf numFmtId="183" fontId="35" fillId="0" borderId="26">
      <alignment horizontal="center" vertical="center"/>
      <protection locked="0"/>
    </xf>
    <xf numFmtId="187" fontId="35" fillId="0" borderId="26">
      <alignment horizontal="center" vertical="center"/>
      <protection locked="0"/>
    </xf>
    <xf numFmtId="187" fontId="35" fillId="0" borderId="26">
      <alignment horizontal="center" vertical="center"/>
      <protection locked="0"/>
    </xf>
    <xf numFmtId="184" fontId="35" fillId="0" borderId="26">
      <alignment horizontal="center" vertical="center"/>
      <protection locked="0"/>
    </xf>
    <xf numFmtId="188" fontId="35" fillId="0" borderId="26">
      <alignment horizontal="center" vertical="center"/>
      <protection locked="0"/>
    </xf>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35" fillId="0" borderId="26">
      <alignment vertical="center"/>
      <protection locked="0"/>
    </xf>
    <xf numFmtId="0" fontId="35" fillId="0" borderId="25">
      <alignment vertical="center"/>
      <protection locked="0"/>
    </xf>
    <xf numFmtId="0" fontId="35" fillId="0" borderId="25">
      <alignment vertical="center"/>
      <protection locked="0"/>
    </xf>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6">
      <alignment horizontal="right" vertical="center"/>
      <protection locked="0"/>
    </xf>
    <xf numFmtId="180" fontId="35" fillId="0" borderId="25">
      <alignment vertical="center"/>
      <protection locked="0"/>
    </xf>
    <xf numFmtId="180" fontId="35" fillId="0" borderId="25">
      <alignment vertical="center"/>
      <protection locked="0"/>
    </xf>
    <xf numFmtId="195" fontId="35" fillId="0" borderId="26">
      <alignment horizontal="right" vertical="center"/>
      <protection locked="0"/>
    </xf>
    <xf numFmtId="181" fontId="35" fillId="0" borderId="25">
      <alignment vertical="center"/>
      <protection locked="0"/>
    </xf>
    <xf numFmtId="181" fontId="35" fillId="0" borderId="25">
      <alignment vertical="center"/>
      <protection locked="0"/>
    </xf>
    <xf numFmtId="182" fontId="35" fillId="0" borderId="26">
      <alignment horizontal="right" vertical="center"/>
      <protection locked="0"/>
    </xf>
    <xf numFmtId="182" fontId="35" fillId="0" borderId="25">
      <alignment vertical="center"/>
      <protection locked="0"/>
    </xf>
    <xf numFmtId="182" fontId="35" fillId="0" borderId="25">
      <alignment vertical="center"/>
      <protection locked="0"/>
    </xf>
    <xf numFmtId="183" fontId="35" fillId="0" borderId="26">
      <alignment horizontal="right" vertical="center"/>
      <protection locked="0"/>
    </xf>
    <xf numFmtId="183" fontId="35" fillId="0" borderId="25">
      <alignment vertical="center"/>
      <protection locked="0"/>
    </xf>
    <xf numFmtId="183" fontId="35" fillId="0" borderId="25">
      <alignment vertical="center"/>
      <protection locked="0"/>
    </xf>
    <xf numFmtId="184" fontId="35" fillId="0" borderId="26">
      <alignment horizontal="right" vertical="center"/>
      <protection locked="0"/>
    </xf>
    <xf numFmtId="184" fontId="35" fillId="0" borderId="25">
      <alignment vertical="center"/>
      <protection locked="0"/>
    </xf>
    <xf numFmtId="184" fontId="35" fillId="0" borderId="25">
      <alignment vertical="center"/>
      <protection locked="0"/>
    </xf>
    <xf numFmtId="188" fontId="35" fillId="0" borderId="26">
      <alignment horizontal="right" vertical="center"/>
      <protection locked="0"/>
    </xf>
    <xf numFmtId="185" fontId="35" fillId="0" borderId="25">
      <alignment vertical="center"/>
      <protection locked="0"/>
    </xf>
    <xf numFmtId="185" fontId="35" fillId="0" borderId="25">
      <alignment vertical="center"/>
      <protection locked="0"/>
    </xf>
    <xf numFmtId="38" fontId="10" fillId="60" borderId="0" applyNumberFormat="0" applyFont="0" applyAlignment="0"/>
    <xf numFmtId="0" fontId="36" fillId="43" borderId="0" applyNumberFormat="0" applyBorder="0" applyAlignment="0" applyProtection="0"/>
    <xf numFmtId="0" fontId="17" fillId="11" borderId="0" applyNumberFormat="0" applyBorder="0" applyAlignment="0" applyProtection="0"/>
    <xf numFmtId="0" fontId="37" fillId="11" borderId="0" applyNumberFormat="0" applyBorder="0" applyAlignment="0" applyProtection="0"/>
    <xf numFmtId="0" fontId="36" fillId="43" borderId="0" applyNumberFormat="0" applyBorder="0" applyAlignment="0" applyProtection="0"/>
    <xf numFmtId="0" fontId="17" fillId="11" borderId="0" applyNumberFormat="0" applyBorder="0" applyAlignment="0" applyProtection="0"/>
    <xf numFmtId="196" fontId="38" fillId="0" borderId="27"/>
    <xf numFmtId="165" fontId="10" fillId="61" borderId="0" applyNumberFormat="0" applyFont="0" applyBorder="0" applyAlignment="0">
      <alignment horizontal="right"/>
    </xf>
    <xf numFmtId="0" fontId="39" fillId="0" borderId="0" applyNumberFormat="0" applyFill="0" applyBorder="0" applyAlignment="0" applyProtection="0"/>
    <xf numFmtId="38" fontId="38" fillId="0" borderId="27"/>
    <xf numFmtId="0" fontId="40" fillId="62" borderId="28" applyNumberFormat="0" applyAlignment="0" applyProtection="0"/>
    <xf numFmtId="0" fontId="21" fillId="14" borderId="7" applyNumberFormat="0" applyAlignment="0" applyProtection="0"/>
    <xf numFmtId="0" fontId="40" fillId="62" borderId="28" applyNumberFormat="0" applyAlignment="0" applyProtection="0"/>
    <xf numFmtId="0" fontId="40" fillId="62" borderId="28" applyNumberFormat="0" applyAlignment="0" applyProtection="0"/>
    <xf numFmtId="0" fontId="10" fillId="0" borderId="0" applyNumberFormat="0" applyFont="0" applyFill="0" applyBorder="0">
      <alignment horizontal="center" vertical="center"/>
      <protection locked="0"/>
    </xf>
    <xf numFmtId="0" fontId="10" fillId="0" borderId="0" applyNumberFormat="0" applyFont="0" applyFill="0" applyBorder="0">
      <alignment horizontal="center" vertical="center"/>
      <protection locked="0"/>
    </xf>
    <xf numFmtId="0" fontId="35" fillId="0" borderId="0" applyNumberFormat="0" applyFont="0" applyFill="0" applyBorder="0">
      <alignment horizontal="center" vertical="center"/>
      <protection locked="0"/>
    </xf>
    <xf numFmtId="0" fontId="41" fillId="0" borderId="0" applyNumberFormat="0" applyFont="0" applyFill="0" applyBorder="0">
      <alignment horizontal="center" vertical="center"/>
      <protection locked="0"/>
    </xf>
    <xf numFmtId="180" fontId="35" fillId="0" borderId="0" applyFill="0" applyBorder="0">
      <alignment horizontal="center" vertical="center"/>
    </xf>
    <xf numFmtId="15" fontId="35" fillId="0" borderId="0" applyFill="0" applyBorder="0">
      <alignment horizontal="center" vertical="center"/>
    </xf>
    <xf numFmtId="186" fontId="35" fillId="0" borderId="0" applyFill="0" applyBorder="0">
      <alignment horizontal="center" vertical="center"/>
    </xf>
    <xf numFmtId="186" fontId="35" fillId="0" borderId="0" applyFill="0" applyBorder="0">
      <alignment horizontal="center" vertical="center"/>
    </xf>
    <xf numFmtId="182" fontId="35" fillId="0" borderId="0" applyFill="0" applyBorder="0">
      <alignment horizontal="center" vertical="center"/>
    </xf>
    <xf numFmtId="183" fontId="35" fillId="0" borderId="0" applyFill="0" applyBorder="0">
      <alignment horizontal="center" vertical="center"/>
    </xf>
    <xf numFmtId="187" fontId="35" fillId="0" borderId="0" applyFill="0" applyBorder="0">
      <alignment horizontal="center" vertical="center"/>
    </xf>
    <xf numFmtId="187" fontId="35" fillId="0" borderId="0" applyFill="0" applyBorder="0">
      <alignment horizontal="center" vertical="center"/>
    </xf>
    <xf numFmtId="184" fontId="35" fillId="0" borderId="0" applyFill="0" applyBorder="0">
      <alignment horizontal="center" vertical="center"/>
    </xf>
    <xf numFmtId="188" fontId="35" fillId="0" borderId="0" applyFill="0" applyBorder="0">
      <alignment horizontal="center" vertical="center"/>
    </xf>
    <xf numFmtId="0" fontId="42" fillId="63" borderId="29" applyNumberFormat="0" applyAlignment="0" applyProtection="0"/>
    <xf numFmtId="0" fontId="23" fillId="15" borderId="10" applyNumberFormat="0" applyAlignment="0" applyProtection="0"/>
    <xf numFmtId="0" fontId="42" fillId="63" borderId="29" applyNumberFormat="0" applyAlignment="0" applyProtection="0"/>
    <xf numFmtId="0" fontId="42" fillId="63" borderId="29" applyNumberFormat="0" applyAlignment="0" applyProtection="0"/>
    <xf numFmtId="38" fontId="43" fillId="60" borderId="1" applyNumberFormat="0">
      <alignment horizontal="centerContinuous" wrapText="1"/>
    </xf>
    <xf numFmtId="38" fontId="43" fillId="64" borderId="1">
      <alignment horizontal="center"/>
      <protection locked="0"/>
    </xf>
    <xf numFmtId="0" fontId="44" fillId="0" borderId="0" applyFont="0" applyFill="0" applyBorder="0" applyAlignment="0" applyProtection="0">
      <alignment horizontal="right"/>
    </xf>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47"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0" fontId="48" fillId="0" borderId="0" applyFill="0" applyBorder="0">
      <alignment vertical="center"/>
    </xf>
    <xf numFmtId="0" fontId="49" fillId="0" borderId="0" applyFill="0" applyBorder="0">
      <alignment vertical="center"/>
    </xf>
    <xf numFmtId="49" fontId="50" fillId="0" borderId="0">
      <alignment horizontal="center"/>
    </xf>
    <xf numFmtId="197"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35" fillId="0" borderId="0" applyFill="0" applyBorder="0">
      <alignment vertical="center"/>
    </xf>
    <xf numFmtId="180" fontId="35" fillId="0" borderId="0" applyFill="0" applyBorder="0">
      <alignment vertical="center"/>
    </xf>
    <xf numFmtId="198" fontId="10" fillId="0" borderId="0" applyFill="0" applyBorder="0"/>
    <xf numFmtId="14" fontId="10" fillId="0" borderId="0" applyFont="0" applyFill="0" applyBorder="0" applyAlignment="0">
      <alignment horizontal="center" vertical="center" wrapText="1"/>
    </xf>
    <xf numFmtId="0" fontId="44" fillId="0" borderId="0" applyFont="0" applyFill="0" applyBorder="0" applyAlignment="0" applyProtection="0"/>
    <xf numFmtId="181" fontId="35" fillId="0" borderId="0" applyFill="0" applyBorder="0">
      <alignment vertical="center"/>
    </xf>
    <xf numFmtId="181" fontId="35" fillId="0" borderId="0" applyFill="0" applyBorder="0">
      <alignment vertical="center"/>
    </xf>
    <xf numFmtId="164" fontId="10" fillId="0" borderId="0" applyFont="0" applyFill="0" applyBorder="0" applyAlignment="0" applyProtection="0"/>
    <xf numFmtId="0" fontId="44" fillId="0" borderId="30" applyNumberFormat="0" applyFont="0" applyFill="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53" fillId="0" borderId="0" applyFill="0" applyBorder="0" applyProtection="0">
      <alignment horizontal="left"/>
    </xf>
    <xf numFmtId="189" fontId="34" fillId="0" borderId="0" applyFill="0" applyBorder="0">
      <alignment horizontal="center" vertical="center"/>
    </xf>
    <xf numFmtId="190" fontId="34" fillId="0" borderId="0" applyFill="0" applyBorder="0">
      <alignment horizontal="right" vertical="center"/>
    </xf>
    <xf numFmtId="191" fontId="34" fillId="0" borderId="0" applyFill="0" applyBorder="0">
      <alignment horizontal="center" vertical="center"/>
    </xf>
    <xf numFmtId="192" fontId="34" fillId="0" borderId="0" applyFill="0" applyBorder="0">
      <alignment horizontal="center" vertical="center"/>
    </xf>
    <xf numFmtId="193" fontId="34" fillId="0" borderId="0" applyFill="0" applyBorder="0">
      <alignment horizontal="center" vertical="center"/>
    </xf>
    <xf numFmtId="0" fontId="54" fillId="0" borderId="0" applyFill="0" applyBorder="0">
      <alignment horizontal="right" vertical="center"/>
    </xf>
    <xf numFmtId="194" fontId="34" fillId="0" borderId="0" applyFill="0" applyBorder="0">
      <alignment horizontal="right" vertical="center"/>
    </xf>
    <xf numFmtId="4" fontId="10" fillId="65" borderId="0"/>
    <xf numFmtId="0" fontId="55" fillId="44" borderId="0" applyNumberFormat="0" applyBorder="0" applyAlignment="0" applyProtection="0"/>
    <xf numFmtId="0" fontId="16" fillId="1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10" borderId="0" applyNumberFormat="0" applyBorder="0" applyAlignment="0" applyProtection="0"/>
    <xf numFmtId="0" fontId="16" fillId="10" borderId="0" applyNumberFormat="0" applyBorder="0" applyAlignment="0" applyProtection="0"/>
    <xf numFmtId="38" fontId="35" fillId="61" borderId="0" applyNumberFormat="0" applyBorder="0" applyAlignment="0" applyProtection="0"/>
    <xf numFmtId="0" fontId="44" fillId="0" borderId="0" applyFont="0" applyFill="0" applyBorder="0" applyAlignment="0" applyProtection="0">
      <alignment horizontal="right"/>
    </xf>
    <xf numFmtId="0" fontId="57" fillId="0" borderId="0" applyProtection="0">
      <alignment horizontal="right"/>
    </xf>
    <xf numFmtId="0" fontId="58" fillId="0" borderId="31" applyNumberFormat="0" applyAlignment="0" applyProtection="0">
      <alignment horizontal="left" vertical="center"/>
    </xf>
    <xf numFmtId="0" fontId="58" fillId="0" borderId="20">
      <alignment horizontal="left" vertical="center"/>
    </xf>
    <xf numFmtId="199" fontId="26" fillId="66" borderId="22" applyNumberFormat="0">
      <alignment horizontal="centerContinuous" vertical="center" wrapText="1"/>
    </xf>
    <xf numFmtId="0" fontId="26" fillId="0" borderId="0" applyFill="0" applyBorder="0">
      <alignment vertical="center"/>
    </xf>
    <xf numFmtId="0" fontId="59" fillId="0" borderId="32" applyNumberFormat="0" applyFill="0" applyAlignment="0" applyProtection="0"/>
    <xf numFmtId="0" fontId="26" fillId="0" borderId="0" applyFill="0" applyBorder="0">
      <alignment vertical="center"/>
    </xf>
    <xf numFmtId="0" fontId="59" fillId="0" borderId="32" applyNumberFormat="0" applyFill="0" applyAlignment="0" applyProtection="0"/>
    <xf numFmtId="0" fontId="13" fillId="0" borderId="4"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26" fillId="0" borderId="0" applyFill="0" applyBorder="0">
      <alignment vertical="center"/>
    </xf>
    <xf numFmtId="0" fontId="26" fillId="0" borderId="0" applyFill="0" applyBorder="0">
      <alignment vertical="center"/>
    </xf>
    <xf numFmtId="0" fontId="60" fillId="0" borderId="0" applyFill="0" applyBorder="0">
      <alignment vertical="center"/>
    </xf>
    <xf numFmtId="0" fontId="61" fillId="0" borderId="33" applyNumberFormat="0" applyFill="0" applyAlignment="0" applyProtection="0"/>
    <xf numFmtId="0" fontId="60" fillId="0" borderId="0" applyFill="0" applyBorder="0">
      <alignment vertical="center"/>
    </xf>
    <xf numFmtId="0" fontId="61" fillId="0" borderId="33" applyNumberFormat="0" applyFill="0" applyAlignment="0" applyProtection="0"/>
    <xf numFmtId="0" fontId="14" fillId="0" borderId="5"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62" fillId="0" borderId="0" applyFill="0" applyBorder="0">
      <alignment vertical="center"/>
    </xf>
    <xf numFmtId="0" fontId="60" fillId="0" borderId="0" applyFill="0" applyBorder="0">
      <alignment vertical="center"/>
    </xf>
    <xf numFmtId="0" fontId="60" fillId="0" borderId="0" applyFill="0" applyBorder="0">
      <alignment vertical="center"/>
    </xf>
    <xf numFmtId="0" fontId="63" fillId="0" borderId="0" applyFill="0" applyBorder="0">
      <alignment vertical="center"/>
    </xf>
    <xf numFmtId="0" fontId="43" fillId="0" borderId="0" applyFill="0" applyBorder="0">
      <alignment vertical="center"/>
    </xf>
    <xf numFmtId="0" fontId="64" fillId="0" borderId="34" applyNumberFormat="0" applyFill="0" applyAlignment="0" applyProtection="0"/>
    <xf numFmtId="0" fontId="43" fillId="0" borderId="0" applyFill="0" applyBorder="0">
      <alignment vertical="center"/>
    </xf>
    <xf numFmtId="0" fontId="64" fillId="0" borderId="34" applyNumberFormat="0" applyFill="0" applyAlignment="0" applyProtection="0"/>
    <xf numFmtId="0" fontId="15" fillId="0" borderId="6"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0" applyFill="0" applyBorder="0">
      <alignment vertical="center"/>
    </xf>
    <xf numFmtId="0" fontId="43" fillId="0" borderId="0" applyFill="0" applyBorder="0">
      <alignment vertical="center"/>
    </xf>
    <xf numFmtId="0" fontId="43" fillId="0" borderId="0" applyFill="0" applyBorder="0">
      <alignment vertical="center"/>
    </xf>
    <xf numFmtId="0" fontId="66" fillId="0" borderId="0" applyFill="0" applyBorder="0">
      <alignment vertical="center"/>
    </xf>
    <xf numFmtId="0" fontId="35" fillId="0" borderId="0" applyFill="0" applyBorder="0">
      <alignment vertical="center"/>
    </xf>
    <xf numFmtId="0" fontId="15" fillId="0" borderId="0" applyNumberFormat="0" applyFill="0" applyBorder="0" applyAlignment="0" applyProtection="0"/>
    <xf numFmtId="0" fontId="64" fillId="0" borderId="0" applyNumberFormat="0" applyFill="0" applyBorder="0" applyAlignment="0" applyProtection="0"/>
    <xf numFmtId="0" fontId="35" fillId="0" borderId="0" applyFill="0" applyBorder="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35" fillId="0" borderId="0" applyFill="0" applyBorder="0">
      <alignment vertical="center"/>
    </xf>
    <xf numFmtId="0" fontId="35" fillId="0" borderId="0" applyFill="0" applyBorder="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7" fillId="0" borderId="0" applyNumberFormat="0" applyFill="0" applyBorder="0" applyAlignment="0" applyProtection="0"/>
    <xf numFmtId="0" fontId="67" fillId="0" borderId="0" applyNumberFormat="0" applyFill="0" applyBorder="0" applyAlignment="0" applyProtection="0"/>
    <xf numFmtId="0" fontId="71" fillId="0" borderId="0" applyNumberFormat="0" applyFill="0" applyBorder="0" applyAlignment="0" applyProtection="0"/>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74" fillId="0" borderId="0" applyFill="0" applyBorder="0">
      <alignment vertical="center"/>
    </xf>
    <xf numFmtId="0" fontId="73" fillId="0" borderId="0" applyFill="0" applyBorder="0">
      <alignment horizontal="lef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65" fontId="78" fillId="61" borderId="0" applyFont="0" applyBorder="0" applyAlignment="0"/>
    <xf numFmtId="200" fontId="78" fillId="61" borderId="0" applyFont="0" applyBorder="0" applyAlignment="0"/>
    <xf numFmtId="201" fontId="10" fillId="67" borderId="0" applyFont="0" applyBorder="0">
      <alignment horizontal="right"/>
    </xf>
    <xf numFmtId="10" fontId="35" fillId="67" borderId="22" applyNumberFormat="0" applyBorder="0" applyAlignment="0" applyProtection="0"/>
    <xf numFmtId="0" fontId="79" fillId="13" borderId="7" applyNumberFormat="0" applyAlignment="0" applyProtection="0"/>
    <xf numFmtId="0" fontId="19" fillId="13" borderId="7" applyNumberFormat="0" applyAlignment="0" applyProtection="0"/>
    <xf numFmtId="0" fontId="80" fillId="47" borderId="28" applyNumberFormat="0" applyAlignment="0" applyProtection="0"/>
    <xf numFmtId="0" fontId="80" fillId="47" borderId="28" applyNumberFormat="0" applyAlignment="0" applyProtection="0"/>
    <xf numFmtId="0" fontId="48" fillId="0" borderId="0" applyFill="0" applyBorder="0">
      <alignment vertical="center"/>
    </xf>
    <xf numFmtId="202" fontId="34" fillId="0" borderId="0" applyFill="0" applyBorder="0">
      <alignment horizontal="center" vertical="center"/>
    </xf>
    <xf numFmtId="190" fontId="34" fillId="0" borderId="0" applyFill="0" applyBorder="0">
      <alignment horizontal="right" vertical="center"/>
    </xf>
    <xf numFmtId="203" fontId="34" fillId="0" borderId="0" applyFill="0" applyBorder="0">
      <alignment horizontal="center" vertical="center"/>
    </xf>
    <xf numFmtId="204" fontId="34" fillId="0" borderId="0" applyFill="0" applyBorder="0">
      <alignment horizontal="center" vertical="center"/>
    </xf>
    <xf numFmtId="205" fontId="34" fillId="0" borderId="0" applyFill="0" applyBorder="0">
      <alignment horizontal="center" vertical="center"/>
    </xf>
    <xf numFmtId="194" fontId="34" fillId="0" borderId="0" applyFill="0" applyBorder="0">
      <alignment horizontal="right" vertical="center"/>
    </xf>
    <xf numFmtId="0" fontId="81" fillId="0" borderId="0" applyFill="0" applyBorder="0">
      <alignment vertical="center"/>
    </xf>
    <xf numFmtId="0" fontId="82" fillId="0" borderId="0" applyFill="0" applyBorder="0">
      <alignment vertical="center"/>
    </xf>
    <xf numFmtId="0" fontId="54" fillId="0" borderId="0" applyFill="0" applyBorder="0">
      <alignment vertical="center"/>
    </xf>
    <xf numFmtId="0" fontId="34" fillId="0" borderId="0" applyFill="0" applyBorder="0">
      <alignment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83" fillId="0" borderId="0" applyFill="0" applyBorder="0">
      <alignment vertical="center"/>
    </xf>
    <xf numFmtId="165" fontId="10" fillId="66" borderId="0" applyFont="0" applyBorder="0" applyAlignment="0">
      <alignment horizontal="right"/>
      <protection locked="0"/>
    </xf>
    <xf numFmtId="165" fontId="10" fillId="68" borderId="0" applyFont="0" applyBorder="0" applyAlignment="0">
      <alignment horizontal="right"/>
      <protection locked="0"/>
    </xf>
    <xf numFmtId="10" fontId="10" fillId="68" borderId="0" applyFont="0" applyBorder="0">
      <alignment horizontal="right"/>
      <protection locked="0"/>
    </xf>
    <xf numFmtId="165" fontId="10" fillId="66" borderId="0" applyFont="0" applyBorder="0" applyAlignment="0">
      <alignment horizontal="right"/>
      <protection locked="0"/>
    </xf>
    <xf numFmtId="3" fontId="10" fillId="69" borderId="0" applyFont="0" applyBorder="0">
      <protection locked="0"/>
    </xf>
    <xf numFmtId="10" fontId="78" fillId="69" borderId="0" applyBorder="0" applyAlignment="0">
      <protection locked="0"/>
    </xf>
    <xf numFmtId="206" fontId="10" fillId="70" borderId="0" applyFont="0" applyBorder="0">
      <alignment horizontal="right"/>
      <protection locked="0"/>
    </xf>
    <xf numFmtId="10" fontId="26" fillId="70" borderId="0" applyFont="0" applyBorder="0" applyAlignment="0">
      <alignment horizontal="left"/>
      <protection locked="0"/>
    </xf>
    <xf numFmtId="165" fontId="10" fillId="67" borderId="0" applyFont="0" applyBorder="0">
      <alignment horizontal="right"/>
      <protection locked="0"/>
    </xf>
    <xf numFmtId="9" fontId="26" fillId="67" borderId="0" applyFont="0" applyBorder="0">
      <alignment horizontal="right"/>
      <protection locked="0"/>
    </xf>
    <xf numFmtId="207" fontId="84" fillId="0" borderId="0" applyNumberFormat="0" applyFill="0" applyBorder="0" applyAlignment="0"/>
    <xf numFmtId="200" fontId="85" fillId="71" borderId="0" applyBorder="0" applyAlignment="0"/>
    <xf numFmtId="38" fontId="35" fillId="60" borderId="0">
      <alignment vertical="top"/>
    </xf>
    <xf numFmtId="38" fontId="35" fillId="64" borderId="35">
      <alignment wrapText="1"/>
      <protection locked="0"/>
    </xf>
    <xf numFmtId="0" fontId="86" fillId="0" borderId="36" applyNumberFormat="0" applyFill="0" applyAlignment="0" applyProtection="0"/>
    <xf numFmtId="0" fontId="22" fillId="0" borderId="9"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201" fontId="78" fillId="61" borderId="3" applyFont="0" applyBorder="0" applyAlignment="0"/>
    <xf numFmtId="200" fontId="60" fillId="61" borderId="0" applyFont="0" applyBorder="0" applyAlignment="0"/>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187"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187" fontId="35" fillId="0" borderId="22" applyFill="0">
      <alignment horizontal="center" vertical="center"/>
    </xf>
    <xf numFmtId="0" fontId="34" fillId="0" borderId="37" applyFill="0">
      <alignment horizontal="center" vertical="center"/>
    </xf>
    <xf numFmtId="0" fontId="34" fillId="0" borderId="37" applyFill="0">
      <alignment horizontal="center" vertical="center"/>
    </xf>
    <xf numFmtId="0" fontId="54" fillId="0" borderId="37" applyFill="0">
      <alignment horizontal="center" vertical="center"/>
    </xf>
    <xf numFmtId="0" fontId="54" fillId="0" borderId="37" applyFill="0">
      <alignment horizontal="center" vertical="center"/>
    </xf>
    <xf numFmtId="209" fontId="34" fillId="0" borderId="37" applyFill="0">
      <alignment horizontal="center" vertical="center"/>
    </xf>
    <xf numFmtId="209" fontId="34" fillId="0" borderId="37" applyFill="0">
      <alignment horizontal="center" vertical="center"/>
    </xf>
    <xf numFmtId="177" fontId="87" fillId="0" borderId="37" applyFill="0">
      <alignment horizontal="center" vertical="center"/>
    </xf>
    <xf numFmtId="177" fontId="87" fillId="0" borderId="37" applyFill="0">
      <alignment horizontal="center"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5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88" fillId="0" borderId="0" applyFill="0" applyBorder="0">
      <alignment vertical="center"/>
    </xf>
    <xf numFmtId="0" fontId="58" fillId="0" borderId="0" applyFill="0" applyBorder="0">
      <alignment horizontal="left" vertical="center"/>
    </xf>
    <xf numFmtId="0" fontId="44" fillId="0" borderId="0" applyFont="0" applyFill="0" applyBorder="0" applyAlignment="0" applyProtection="0">
      <alignment horizontal="right"/>
    </xf>
    <xf numFmtId="182" fontId="35" fillId="0" borderId="0" applyFill="0" applyBorder="0">
      <alignment vertical="center"/>
    </xf>
    <xf numFmtId="182" fontId="35" fillId="0" borderId="0" applyFill="0" applyBorder="0">
      <alignment vertical="center"/>
    </xf>
    <xf numFmtId="0" fontId="89" fillId="72" borderId="0" applyNumberFormat="0" applyBorder="0" applyAlignment="0" applyProtection="0"/>
    <xf numFmtId="0" fontId="18" fillId="1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37" fontId="90" fillId="0" borderId="0"/>
    <xf numFmtId="210" fontId="91" fillId="0" borderId="35">
      <alignment horizontal="right"/>
      <protection locked="0"/>
    </xf>
    <xf numFmtId="211" fontId="92" fillId="0" borderId="0"/>
    <xf numFmtId="0" fontId="1" fillId="0" borderId="0"/>
    <xf numFmtId="0" fontId="45" fillId="0" borderId="0"/>
    <xf numFmtId="0" fontId="45" fillId="0" borderId="0"/>
    <xf numFmtId="0" fontId="45" fillId="0" borderId="0"/>
    <xf numFmtId="0" fontId="45" fillId="0" borderId="0"/>
    <xf numFmtId="0" fontId="45" fillId="0" borderId="0"/>
    <xf numFmtId="0" fontId="10" fillId="0" borderId="0" applyNumberFormat="0" applyFont="0" applyFill="0" applyBorder="0" applyProtection="0">
      <alignment vertical="top"/>
    </xf>
    <xf numFmtId="0" fontId="45" fillId="0" borderId="0"/>
    <xf numFmtId="0" fontId="93" fillId="0" borderId="0"/>
    <xf numFmtId="0" fontId="45" fillId="0" borderId="0"/>
    <xf numFmtId="0" fontId="45"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31" fillId="0" borderId="0"/>
    <xf numFmtId="0" fontId="10" fillId="0" borderId="0"/>
    <xf numFmtId="0" fontId="10" fillId="0" borderId="0"/>
    <xf numFmtId="0" fontId="1" fillId="0" borderId="0"/>
    <xf numFmtId="0" fontId="10" fillId="0" borderId="0" applyFill="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0" fillId="0" borderId="0" applyNumberFormat="0" applyFont="0" applyFill="0" applyBorder="0" applyProtection="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0" fillId="0" borderId="0"/>
    <xf numFmtId="0" fontId="10" fillId="0" borderId="0"/>
    <xf numFmtId="0" fontId="95" fillId="0" borderId="0"/>
    <xf numFmtId="0" fontId="1" fillId="0" borderId="0"/>
    <xf numFmtId="0" fontId="10" fillId="0" borderId="0"/>
    <xf numFmtId="0" fontId="1" fillId="0" borderId="0"/>
    <xf numFmtId="0" fontId="10" fillId="0" borderId="0"/>
    <xf numFmtId="0" fontId="10" fillId="0" borderId="0"/>
    <xf numFmtId="0" fontId="95" fillId="0" borderId="0"/>
    <xf numFmtId="0" fontId="10" fillId="0" borderId="0"/>
    <xf numFmtId="0" fontId="45" fillId="0" borderId="0"/>
    <xf numFmtId="0" fontId="4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45"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95" fillId="0" borderId="0"/>
    <xf numFmtId="0" fontId="95" fillId="0" borderId="0"/>
    <xf numFmtId="0" fontId="95" fillId="0" borderId="0"/>
    <xf numFmtId="0" fontId="45"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5" fillId="0" borderId="0"/>
    <xf numFmtId="0" fontId="10" fillId="0" borderId="0"/>
    <xf numFmtId="0" fontId="10" fillId="0" borderId="0"/>
    <xf numFmtId="0" fontId="31" fillId="0" borderId="0"/>
    <xf numFmtId="0" fontId="45" fillId="0" borderId="0"/>
    <xf numFmtId="0" fontId="10" fillId="0" borderId="0"/>
    <xf numFmtId="0" fontId="10" fillId="0" borderId="0"/>
    <xf numFmtId="0" fontId="10" fillId="0" borderId="0"/>
    <xf numFmtId="0" fontId="93" fillId="0" borderId="0"/>
    <xf numFmtId="0" fontId="10"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1" fillId="0" borderId="0"/>
    <xf numFmtId="0" fontId="10" fillId="0" borderId="0"/>
    <xf numFmtId="0" fontId="46" fillId="0" borderId="0"/>
    <xf numFmtId="0" fontId="10" fillId="0" borderId="0"/>
    <xf numFmtId="0" fontId="46" fillId="0" borderId="0"/>
    <xf numFmtId="0" fontId="10" fillId="0" borderId="0"/>
    <xf numFmtId="0" fontId="31" fillId="0" borderId="0"/>
    <xf numFmtId="0" fontId="51" fillId="0" borderId="0"/>
    <xf numFmtId="0" fontId="10" fillId="0" borderId="0"/>
    <xf numFmtId="0" fontId="46"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5" fillId="0" borderId="0"/>
    <xf numFmtId="0" fontId="46" fillId="0" borderId="0"/>
    <xf numFmtId="0" fontId="31" fillId="0" borderId="0"/>
    <xf numFmtId="0" fontId="1" fillId="0" borderId="0"/>
    <xf numFmtId="0" fontId="31" fillId="0" borderId="0"/>
    <xf numFmtId="0" fontId="96"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applyNumberFormat="0" applyFont="0" applyFill="0" applyBorder="0" applyProtection="0">
      <alignment vertical="top"/>
    </xf>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0"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0" fillId="0" borderId="0"/>
    <xf numFmtId="0" fontId="97" fillId="0" borderId="0"/>
    <xf numFmtId="0" fontId="45" fillId="0" borderId="0"/>
    <xf numFmtId="0" fontId="1" fillId="0" borderId="0"/>
    <xf numFmtId="0" fontId="45" fillId="0" borderId="0"/>
    <xf numFmtId="0" fontId="45" fillId="0" borderId="0"/>
    <xf numFmtId="0" fontId="45" fillId="0" borderId="0"/>
    <xf numFmtId="0" fontId="10" fillId="0" borderId="0"/>
    <xf numFmtId="0" fontId="10" fillId="0" borderId="0"/>
    <xf numFmtId="0" fontId="10" fillId="0" borderId="0"/>
    <xf numFmtId="0" fontId="93" fillId="0" borderId="0"/>
    <xf numFmtId="0" fontId="35" fillId="0" borderId="0" applyFill="0" applyBorder="0">
      <alignment vertical="center"/>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3"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98" fillId="0" borderId="0" applyFill="0" applyBorder="0">
      <alignment vertical="center"/>
    </xf>
    <xf numFmtId="0" fontId="98" fillId="0" borderId="0" applyFill="0" applyBorder="0">
      <alignment vertical="center"/>
    </xf>
    <xf numFmtId="0" fontId="1" fillId="0" borderId="0"/>
    <xf numFmtId="0" fontId="45" fillId="0" borderId="0"/>
    <xf numFmtId="0" fontId="1" fillId="0" borderId="0"/>
    <xf numFmtId="0" fontId="10" fillId="0" borderId="0"/>
    <xf numFmtId="0" fontId="1" fillId="0" borderId="0"/>
    <xf numFmtId="0" fontId="1" fillId="0" borderId="0"/>
    <xf numFmtId="0" fontId="10" fillId="0" borderId="0"/>
    <xf numFmtId="0" fontId="45" fillId="0" borderId="0"/>
    <xf numFmtId="0" fontId="45" fillId="0" borderId="0"/>
    <xf numFmtId="0" fontId="45" fillId="0" borderId="0"/>
    <xf numFmtId="0" fontId="31" fillId="0" borderId="0"/>
    <xf numFmtId="0" fontId="45" fillId="0" borderId="0"/>
    <xf numFmtId="0" fontId="45" fillId="0" borderId="0"/>
    <xf numFmtId="0" fontId="45" fillId="0" borderId="0"/>
    <xf numFmtId="0" fontId="10" fillId="0" borderId="0"/>
    <xf numFmtId="0" fontId="93" fillId="0" borderId="0"/>
    <xf numFmtId="0" fontId="45" fillId="0" borderId="0"/>
    <xf numFmtId="0" fontId="1" fillId="0" borderId="0"/>
    <xf numFmtId="0" fontId="45" fillId="0" borderId="0"/>
    <xf numFmtId="0" fontId="1" fillId="0" borderId="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46"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31" fillId="73" borderId="38" applyNumberFormat="0" applyFont="0" applyAlignment="0" applyProtection="0"/>
    <xf numFmtId="0" fontId="46" fillId="73" borderId="38" applyNumberFormat="0" applyFont="0" applyAlignment="0" applyProtection="0"/>
    <xf numFmtId="0" fontId="31" fillId="73" borderId="38" applyNumberFormat="0" applyFont="0" applyAlignment="0" applyProtection="0"/>
    <xf numFmtId="0" fontId="31"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212" fontId="35" fillId="60" borderId="0"/>
    <xf numFmtId="212" fontId="35" fillId="64" borderId="35"/>
    <xf numFmtId="212" fontId="43" fillId="60" borderId="39"/>
    <xf numFmtId="183" fontId="35" fillId="0" borderId="0" applyFill="0" applyBorder="0">
      <alignment vertical="center"/>
    </xf>
    <xf numFmtId="183" fontId="35" fillId="0" borderId="0" applyFill="0" applyBorder="0">
      <alignment vertical="center"/>
    </xf>
    <xf numFmtId="213" fontId="84" fillId="0" borderId="0" applyBorder="0" applyAlignment="0">
      <protection locked="0"/>
    </xf>
    <xf numFmtId="0" fontId="99" fillId="62" borderId="40" applyNumberFormat="0" applyAlignment="0" applyProtection="0"/>
    <xf numFmtId="0" fontId="20" fillId="14" borderId="8" applyNumberFormat="0" applyAlignment="0" applyProtection="0"/>
    <xf numFmtId="0" fontId="99" fillId="62" borderId="40" applyNumberFormat="0" applyAlignment="0" applyProtection="0"/>
    <xf numFmtId="0" fontId="99" fillId="62" borderId="40" applyNumberFormat="0" applyAlignment="0" applyProtection="0"/>
    <xf numFmtId="40" fontId="100" fillId="60" borderId="0">
      <alignment horizontal="right"/>
    </xf>
    <xf numFmtId="214" fontId="46" fillId="74" borderId="0">
      <alignment horizontal="right"/>
    </xf>
    <xf numFmtId="0" fontId="101" fillId="60" borderId="0">
      <alignment horizontal="right"/>
    </xf>
    <xf numFmtId="0" fontId="102" fillId="0" borderId="0" applyFill="0" applyBorder="0">
      <alignment vertical="center"/>
    </xf>
    <xf numFmtId="189" fontId="87" fillId="0" borderId="0" applyFill="0" applyBorder="0">
      <alignment horizontal="center" vertical="center"/>
    </xf>
    <xf numFmtId="190" fontId="87" fillId="0" borderId="0" applyFill="0" applyBorder="0">
      <alignment horizontal="right" vertical="center"/>
    </xf>
    <xf numFmtId="191" fontId="87" fillId="0" borderId="0" applyFill="0" applyBorder="0">
      <alignment horizontal="center" vertical="center"/>
    </xf>
    <xf numFmtId="192" fontId="87" fillId="0" borderId="0" applyFill="0" applyBorder="0">
      <alignment horizontal="center" vertical="center"/>
    </xf>
    <xf numFmtId="193" fontId="87" fillId="0" borderId="0" applyFill="0" applyBorder="0">
      <alignment horizontal="center" vertical="center"/>
    </xf>
    <xf numFmtId="0" fontId="103" fillId="0" borderId="0" applyFill="0" applyBorder="0">
      <alignment horizontal="right" vertical="center"/>
    </xf>
    <xf numFmtId="194" fontId="87" fillId="0" borderId="0" applyFill="0" applyBorder="0">
      <alignment horizontal="right" vertical="center"/>
    </xf>
    <xf numFmtId="0" fontId="104" fillId="0" borderId="0" applyFill="0" applyBorder="0">
      <alignment vertical="center"/>
    </xf>
    <xf numFmtId="0" fontId="105" fillId="0" borderId="0" applyFill="0" applyBorder="0">
      <alignment vertical="center"/>
    </xf>
    <xf numFmtId="0" fontId="103" fillId="0" borderId="0" applyFill="0" applyBorder="0">
      <alignment vertical="center"/>
    </xf>
    <xf numFmtId="0" fontId="87" fillId="0" borderId="0" applyFill="0" applyBorder="0">
      <alignment vertical="center"/>
    </xf>
    <xf numFmtId="0" fontId="106" fillId="60" borderId="3"/>
    <xf numFmtId="174" fontId="87" fillId="0" borderId="0" applyFill="0" applyBorder="0">
      <alignment horizontal="center" vertical="center"/>
    </xf>
    <xf numFmtId="175" fontId="87" fillId="0" borderId="0" applyFill="0" applyBorder="0">
      <alignment horizontal="center" vertical="center"/>
    </xf>
    <xf numFmtId="176" fontId="87" fillId="0" borderId="0" applyFill="0" applyBorder="0">
      <alignment horizontal="center" vertical="center"/>
    </xf>
    <xf numFmtId="177" fontId="87" fillId="0" borderId="0" applyFill="0" applyBorder="0">
      <alignment horizontal="center" vertical="center"/>
    </xf>
    <xf numFmtId="178" fontId="87" fillId="0" borderId="0" applyFill="0" applyBorder="0">
      <alignment horizontal="center" vertical="center"/>
    </xf>
    <xf numFmtId="0" fontId="87" fillId="0" borderId="0" applyFill="0" applyBorder="0">
      <alignment horizontal="center" vertical="center"/>
    </xf>
    <xf numFmtId="179" fontId="87" fillId="0" borderId="0" applyFill="0" applyBorder="0">
      <alignment horizontal="center" vertical="center"/>
    </xf>
    <xf numFmtId="0" fontId="106" fillId="0" borderId="0" applyBorder="0">
      <alignment horizontal="centerContinuous"/>
    </xf>
    <xf numFmtId="0" fontId="107" fillId="0" borderId="0" applyBorder="0">
      <alignment horizontal="centerContinuous"/>
    </xf>
    <xf numFmtId="0" fontId="108" fillId="0" borderId="0" applyFill="0" applyBorder="0">
      <alignment vertical="center"/>
    </xf>
    <xf numFmtId="1" fontId="109" fillId="0" borderId="0" applyProtection="0">
      <alignment horizontal="right" vertical="center"/>
    </xf>
    <xf numFmtId="10"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64" borderId="35" applyAlignment="0">
      <protection locked="0"/>
    </xf>
    <xf numFmtId="184" fontId="35" fillId="0" borderId="0" applyFill="0" applyBorder="0">
      <alignment vertical="center"/>
    </xf>
    <xf numFmtId="184" fontId="3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80" fontId="41"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80" fontId="35" fillId="0" borderId="0" applyFill="0" applyBorder="0">
      <alignment vertical="center"/>
    </xf>
    <xf numFmtId="180" fontId="110" fillId="0" borderId="0" applyFill="0" applyBorder="0">
      <alignment horizontal="right" vertical="center"/>
    </xf>
    <xf numFmtId="195" fontId="41"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1" fontId="35" fillId="0" borderId="0" applyFill="0" applyBorder="0">
      <alignment vertical="center"/>
    </xf>
    <xf numFmtId="215" fontId="110" fillId="0" borderId="0" applyFill="0" applyBorder="0">
      <alignment horizontal="right" vertical="center"/>
    </xf>
    <xf numFmtId="0" fontId="111"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12" fillId="0" borderId="0" applyFill="0" applyBorder="0">
      <alignment vertical="center"/>
    </xf>
    <xf numFmtId="0" fontId="113" fillId="0" borderId="0" applyFill="0" applyBorder="0">
      <alignmen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114" fillId="0" borderId="0" applyFill="0" applyBorder="0">
      <alignmen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117"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117" fillId="0" borderId="0" applyFill="0" applyBorder="0">
      <alignment horizontal="left" vertical="center"/>
      <protection locked="0"/>
    </xf>
    <xf numFmtId="0" fontId="11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119" fillId="0" borderId="0" applyFill="0" applyBorder="0">
      <alignment horizontal="left" vertical="center"/>
    </xf>
    <xf numFmtId="182" fontId="41"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2" fontId="35" fillId="0" borderId="0" applyFill="0" applyBorder="0">
      <alignment vertical="center"/>
    </xf>
    <xf numFmtId="182" fontId="110" fillId="0" borderId="0" applyFill="0" applyBorder="0">
      <alignment horizontal="righ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183" fontId="41"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3" fontId="35" fillId="0" borderId="0" applyFill="0" applyBorder="0">
      <alignment vertical="center"/>
    </xf>
    <xf numFmtId="187" fontId="110" fillId="0" borderId="0" applyFill="0" applyBorder="0">
      <alignment horizontal="right" vertical="center"/>
    </xf>
    <xf numFmtId="184" fontId="41"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4" fontId="35" fillId="0" borderId="0" applyFill="0" applyBorder="0">
      <alignment vertical="center"/>
    </xf>
    <xf numFmtId="184" fontId="110" fillId="0" borderId="0" applyFill="0" applyBorder="0">
      <alignment horizontal="righ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183" fontId="120"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187" fontId="122" fillId="0" borderId="0" applyFill="0" applyBorder="0">
      <alignment horizontal="left" vertical="center"/>
    </xf>
    <xf numFmtId="0" fontId="123"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35" fillId="0" borderId="0" applyFill="0" applyBorder="0">
      <alignment vertical="center"/>
      <protection locked="0"/>
    </xf>
    <xf numFmtId="0" fontId="35" fillId="0" borderId="0" applyFill="0" applyBorder="0">
      <alignmen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88" fontId="41"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185" fontId="35" fillId="0" borderId="0" applyFill="0" applyBorder="0">
      <alignment vertical="center"/>
    </xf>
    <xf numFmtId="188" fontId="110" fillId="0" borderId="0" applyFill="0" applyBorder="0">
      <alignment horizontal="right" vertical="center"/>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180" fontId="35"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95" fontId="35"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2" fontId="35"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3" fontId="35"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4" fontId="35"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8" fontId="35"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0" fontId="121"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horizontal="lef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horizontal="left" vertical="center"/>
    </xf>
    <xf numFmtId="0" fontId="127" fillId="76" borderId="0"/>
    <xf numFmtId="0" fontId="35" fillId="0" borderId="0" applyFill="0" applyBorder="0">
      <alignment vertical="center"/>
      <protection locked="0"/>
    </xf>
    <xf numFmtId="0" fontId="35" fillId="0" borderId="0" applyFill="0" applyBorder="0">
      <alignment vertical="center"/>
      <protection locked="0"/>
    </xf>
    <xf numFmtId="0" fontId="128" fillId="0" borderId="0" applyBorder="0" applyProtection="0">
      <alignment vertical="center"/>
    </xf>
    <xf numFmtId="0" fontId="128" fillId="0" borderId="1" applyBorder="0" applyProtection="0">
      <alignment horizontal="right" vertical="center"/>
    </xf>
    <xf numFmtId="0" fontId="129" fillId="77" borderId="0" applyBorder="0" applyProtection="0">
      <alignment horizontal="centerContinuous" vertical="center"/>
    </xf>
    <xf numFmtId="0" fontId="129" fillId="78" borderId="1" applyBorder="0" applyProtection="0">
      <alignment horizontal="centerContinuous" vertical="center"/>
    </xf>
    <xf numFmtId="0" fontId="130" fillId="0" borderId="0" applyFill="0" applyBorder="0" applyProtection="0">
      <alignment horizontal="left"/>
    </xf>
    <xf numFmtId="0" fontId="53" fillId="0" borderId="2" applyFill="0" applyBorder="0" applyProtection="0">
      <alignment horizontal="left" vertical="top"/>
    </xf>
    <xf numFmtId="0" fontId="127" fillId="79" borderId="0">
      <alignment horizontal="left" vertical="center"/>
      <protection locked="0"/>
    </xf>
    <xf numFmtId="0" fontId="131" fillId="80" borderId="0">
      <alignment vertical="center"/>
      <protection locked="0"/>
    </xf>
    <xf numFmtId="38" fontId="132" fillId="0" borderId="0" applyNumberFormat="0" applyFill="0" applyBorder="0" applyAlignment="0" applyProtection="0"/>
    <xf numFmtId="40" fontId="133" fillId="0" borderId="0"/>
    <xf numFmtId="0" fontId="134" fillId="0" borderId="0" applyNumberFormat="0" applyFill="0" applyBorder="0" applyAlignment="0" applyProtection="0"/>
    <xf numFmtId="0" fontId="1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136"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77" fillId="0" borderId="0" applyFill="0" applyBorder="0">
      <alignment horizontal="left" vertical="center"/>
      <protection locked="0"/>
    </xf>
    <xf numFmtId="0" fontId="137"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138" fillId="0" borderId="0" applyFill="0" applyBorder="0">
      <alignment horizontal="left" vertical="center"/>
      <protection locked="0"/>
    </xf>
    <xf numFmtId="0" fontId="139" fillId="0" borderId="42" applyNumberFormat="0" applyFill="0" applyAlignment="0" applyProtection="0"/>
    <xf numFmtId="0" fontId="3" fillId="0" borderId="12" applyNumberFormat="0" applyFill="0" applyAlignment="0" applyProtection="0"/>
    <xf numFmtId="0" fontId="139" fillId="0" borderId="42" applyNumberFormat="0" applyFill="0" applyAlignment="0" applyProtection="0"/>
    <xf numFmtId="0" fontId="139" fillId="0" borderId="42" applyNumberFormat="0" applyFill="0" applyAlignment="0" applyProtection="0"/>
    <xf numFmtId="0" fontId="140" fillId="0" borderId="0" applyNumberFormat="0" applyFill="0" applyBorder="0" applyAlignment="0" applyProtection="0"/>
    <xf numFmtId="0" fontId="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35" fillId="0" borderId="0" applyFill="0" applyBorder="0">
      <alignment vertical="center"/>
    </xf>
    <xf numFmtId="185" fontId="35" fillId="0" borderId="0" applyFill="0" applyBorder="0">
      <alignment vertical="center"/>
    </xf>
  </cellStyleXfs>
  <cellXfs count="327">
    <xf numFmtId="0" fontId="0" fillId="0" borderId="0" xfId="0"/>
    <xf numFmtId="0" fontId="0" fillId="0" borderId="0" xfId="0" applyAlignment="1">
      <alignment horizontal="center"/>
    </xf>
    <xf numFmtId="167" fontId="0" fillId="0" borderId="0" xfId="1" applyNumberFormat="1" applyFont="1"/>
    <xf numFmtId="0" fontId="0" fillId="2" borderId="0" xfId="0" applyFill="1"/>
    <xf numFmtId="0" fontId="0" fillId="0" borderId="0" xfId="0" applyFill="1"/>
    <xf numFmtId="10" fontId="0" fillId="0" borderId="0" xfId="0" applyNumberFormat="1"/>
    <xf numFmtId="168" fontId="0" fillId="0" borderId="0" xfId="0" applyNumberFormat="1"/>
    <xf numFmtId="167" fontId="0" fillId="0" borderId="0" xfId="0" applyNumberFormat="1"/>
    <xf numFmtId="167" fontId="3" fillId="0" borderId="0" xfId="0" applyNumberFormat="1" applyFont="1"/>
    <xf numFmtId="0" fontId="3" fillId="0" borderId="0" xfId="0" applyFont="1"/>
    <xf numFmtId="0" fontId="0" fillId="0" borderId="0" xfId="0" quotePrefix="1"/>
    <xf numFmtId="167" fontId="3" fillId="0" borderId="0" xfId="1" applyNumberFormat="1" applyFont="1"/>
    <xf numFmtId="0" fontId="0" fillId="0" borderId="1" xfId="0" applyBorder="1"/>
    <xf numFmtId="167" fontId="0" fillId="0" borderId="1" xfId="1" applyNumberFormat="1" applyFont="1" applyBorder="1"/>
    <xf numFmtId="0" fontId="0" fillId="0" borderId="0" xfId="0" applyAlignment="1">
      <alignment horizontal="left" indent="1"/>
    </xf>
    <xf numFmtId="0" fontId="2" fillId="0" borderId="0" xfId="0" applyFont="1" applyAlignment="1">
      <alignment horizontal="left" indent="1"/>
    </xf>
    <xf numFmtId="164" fontId="0" fillId="0" borderId="0" xfId="0" applyNumberFormat="1"/>
    <xf numFmtId="164" fontId="0" fillId="0" borderId="0" xfId="1" applyFont="1"/>
    <xf numFmtId="167" fontId="0" fillId="4" borderId="0" xfId="1" applyNumberFormat="1" applyFont="1" applyFill="1"/>
    <xf numFmtId="0" fontId="4" fillId="0" borderId="0" xfId="0" applyFont="1"/>
    <xf numFmtId="164" fontId="3" fillId="0" borderId="0" xfId="0" applyNumberFormat="1" applyFont="1"/>
    <xf numFmtId="0" fontId="0" fillId="0" borderId="0" xfId="0" quotePrefix="1" applyAlignment="1">
      <alignment horizontal="center"/>
    </xf>
    <xf numFmtId="0" fontId="0" fillId="0" borderId="0" xfId="0" applyFill="1" applyAlignment="1">
      <alignment horizontal="center"/>
    </xf>
    <xf numFmtId="164" fontId="0" fillId="0" borderId="1" xfId="0" applyNumberFormat="1" applyBorder="1"/>
    <xf numFmtId="1" fontId="0" fillId="0" borderId="0" xfId="0" applyNumberFormat="1"/>
    <xf numFmtId="167" fontId="0" fillId="0" borderId="0" xfId="1" applyNumberFormat="1" applyFont="1" applyFill="1"/>
    <xf numFmtId="167" fontId="0" fillId="3" borderId="0" xfId="1" applyNumberFormat="1" applyFont="1" applyFill="1"/>
    <xf numFmtId="0" fontId="5" fillId="0" borderId="0" xfId="0" applyFont="1"/>
    <xf numFmtId="0" fontId="0" fillId="5" borderId="0" xfId="0" applyFill="1"/>
    <xf numFmtId="0" fontId="0" fillId="0" borderId="0" xfId="0" applyBorder="1"/>
    <xf numFmtId="0" fontId="0" fillId="0" borderId="0" xfId="0" applyBorder="1" applyAlignment="1"/>
    <xf numFmtId="0" fontId="0" fillId="0" borderId="0" xfId="0" applyBorder="1" applyAlignment="1">
      <alignment horizontal="center"/>
    </xf>
    <xf numFmtId="10" fontId="0" fillId="0" borderId="0" xfId="0" applyNumberFormat="1" applyBorder="1"/>
    <xf numFmtId="164" fontId="0" fillId="0" borderId="0" xfId="0" applyNumberFormat="1" applyBorder="1"/>
    <xf numFmtId="169" fontId="0" fillId="0" borderId="0" xfId="0" applyNumberFormat="1"/>
    <xf numFmtId="10" fontId="0" fillId="0" borderId="0" xfId="2" applyNumberFormat="1" applyFont="1" applyFill="1"/>
    <xf numFmtId="167" fontId="0" fillId="0" borderId="0" xfId="0" applyNumberFormat="1" applyFill="1"/>
    <xf numFmtId="0" fontId="8" fillId="0" borderId="0" xfId="0" applyFont="1"/>
    <xf numFmtId="10" fontId="0" fillId="7" borderId="0" xfId="0" applyNumberFormat="1" applyFill="1"/>
    <xf numFmtId="0" fontId="0" fillId="0" borderId="2" xfId="0" applyBorder="1" applyAlignment="1">
      <alignment horizontal="center"/>
    </xf>
    <xf numFmtId="168" fontId="0" fillId="0" borderId="2" xfId="0" applyNumberFormat="1" applyBorder="1"/>
    <xf numFmtId="0" fontId="0" fillId="0" borderId="2" xfId="0" quotePrefix="1" applyBorder="1" applyAlignment="1">
      <alignment horizontal="center"/>
    </xf>
    <xf numFmtId="167" fontId="3" fillId="0" borderId="2" xfId="0" applyNumberFormat="1" applyFont="1" applyBorder="1"/>
    <xf numFmtId="167" fontId="0" fillId="7" borderId="0" xfId="1" applyNumberFormat="1" applyFont="1" applyFill="1"/>
    <xf numFmtId="0" fontId="0" fillId="6" borderId="0" xfId="0" applyFill="1" applyAlignment="1">
      <alignment wrapText="1"/>
    </xf>
    <xf numFmtId="167" fontId="0" fillId="6" borderId="0" xfId="1" applyNumberFormat="1" applyFont="1" applyFill="1"/>
    <xf numFmtId="164" fontId="0" fillId="7" borderId="0" xfId="1" applyFont="1" applyFill="1"/>
    <xf numFmtId="169" fontId="0" fillId="7" borderId="0" xfId="0" applyNumberFormat="1" applyFill="1"/>
    <xf numFmtId="164" fontId="0" fillId="7" borderId="1" xfId="1" applyFont="1" applyFill="1" applyBorder="1"/>
    <xf numFmtId="0" fontId="0" fillId="0" borderId="3" xfId="0" applyBorder="1" applyAlignment="1">
      <alignment horizontal="center"/>
    </xf>
    <xf numFmtId="10" fontId="0" fillId="7" borderId="3" xfId="0" applyNumberFormat="1" applyFill="1" applyBorder="1"/>
    <xf numFmtId="0" fontId="2" fillId="0" borderId="0" xfId="0" applyFont="1"/>
    <xf numFmtId="164" fontId="0" fillId="2" borderId="0" xfId="0" applyNumberFormat="1" applyFill="1"/>
    <xf numFmtId="164" fontId="0" fillId="8" borderId="0" xfId="0" applyNumberFormat="1" applyFill="1"/>
    <xf numFmtId="0" fontId="0" fillId="7" borderId="0" xfId="0" applyFill="1" applyBorder="1"/>
    <xf numFmtId="0" fontId="0" fillId="0" borderId="0" xfId="0" applyFill="1" applyBorder="1"/>
    <xf numFmtId="164" fontId="11" fillId="0" borderId="0" xfId="0" applyNumberFormat="1" applyFont="1" applyFill="1" applyBorder="1"/>
    <xf numFmtId="0" fontId="8" fillId="0" borderId="0" xfId="0" applyFont="1" applyFill="1" applyBorder="1"/>
    <xf numFmtId="0" fontId="5" fillId="0" borderId="0" xfId="0" applyFont="1" applyFill="1" applyBorder="1"/>
    <xf numFmtId="0" fontId="0" fillId="0" borderId="0" xfId="0" applyFont="1" applyFill="1" applyBorder="1"/>
    <xf numFmtId="164" fontId="0" fillId="7" borderId="0" xfId="0" applyNumberFormat="1" applyFill="1"/>
    <xf numFmtId="164" fontId="0" fillId="7" borderId="0" xfId="0" applyNumberFormat="1" applyFill="1" applyBorder="1"/>
    <xf numFmtId="1" fontId="0" fillId="7" borderId="0" xfId="0" applyNumberFormat="1" applyFill="1"/>
    <xf numFmtId="0" fontId="0" fillId="7" borderId="0" xfId="0" applyFill="1"/>
    <xf numFmtId="167" fontId="0" fillId="7" borderId="0" xfId="0" applyNumberFormat="1" applyFill="1"/>
    <xf numFmtId="167" fontId="11" fillId="7" borderId="0" xfId="1" applyNumberFormat="1" applyFont="1" applyFill="1"/>
    <xf numFmtId="164" fontId="0" fillId="9" borderId="0" xfId="0" applyNumberFormat="1" applyFill="1"/>
    <xf numFmtId="0" fontId="0" fillId="7" borderId="0" xfId="0" quotePrefix="1" applyFill="1"/>
    <xf numFmtId="164" fontId="3" fillId="0" borderId="0" xfId="1" applyNumberFormat="1" applyFont="1"/>
    <xf numFmtId="10" fontId="0" fillId="0" borderId="0" xfId="2" applyNumberFormat="1" applyFont="1"/>
    <xf numFmtId="10" fontId="0" fillId="0" borderId="0" xfId="0" applyNumberFormat="1" applyFill="1"/>
    <xf numFmtId="10" fontId="0" fillId="0" borderId="3" xfId="0" applyNumberFormat="1" applyFill="1" applyBorder="1"/>
    <xf numFmtId="10" fontId="0" fillId="0" borderId="2" xfId="2" applyNumberFormat="1" applyFont="1" applyBorder="1"/>
    <xf numFmtId="10" fontId="0" fillId="0" borderId="2" xfId="0" applyNumberFormat="1" applyBorder="1"/>
    <xf numFmtId="10" fontId="0" fillId="0" borderId="0" xfId="2" applyNumberFormat="1" applyFont="1" applyBorder="1"/>
    <xf numFmtId="10" fontId="0" fillId="0" borderId="2" xfId="2" applyNumberFormat="1" applyFont="1" applyFill="1" applyBorder="1"/>
    <xf numFmtId="0" fontId="10" fillId="0" borderId="0" xfId="6" applyFill="1"/>
    <xf numFmtId="164" fontId="10" fillId="0" borderId="0" xfId="6" applyNumberFormat="1" applyFill="1"/>
    <xf numFmtId="0" fontId="10" fillId="0" borderId="0" xfId="6" applyFont="1" applyFill="1" applyAlignment="1">
      <alignment horizontal="right"/>
    </xf>
    <xf numFmtId="0" fontId="10" fillId="6" borderId="0" xfId="6" applyFill="1"/>
    <xf numFmtId="0" fontId="26" fillId="0" borderId="13" xfId="6" applyFont="1" applyFill="1" applyBorder="1" applyAlignment="1">
      <alignment horizontal="center"/>
    </xf>
    <xf numFmtId="0" fontId="26" fillId="0" borderId="15" xfId="6" applyFont="1" applyFill="1" applyBorder="1" applyAlignment="1">
      <alignment horizontal="center"/>
    </xf>
    <xf numFmtId="0" fontId="26" fillId="0" borderId="13" xfId="6" applyFont="1" applyFill="1" applyBorder="1" applyAlignment="1">
      <alignment horizontal="right"/>
    </xf>
    <xf numFmtId="0" fontId="26" fillId="0" borderId="0" xfId="6" applyFont="1" applyFill="1" applyAlignment="1">
      <alignment horizontal="right"/>
    </xf>
    <xf numFmtId="0" fontId="28" fillId="0" borderId="0" xfId="8" applyFont="1" applyFill="1"/>
    <xf numFmtId="0" fontId="26" fillId="0" borderId="16" xfId="6" applyFont="1" applyFill="1" applyBorder="1" applyAlignment="1">
      <alignment horizontal="center"/>
    </xf>
    <xf numFmtId="0" fontId="10" fillId="0" borderId="17" xfId="6" applyFill="1" applyBorder="1"/>
    <xf numFmtId="0" fontId="10" fillId="0" borderId="18" xfId="6" applyFill="1" applyBorder="1"/>
    <xf numFmtId="0" fontId="10" fillId="0" borderId="18" xfId="6" applyFont="1" applyFill="1" applyBorder="1" applyAlignment="1">
      <alignment horizontal="center"/>
    </xf>
    <xf numFmtId="0" fontId="10" fillId="0" borderId="16" xfId="6" applyFill="1" applyBorder="1"/>
    <xf numFmtId="0" fontId="3" fillId="0" borderId="0" xfId="0" applyFont="1" applyFill="1" applyBorder="1" applyAlignment="1">
      <alignment horizontal="center"/>
    </xf>
    <xf numFmtId="0" fontId="3" fillId="0" borderId="0" xfId="0" applyFont="1" applyFill="1" applyAlignment="1">
      <alignment horizontal="center"/>
    </xf>
    <xf numFmtId="170" fontId="10" fillId="0" borderId="0" xfId="6" applyNumberFormat="1" applyFill="1" applyAlignment="1">
      <alignment horizontal="center"/>
    </xf>
    <xf numFmtId="172" fontId="10" fillId="41" borderId="0" xfId="7" applyNumberFormat="1" applyFont="1" applyFill="1" applyBorder="1" applyAlignment="1">
      <alignment horizontal="right" vertical="center"/>
    </xf>
    <xf numFmtId="173" fontId="10" fillId="0" borderId="0" xfId="7" applyNumberFormat="1" applyFont="1" applyFill="1" applyBorder="1" applyAlignment="1">
      <alignment horizontal="right" vertical="center"/>
    </xf>
    <xf numFmtId="173" fontId="10" fillId="0" borderId="0" xfId="6" applyNumberFormat="1" applyFill="1"/>
    <xf numFmtId="172" fontId="10" fillId="0" borderId="0" xfId="7" applyNumberFormat="1" applyFont="1" applyFill="1" applyBorder="1" applyAlignment="1">
      <alignment horizontal="right" vertical="center"/>
    </xf>
    <xf numFmtId="10" fontId="0" fillId="0" borderId="2" xfId="9" applyNumberFormat="1" applyFont="1" applyFill="1" applyBorder="1"/>
    <xf numFmtId="170" fontId="10" fillId="0" borderId="3" xfId="6" applyNumberFormat="1" applyFill="1" applyBorder="1"/>
    <xf numFmtId="170" fontId="10" fillId="0" borderId="3" xfId="7" applyNumberFormat="1" applyFont="1" applyFill="1" applyBorder="1" applyAlignment="1">
      <alignment horizontal="right" vertical="center"/>
    </xf>
    <xf numFmtId="170" fontId="10" fillId="0" borderId="19" xfId="6" applyNumberFormat="1" applyFill="1" applyBorder="1" applyAlignment="1">
      <alignment horizontal="center"/>
    </xf>
    <xf numFmtId="170" fontId="10" fillId="0" borderId="0" xfId="7" applyNumberFormat="1" applyFont="1" applyFill="1" applyBorder="1" applyAlignment="1">
      <alignment horizontal="right" vertical="center"/>
    </xf>
    <xf numFmtId="171" fontId="11" fillId="0" borderId="19" xfId="7" applyNumberFormat="1" applyFont="1" applyFill="1" applyBorder="1" applyAlignment="1">
      <alignment horizontal="center"/>
    </xf>
    <xf numFmtId="164" fontId="26" fillId="0" borderId="20" xfId="6" applyNumberFormat="1" applyFont="1" applyFill="1" applyBorder="1"/>
    <xf numFmtId="0" fontId="10" fillId="0" borderId="19" xfId="6" applyFont="1" applyFill="1" applyBorder="1"/>
    <xf numFmtId="0" fontId="10" fillId="0" borderId="2" xfId="6" applyFill="1" applyBorder="1"/>
    <xf numFmtId="0" fontId="10" fillId="0" borderId="3" xfId="6" applyFill="1" applyBorder="1"/>
    <xf numFmtId="0" fontId="10" fillId="0" borderId="19" xfId="6" applyFill="1" applyBorder="1"/>
    <xf numFmtId="172" fontId="10" fillId="41" borderId="20" xfId="6" applyNumberFormat="1" applyFill="1" applyBorder="1"/>
    <xf numFmtId="172" fontId="10" fillId="0" borderId="20" xfId="6" applyNumberFormat="1" applyFill="1" applyBorder="1"/>
    <xf numFmtId="170" fontId="29" fillId="0" borderId="0" xfId="6" applyNumberFormat="1" applyFont="1" applyFill="1" applyBorder="1"/>
    <xf numFmtId="164" fontId="26" fillId="0" borderId="22" xfId="6" applyNumberFormat="1" applyFont="1" applyFill="1" applyBorder="1"/>
    <xf numFmtId="0" fontId="10" fillId="0" borderId="16" xfId="6" applyFont="1" applyFill="1" applyBorder="1"/>
    <xf numFmtId="10" fontId="0" fillId="0" borderId="23" xfId="9" applyNumberFormat="1" applyFont="1" applyFill="1" applyBorder="1"/>
    <xf numFmtId="170" fontId="26" fillId="0" borderId="21" xfId="7" applyNumberFormat="1" applyFont="1" applyFill="1" applyBorder="1" applyAlignment="1">
      <alignment horizontal="right" vertical="center"/>
    </xf>
    <xf numFmtId="0" fontId="29" fillId="0" borderId="0" xfId="6" applyFont="1" applyFill="1" applyAlignment="1">
      <alignment horizontal="center"/>
    </xf>
    <xf numFmtId="0" fontId="10" fillId="0" borderId="0" xfId="6" applyFont="1" applyFill="1"/>
    <xf numFmtId="0" fontId="26" fillId="0" borderId="0" xfId="6" applyFont="1" applyFill="1"/>
    <xf numFmtId="0" fontId="30" fillId="0" borderId="0" xfId="8" applyFont="1" applyFill="1"/>
    <xf numFmtId="0" fontId="26" fillId="0" borderId="20" xfId="6" applyFont="1" applyFill="1" applyBorder="1" applyAlignment="1">
      <alignment horizontal="right"/>
    </xf>
    <xf numFmtId="171" fontId="0" fillId="0" borderId="19" xfId="7" applyNumberFormat="1" applyFont="1" applyFill="1" applyBorder="1" applyAlignment="1">
      <alignment horizontal="center"/>
    </xf>
    <xf numFmtId="170" fontId="10" fillId="0" borderId="20" xfId="6" applyNumberFormat="1" applyFill="1" applyBorder="1"/>
    <xf numFmtId="172" fontId="26" fillId="0" borderId="21" xfId="7" applyNumberFormat="1" applyFont="1" applyFill="1" applyBorder="1" applyAlignment="1">
      <alignment horizontal="right" vertical="center"/>
    </xf>
    <xf numFmtId="3" fontId="10" fillId="0" borderId="0" xfId="6" applyNumberFormat="1" applyFill="1"/>
    <xf numFmtId="170" fontId="10" fillId="0" borderId="0" xfId="6" applyNumberFormat="1" applyFill="1"/>
    <xf numFmtId="164" fontId="0" fillId="0" borderId="0" xfId="0" applyNumberFormat="1" applyFill="1"/>
    <xf numFmtId="216" fontId="0" fillId="0" borderId="0" xfId="0" applyNumberFormat="1"/>
    <xf numFmtId="217" fontId="0" fillId="0" borderId="0" xfId="0" applyNumberFormat="1"/>
    <xf numFmtId="164" fontId="26" fillId="0" borderId="21" xfId="7" applyNumberFormat="1" applyFont="1" applyFill="1" applyBorder="1" applyAlignment="1">
      <alignment horizontal="right" vertical="center"/>
    </xf>
    <xf numFmtId="0" fontId="0" fillId="81" borderId="0" xfId="0" applyFill="1"/>
    <xf numFmtId="0" fontId="3" fillId="81" borderId="0" xfId="0" applyFont="1" applyFill="1"/>
    <xf numFmtId="0" fontId="0" fillId="81" borderId="43" xfId="0" applyFill="1" applyBorder="1"/>
    <xf numFmtId="0" fontId="0" fillId="9" borderId="0" xfId="0" applyFill="1"/>
    <xf numFmtId="0" fontId="0" fillId="0" borderId="0" xfId="0" applyAlignment="1"/>
    <xf numFmtId="0" fontId="3" fillId="5" borderId="0" xfId="0" applyFont="1" applyFill="1"/>
    <xf numFmtId="0" fontId="0" fillId="3" borderId="0" xfId="0" applyFill="1"/>
    <xf numFmtId="0" fontId="10" fillId="0" borderId="0" xfId="6" applyFill="1" applyAlignment="1">
      <alignment horizontal="right"/>
    </xf>
    <xf numFmtId="0" fontId="26" fillId="0" borderId="20" xfId="6" applyNumberFormat="1" applyFont="1" applyFill="1" applyBorder="1" applyAlignment="1">
      <alignment horizontal="right"/>
    </xf>
    <xf numFmtId="164" fontId="10" fillId="0" borderId="0" xfId="1" applyFont="1" applyFill="1"/>
    <xf numFmtId="167" fontId="0" fillId="7" borderId="0" xfId="1" quotePrefix="1" applyNumberFormat="1" applyFont="1" applyFill="1"/>
    <xf numFmtId="164" fontId="0" fillId="0" borderId="0" xfId="1" applyNumberFormat="1" applyFont="1" applyFill="1"/>
    <xf numFmtId="164" fontId="0" fillId="7" borderId="0" xfId="1" applyNumberFormat="1" applyFont="1" applyFill="1"/>
    <xf numFmtId="0" fontId="0" fillId="82" borderId="0" xfId="0" applyFill="1"/>
    <xf numFmtId="167" fontId="0" fillId="82" borderId="0" xfId="0" applyNumberFormat="1" applyFill="1"/>
    <xf numFmtId="164" fontId="0" fillId="0" borderId="0" xfId="0" applyNumberFormat="1" applyFill="1" applyBorder="1"/>
    <xf numFmtId="1" fontId="0" fillId="83" borderId="0" xfId="0" applyNumberFormat="1" applyFill="1"/>
    <xf numFmtId="164" fontId="0" fillId="0" borderId="1" xfId="1" applyFont="1" applyBorder="1"/>
    <xf numFmtId="164" fontId="0" fillId="0" borderId="0" xfId="1" applyFont="1" applyFill="1"/>
    <xf numFmtId="0" fontId="141" fillId="0" borderId="0" xfId="0" applyFont="1"/>
    <xf numFmtId="0" fontId="142" fillId="0" borderId="0" xfId="0" applyFont="1"/>
    <xf numFmtId="164" fontId="0" fillId="3" borderId="0" xfId="1" applyFont="1" applyFill="1"/>
    <xf numFmtId="164" fontId="0" fillId="7" borderId="0" xfId="1" applyFont="1" applyFill="1" applyBorder="1"/>
    <xf numFmtId="164" fontId="0" fillId="0" borderId="0" xfId="1" applyFont="1" applyFill="1" applyBorder="1"/>
    <xf numFmtId="0" fontId="0" fillId="0" borderId="0" xfId="0" applyAlignment="1">
      <alignment horizontal="left" indent="13"/>
    </xf>
    <xf numFmtId="0" fontId="0" fillId="0" borderId="0" xfId="0" applyAlignment="1">
      <alignment horizontal="left" indent="19"/>
    </xf>
    <xf numFmtId="0" fontId="0" fillId="0" borderId="0" xfId="0" applyAlignment="1">
      <alignment horizontal="left" indent="20"/>
    </xf>
    <xf numFmtId="167" fontId="3" fillId="0" borderId="0" xfId="0" applyNumberFormat="1" applyFont="1" applyFill="1"/>
    <xf numFmtId="0" fontId="0" fillId="85" borderId="0" xfId="0" applyFill="1"/>
    <xf numFmtId="167" fontId="0" fillId="85" borderId="0" xfId="1" applyNumberFormat="1" applyFont="1" applyFill="1"/>
    <xf numFmtId="164" fontId="0" fillId="0" borderId="1" xfId="0" applyNumberFormat="1" applyFill="1" applyBorder="1"/>
    <xf numFmtId="164" fontId="3" fillId="0" borderId="0" xfId="1" applyFont="1" applyFill="1"/>
    <xf numFmtId="164" fontId="0" fillId="0" borderId="0" xfId="1" applyNumberFormat="1" applyFont="1"/>
    <xf numFmtId="164" fontId="10" fillId="0" borderId="20" xfId="6" applyNumberFormat="1" applyFill="1" applyBorder="1"/>
    <xf numFmtId="0" fontId="0" fillId="0" borderId="2" xfId="0" applyBorder="1"/>
    <xf numFmtId="167" fontId="0" fillId="0" borderId="2" xfId="1" applyNumberFormat="1" applyFont="1" applyBorder="1"/>
    <xf numFmtId="10" fontId="0" fillId="0" borderId="2" xfId="0" applyNumberFormat="1" applyFill="1" applyBorder="1"/>
    <xf numFmtId="167" fontId="0" fillId="86" borderId="0" xfId="1" applyNumberFormat="1" applyFont="1" applyFill="1"/>
    <xf numFmtId="0" fontId="0" fillId="86" borderId="0" xfId="0" applyFill="1"/>
    <xf numFmtId="167" fontId="0" fillId="87" borderId="0" xfId="1" applyNumberFormat="1" applyFont="1" applyFill="1"/>
    <xf numFmtId="172" fontId="10" fillId="88" borderId="0" xfId="7" applyNumberFormat="1" applyFont="1" applyFill="1" applyBorder="1" applyAlignment="1">
      <alignment horizontal="right" vertical="center"/>
    </xf>
    <xf numFmtId="167" fontId="0" fillId="5" borderId="0" xfId="1" applyNumberFormat="1" applyFont="1" applyFill="1"/>
    <xf numFmtId="0" fontId="0" fillId="0" borderId="0" xfId="0" applyNumberFormat="1" applyFill="1"/>
    <xf numFmtId="167" fontId="0" fillId="89" borderId="0" xfId="1" applyNumberFormat="1" applyFont="1" applyFill="1"/>
    <xf numFmtId="164" fontId="0" fillId="5" borderId="0" xfId="1" applyFont="1" applyFill="1"/>
    <xf numFmtId="164" fontId="0" fillId="5" borderId="1" xfId="1" applyFont="1" applyFill="1" applyBorder="1"/>
    <xf numFmtId="167" fontId="11" fillId="5" borderId="0" xfId="1" applyNumberFormat="1" applyFont="1" applyFill="1"/>
    <xf numFmtId="0" fontId="0" fillId="90" borderId="43" xfId="0" applyFill="1" applyBorder="1"/>
    <xf numFmtId="218" fontId="0" fillId="0" borderId="0" xfId="1" applyNumberFormat="1" applyFont="1"/>
    <xf numFmtId="164" fontId="10" fillId="0" borderId="21" xfId="7" applyNumberFormat="1" applyFont="1" applyFill="1" applyBorder="1" applyAlignment="1">
      <alignment horizontal="right" vertical="center"/>
    </xf>
    <xf numFmtId="164" fontId="3" fillId="0" borderId="0" xfId="1" applyNumberFormat="1" applyFont="1" applyFill="1"/>
    <xf numFmtId="164" fontId="0" fillId="86" borderId="0" xfId="1" applyNumberFormat="1" applyFont="1" applyFill="1"/>
    <xf numFmtId="164" fontId="0" fillId="0" borderId="1" xfId="1" applyFont="1" applyFill="1" applyBorder="1"/>
    <xf numFmtId="17" fontId="0" fillId="0" borderId="0" xfId="0" applyNumberFormat="1" applyAlignment="1">
      <alignment horizontal="center"/>
    </xf>
    <xf numFmtId="167" fontId="0" fillId="91" borderId="0" xfId="1" applyNumberFormat="1" applyFont="1" applyFill="1"/>
    <xf numFmtId="172" fontId="10" fillId="0" borderId="3" xfId="6" applyNumberFormat="1" applyFill="1" applyBorder="1"/>
    <xf numFmtId="172" fontId="10" fillId="0" borderId="3" xfId="7" applyNumberFormat="1" applyFont="1" applyFill="1" applyBorder="1" applyAlignment="1">
      <alignment horizontal="right" vertical="center"/>
    </xf>
    <xf numFmtId="172" fontId="10" fillId="0" borderId="19" xfId="6" applyNumberFormat="1" applyFill="1" applyBorder="1" applyAlignment="1">
      <alignment horizontal="center"/>
    </xf>
    <xf numFmtId="171" fontId="10" fillId="0" borderId="19" xfId="7" applyNumberFormat="1" applyFont="1" applyFill="1" applyBorder="1" applyAlignment="1">
      <alignment horizontal="center"/>
    </xf>
    <xf numFmtId="164" fontId="10" fillId="0" borderId="0" xfId="6" applyNumberFormat="1" applyFont="1" applyFill="1"/>
    <xf numFmtId="164" fontId="0" fillId="8" borderId="0" xfId="1" applyFont="1" applyFill="1"/>
    <xf numFmtId="164" fontId="0" fillId="0" borderId="0" xfId="1" applyFont="1" applyBorder="1"/>
    <xf numFmtId="164" fontId="0" fillId="5" borderId="0" xfId="1" applyFont="1" applyFill="1" applyBorder="1"/>
    <xf numFmtId="167" fontId="0" fillId="0" borderId="2" xfId="1" applyNumberFormat="1" applyFont="1" applyFill="1" applyBorder="1"/>
    <xf numFmtId="1" fontId="0" fillId="0" borderId="0" xfId="0" applyNumberFormat="1" applyFill="1"/>
    <xf numFmtId="219" fontId="0" fillId="0" borderId="0" xfId="2" applyNumberFormat="1" applyFont="1"/>
    <xf numFmtId="167" fontId="0" fillId="84" borderId="0" xfId="1" applyNumberFormat="1" applyFont="1" applyFill="1"/>
    <xf numFmtId="169" fontId="0" fillId="86" borderId="0" xfId="0" applyNumberFormat="1" applyFill="1"/>
    <xf numFmtId="216" fontId="0" fillId="0" borderId="0" xfId="0" applyNumberFormat="1" applyFill="1"/>
    <xf numFmtId="172" fontId="10" fillId="0" borderId="0" xfId="6" applyNumberFormat="1" applyFill="1"/>
    <xf numFmtId="167" fontId="0" fillId="92" borderId="0" xfId="0" applyNumberFormat="1" applyFill="1"/>
    <xf numFmtId="2" fontId="0" fillId="0" borderId="0" xfId="0" applyNumberFormat="1"/>
    <xf numFmtId="172" fontId="10" fillId="0" borderId="0" xfId="6" applyNumberFormat="1" applyFont="1" applyFill="1"/>
    <xf numFmtId="2" fontId="0" fillId="0" borderId="0" xfId="0" applyNumberFormat="1" applyFill="1"/>
    <xf numFmtId="167" fontId="0" fillId="3" borderId="0" xfId="0" applyNumberFormat="1" applyFill="1"/>
    <xf numFmtId="0" fontId="0" fillId="3" borderId="0" xfId="0" applyFill="1" applyAlignment="1">
      <alignment horizontal="right"/>
    </xf>
    <xf numFmtId="167" fontId="11" fillId="0" borderId="0" xfId="1" applyNumberFormat="1" applyFont="1" applyFill="1"/>
    <xf numFmtId="167" fontId="0" fillId="93" borderId="0" xfId="0" applyNumberFormat="1" applyFill="1"/>
    <xf numFmtId="0" fontId="0" fillId="93" borderId="0" xfId="0" applyFill="1" applyAlignment="1">
      <alignment horizontal="right"/>
    </xf>
    <xf numFmtId="0" fontId="0" fillId="93" borderId="0" xfId="0" applyFill="1"/>
    <xf numFmtId="220" fontId="10" fillId="0" borderId="3" xfId="6" applyNumberFormat="1" applyFill="1" applyBorder="1"/>
    <xf numFmtId="173" fontId="10" fillId="0" borderId="19" xfId="6" applyNumberFormat="1" applyFill="1" applyBorder="1" applyAlignment="1">
      <alignment horizontal="center"/>
    </xf>
    <xf numFmtId="222" fontId="10" fillId="0" borderId="3" xfId="6" applyNumberFormat="1" applyFill="1" applyBorder="1"/>
    <xf numFmtId="220" fontId="0" fillId="4" borderId="0" xfId="1" applyNumberFormat="1" applyFont="1" applyFill="1"/>
    <xf numFmtId="220" fontId="0" fillId="0" borderId="0" xfId="1" applyNumberFormat="1" applyFont="1"/>
    <xf numFmtId="220" fontId="0" fillId="7" borderId="0" xfId="1" applyNumberFormat="1" applyFont="1" applyFill="1"/>
    <xf numFmtId="220" fontId="0" fillId="5" borderId="0" xfId="1" applyNumberFormat="1" applyFont="1" applyFill="1"/>
    <xf numFmtId="220" fontId="0" fillId="0" borderId="0" xfId="1" applyNumberFormat="1" applyFont="1" applyFill="1"/>
    <xf numFmtId="221" fontId="0" fillId="0" borderId="0" xfId="1" applyNumberFormat="1" applyFont="1"/>
    <xf numFmtId="221" fontId="0" fillId="0" borderId="0" xfId="1" applyNumberFormat="1" applyFont="1" applyFill="1"/>
    <xf numFmtId="218" fontId="0" fillId="7" borderId="0" xfId="0" applyNumberFormat="1" applyFill="1"/>
    <xf numFmtId="167" fontId="2" fillId="0" borderId="0" xfId="1" applyNumberFormat="1" applyFont="1"/>
    <xf numFmtId="218" fontId="0" fillId="0" borderId="0" xfId="0" applyNumberFormat="1"/>
    <xf numFmtId="220" fontId="0" fillId="0" borderId="0" xfId="0" applyNumberFormat="1"/>
    <xf numFmtId="0" fontId="145" fillId="0" borderId="0" xfId="0" applyFont="1"/>
    <xf numFmtId="222" fontId="2" fillId="0" borderId="0" xfId="0" applyNumberFormat="1" applyFont="1"/>
    <xf numFmtId="221" fontId="0" fillId="7" borderId="0" xfId="0" applyNumberFormat="1" applyFill="1"/>
    <xf numFmtId="164" fontId="145" fillId="7" borderId="0" xfId="0" applyNumberFormat="1" applyFont="1" applyFill="1"/>
    <xf numFmtId="164" fontId="145" fillId="0" borderId="0" xfId="0" applyNumberFormat="1" applyFont="1" applyFill="1"/>
    <xf numFmtId="164" fontId="145" fillId="0" borderId="0" xfId="0" applyNumberFormat="1" applyFont="1"/>
    <xf numFmtId="164" fontId="0" fillId="0" borderId="20" xfId="0" applyNumberFormat="1" applyBorder="1"/>
    <xf numFmtId="164" fontId="0" fillId="82" borderId="0" xfId="0" applyNumberFormat="1" applyFill="1"/>
    <xf numFmtId="0" fontId="3" fillId="94" borderId="20" xfId="0" applyFont="1" applyFill="1" applyBorder="1" applyAlignment="1">
      <alignment horizontal="center"/>
    </xf>
    <xf numFmtId="0" fontId="145" fillId="0" borderId="20" xfId="0" applyFont="1" applyBorder="1" applyAlignment="1">
      <alignment horizontal="right"/>
    </xf>
    <xf numFmtId="223" fontId="0" fillId="0" borderId="0" xfId="0" applyNumberFormat="1" applyFill="1"/>
    <xf numFmtId="218" fontId="0" fillId="7" borderId="0" xfId="1" applyNumberFormat="1" applyFont="1" applyFill="1"/>
    <xf numFmtId="218" fontId="11" fillId="0" borderId="0" xfId="1" applyNumberFormat="1" applyFont="1" applyFill="1"/>
    <xf numFmtId="218" fontId="11" fillId="7" borderId="0" xfId="1" applyNumberFormat="1" applyFont="1" applyFill="1"/>
    <xf numFmtId="218" fontId="0" fillId="6" borderId="0" xfId="1" applyNumberFormat="1" applyFont="1" applyFill="1"/>
    <xf numFmtId="220" fontId="0" fillId="6" borderId="0" xfId="1" applyNumberFormat="1" applyFont="1" applyFill="1"/>
    <xf numFmtId="169" fontId="0" fillId="0" borderId="0" xfId="0" applyNumberFormat="1" applyAlignment="1">
      <alignment horizontal="center"/>
    </xf>
    <xf numFmtId="164" fontId="11" fillId="7" borderId="0" xfId="1" applyFont="1" applyFill="1"/>
    <xf numFmtId="224" fontId="0" fillId="0" borderId="0" xfId="0" applyNumberFormat="1" applyFill="1"/>
    <xf numFmtId="10" fontId="2" fillId="7" borderId="0" xfId="0" applyNumberFormat="1" applyFont="1" applyFill="1"/>
    <xf numFmtId="10" fontId="2" fillId="7" borderId="2" xfId="2" applyNumberFormat="1" applyFont="1" applyFill="1" applyBorder="1"/>
    <xf numFmtId="10" fontId="2" fillId="7" borderId="2" xfId="0" applyNumberFormat="1" applyFont="1" applyFill="1" applyBorder="1"/>
    <xf numFmtId="164" fontId="10" fillId="95" borderId="0" xfId="6" applyNumberFormat="1" applyFont="1" applyFill="1"/>
    <xf numFmtId="171" fontId="11" fillId="95" borderId="19" xfId="7" applyNumberFormat="1" applyFont="1" applyFill="1" applyBorder="1" applyAlignment="1">
      <alignment horizontal="center"/>
    </xf>
    <xf numFmtId="10" fontId="0" fillId="95" borderId="2" xfId="9" applyNumberFormat="1" applyFont="1" applyFill="1" applyBorder="1"/>
    <xf numFmtId="222" fontId="10" fillId="95" borderId="3" xfId="6" applyNumberFormat="1" applyFill="1" applyBorder="1"/>
    <xf numFmtId="172" fontId="10" fillId="95" borderId="3" xfId="7" applyNumberFormat="1" applyFont="1" applyFill="1" applyBorder="1" applyAlignment="1">
      <alignment horizontal="right" vertical="center"/>
    </xf>
    <xf numFmtId="172" fontId="10" fillId="95" borderId="19" xfId="6" applyNumberFormat="1" applyFill="1" applyBorder="1" applyAlignment="1">
      <alignment horizontal="center"/>
    </xf>
    <xf numFmtId="170" fontId="10" fillId="95" borderId="0" xfId="6" applyNumberFormat="1" applyFill="1" applyAlignment="1">
      <alignment horizontal="center"/>
    </xf>
    <xf numFmtId="172" fontId="10" fillId="95" borderId="0" xfId="7" applyNumberFormat="1" applyFont="1" applyFill="1" applyBorder="1" applyAlignment="1">
      <alignment horizontal="right" vertical="center"/>
    </xf>
    <xf numFmtId="0" fontId="10" fillId="95" borderId="0" xfId="6" applyFill="1"/>
    <xf numFmtId="2" fontId="10" fillId="95" borderId="0" xfId="6" applyNumberFormat="1" applyFill="1"/>
    <xf numFmtId="164" fontId="29" fillId="0" borderId="0" xfId="6" applyNumberFormat="1" applyFont="1" applyFill="1" applyBorder="1"/>
    <xf numFmtId="0" fontId="0" fillId="95" borderId="0" xfId="0" applyFill="1"/>
    <xf numFmtId="220" fontId="10" fillId="0" borderId="0" xfId="6" applyNumberFormat="1" applyFill="1" applyAlignment="1">
      <alignment horizontal="center"/>
    </xf>
    <xf numFmtId="225" fontId="10" fillId="95" borderId="0" xfId="6" applyNumberFormat="1" applyFill="1"/>
    <xf numFmtId="173" fontId="10" fillId="95" borderId="0" xfId="7" applyNumberFormat="1" applyFont="1" applyFill="1" applyBorder="1" applyAlignment="1">
      <alignment horizontal="right" vertical="center"/>
    </xf>
    <xf numFmtId="0" fontId="26" fillId="0" borderId="1" xfId="6" applyFont="1" applyBorder="1"/>
    <xf numFmtId="10" fontId="2" fillId="7" borderId="0" xfId="0" applyNumberFormat="1" applyFont="1" applyFill="1" applyBorder="1"/>
    <xf numFmtId="10" fontId="2" fillId="95" borderId="2" xfId="0" applyNumberFormat="1" applyFont="1" applyFill="1" applyBorder="1"/>
    <xf numFmtId="10" fontId="2" fillId="7" borderId="0" xfId="2" applyNumberFormat="1" applyFont="1" applyFill="1" applyBorder="1"/>
    <xf numFmtId="10" fontId="2" fillId="7" borderId="3" xfId="0" applyNumberFormat="1" applyFont="1" applyFill="1" applyBorder="1"/>
    <xf numFmtId="169" fontId="0" fillId="95" borderId="0" xfId="0" applyNumberFormat="1" applyFill="1"/>
    <xf numFmtId="220" fontId="0" fillId="95" borderId="0" xfId="1" applyNumberFormat="1" applyFont="1" applyFill="1"/>
    <xf numFmtId="218" fontId="0" fillId="95" borderId="0" xfId="1" applyNumberFormat="1" applyFont="1" applyFill="1"/>
    <xf numFmtId="167" fontId="0" fillId="95" borderId="0" xfId="1" applyNumberFormat="1" applyFont="1" applyFill="1"/>
    <xf numFmtId="221" fontId="2" fillId="95" borderId="0" xfId="0" applyNumberFormat="1" applyFont="1" applyFill="1"/>
    <xf numFmtId="0" fontId="146" fillId="95" borderId="0" xfId="6" applyFont="1" applyFill="1"/>
    <xf numFmtId="164" fontId="0" fillId="95" borderId="0" xfId="1" applyNumberFormat="1" applyFont="1" applyFill="1"/>
    <xf numFmtId="164" fontId="0" fillId="95" borderId="0" xfId="1" applyFont="1" applyFill="1"/>
    <xf numFmtId="226" fontId="3" fillId="95" borderId="20" xfId="0" applyNumberFormat="1" applyFont="1" applyFill="1" applyBorder="1"/>
    <xf numFmtId="2" fontId="0" fillId="95" borderId="0" xfId="0" applyNumberFormat="1" applyFont="1" applyFill="1"/>
    <xf numFmtId="164" fontId="2" fillId="95" borderId="0" xfId="1" applyFont="1" applyFill="1"/>
    <xf numFmtId="0" fontId="0" fillId="95" borderId="0" xfId="0" applyFill="1" applyBorder="1"/>
    <xf numFmtId="2" fontId="0" fillId="95" borderId="0" xfId="0" applyNumberFormat="1" applyFill="1"/>
    <xf numFmtId="164" fontId="0" fillId="95" borderId="0" xfId="0" applyNumberFormat="1" applyFill="1"/>
    <xf numFmtId="167" fontId="2" fillId="95" borderId="2" xfId="1" applyNumberFormat="1" applyFont="1" applyFill="1" applyBorder="1"/>
    <xf numFmtId="0" fontId="0" fillId="0" borderId="0" xfId="0" quotePrefix="1" applyFill="1" applyBorder="1"/>
    <xf numFmtId="167" fontId="2" fillId="95" borderId="0" xfId="1" applyNumberFormat="1" applyFont="1" applyFill="1" applyBorder="1"/>
    <xf numFmtId="10" fontId="2" fillId="95" borderId="19" xfId="2" applyNumberFormat="1" applyFont="1" applyFill="1" applyBorder="1"/>
    <xf numFmtId="167" fontId="2" fillId="95" borderId="3" xfId="1" applyNumberFormat="1" applyFont="1" applyFill="1" applyBorder="1"/>
    <xf numFmtId="2" fontId="0" fillId="0" borderId="0" xfId="0" applyNumberFormat="1" applyFill="1" applyBorder="1" applyAlignment="1">
      <alignment wrapText="1"/>
    </xf>
    <xf numFmtId="164" fontId="147" fillId="95" borderId="0" xfId="0" applyNumberFormat="1" applyFont="1" applyFill="1"/>
    <xf numFmtId="164" fontId="147" fillId="95" borderId="0" xfId="1" applyFont="1" applyFill="1"/>
    <xf numFmtId="164" fontId="147" fillId="95" borderId="1" xfId="0" applyNumberFormat="1" applyFont="1" applyFill="1" applyBorder="1"/>
    <xf numFmtId="164" fontId="144" fillId="95" borderId="0" xfId="0" applyNumberFormat="1" applyFont="1" applyFill="1"/>
    <xf numFmtId="167" fontId="147" fillId="95" borderId="0" xfId="1" applyNumberFormat="1" applyFont="1" applyFill="1"/>
    <xf numFmtId="0" fontId="145" fillId="95" borderId="0" xfId="0" applyFont="1" applyFill="1"/>
    <xf numFmtId="10" fontId="0" fillId="96" borderId="2" xfId="0" applyNumberFormat="1" applyFill="1" applyBorder="1"/>
    <xf numFmtId="10" fontId="0" fillId="96" borderId="0" xfId="0" applyNumberFormat="1" applyFill="1"/>
    <xf numFmtId="164" fontId="2" fillId="0" borderId="0" xfId="0" applyNumberFormat="1" applyFont="1"/>
    <xf numFmtId="164" fontId="2" fillId="0" borderId="0" xfId="0" applyNumberFormat="1" applyFont="1" applyFill="1"/>
    <xf numFmtId="164" fontId="2" fillId="0" borderId="20" xfId="0" applyNumberFormat="1" applyFont="1" applyBorder="1"/>
    <xf numFmtId="0" fontId="10" fillId="95" borderId="0" xfId="6" applyFill="1" applyAlignment="1">
      <alignment horizontal="center"/>
    </xf>
    <xf numFmtId="168" fontId="10" fillId="0" borderId="0" xfId="6" applyNumberFormat="1" applyFill="1"/>
    <xf numFmtId="14" fontId="10" fillId="0" borderId="0" xfId="6" applyNumberFormat="1" applyFill="1"/>
    <xf numFmtId="172" fontId="29" fillId="95" borderId="3" xfId="7" applyNumberFormat="1" applyFont="1" applyFill="1" applyBorder="1" applyAlignment="1">
      <alignment horizontal="right" vertical="center"/>
    </xf>
    <xf numFmtId="2" fontId="10" fillId="96" borderId="0" xfId="6" applyNumberFormat="1" applyFill="1"/>
    <xf numFmtId="172" fontId="29" fillId="97" borderId="3" xfId="7" applyNumberFormat="1" applyFont="1" applyFill="1" applyBorder="1" applyAlignment="1">
      <alignment horizontal="right" vertical="center"/>
    </xf>
    <xf numFmtId="167" fontId="2" fillId="98" borderId="0" xfId="1" applyNumberFormat="1" applyFont="1" applyFill="1" applyBorder="1"/>
    <xf numFmtId="167" fontId="2" fillId="98" borderId="2" xfId="1" applyNumberFormat="1" applyFont="1" applyFill="1" applyBorder="1"/>
    <xf numFmtId="164" fontId="11" fillId="7" borderId="0" xfId="0" applyNumberFormat="1" applyFont="1" applyFill="1"/>
    <xf numFmtId="0" fontId="26" fillId="0" borderId="0" xfId="6" applyFont="1" applyFill="1" applyAlignment="1">
      <alignment horizontal="center"/>
    </xf>
    <xf numFmtId="0" fontId="10" fillId="0" borderId="0" xfId="6"/>
    <xf numFmtId="172" fontId="148" fillId="8" borderId="3" xfId="7" applyNumberFormat="1" applyFont="1" applyFill="1" applyBorder="1" applyAlignment="1">
      <alignment horizontal="right" vertical="center"/>
    </xf>
    <xf numFmtId="0" fontId="0" fillId="99" borderId="0" xfId="0" applyFill="1"/>
    <xf numFmtId="164" fontId="147" fillId="99" borderId="0" xfId="0" applyNumberFormat="1" applyFont="1" applyFill="1"/>
    <xf numFmtId="164" fontId="0" fillId="99" borderId="0" xfId="0" applyNumberFormat="1" applyFill="1"/>
    <xf numFmtId="164" fontId="0" fillId="80" borderId="0" xfId="1" applyFont="1" applyFill="1" applyBorder="1"/>
    <xf numFmtId="2" fontId="0" fillId="80" borderId="0" xfId="0" applyNumberFormat="1" applyFill="1"/>
    <xf numFmtId="164" fontId="0" fillId="80" borderId="1" xfId="1" applyFont="1" applyFill="1" applyBorder="1"/>
    <xf numFmtId="164" fontId="0" fillId="80" borderId="0" xfId="0" applyNumberFormat="1" applyFill="1"/>
    <xf numFmtId="164" fontId="0" fillId="80" borderId="0" xfId="0" applyNumberFormat="1" applyFill="1" applyAlignment="1">
      <alignment horizontal="right"/>
    </xf>
    <xf numFmtId="164" fontId="0" fillId="80" borderId="0" xfId="1" applyFont="1" applyFill="1"/>
    <xf numFmtId="164" fontId="0" fillId="80" borderId="0" xfId="1" applyNumberFormat="1" applyFont="1" applyFill="1"/>
    <xf numFmtId="167" fontId="0" fillId="80" borderId="0" xfId="1" applyNumberFormat="1" applyFont="1" applyFill="1"/>
    <xf numFmtId="167" fontId="0" fillId="80" borderId="0" xfId="0" applyNumberFormat="1" applyFill="1"/>
    <xf numFmtId="0" fontId="0" fillId="80" borderId="0" xfId="0" applyFill="1"/>
    <xf numFmtId="218" fontId="0" fillId="80" borderId="0" xfId="1" applyNumberFormat="1" applyFont="1" applyFill="1"/>
    <xf numFmtId="10" fontId="2" fillId="99" borderId="0" xfId="0" applyNumberFormat="1" applyFont="1" applyFill="1"/>
    <xf numFmtId="164" fontId="2" fillId="99" borderId="2" xfId="1" applyNumberFormat="1" applyFont="1" applyFill="1" applyBorder="1"/>
    <xf numFmtId="0" fontId="25" fillId="80" borderId="0" xfId="0" applyFont="1" applyFill="1" applyAlignment="1">
      <alignment horizontal="center"/>
    </xf>
    <xf numFmtId="170" fontId="27" fillId="0" borderId="14" xfId="7" applyNumberFormat="1" applyFont="1" applyFill="1" applyBorder="1" applyAlignment="1">
      <alignment horizontal="center"/>
    </xf>
    <xf numFmtId="0" fontId="10"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CCFFFF"/>
      <color rgb="FF0000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8965</xdr:colOff>
      <xdr:row>60</xdr:row>
      <xdr:rowOff>8965</xdr:rowOff>
    </xdr:from>
    <xdr:to>
      <xdr:col>11</xdr:col>
      <xdr:colOff>555812</xdr:colOff>
      <xdr:row>62</xdr:row>
      <xdr:rowOff>170330</xdr:rowOff>
    </xdr:to>
    <xdr:sp macro="" textlink="">
      <xdr:nvSpPr>
        <xdr:cNvPr id="2" name="TextBox 1">
          <a:extLst>
            <a:ext uri="{FF2B5EF4-FFF2-40B4-BE49-F238E27FC236}">
              <a16:creationId xmlns:a16="http://schemas.microsoft.com/office/drawing/2014/main" id="{5BCF4F91-F569-47E5-9B9D-BFA7157EF885}"/>
            </a:ext>
          </a:extLst>
        </xdr:cNvPr>
        <xdr:cNvSpPr txBox="1"/>
      </xdr:nvSpPr>
      <xdr:spPr>
        <a:xfrm>
          <a:off x="7386918" y="107666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CPA3</a:t>
          </a:r>
        </a:p>
      </xdr:txBody>
    </xdr:sp>
    <xdr:clientData/>
  </xdr:twoCellAnchor>
  <xdr:twoCellAnchor>
    <xdr:from>
      <xdr:col>8</xdr:col>
      <xdr:colOff>0</xdr:colOff>
      <xdr:row>46</xdr:row>
      <xdr:rowOff>0</xdr:rowOff>
    </xdr:from>
    <xdr:to>
      <xdr:col>11</xdr:col>
      <xdr:colOff>546847</xdr:colOff>
      <xdr:row>48</xdr:row>
      <xdr:rowOff>161364</xdr:rowOff>
    </xdr:to>
    <xdr:sp macro="" textlink="">
      <xdr:nvSpPr>
        <xdr:cNvPr id="3" name="TextBox 2">
          <a:extLst>
            <a:ext uri="{FF2B5EF4-FFF2-40B4-BE49-F238E27FC236}">
              <a16:creationId xmlns:a16="http://schemas.microsoft.com/office/drawing/2014/main" id="{7FC31463-A1CE-4047-AB39-3ABD6EBE8EAA}"/>
            </a:ext>
          </a:extLst>
        </xdr:cNvPr>
        <xdr:cNvSpPr txBox="1"/>
      </xdr:nvSpPr>
      <xdr:spPr>
        <a:xfrm>
          <a:off x="7377953" y="8247529"/>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CPA2</a:t>
          </a:r>
        </a:p>
      </xdr:txBody>
    </xdr:sp>
    <xdr:clientData/>
  </xdr:twoCellAnchor>
  <xdr:twoCellAnchor>
    <xdr:from>
      <xdr:col>8</xdr:col>
      <xdr:colOff>0</xdr:colOff>
      <xdr:row>32</xdr:row>
      <xdr:rowOff>0</xdr:rowOff>
    </xdr:from>
    <xdr:to>
      <xdr:col>11</xdr:col>
      <xdr:colOff>546847</xdr:colOff>
      <xdr:row>34</xdr:row>
      <xdr:rowOff>161365</xdr:rowOff>
    </xdr:to>
    <xdr:sp macro="" textlink="">
      <xdr:nvSpPr>
        <xdr:cNvPr id="4" name="TextBox 3">
          <a:extLst>
            <a:ext uri="{FF2B5EF4-FFF2-40B4-BE49-F238E27FC236}">
              <a16:creationId xmlns:a16="http://schemas.microsoft.com/office/drawing/2014/main" id="{B2820719-18A5-4C55-8501-E4A135D01A80}"/>
            </a:ext>
          </a:extLst>
        </xdr:cNvPr>
        <xdr:cNvSpPr txBox="1"/>
      </xdr:nvSpPr>
      <xdr:spPr>
        <a:xfrm>
          <a:off x="7377953" y="57374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CPA1</a:t>
          </a:r>
        </a:p>
      </xdr:txBody>
    </xdr:sp>
    <xdr:clientData/>
  </xdr:twoCellAnchor>
  <xdr:twoCellAnchor>
    <xdr:from>
      <xdr:col>10</xdr:col>
      <xdr:colOff>259977</xdr:colOff>
      <xdr:row>71</xdr:row>
      <xdr:rowOff>116542</xdr:rowOff>
    </xdr:from>
    <xdr:to>
      <xdr:col>15</xdr:col>
      <xdr:colOff>170330</xdr:colOff>
      <xdr:row>77</xdr:row>
      <xdr:rowOff>44824</xdr:rowOff>
    </xdr:to>
    <xdr:sp macro="" textlink="">
      <xdr:nvSpPr>
        <xdr:cNvPr id="6" name="TextBox 5">
          <a:extLst>
            <a:ext uri="{FF2B5EF4-FFF2-40B4-BE49-F238E27FC236}">
              <a16:creationId xmlns:a16="http://schemas.microsoft.com/office/drawing/2014/main" id="{2FEF2B05-FCA7-4D18-9B36-506659ACC17C}"/>
            </a:ext>
          </a:extLst>
        </xdr:cNvPr>
        <xdr:cNvSpPr txBox="1"/>
      </xdr:nvSpPr>
      <xdr:spPr>
        <a:xfrm>
          <a:off x="8857130" y="12846424"/>
          <a:ext cx="2958353" cy="100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proposed in CPA3, originally $2.68m.  This was</a:t>
          </a:r>
          <a:r>
            <a:rPr lang="en-AU" sz="1100" baseline="0"/>
            <a:t> expected</a:t>
          </a:r>
          <a:r>
            <a:rPr lang="en-AU" sz="1100"/>
            <a:t> to commence from start of next control</a:t>
          </a:r>
          <a:r>
            <a:rPr lang="en-AU" sz="1100" baseline="0"/>
            <a:t> period (Jan 2021, which has now been revised to start July 2021).</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8"/>
  <sheetViews>
    <sheetView tabSelected="1" workbookViewId="0">
      <selection activeCell="A33" sqref="A33"/>
    </sheetView>
  </sheetViews>
  <sheetFormatPr defaultRowHeight="15"/>
  <cols>
    <col min="1" max="1" width="3.28515625" customWidth="1"/>
    <col min="2" max="2" width="35.7109375" customWidth="1"/>
    <col min="3" max="3" width="26.7109375" customWidth="1"/>
    <col min="4" max="4" width="198.85546875" bestFit="1" customWidth="1"/>
  </cols>
  <sheetData>
    <row r="1" spans="1:4">
      <c r="B1" s="260" t="s">
        <v>193</v>
      </c>
      <c r="C1" s="260" t="s">
        <v>194</v>
      </c>
      <c r="D1" s="260" t="s">
        <v>221</v>
      </c>
    </row>
    <row r="2" spans="1:4">
      <c r="A2" s="1">
        <v>1</v>
      </c>
      <c r="B2" s="55" t="s">
        <v>195</v>
      </c>
      <c r="C2" s="55" t="s">
        <v>196</v>
      </c>
      <c r="D2" s="55" t="s">
        <v>224</v>
      </c>
    </row>
    <row r="3" spans="1:4">
      <c r="A3" s="1">
        <v>2</v>
      </c>
      <c r="B3" s="55" t="s">
        <v>195</v>
      </c>
      <c r="C3" s="55" t="s">
        <v>225</v>
      </c>
      <c r="D3" s="55" t="s">
        <v>226</v>
      </c>
    </row>
    <row r="4" spans="1:4">
      <c r="A4" s="1">
        <v>3</v>
      </c>
      <c r="B4" s="55" t="s">
        <v>195</v>
      </c>
      <c r="C4" s="55" t="s">
        <v>197</v>
      </c>
      <c r="D4" s="55" t="s">
        <v>227</v>
      </c>
    </row>
    <row r="5" spans="1:4">
      <c r="A5" s="1">
        <v>4</v>
      </c>
      <c r="B5" s="55" t="s">
        <v>214</v>
      </c>
      <c r="C5" s="55" t="s">
        <v>235</v>
      </c>
      <c r="D5" s="55" t="s">
        <v>241</v>
      </c>
    </row>
    <row r="6" spans="1:4">
      <c r="A6" s="1">
        <v>5</v>
      </c>
      <c r="B6" s="55" t="s">
        <v>214</v>
      </c>
      <c r="C6" s="55" t="s">
        <v>213</v>
      </c>
      <c r="D6" s="55" t="s">
        <v>215</v>
      </c>
    </row>
    <row r="7" spans="1:4">
      <c r="A7" s="1">
        <v>6</v>
      </c>
      <c r="B7" s="55" t="s">
        <v>198</v>
      </c>
      <c r="C7" s="55" t="s">
        <v>204</v>
      </c>
      <c r="D7" s="55" t="s">
        <v>181</v>
      </c>
    </row>
    <row r="8" spans="1:4">
      <c r="A8" s="1">
        <v>7</v>
      </c>
      <c r="B8" s="55" t="s">
        <v>198</v>
      </c>
      <c r="C8" s="55" t="s">
        <v>200</v>
      </c>
      <c r="D8" s="55" t="s">
        <v>181</v>
      </c>
    </row>
    <row r="9" spans="1:4">
      <c r="A9" s="1">
        <v>8</v>
      </c>
      <c r="B9" s="55" t="s">
        <v>198</v>
      </c>
      <c r="C9" s="55" t="s">
        <v>201</v>
      </c>
      <c r="D9" s="55" t="s">
        <v>228</v>
      </c>
    </row>
    <row r="10" spans="1:4">
      <c r="A10" s="1">
        <v>9</v>
      </c>
      <c r="B10" s="55" t="s">
        <v>198</v>
      </c>
      <c r="C10" s="55" t="s">
        <v>223</v>
      </c>
      <c r="D10" s="55" t="s">
        <v>181</v>
      </c>
    </row>
    <row r="11" spans="1:4" ht="14.25" customHeight="1">
      <c r="A11" s="1">
        <v>10</v>
      </c>
      <c r="B11" s="55" t="s">
        <v>198</v>
      </c>
      <c r="C11" s="55" t="s">
        <v>202</v>
      </c>
      <c r="D11" s="55" t="s">
        <v>181</v>
      </c>
    </row>
    <row r="12" spans="1:4">
      <c r="A12" s="1">
        <v>11</v>
      </c>
      <c r="B12" s="55" t="s">
        <v>198</v>
      </c>
      <c r="C12" s="55" t="s">
        <v>203</v>
      </c>
      <c r="D12" s="55" t="s">
        <v>181</v>
      </c>
    </row>
    <row r="13" spans="1:4">
      <c r="A13" s="1">
        <v>12</v>
      </c>
      <c r="B13" s="55" t="s">
        <v>198</v>
      </c>
      <c r="C13" s="55" t="s">
        <v>199</v>
      </c>
      <c r="D13" s="55" t="s">
        <v>240</v>
      </c>
    </row>
    <row r="14" spans="1:4">
      <c r="A14" s="1">
        <v>13</v>
      </c>
      <c r="B14" s="55" t="s">
        <v>198</v>
      </c>
      <c r="C14" s="55" t="s">
        <v>205</v>
      </c>
      <c r="D14" s="55" t="s">
        <v>178</v>
      </c>
    </row>
    <row r="15" spans="1:4">
      <c r="A15" s="1">
        <v>14</v>
      </c>
      <c r="B15" s="55" t="s">
        <v>198</v>
      </c>
      <c r="C15" s="55" t="s">
        <v>206</v>
      </c>
      <c r="D15" s="55" t="s">
        <v>178</v>
      </c>
    </row>
    <row r="16" spans="1:4">
      <c r="A16" s="1">
        <v>15</v>
      </c>
      <c r="B16" s="55" t="s">
        <v>198</v>
      </c>
      <c r="C16" s="55" t="s">
        <v>216</v>
      </c>
      <c r="D16" s="55" t="s">
        <v>215</v>
      </c>
    </row>
    <row r="17" spans="1:4">
      <c r="A17" s="1">
        <v>16</v>
      </c>
      <c r="B17" s="55" t="s">
        <v>218</v>
      </c>
      <c r="C17" s="55" t="s">
        <v>217</v>
      </c>
      <c r="D17" s="55" t="s">
        <v>215</v>
      </c>
    </row>
    <row r="18" spans="1:4">
      <c r="A18" s="1">
        <v>17</v>
      </c>
      <c r="B18" s="55" t="s">
        <v>207</v>
      </c>
      <c r="C18" s="55" t="s">
        <v>236</v>
      </c>
      <c r="D18" s="55" t="s">
        <v>237</v>
      </c>
    </row>
    <row r="19" spans="1:4">
      <c r="A19" s="1">
        <v>18</v>
      </c>
      <c r="B19" s="55" t="s">
        <v>207</v>
      </c>
      <c r="C19" s="55" t="s">
        <v>208</v>
      </c>
      <c r="D19" s="55" t="s">
        <v>256</v>
      </c>
    </row>
    <row r="20" spans="1:4">
      <c r="A20" s="1">
        <v>19</v>
      </c>
      <c r="B20" s="55" t="s">
        <v>207</v>
      </c>
      <c r="C20" s="55" t="s">
        <v>238</v>
      </c>
      <c r="D20" s="55" t="s">
        <v>239</v>
      </c>
    </row>
    <row r="21" spans="1:4">
      <c r="A21" s="1">
        <v>20</v>
      </c>
      <c r="B21" s="55" t="s">
        <v>207</v>
      </c>
      <c r="C21" s="55" t="s">
        <v>209</v>
      </c>
      <c r="D21" s="55" t="s">
        <v>229</v>
      </c>
    </row>
    <row r="22" spans="1:4">
      <c r="A22" s="1">
        <v>21</v>
      </c>
      <c r="B22" s="55" t="s">
        <v>230</v>
      </c>
      <c r="C22" s="55" t="s">
        <v>210</v>
      </c>
      <c r="D22" s="55" t="s">
        <v>257</v>
      </c>
    </row>
    <row r="23" spans="1:4">
      <c r="A23" s="1">
        <v>22</v>
      </c>
      <c r="B23" s="55" t="s">
        <v>230</v>
      </c>
      <c r="C23" s="55" t="s">
        <v>231</v>
      </c>
      <c r="D23" s="284" t="s">
        <v>258</v>
      </c>
    </row>
    <row r="24" spans="1:4">
      <c r="A24" s="1">
        <v>23</v>
      </c>
      <c r="B24" s="55" t="s">
        <v>230</v>
      </c>
      <c r="C24" s="55" t="s">
        <v>211</v>
      </c>
      <c r="D24" s="55" t="s">
        <v>212</v>
      </c>
    </row>
    <row r="25" spans="1:4">
      <c r="A25" s="1">
        <v>24</v>
      </c>
      <c r="B25" s="55" t="s">
        <v>230</v>
      </c>
      <c r="C25" s="280" t="s">
        <v>243</v>
      </c>
      <c r="D25" s="55" t="s">
        <v>259</v>
      </c>
    </row>
    <row r="26" spans="1:4">
      <c r="A26" s="1">
        <v>25</v>
      </c>
      <c r="B26" s="55" t="s">
        <v>230</v>
      </c>
      <c r="C26" s="55" t="s">
        <v>242</v>
      </c>
      <c r="D26" s="55" t="s">
        <v>260</v>
      </c>
    </row>
    <row r="27" spans="1:4">
      <c r="A27" s="1">
        <v>26</v>
      </c>
      <c r="B27" s="55" t="s">
        <v>230</v>
      </c>
      <c r="C27" s="55" t="s">
        <v>232</v>
      </c>
      <c r="D27" s="55" t="s">
        <v>233</v>
      </c>
    </row>
    <row r="28" spans="1:4">
      <c r="A28" s="1"/>
    </row>
    <row r="29" spans="1:4">
      <c r="A29" s="256"/>
      <c r="B29" s="256"/>
      <c r="C29" s="276"/>
      <c r="D29" s="276"/>
    </row>
    <row r="30" spans="1:4">
      <c r="B30" s="29"/>
      <c r="C30" s="29"/>
      <c r="D30" s="29"/>
    </row>
    <row r="31" spans="1:4">
      <c r="A31" s="148" t="s">
        <v>246</v>
      </c>
      <c r="B31" s="29"/>
      <c r="C31" s="29"/>
      <c r="D31" s="29"/>
    </row>
    <row r="33" spans="1:4">
      <c r="A33">
        <v>27</v>
      </c>
      <c r="B33" s="29" t="s">
        <v>195</v>
      </c>
      <c r="C33" s="29" t="s">
        <v>247</v>
      </c>
      <c r="D33" s="29" t="s">
        <v>248</v>
      </c>
    </row>
    <row r="34" spans="1:4">
      <c r="A34">
        <v>28</v>
      </c>
      <c r="B34" s="29" t="s">
        <v>195</v>
      </c>
      <c r="C34" s="29" t="s">
        <v>249</v>
      </c>
      <c r="D34" s="29" t="s">
        <v>253</v>
      </c>
    </row>
    <row r="35" spans="1:4">
      <c r="A35">
        <v>29</v>
      </c>
      <c r="B35" t="s">
        <v>207</v>
      </c>
      <c r="C35" t="s">
        <v>250</v>
      </c>
      <c r="D35" t="s">
        <v>254</v>
      </c>
    </row>
    <row r="36" spans="1:4">
      <c r="A36">
        <v>30</v>
      </c>
      <c r="B36" t="s">
        <v>207</v>
      </c>
      <c r="C36" t="s">
        <v>251</v>
      </c>
      <c r="D36" t="s">
        <v>255</v>
      </c>
    </row>
    <row r="38" spans="1:4">
      <c r="A38" s="308" t="s">
        <v>252</v>
      </c>
      <c r="B38" s="308"/>
      <c r="C38" s="308"/>
      <c r="D38" s="30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workbookViewId="0"/>
  </sheetViews>
  <sheetFormatPr defaultColWidth="8.85546875" defaultRowHeight="15"/>
  <cols>
    <col min="1" max="1" width="7" style="129" customWidth="1"/>
    <col min="2" max="2" width="36.5703125" style="129" customWidth="1"/>
    <col min="3" max="16384" width="8.85546875" style="129"/>
  </cols>
  <sheetData>
    <row r="7" spans="2:6">
      <c r="B7" s="130" t="s">
        <v>120</v>
      </c>
    </row>
    <row r="8" spans="2:6" ht="15.75" thickBot="1"/>
    <row r="9" spans="2:6" ht="15.75" thickBot="1">
      <c r="B9" s="129" t="s">
        <v>116</v>
      </c>
      <c r="C9" s="176">
        <v>2022</v>
      </c>
      <c r="E9" s="132">
        <f>Base_Reg_Year-1</f>
        <v>2021</v>
      </c>
      <c r="F9" s="129" t="s">
        <v>121</v>
      </c>
    </row>
    <row r="10" spans="2:6" ht="15.75" thickBot="1"/>
    <row r="11" spans="2:6" ht="15.75" thickBot="1">
      <c r="B11" s="129" t="s">
        <v>117</v>
      </c>
      <c r="C11" s="131">
        <v>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100"/>
  <sheetViews>
    <sheetView zoomScale="80" zoomScaleNormal="80" workbookViewId="0"/>
  </sheetViews>
  <sheetFormatPr defaultRowHeight="15" outlineLevelCol="1"/>
  <cols>
    <col min="1" max="1" width="4.42578125" customWidth="1"/>
    <col min="2" max="2" width="44.140625" customWidth="1"/>
    <col min="3" max="3" width="9.140625" hidden="1" customWidth="1" outlineLevel="1"/>
    <col min="4" max="4" width="8.85546875" collapsed="1"/>
    <col min="10" max="14" width="11" customWidth="1"/>
    <col min="15" max="15" width="20.140625" customWidth="1"/>
    <col min="16" max="16" width="10" customWidth="1"/>
    <col min="20" max="20" width="8.85546875" customWidth="1"/>
  </cols>
  <sheetData>
    <row r="1" spans="2:24">
      <c r="P1" s="194"/>
    </row>
    <row r="2" spans="2:24">
      <c r="B2" s="9" t="s">
        <v>5</v>
      </c>
      <c r="J2" t="s">
        <v>125</v>
      </c>
      <c r="O2" s="1" t="s">
        <v>162</v>
      </c>
    </row>
    <row r="3" spans="2:24">
      <c r="C3" s="1">
        <v>2009</v>
      </c>
      <c r="D3" s="1">
        <v>2010</v>
      </c>
      <c r="E3" s="1">
        <v>2011</v>
      </c>
      <c r="F3" s="1">
        <v>2012</v>
      </c>
      <c r="G3" s="1">
        <v>2013</v>
      </c>
      <c r="H3" s="1">
        <v>2014</v>
      </c>
      <c r="I3" s="1">
        <v>2015</v>
      </c>
      <c r="J3" s="39">
        <v>2016</v>
      </c>
      <c r="K3" s="1">
        <v>2017</v>
      </c>
      <c r="L3" s="1">
        <v>2018</v>
      </c>
      <c r="M3" s="1">
        <v>2019</v>
      </c>
      <c r="N3" s="1">
        <v>2020</v>
      </c>
      <c r="O3" s="39">
        <v>2021</v>
      </c>
      <c r="P3" s="39">
        <v>2022</v>
      </c>
      <c r="Q3" s="1">
        <v>2023</v>
      </c>
      <c r="R3" s="1">
        <v>2024</v>
      </c>
      <c r="S3" s="1">
        <v>2025</v>
      </c>
      <c r="T3" s="1">
        <v>2026</v>
      </c>
      <c r="U3" s="39">
        <v>2027</v>
      </c>
      <c r="V3" s="1">
        <v>2028</v>
      </c>
      <c r="W3" s="1">
        <v>2029</v>
      </c>
      <c r="X3" s="1">
        <v>2030</v>
      </c>
    </row>
    <row r="4" spans="2:24">
      <c r="B4" t="s">
        <v>53</v>
      </c>
      <c r="C4" s="38">
        <v>4.9810844892812067E-2</v>
      </c>
      <c r="D4" s="38">
        <v>1.2612612612612484E-2</v>
      </c>
      <c r="E4" s="38">
        <v>2.7876631079478242E-2</v>
      </c>
      <c r="F4" s="38">
        <v>3.5199076745527913E-2</v>
      </c>
      <c r="G4" s="38">
        <v>2.0040080160320661E-2</v>
      </c>
      <c r="H4" s="38">
        <v>2.16110019646365E-2</v>
      </c>
      <c r="I4" s="38">
        <v>2.3076923076923217E-2</v>
      </c>
      <c r="J4" s="244">
        <v>1.5108593012275628E-2</v>
      </c>
      <c r="K4" s="261">
        <v>1.0232558139534831E-2</v>
      </c>
      <c r="L4" s="261">
        <v>1.9337016574585641E-2</v>
      </c>
      <c r="M4" s="261">
        <v>2.0776874435411097E-2</v>
      </c>
      <c r="N4" s="261">
        <v>1.5929203539823078E-2</v>
      </c>
      <c r="O4" s="262">
        <v>1.2195121951219523E-2</v>
      </c>
      <c r="P4" s="291">
        <v>2.3743086789108414E-2</v>
      </c>
      <c r="Q4" s="292">
        <v>2.3743086789108414E-2</v>
      </c>
      <c r="R4" s="292">
        <v>2.3743086789108414E-2</v>
      </c>
      <c r="S4" s="292">
        <v>2.3743086789108414E-2</v>
      </c>
      <c r="T4" s="292">
        <v>2.3743086789108414E-2</v>
      </c>
      <c r="U4" s="165">
        <f t="shared" ref="U4:X4" si="0">$P4</f>
        <v>2.3743086789108414E-2</v>
      </c>
      <c r="V4" s="70">
        <f t="shared" si="0"/>
        <v>2.3743086789108414E-2</v>
      </c>
      <c r="W4" s="70">
        <f t="shared" si="0"/>
        <v>2.3743086789108414E-2</v>
      </c>
      <c r="X4" s="70">
        <f t="shared" si="0"/>
        <v>2.3743086789108414E-2</v>
      </c>
    </row>
    <row r="5" spans="2:24">
      <c r="B5" t="s">
        <v>70</v>
      </c>
      <c r="D5">
        <v>1</v>
      </c>
      <c r="E5" s="6">
        <f>D5*(1+E4)</f>
        <v>1.0278766310794782</v>
      </c>
      <c r="F5" s="6">
        <f t="shared" ref="F5:S5" si="1">E5*(1+F4)</f>
        <v>1.0640569395017794</v>
      </c>
      <c r="G5" s="6">
        <f t="shared" si="1"/>
        <v>1.0853807258645405</v>
      </c>
      <c r="H5" s="6">
        <f t="shared" si="1"/>
        <v>1.1088368908635777</v>
      </c>
      <c r="I5" s="6">
        <f t="shared" si="1"/>
        <v>1.1344254344988911</v>
      </c>
      <c r="J5" s="40">
        <f t="shared" si="1"/>
        <v>1.1515650066915089</v>
      </c>
      <c r="K5" s="6">
        <f t="shared" si="1"/>
        <v>1.1633484625739334</v>
      </c>
      <c r="L5" s="6">
        <f t="shared" si="1"/>
        <v>1.1858441510767443</v>
      </c>
      <c r="M5" s="6">
        <f t="shared" si="1"/>
        <v>1.2104822861036326</v>
      </c>
      <c r="N5" s="6">
        <f t="shared" si="1"/>
        <v>1.2297643048203277</v>
      </c>
      <c r="O5" s="40">
        <f t="shared" si="1"/>
        <v>1.2447614304888683</v>
      </c>
      <c r="P5" s="40">
        <f t="shared" si="1"/>
        <v>1.2743159091647003</v>
      </c>
      <c r="Q5" s="6">
        <f t="shared" si="1"/>
        <v>1.3045721023927392</v>
      </c>
      <c r="R5" s="6">
        <f t="shared" si="1"/>
        <v>1.3355466710424997</v>
      </c>
      <c r="S5" s="6">
        <f t="shared" si="1"/>
        <v>1.3672566715639667</v>
      </c>
      <c r="T5" s="6">
        <f t="shared" ref="T5" si="2">S5*(1+T4)</f>
        <v>1.3997195653798975</v>
      </c>
      <c r="U5" s="40">
        <f t="shared" ref="U5" si="3">T5*(1+U4)</f>
        <v>1.4329532285011255</v>
      </c>
      <c r="V5" s="6">
        <f t="shared" ref="V5" si="4">U5*(1+V4)</f>
        <v>1.4669759613701607</v>
      </c>
      <c r="W5" s="6">
        <f t="shared" ref="W5" si="5">V5*(1+W4)</f>
        <v>1.5018064989385083</v>
      </c>
      <c r="X5" s="6">
        <f t="shared" ref="X5" si="6">W5*(1+X4)</f>
        <v>1.5374640209832524</v>
      </c>
    </row>
    <row r="6" spans="2:24">
      <c r="B6" t="s">
        <v>98</v>
      </c>
      <c r="E6" s="69">
        <v>2.5748753401775293E-2</v>
      </c>
      <c r="F6" s="69">
        <v>2.5748753401775293E-2</v>
      </c>
      <c r="G6" s="69">
        <v>2.5748753401775293E-2</v>
      </c>
      <c r="H6" s="69">
        <v>2.5748753401775293E-2</v>
      </c>
      <c r="I6" s="69">
        <v>2.5748753401775293E-2</v>
      </c>
      <c r="J6" s="243">
        <v>2.34949725108347E-2</v>
      </c>
      <c r="K6" s="263">
        <v>2.34949725108347E-2</v>
      </c>
      <c r="L6" s="263">
        <v>2.34949725108347E-2</v>
      </c>
      <c r="M6" s="263">
        <v>2.34949725108347E-2</v>
      </c>
      <c r="N6" s="263">
        <v>2.34949725108347E-2</v>
      </c>
      <c r="O6" s="282">
        <v>1.118103794611125E-2</v>
      </c>
      <c r="P6" s="73">
        <f t="shared" ref="P6:X6" si="7">P4</f>
        <v>2.3743086789108414E-2</v>
      </c>
      <c r="Q6" s="5">
        <f t="shared" si="7"/>
        <v>2.3743086789108414E-2</v>
      </c>
      <c r="R6" s="5">
        <f t="shared" si="7"/>
        <v>2.3743086789108414E-2</v>
      </c>
      <c r="S6" s="5">
        <f t="shared" si="7"/>
        <v>2.3743086789108414E-2</v>
      </c>
      <c r="T6" s="5">
        <f t="shared" si="7"/>
        <v>2.3743086789108414E-2</v>
      </c>
      <c r="U6" s="73">
        <f t="shared" si="7"/>
        <v>2.3743086789108414E-2</v>
      </c>
      <c r="V6" s="5">
        <f t="shared" si="7"/>
        <v>2.3743086789108414E-2</v>
      </c>
      <c r="W6" s="5">
        <f t="shared" si="7"/>
        <v>2.3743086789108414E-2</v>
      </c>
      <c r="X6" s="5">
        <f t="shared" si="7"/>
        <v>2.3743086789108414E-2</v>
      </c>
    </row>
    <row r="7" spans="2:24">
      <c r="E7" s="69"/>
      <c r="F7" s="69"/>
      <c r="G7" s="69"/>
      <c r="H7" s="69"/>
      <c r="I7" s="69"/>
      <c r="J7" s="74"/>
      <c r="K7" s="69"/>
      <c r="L7" s="69"/>
      <c r="M7" s="69"/>
      <c r="N7" s="69"/>
      <c r="O7" s="5"/>
      <c r="P7" s="32"/>
      <c r="Q7" s="5"/>
      <c r="R7" s="5"/>
      <c r="S7" s="5"/>
      <c r="T7" s="5"/>
      <c r="U7" s="5"/>
      <c r="V7" s="5"/>
      <c r="W7" s="5"/>
      <c r="X7" s="5"/>
    </row>
    <row r="8" spans="2:24">
      <c r="B8" s="9" t="s">
        <v>6</v>
      </c>
      <c r="P8" s="29"/>
    </row>
    <row r="9" spans="2:24">
      <c r="C9" s="1">
        <v>2009</v>
      </c>
      <c r="D9" s="1">
        <v>2010</v>
      </c>
      <c r="E9" s="1">
        <v>2011</v>
      </c>
      <c r="F9" s="1">
        <v>2012</v>
      </c>
      <c r="G9" s="1">
        <v>2013</v>
      </c>
      <c r="H9" s="1">
        <v>2014</v>
      </c>
      <c r="I9" s="49">
        <v>2015</v>
      </c>
      <c r="J9" s="1">
        <v>2016</v>
      </c>
      <c r="K9" s="1">
        <v>2017</v>
      </c>
      <c r="L9" s="1">
        <v>2018</v>
      </c>
      <c r="M9" s="1">
        <v>2019</v>
      </c>
      <c r="N9" s="1">
        <v>2020</v>
      </c>
      <c r="O9" s="39">
        <v>2021</v>
      </c>
      <c r="P9" s="39">
        <v>2022</v>
      </c>
      <c r="Q9" s="1">
        <v>2023</v>
      </c>
      <c r="R9" s="1">
        <v>2024</v>
      </c>
      <c r="S9" s="1">
        <v>2025</v>
      </c>
      <c r="T9" s="1">
        <v>2026</v>
      </c>
      <c r="U9" s="39">
        <v>2027</v>
      </c>
      <c r="V9" s="1">
        <v>2028</v>
      </c>
      <c r="W9" s="1">
        <v>2029</v>
      </c>
      <c r="X9" s="1">
        <v>2030</v>
      </c>
    </row>
    <row r="10" spans="2:24">
      <c r="B10" t="s">
        <v>102</v>
      </c>
      <c r="D10" s="38">
        <v>5.8999999999999997E-2</v>
      </c>
      <c r="E10" s="38">
        <v>6.9947357002023564E-2</v>
      </c>
      <c r="F10" s="38">
        <v>6.9947357002023564E-2</v>
      </c>
      <c r="G10" s="38">
        <v>6.9947357002023564E-2</v>
      </c>
      <c r="H10" s="38">
        <v>6.9947357002023564E-2</v>
      </c>
      <c r="I10" s="50">
        <v>6.9947357002023564E-2</v>
      </c>
      <c r="J10" s="38">
        <v>3.8984967311635851E-2</v>
      </c>
      <c r="K10" s="38">
        <v>3.8984967311635851E-2</v>
      </c>
      <c r="L10" s="38">
        <v>3.8984967311635851E-2</v>
      </c>
      <c r="M10" s="38">
        <v>3.8984967311635851E-2</v>
      </c>
      <c r="N10" s="38">
        <v>3.8984967311635851E-2</v>
      </c>
      <c r="O10" s="243">
        <f>(1+O12)/(1+O4)-1</f>
        <v>1.0931905547569842E-2</v>
      </c>
      <c r="P10" s="75">
        <v>2.20316373145788E-2</v>
      </c>
      <c r="Q10" s="35">
        <v>2.029120273434306E-2</v>
      </c>
      <c r="R10" s="35">
        <v>1.8550768154107056E-2</v>
      </c>
      <c r="S10" s="35">
        <v>1.6810333573871183E-2</v>
      </c>
      <c r="T10" s="35">
        <v>1.5069898993635445E-2</v>
      </c>
      <c r="U10" s="75">
        <f>$T10</f>
        <v>1.5069898993635445E-2</v>
      </c>
      <c r="V10" s="35">
        <f t="shared" ref="V10:X10" si="8">$T10</f>
        <v>1.5069898993635445E-2</v>
      </c>
      <c r="W10" s="35">
        <f t="shared" si="8"/>
        <v>1.5069898993635445E-2</v>
      </c>
      <c r="X10" s="35">
        <f t="shared" si="8"/>
        <v>1.5069898993635445E-2</v>
      </c>
    </row>
    <row r="11" spans="2:24">
      <c r="D11" s="70"/>
      <c r="E11" s="70"/>
      <c r="F11" s="70"/>
      <c r="G11" s="70"/>
      <c r="H11" s="70"/>
      <c r="I11" s="71"/>
      <c r="J11" s="5"/>
      <c r="K11" s="5"/>
      <c r="L11" s="5"/>
      <c r="M11" s="5"/>
      <c r="N11" s="5"/>
      <c r="O11" s="75"/>
      <c r="P11" s="75"/>
      <c r="Q11" s="35"/>
      <c r="R11" s="35"/>
      <c r="S11" s="35"/>
      <c r="T11" s="35"/>
      <c r="U11" s="75"/>
      <c r="V11" s="35"/>
      <c r="W11" s="35"/>
      <c r="X11" s="35"/>
    </row>
    <row r="12" spans="2:24">
      <c r="B12" t="s">
        <v>100</v>
      </c>
      <c r="D12" s="38"/>
      <c r="E12" s="38">
        <v>9.7497167650349881E-2</v>
      </c>
      <c r="F12" s="38">
        <v>9.7497167650349881E-2</v>
      </c>
      <c r="G12" s="38">
        <v>9.7497167650349881E-2</v>
      </c>
      <c r="H12" s="38">
        <v>9.7497167650349881E-2</v>
      </c>
      <c r="I12" s="50">
        <v>9.7497167650349881E-2</v>
      </c>
      <c r="J12" s="242">
        <v>6.3121417430410637E-2</v>
      </c>
      <c r="K12" s="242">
        <v>6.2656281240943856E-2</v>
      </c>
      <c r="L12" s="242">
        <v>6.2401378279225046E-2</v>
      </c>
      <c r="M12" s="242">
        <v>6.1824141162312239E-2</v>
      </c>
      <c r="N12" s="264">
        <v>6.0605462902429075E-2</v>
      </c>
      <c r="O12" s="322">
        <v>2.3260343420101304E-2</v>
      </c>
      <c r="P12" s="75">
        <v>4.6297823180553394E-2</v>
      </c>
      <c r="Q12" s="35">
        <v>4.4516065311028238E-2</v>
      </c>
      <c r="R12" s="35">
        <v>4.2734307441503076E-2</v>
      </c>
      <c r="S12" s="35">
        <v>4.0952549571977914E-2</v>
      </c>
      <c r="T12" s="35">
        <v>3.9170791702452745E-2</v>
      </c>
      <c r="U12" s="75">
        <f t="shared" ref="U12:X12" si="9">$S12</f>
        <v>4.0952549571977914E-2</v>
      </c>
      <c r="V12" s="35">
        <f t="shared" si="9"/>
        <v>4.0952549571977914E-2</v>
      </c>
      <c r="W12" s="35">
        <f t="shared" si="9"/>
        <v>4.0952549571977914E-2</v>
      </c>
      <c r="X12" s="35">
        <f t="shared" si="9"/>
        <v>4.0952549571977914E-2</v>
      </c>
    </row>
    <row r="13" spans="2:24">
      <c r="B13" t="s">
        <v>101</v>
      </c>
      <c r="D13" s="69">
        <f t="shared" ref="D13:X13" si="10">(1+D12)/(1+D6)-1</f>
        <v>0</v>
      </c>
      <c r="E13" s="69">
        <f t="shared" si="10"/>
        <v>6.994735700202348E-2</v>
      </c>
      <c r="F13" s="69">
        <f t="shared" si="10"/>
        <v>6.994735700202348E-2</v>
      </c>
      <c r="G13" s="69">
        <f t="shared" si="10"/>
        <v>6.994735700202348E-2</v>
      </c>
      <c r="H13" s="69">
        <f t="shared" si="10"/>
        <v>6.994735700202348E-2</v>
      </c>
      <c r="I13" s="69">
        <f t="shared" si="10"/>
        <v>6.994735700202348E-2</v>
      </c>
      <c r="J13" s="72">
        <f t="shared" si="10"/>
        <v>3.8716794887975414E-2</v>
      </c>
      <c r="K13" s="69">
        <f t="shared" si="10"/>
        <v>3.8262336193053192E-2</v>
      </c>
      <c r="L13" s="69">
        <f t="shared" si="10"/>
        <v>3.8013284689562443E-2</v>
      </c>
      <c r="M13" s="69">
        <f t="shared" si="10"/>
        <v>3.7449298414674592E-2</v>
      </c>
      <c r="N13" s="69">
        <f t="shared" si="10"/>
        <v>3.6258595682746808E-2</v>
      </c>
      <c r="O13" s="72">
        <f t="shared" si="10"/>
        <v>1.1945739705053526E-2</v>
      </c>
      <c r="P13" s="75">
        <f t="shared" si="10"/>
        <v>2.20316373145788E-2</v>
      </c>
      <c r="Q13" s="69">
        <f t="shared" si="10"/>
        <v>2.0291202734342928E-2</v>
      </c>
      <c r="R13" s="69">
        <f t="shared" si="10"/>
        <v>1.8550768154107056E-2</v>
      </c>
      <c r="S13" s="69">
        <f t="shared" si="10"/>
        <v>1.6810333573871405E-2</v>
      </c>
      <c r="T13" s="69">
        <f t="shared" si="10"/>
        <v>1.5069898993635533E-2</v>
      </c>
      <c r="U13" s="72">
        <f t="shared" si="10"/>
        <v>1.6810333573871405E-2</v>
      </c>
      <c r="V13" s="69">
        <f t="shared" si="10"/>
        <v>1.6810333573871405E-2</v>
      </c>
      <c r="W13" s="69">
        <f t="shared" si="10"/>
        <v>1.6810333573871405E-2</v>
      </c>
      <c r="X13" s="69">
        <f t="shared" si="10"/>
        <v>1.6810333573871405E-2</v>
      </c>
    </row>
    <row r="14" spans="2:24">
      <c r="B14" t="s">
        <v>85</v>
      </c>
      <c r="D14" s="38">
        <v>0</v>
      </c>
      <c r="E14" s="38">
        <f t="shared" ref="E14:O14" si="11">(1+E13)*(1+E4)-1</f>
        <v>9.9773884747631714E-2</v>
      </c>
      <c r="F14" s="38">
        <f t="shared" si="11"/>
        <v>0.10760851613481237</v>
      </c>
      <c r="G14" s="38">
        <f t="shared" si="11"/>
        <v>9.1389187803667227E-2</v>
      </c>
      <c r="H14" s="38">
        <f t="shared" si="11"/>
        <v>9.3069991436251831E-2</v>
      </c>
      <c r="I14" s="50">
        <f t="shared" si="11"/>
        <v>9.4638449855916518E-2</v>
      </c>
      <c r="J14" s="38">
        <f t="shared" si="11"/>
        <v>5.4410344196953231E-2</v>
      </c>
      <c r="K14" s="38">
        <f t="shared" si="11"/>
        <v>4.8886415912237968E-2</v>
      </c>
      <c r="L14" s="38">
        <f t="shared" si="11"/>
        <v>5.8085364780244619E-2</v>
      </c>
      <c r="M14" s="38">
        <f t="shared" si="11"/>
        <v>5.9004252220941522E-2</v>
      </c>
      <c r="N14" s="38">
        <f t="shared" si="11"/>
        <v>5.27653697732684E-2</v>
      </c>
      <c r="O14" s="75">
        <f t="shared" si="11"/>
        <v>2.4286541408773621E-2</v>
      </c>
      <c r="P14" s="75">
        <f t="shared" ref="P14:X14" si="12">(1+P13)*(1+P4)-1</f>
        <v>4.629782318055331E-2</v>
      </c>
      <c r="Q14" s="35">
        <f t="shared" si="12"/>
        <v>4.4516065311028141E-2</v>
      </c>
      <c r="R14" s="35">
        <f t="shared" si="12"/>
        <v>4.2734307441502972E-2</v>
      </c>
      <c r="S14" s="35">
        <f t="shared" si="12"/>
        <v>4.0952549571978025E-2</v>
      </c>
      <c r="T14" s="35">
        <f t="shared" si="12"/>
        <v>3.9170791702452856E-2</v>
      </c>
      <c r="U14" s="75">
        <f t="shared" si="12"/>
        <v>4.0952549571978025E-2</v>
      </c>
      <c r="V14" s="35">
        <f t="shared" si="12"/>
        <v>4.0952549571978025E-2</v>
      </c>
      <c r="W14" s="35">
        <f t="shared" si="12"/>
        <v>4.0952549571978025E-2</v>
      </c>
      <c r="X14" s="35">
        <f t="shared" si="12"/>
        <v>4.0952549571978025E-2</v>
      </c>
    </row>
    <row r="16" spans="2:24">
      <c r="B16" s="9" t="s">
        <v>14</v>
      </c>
      <c r="J16" s="51"/>
      <c r="O16" s="1" t="s">
        <v>162</v>
      </c>
    </row>
    <row r="17" spans="2:25">
      <c r="D17" s="21" t="s">
        <v>48</v>
      </c>
      <c r="E17" s="21" t="s">
        <v>48</v>
      </c>
      <c r="F17" s="21" t="s">
        <v>48</v>
      </c>
      <c r="G17" s="21" t="s">
        <v>48</v>
      </c>
      <c r="H17" s="21" t="s">
        <v>48</v>
      </c>
      <c r="I17" s="21" t="s">
        <v>48</v>
      </c>
      <c r="J17" s="41" t="s">
        <v>51</v>
      </c>
      <c r="K17" s="21" t="s">
        <v>51</v>
      </c>
      <c r="L17" s="21" t="s">
        <v>51</v>
      </c>
      <c r="M17" s="21" t="s">
        <v>51</v>
      </c>
      <c r="N17" s="21" t="s">
        <v>51</v>
      </c>
      <c r="O17" s="41" t="s">
        <v>94</v>
      </c>
      <c r="P17" s="41" t="s">
        <v>94</v>
      </c>
      <c r="Q17" s="21" t="s">
        <v>94</v>
      </c>
      <c r="R17" s="21" t="s">
        <v>94</v>
      </c>
      <c r="S17" s="21" t="s">
        <v>94</v>
      </c>
      <c r="T17" t="s">
        <v>94</v>
      </c>
      <c r="U17" s="163"/>
    </row>
    <row r="18" spans="2:25">
      <c r="B18" t="s">
        <v>60</v>
      </c>
      <c r="C18" s="1">
        <v>2009</v>
      </c>
      <c r="D18" s="1">
        <v>2010</v>
      </c>
      <c r="E18" s="1">
        <v>2011</v>
      </c>
      <c r="F18" s="1">
        <v>2012</v>
      </c>
      <c r="G18" s="1">
        <v>2013</v>
      </c>
      <c r="H18" s="1">
        <v>2014</v>
      </c>
      <c r="I18" s="1">
        <v>2015</v>
      </c>
      <c r="J18" s="39">
        <v>2016</v>
      </c>
      <c r="K18" s="1">
        <v>2017</v>
      </c>
      <c r="L18" s="1">
        <v>2018</v>
      </c>
      <c r="M18" s="1">
        <v>2019</v>
      </c>
      <c r="N18" s="1">
        <v>2020</v>
      </c>
      <c r="O18" s="39">
        <v>2021</v>
      </c>
      <c r="P18" s="39">
        <v>2022</v>
      </c>
      <c r="Q18" s="1">
        <v>2023</v>
      </c>
      <c r="R18" s="1">
        <v>2024</v>
      </c>
      <c r="S18" s="1">
        <v>2025</v>
      </c>
      <c r="T18" s="1">
        <v>2026</v>
      </c>
      <c r="U18" s="39">
        <v>2027</v>
      </c>
      <c r="V18" s="1">
        <v>2028</v>
      </c>
      <c r="W18" s="1">
        <v>2029</v>
      </c>
      <c r="X18" s="1">
        <v>2030</v>
      </c>
    </row>
    <row r="19" spans="2:25">
      <c r="B19" t="s">
        <v>0</v>
      </c>
      <c r="D19" s="43">
        <v>25.126956947635545</v>
      </c>
      <c r="E19" s="43">
        <v>21.618758808313785</v>
      </c>
      <c r="F19" s="43">
        <v>41.415329827529128</v>
      </c>
      <c r="G19" s="43">
        <v>58.784441654482563</v>
      </c>
      <c r="H19" s="43">
        <v>56.921645754623455</v>
      </c>
      <c r="I19" s="283">
        <v>13.580466310777785</v>
      </c>
      <c r="J19" s="281">
        <v>29.948468759481663</v>
      </c>
      <c r="K19" s="281">
        <v>30.277113922460632</v>
      </c>
      <c r="L19" s="281">
        <v>45.817402999947078</v>
      </c>
      <c r="M19" s="281">
        <v>60.29022851508423</v>
      </c>
      <c r="N19" s="302">
        <v>60.453703521318722</v>
      </c>
      <c r="O19" s="303">
        <v>29.3329988937944</v>
      </c>
      <c r="P19" s="192"/>
      <c r="Q19" s="2"/>
      <c r="R19" s="2"/>
      <c r="S19" s="2"/>
      <c r="T19" s="2"/>
      <c r="U19" s="163"/>
      <c r="Y19" s="7"/>
    </row>
    <row r="20" spans="2:25">
      <c r="B20" t="s">
        <v>7</v>
      </c>
      <c r="D20" s="43">
        <v>171.28113622238632</v>
      </c>
      <c r="E20" s="43">
        <v>179.59802700128603</v>
      </c>
      <c r="F20" s="43">
        <v>192.05522880291321</v>
      </c>
      <c r="G20" s="43">
        <v>222.41888547240089</v>
      </c>
      <c r="H20" s="43">
        <v>254.14503827795434</v>
      </c>
      <c r="I20" s="283">
        <v>229.1815148308269</v>
      </c>
      <c r="J20" s="281">
        <v>221.79223941677739</v>
      </c>
      <c r="K20" s="281">
        <v>222.61484724141181</v>
      </c>
      <c r="L20" s="281">
        <v>229.28736106861308</v>
      </c>
      <c r="M20" s="281">
        <v>192.49783354419662</v>
      </c>
      <c r="N20" s="302">
        <v>154.76313342031156</v>
      </c>
      <c r="O20" s="303">
        <v>98.42916581412662</v>
      </c>
      <c r="P20" s="164"/>
      <c r="Q20" s="2"/>
      <c r="R20" s="2"/>
      <c r="S20" s="2"/>
      <c r="T20" s="2"/>
      <c r="U20" s="163"/>
      <c r="Y20" s="7"/>
    </row>
    <row r="21" spans="2:25">
      <c r="B21" t="s">
        <v>8</v>
      </c>
      <c r="D21" s="43">
        <v>0</v>
      </c>
      <c r="E21" s="43">
        <v>0</v>
      </c>
      <c r="F21" s="43">
        <v>0</v>
      </c>
      <c r="G21" s="43">
        <v>0</v>
      </c>
      <c r="H21" s="43">
        <v>0</v>
      </c>
      <c r="I21" s="283">
        <v>0</v>
      </c>
      <c r="J21" s="281">
        <v>0</v>
      </c>
      <c r="K21" s="281">
        <v>0</v>
      </c>
      <c r="L21" s="281">
        <v>0</v>
      </c>
      <c r="M21" s="281">
        <v>0</v>
      </c>
      <c r="N21" s="302">
        <v>0</v>
      </c>
      <c r="O21" s="303">
        <v>0</v>
      </c>
      <c r="P21" s="164"/>
      <c r="Q21" s="2"/>
      <c r="R21" s="2"/>
      <c r="S21" s="2"/>
      <c r="T21" s="2"/>
      <c r="U21" s="163"/>
      <c r="Y21" s="7"/>
    </row>
    <row r="22" spans="2:25">
      <c r="B22" t="s">
        <v>9</v>
      </c>
      <c r="D22" s="43">
        <v>0</v>
      </c>
      <c r="E22" s="43">
        <v>0</v>
      </c>
      <c r="F22" s="43">
        <v>0</v>
      </c>
      <c r="G22" s="43">
        <v>0</v>
      </c>
      <c r="H22" s="43">
        <v>0</v>
      </c>
      <c r="I22" s="283">
        <v>0</v>
      </c>
      <c r="J22" s="281">
        <v>0</v>
      </c>
      <c r="K22" s="281">
        <v>0</v>
      </c>
      <c r="L22" s="281">
        <v>0</v>
      </c>
      <c r="M22" s="281">
        <v>0</v>
      </c>
      <c r="N22" s="302">
        <v>0</v>
      </c>
      <c r="O22" s="303">
        <v>0</v>
      </c>
      <c r="P22" s="164"/>
      <c r="Q22" s="2"/>
      <c r="R22" s="2"/>
      <c r="S22" s="2"/>
      <c r="T22" s="2"/>
      <c r="U22" s="163"/>
      <c r="Y22" s="7"/>
    </row>
    <row r="23" spans="2:25">
      <c r="B23" t="s">
        <v>10</v>
      </c>
      <c r="D23" s="43">
        <v>3.0959421498995483</v>
      </c>
      <c r="E23" s="43">
        <v>1.234530573850507</v>
      </c>
      <c r="F23" s="43">
        <v>5.5574968290616171</v>
      </c>
      <c r="G23" s="43">
        <v>1.7736386403189979</v>
      </c>
      <c r="H23" s="43">
        <v>0.66367770058824349</v>
      </c>
      <c r="I23" s="283">
        <v>0.15807795003908784</v>
      </c>
      <c r="J23" s="281">
        <v>7.5821582267386516</v>
      </c>
      <c r="K23" s="281">
        <v>19.306522579750158</v>
      </c>
      <c r="L23" s="281">
        <v>22.105422218384327</v>
      </c>
      <c r="M23" s="281">
        <v>30.963265062176216</v>
      </c>
      <c r="N23" s="302">
        <v>35.52617905071132</v>
      </c>
      <c r="O23" s="303">
        <v>16.238800421925614</v>
      </c>
      <c r="P23" s="164"/>
      <c r="Q23" s="2"/>
      <c r="R23" s="2"/>
      <c r="S23" s="2"/>
      <c r="T23" s="2"/>
      <c r="U23" s="163"/>
      <c r="Y23" s="7"/>
    </row>
    <row r="24" spans="2:25">
      <c r="B24" t="s">
        <v>11</v>
      </c>
      <c r="D24" s="43">
        <v>35.090722072477305</v>
      </c>
      <c r="E24" s="43">
        <v>45.354884071754668</v>
      </c>
      <c r="F24" s="43">
        <v>42.776053834919516</v>
      </c>
      <c r="G24" s="43">
        <v>46.259021947784689</v>
      </c>
      <c r="H24" s="43">
        <v>29.780709804214169</v>
      </c>
      <c r="I24" s="283">
        <v>28.22738379703183</v>
      </c>
      <c r="J24" s="281">
        <v>14.154244346514242</v>
      </c>
      <c r="K24" s="281">
        <v>39.482914193720717</v>
      </c>
      <c r="L24" s="281">
        <v>28.447693023464158</v>
      </c>
      <c r="M24" s="281">
        <v>42.004028355622928</v>
      </c>
      <c r="N24" s="302">
        <v>59.387792299931981</v>
      </c>
      <c r="O24" s="303">
        <v>46.542673374017781</v>
      </c>
      <c r="P24" s="192"/>
      <c r="Q24" s="25"/>
      <c r="R24" s="25"/>
      <c r="S24" s="25"/>
      <c r="T24" s="25"/>
      <c r="U24" s="163"/>
      <c r="Y24" s="7"/>
    </row>
    <row r="25" spans="2:25">
      <c r="B25" t="s">
        <v>12</v>
      </c>
      <c r="D25" s="43">
        <v>1.8735348989372427</v>
      </c>
      <c r="E25" s="43">
        <v>4.5974068794540335</v>
      </c>
      <c r="F25" s="43">
        <v>2.5485545265505336</v>
      </c>
      <c r="G25" s="43">
        <v>5.3361763636602433</v>
      </c>
      <c r="H25" s="43">
        <v>4.1109717838489805</v>
      </c>
      <c r="I25" s="283">
        <v>5.2508418109903943</v>
      </c>
      <c r="J25" s="281">
        <v>2.6804015346116077</v>
      </c>
      <c r="K25" s="281">
        <v>4.9189042349348151</v>
      </c>
      <c r="L25" s="281">
        <v>15.950577389892896</v>
      </c>
      <c r="M25" s="281">
        <v>-7.9322932729437472</v>
      </c>
      <c r="N25" s="302">
        <v>3.1988527844953834</v>
      </c>
      <c r="O25" s="303">
        <v>3.3402393133071322</v>
      </c>
      <c r="P25" s="192"/>
      <c r="Q25" s="25"/>
      <c r="R25" s="25"/>
      <c r="S25" s="25"/>
      <c r="T25" s="25"/>
      <c r="U25" s="163"/>
      <c r="Y25" s="7"/>
    </row>
    <row r="26" spans="2:25">
      <c r="B26" t="s">
        <v>135</v>
      </c>
      <c r="D26" s="43"/>
      <c r="E26" s="43"/>
      <c r="F26" s="43"/>
      <c r="G26" s="43"/>
      <c r="H26" s="43"/>
      <c r="I26" s="283"/>
      <c r="J26" s="281"/>
      <c r="K26" s="281"/>
      <c r="L26" s="281"/>
      <c r="M26" s="281"/>
      <c r="N26" s="281"/>
      <c r="O26" s="279"/>
      <c r="P26" s="164"/>
      <c r="Q26" s="2"/>
      <c r="R26" s="2"/>
      <c r="S26" s="2"/>
      <c r="T26" s="2"/>
      <c r="U26" s="163"/>
      <c r="Y26" s="7"/>
    </row>
    <row r="27" spans="2:25">
      <c r="B27" t="s">
        <v>83</v>
      </c>
      <c r="D27" s="43"/>
      <c r="E27" s="43"/>
      <c r="F27" s="43"/>
      <c r="G27" s="43"/>
      <c r="H27" s="43"/>
      <c r="I27" s="283"/>
      <c r="J27" s="281">
        <v>0</v>
      </c>
      <c r="K27" s="281">
        <v>5.2822513336456753E-2</v>
      </c>
      <c r="L27" s="281">
        <v>0</v>
      </c>
      <c r="M27" s="281">
        <v>0</v>
      </c>
      <c r="N27" s="302">
        <v>0</v>
      </c>
      <c r="O27" s="303">
        <v>2.0260721526803735E-2</v>
      </c>
      <c r="P27" s="164"/>
      <c r="Q27" s="2"/>
      <c r="R27" s="2"/>
      <c r="S27" s="2"/>
      <c r="T27" s="2"/>
      <c r="U27" s="163"/>
      <c r="Y27" s="7"/>
    </row>
    <row r="28" spans="2:25">
      <c r="B28" t="s">
        <v>133</v>
      </c>
      <c r="D28" s="43"/>
      <c r="E28" s="43"/>
      <c r="F28" s="43"/>
      <c r="G28" s="43"/>
      <c r="H28" s="43"/>
      <c r="I28" s="283"/>
      <c r="J28" s="281"/>
      <c r="K28" s="281"/>
      <c r="L28" s="281"/>
      <c r="M28" s="281"/>
      <c r="N28" s="281"/>
      <c r="O28" s="279"/>
      <c r="P28" s="164"/>
      <c r="Q28" s="2"/>
      <c r="R28" s="2"/>
      <c r="S28" s="2"/>
      <c r="T28" s="17"/>
      <c r="U28" s="163"/>
      <c r="Y28" s="7"/>
    </row>
    <row r="29" spans="2:25">
      <c r="B29" t="s">
        <v>13</v>
      </c>
      <c r="D29" s="43">
        <v>0</v>
      </c>
      <c r="E29" s="43">
        <v>1.4428919516944898</v>
      </c>
      <c r="F29" s="43">
        <v>0</v>
      </c>
      <c r="G29" s="43">
        <v>0</v>
      </c>
      <c r="H29" s="43">
        <v>0</v>
      </c>
      <c r="I29" s="283"/>
      <c r="J29" s="281">
        <v>10.444839510649313</v>
      </c>
      <c r="K29" s="281">
        <v>0</v>
      </c>
      <c r="L29" s="281">
        <v>0</v>
      </c>
      <c r="M29" s="281">
        <v>0</v>
      </c>
      <c r="N29" s="281">
        <v>0</v>
      </c>
      <c r="O29" s="323">
        <v>1.4376698095586309</v>
      </c>
      <c r="P29" s="164"/>
      <c r="Q29" s="2"/>
      <c r="R29" s="2"/>
      <c r="S29" s="2"/>
      <c r="T29" s="17"/>
      <c r="U29" s="163"/>
      <c r="Y29" s="7"/>
    </row>
    <row r="30" spans="2:25">
      <c r="B30" s="9" t="s">
        <v>57</v>
      </c>
      <c r="D30" s="8">
        <f t="shared" ref="D30:X30" si="13">SUM(D19:D29)</f>
        <v>236.46829229133596</v>
      </c>
      <c r="E30" s="8">
        <f t="shared" si="13"/>
        <v>253.84649928635352</v>
      </c>
      <c r="F30" s="8">
        <f t="shared" si="13"/>
        <v>284.35266382097404</v>
      </c>
      <c r="G30" s="8">
        <f t="shared" si="13"/>
        <v>334.57216407864735</v>
      </c>
      <c r="H30" s="8">
        <f t="shared" si="13"/>
        <v>345.62204332122917</v>
      </c>
      <c r="I30" s="8">
        <f t="shared" si="13"/>
        <v>276.39828469966596</v>
      </c>
      <c r="J30" s="42">
        <f t="shared" si="13"/>
        <v>286.60235179477291</v>
      </c>
      <c r="K30" s="8">
        <f t="shared" si="13"/>
        <v>316.65312468561461</v>
      </c>
      <c r="L30" s="8">
        <f t="shared" si="13"/>
        <v>341.60845670030153</v>
      </c>
      <c r="M30" s="8">
        <f t="shared" si="13"/>
        <v>317.82306220413625</v>
      </c>
      <c r="N30" s="8">
        <f t="shared" si="13"/>
        <v>313.32966107676896</v>
      </c>
      <c r="O30" s="42">
        <f t="shared" si="13"/>
        <v>195.34180834825699</v>
      </c>
      <c r="P30" s="42">
        <f t="shared" si="13"/>
        <v>0</v>
      </c>
      <c r="Q30" s="8">
        <f t="shared" si="13"/>
        <v>0</v>
      </c>
      <c r="R30" s="8">
        <f t="shared" si="13"/>
        <v>0</v>
      </c>
      <c r="S30" s="8">
        <f t="shared" si="13"/>
        <v>0</v>
      </c>
      <c r="T30" s="8">
        <f t="shared" si="13"/>
        <v>0</v>
      </c>
      <c r="U30" s="42">
        <f t="shared" si="13"/>
        <v>0</v>
      </c>
      <c r="V30" s="8">
        <f t="shared" si="13"/>
        <v>0</v>
      </c>
      <c r="W30" s="8">
        <f t="shared" si="13"/>
        <v>0</v>
      </c>
      <c r="X30" s="8">
        <f t="shared" si="13"/>
        <v>0</v>
      </c>
    </row>
    <row r="31" spans="2:25">
      <c r="B31" s="9"/>
      <c r="D31" s="8"/>
      <c r="E31" s="8"/>
      <c r="F31" s="8"/>
      <c r="G31" s="8"/>
      <c r="H31" s="8"/>
      <c r="I31" s="8"/>
      <c r="J31" s="156">
        <v>0</v>
      </c>
      <c r="K31" s="156">
        <v>0</v>
      </c>
      <c r="L31" s="156">
        <v>0</v>
      </c>
      <c r="M31" s="156">
        <v>0</v>
      </c>
      <c r="N31" s="156">
        <v>0</v>
      </c>
      <c r="O31" s="8"/>
      <c r="P31" s="8"/>
      <c r="Q31" s="8"/>
      <c r="R31" s="8"/>
      <c r="S31" s="8"/>
      <c r="T31" s="8">
        <f>SUM(P30:T30)-SUM(P27:T27)</f>
        <v>0</v>
      </c>
      <c r="U31" s="8">
        <f>T31*(1+O4)</f>
        <v>0</v>
      </c>
      <c r="V31" s="8"/>
      <c r="W31" s="8"/>
      <c r="X31" s="8"/>
    </row>
    <row r="32" spans="2:25">
      <c r="D32" s="21" t="s">
        <v>48</v>
      </c>
      <c r="E32" s="21" t="s">
        <v>48</v>
      </c>
      <c r="F32" s="21" t="s">
        <v>48</v>
      </c>
      <c r="G32" s="21" t="s">
        <v>48</v>
      </c>
      <c r="H32" s="21" t="s">
        <v>48</v>
      </c>
      <c r="I32" s="21" t="s">
        <v>48</v>
      </c>
      <c r="J32" s="21" t="s">
        <v>48</v>
      </c>
      <c r="K32" s="21" t="s">
        <v>48</v>
      </c>
      <c r="L32" s="21" t="s">
        <v>48</v>
      </c>
      <c r="M32" s="21" t="s">
        <v>48</v>
      </c>
      <c r="N32" s="21" t="s">
        <v>48</v>
      </c>
      <c r="O32" s="21" t="s">
        <v>48</v>
      </c>
      <c r="P32" s="21" t="s">
        <v>48</v>
      </c>
      <c r="Q32" s="21" t="s">
        <v>48</v>
      </c>
      <c r="R32" s="21" t="s">
        <v>48</v>
      </c>
      <c r="S32" s="21" t="s">
        <v>48</v>
      </c>
      <c r="T32" s="21" t="s">
        <v>48</v>
      </c>
      <c r="U32" s="21" t="s">
        <v>48</v>
      </c>
      <c r="V32" s="21" t="s">
        <v>48</v>
      </c>
      <c r="W32" s="21" t="s">
        <v>48</v>
      </c>
      <c r="X32" s="21" t="s">
        <v>48</v>
      </c>
    </row>
    <row r="33" spans="2:25">
      <c r="B33" s="9" t="s">
        <v>68</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5">
      <c r="B34" t="s">
        <v>0</v>
      </c>
      <c r="D34" s="7">
        <f t="shared" ref="D34:I40" si="14">D19</f>
        <v>25.126956947635545</v>
      </c>
      <c r="E34" s="7">
        <f t="shared" si="14"/>
        <v>21.618758808313785</v>
      </c>
      <c r="F34" s="7">
        <f t="shared" si="14"/>
        <v>41.415329827529128</v>
      </c>
      <c r="G34" s="7">
        <f t="shared" si="14"/>
        <v>58.784441654482563</v>
      </c>
      <c r="H34" s="7">
        <f t="shared" si="14"/>
        <v>56.921645754623455</v>
      </c>
      <c r="I34" s="7">
        <f t="shared" si="14"/>
        <v>13.580466310777785</v>
      </c>
      <c r="J34" s="7">
        <f t="shared" ref="J34:N43" si="15">J19/$I$5</f>
        <v>26.399680268726325</v>
      </c>
      <c r="K34" s="7">
        <f t="shared" si="15"/>
        <v>26.689382132757732</v>
      </c>
      <c r="L34" s="7">
        <f t="shared" si="15"/>
        <v>40.388201468866015</v>
      </c>
      <c r="M34" s="7">
        <f t="shared" si="15"/>
        <v>53.146047930171974</v>
      </c>
      <c r="N34" s="7">
        <f t="shared" si="15"/>
        <v>53.290151721627161</v>
      </c>
      <c r="O34" s="7">
        <f t="shared" ref="O34:T43" si="16">O19/$N$5</f>
        <v>23.852537253534969</v>
      </c>
      <c r="P34" s="7">
        <f t="shared" si="16"/>
        <v>0</v>
      </c>
      <c r="Q34" s="7">
        <f t="shared" si="16"/>
        <v>0</v>
      </c>
      <c r="R34" s="7">
        <f t="shared" si="16"/>
        <v>0</v>
      </c>
      <c r="S34" s="7">
        <f t="shared" si="16"/>
        <v>0</v>
      </c>
      <c r="T34" s="7">
        <f t="shared" si="16"/>
        <v>0</v>
      </c>
      <c r="U34" s="7"/>
      <c r="V34" s="7"/>
      <c r="W34" s="7"/>
      <c r="X34" s="7"/>
      <c r="Y34" s="7">
        <f t="shared" ref="Y34:Y44" si="17">SUM(P34:T34)</f>
        <v>0</v>
      </c>
    </row>
    <row r="35" spans="2:25">
      <c r="B35" t="s">
        <v>7</v>
      </c>
      <c r="D35" s="7">
        <f t="shared" si="14"/>
        <v>171.28113622238632</v>
      </c>
      <c r="E35" s="7">
        <f t="shared" si="14"/>
        <v>179.59802700128603</v>
      </c>
      <c r="F35" s="7">
        <f t="shared" si="14"/>
        <v>192.05522880291321</v>
      </c>
      <c r="G35" s="7">
        <f t="shared" si="14"/>
        <v>222.41888547240089</v>
      </c>
      <c r="H35" s="7">
        <f t="shared" si="14"/>
        <v>254.14503827795434</v>
      </c>
      <c r="I35" s="7">
        <f t="shared" si="14"/>
        <v>229.1815148308269</v>
      </c>
      <c r="J35" s="7">
        <f t="shared" si="15"/>
        <v>195.51063707836337</v>
      </c>
      <c r="K35" s="7">
        <f t="shared" si="15"/>
        <v>196.23576876143235</v>
      </c>
      <c r="L35" s="7">
        <f t="shared" si="15"/>
        <v>202.11761310684648</v>
      </c>
      <c r="M35" s="7">
        <f t="shared" si="15"/>
        <v>169.68751553884945</v>
      </c>
      <c r="N35" s="7">
        <f t="shared" si="15"/>
        <v>136.42424500881802</v>
      </c>
      <c r="O35" s="36">
        <f t="shared" si="16"/>
        <v>80.03904929449665</v>
      </c>
      <c r="P35" s="7">
        <f t="shared" si="16"/>
        <v>0</v>
      </c>
      <c r="Q35" s="7">
        <f t="shared" si="16"/>
        <v>0</v>
      </c>
      <c r="R35" s="7">
        <f t="shared" si="16"/>
        <v>0</v>
      </c>
      <c r="S35" s="7">
        <f t="shared" si="16"/>
        <v>0</v>
      </c>
      <c r="T35" s="7">
        <f t="shared" si="16"/>
        <v>0</v>
      </c>
      <c r="U35" s="7"/>
      <c r="V35" s="7"/>
      <c r="W35" s="7"/>
      <c r="X35" s="7"/>
      <c r="Y35" s="7">
        <f t="shared" si="17"/>
        <v>0</v>
      </c>
    </row>
    <row r="36" spans="2:25">
      <c r="B36" t="s">
        <v>8</v>
      </c>
      <c r="D36" s="7">
        <f t="shared" si="14"/>
        <v>0</v>
      </c>
      <c r="E36" s="7">
        <f t="shared" si="14"/>
        <v>0</v>
      </c>
      <c r="F36" s="7">
        <f t="shared" si="14"/>
        <v>0</v>
      </c>
      <c r="G36" s="7">
        <f t="shared" si="14"/>
        <v>0</v>
      </c>
      <c r="H36" s="7">
        <f t="shared" si="14"/>
        <v>0</v>
      </c>
      <c r="I36" s="7">
        <f t="shared" si="14"/>
        <v>0</v>
      </c>
      <c r="J36" s="7">
        <f t="shared" si="15"/>
        <v>0</v>
      </c>
      <c r="K36" s="7">
        <f t="shared" si="15"/>
        <v>0</v>
      </c>
      <c r="L36" s="7">
        <f t="shared" si="15"/>
        <v>0</v>
      </c>
      <c r="M36" s="7">
        <f t="shared" si="15"/>
        <v>0</v>
      </c>
      <c r="N36" s="7">
        <f t="shared" si="15"/>
        <v>0</v>
      </c>
      <c r="O36" s="7">
        <f t="shared" si="16"/>
        <v>0</v>
      </c>
      <c r="P36" s="7">
        <f t="shared" si="16"/>
        <v>0</v>
      </c>
      <c r="Q36" s="7">
        <f t="shared" si="16"/>
        <v>0</v>
      </c>
      <c r="R36" s="7">
        <f t="shared" si="16"/>
        <v>0</v>
      </c>
      <c r="S36" s="7">
        <f t="shared" si="16"/>
        <v>0</v>
      </c>
      <c r="T36" s="7">
        <f t="shared" si="16"/>
        <v>0</v>
      </c>
      <c r="U36" s="7"/>
      <c r="V36" s="7"/>
      <c r="W36" s="7"/>
      <c r="X36" s="7"/>
      <c r="Y36" s="7">
        <f t="shared" si="17"/>
        <v>0</v>
      </c>
    </row>
    <row r="37" spans="2:25">
      <c r="B37" t="s">
        <v>9</v>
      </c>
      <c r="D37" s="7">
        <f t="shared" si="14"/>
        <v>0</v>
      </c>
      <c r="E37" s="7">
        <f t="shared" si="14"/>
        <v>0</v>
      </c>
      <c r="F37" s="7">
        <f t="shared" si="14"/>
        <v>0</v>
      </c>
      <c r="G37" s="7">
        <f t="shared" si="14"/>
        <v>0</v>
      </c>
      <c r="H37" s="7">
        <f t="shared" si="14"/>
        <v>0</v>
      </c>
      <c r="I37" s="7">
        <f t="shared" si="14"/>
        <v>0</v>
      </c>
      <c r="J37" s="7">
        <f t="shared" si="15"/>
        <v>0</v>
      </c>
      <c r="K37" s="7">
        <f t="shared" si="15"/>
        <v>0</v>
      </c>
      <c r="L37" s="7">
        <f t="shared" si="15"/>
        <v>0</v>
      </c>
      <c r="M37" s="7">
        <f t="shared" si="15"/>
        <v>0</v>
      </c>
      <c r="N37" s="7">
        <f t="shared" si="15"/>
        <v>0</v>
      </c>
      <c r="O37" s="7">
        <f t="shared" si="16"/>
        <v>0</v>
      </c>
      <c r="P37" s="7">
        <f t="shared" si="16"/>
        <v>0</v>
      </c>
      <c r="Q37" s="7">
        <f t="shared" si="16"/>
        <v>0</v>
      </c>
      <c r="R37" s="7">
        <f t="shared" si="16"/>
        <v>0</v>
      </c>
      <c r="S37" s="7">
        <f t="shared" si="16"/>
        <v>0</v>
      </c>
      <c r="T37" s="7">
        <f t="shared" si="16"/>
        <v>0</v>
      </c>
      <c r="U37" s="7"/>
      <c r="V37" s="7"/>
      <c r="W37" s="7"/>
      <c r="X37" s="7"/>
      <c r="Y37" s="7">
        <f t="shared" si="17"/>
        <v>0</v>
      </c>
    </row>
    <row r="38" spans="2:25">
      <c r="B38" t="s">
        <v>10</v>
      </c>
      <c r="D38" s="7">
        <f t="shared" si="14"/>
        <v>3.0959421498995483</v>
      </c>
      <c r="E38" s="7">
        <f t="shared" si="14"/>
        <v>1.234530573850507</v>
      </c>
      <c r="F38" s="7">
        <f t="shared" si="14"/>
        <v>5.5574968290616171</v>
      </c>
      <c r="G38" s="7">
        <f t="shared" si="14"/>
        <v>1.7736386403189979</v>
      </c>
      <c r="H38" s="7">
        <f t="shared" si="14"/>
        <v>0.66367770058824349</v>
      </c>
      <c r="I38" s="7">
        <f t="shared" si="14"/>
        <v>0.15807795003908784</v>
      </c>
      <c r="J38" s="7">
        <f t="shared" si="15"/>
        <v>6.6836990745785885</v>
      </c>
      <c r="K38" s="7">
        <f t="shared" si="15"/>
        <v>17.018767380051219</v>
      </c>
      <c r="L38" s="7">
        <f t="shared" si="15"/>
        <v>19.486007229861642</v>
      </c>
      <c r="M38" s="7">
        <f t="shared" si="15"/>
        <v>27.294226769389734</v>
      </c>
      <c r="N38" s="7">
        <f t="shared" si="15"/>
        <v>31.316451456683243</v>
      </c>
      <c r="O38" s="7">
        <f t="shared" si="16"/>
        <v>13.204807098623791</v>
      </c>
      <c r="P38" s="7">
        <f t="shared" si="16"/>
        <v>0</v>
      </c>
      <c r="Q38" s="7">
        <f t="shared" si="16"/>
        <v>0</v>
      </c>
      <c r="R38" s="7">
        <f t="shared" si="16"/>
        <v>0</v>
      </c>
      <c r="S38" s="7">
        <f t="shared" si="16"/>
        <v>0</v>
      </c>
      <c r="T38" s="7">
        <f t="shared" si="16"/>
        <v>0</v>
      </c>
      <c r="U38" s="7"/>
      <c r="V38" s="7"/>
      <c r="W38" s="7"/>
      <c r="X38" s="7"/>
      <c r="Y38" s="7">
        <f t="shared" si="17"/>
        <v>0</v>
      </c>
    </row>
    <row r="39" spans="2:25">
      <c r="B39" t="s">
        <v>11</v>
      </c>
      <c r="D39" s="7">
        <f t="shared" si="14"/>
        <v>35.090722072477305</v>
      </c>
      <c r="E39" s="7">
        <f t="shared" si="14"/>
        <v>45.354884071754668</v>
      </c>
      <c r="F39" s="7">
        <f t="shared" si="14"/>
        <v>42.776053834919516</v>
      </c>
      <c r="G39" s="7">
        <f t="shared" si="14"/>
        <v>46.259021947784689</v>
      </c>
      <c r="H39" s="7">
        <f t="shared" si="14"/>
        <v>29.780709804214169</v>
      </c>
      <c r="I39" s="7">
        <f t="shared" si="14"/>
        <v>28.22738379703183</v>
      </c>
      <c r="J39" s="7">
        <f t="shared" si="15"/>
        <v>12.477016043603241</v>
      </c>
      <c r="K39" s="7">
        <f t="shared" si="15"/>
        <v>34.804327365210632</v>
      </c>
      <c r="L39" s="7">
        <f t="shared" si="15"/>
        <v>25.076741192805091</v>
      </c>
      <c r="M39" s="7">
        <f t="shared" si="15"/>
        <v>37.026698342828794</v>
      </c>
      <c r="N39" s="7">
        <f t="shared" si="15"/>
        <v>52.350547240828838</v>
      </c>
      <c r="O39" s="7">
        <f t="shared" si="16"/>
        <v>37.846824136611936</v>
      </c>
      <c r="P39" s="7">
        <f t="shared" si="16"/>
        <v>0</v>
      </c>
      <c r="Q39" s="7">
        <f t="shared" si="16"/>
        <v>0</v>
      </c>
      <c r="R39" s="7">
        <f t="shared" si="16"/>
        <v>0</v>
      </c>
      <c r="S39" s="7">
        <f t="shared" si="16"/>
        <v>0</v>
      </c>
      <c r="T39" s="7">
        <f t="shared" si="16"/>
        <v>0</v>
      </c>
      <c r="U39" s="7"/>
      <c r="V39" s="7"/>
      <c r="W39" s="7"/>
      <c r="X39" s="7"/>
      <c r="Y39" s="7">
        <f t="shared" si="17"/>
        <v>0</v>
      </c>
    </row>
    <row r="40" spans="2:25">
      <c r="B40" t="s">
        <v>12</v>
      </c>
      <c r="D40" s="7">
        <f t="shared" si="14"/>
        <v>1.8735348989372427</v>
      </c>
      <c r="E40" s="7">
        <f t="shared" si="14"/>
        <v>4.5974068794540335</v>
      </c>
      <c r="F40" s="7">
        <f t="shared" si="14"/>
        <v>2.5485545265505336</v>
      </c>
      <c r="G40" s="7">
        <f t="shared" si="14"/>
        <v>5.3361763636602433</v>
      </c>
      <c r="H40" s="7">
        <f t="shared" si="14"/>
        <v>4.1109717838489805</v>
      </c>
      <c r="I40" s="7">
        <f t="shared" si="14"/>
        <v>5.2508418109903943</v>
      </c>
      <c r="J40" s="7">
        <f t="shared" si="15"/>
        <v>2.3627833554310418</v>
      </c>
      <c r="K40" s="7">
        <f t="shared" si="15"/>
        <v>4.3360313382850402</v>
      </c>
      <c r="L40" s="7">
        <f t="shared" si="15"/>
        <v>14.060489922758768</v>
      </c>
      <c r="M40" s="7">
        <f t="shared" si="15"/>
        <v>-6.9923443460589132</v>
      </c>
      <c r="N40" s="7">
        <f t="shared" si="15"/>
        <v>2.8197999508962086</v>
      </c>
      <c r="O40" s="7">
        <f t="shared" si="16"/>
        <v>2.7161621948322456</v>
      </c>
      <c r="P40" s="7">
        <f t="shared" si="16"/>
        <v>0</v>
      </c>
      <c r="Q40" s="7">
        <f t="shared" si="16"/>
        <v>0</v>
      </c>
      <c r="R40" s="7">
        <f t="shared" si="16"/>
        <v>0</v>
      </c>
      <c r="S40" s="7">
        <f t="shared" si="16"/>
        <v>0</v>
      </c>
      <c r="T40" s="7">
        <f t="shared" si="16"/>
        <v>0</v>
      </c>
      <c r="U40" s="7"/>
      <c r="V40" s="7"/>
      <c r="W40" s="7"/>
      <c r="X40" s="7"/>
      <c r="Y40" s="7">
        <f t="shared" si="17"/>
        <v>0</v>
      </c>
    </row>
    <row r="41" spans="2:25">
      <c r="B41" t="s">
        <v>135</v>
      </c>
      <c r="D41" s="7"/>
      <c r="E41" s="7"/>
      <c r="F41" s="7"/>
      <c r="G41" s="7"/>
      <c r="H41" s="7"/>
      <c r="I41" s="7"/>
      <c r="J41" s="7">
        <f t="shared" si="15"/>
        <v>0</v>
      </c>
      <c r="K41" s="7">
        <f t="shared" si="15"/>
        <v>0</v>
      </c>
      <c r="L41" s="7">
        <f t="shared" si="15"/>
        <v>0</v>
      </c>
      <c r="M41" s="7">
        <f t="shared" si="15"/>
        <v>0</v>
      </c>
      <c r="N41" s="7">
        <f t="shared" si="15"/>
        <v>0</v>
      </c>
      <c r="O41" s="7">
        <f t="shared" si="16"/>
        <v>0</v>
      </c>
      <c r="P41" s="7">
        <f t="shared" si="16"/>
        <v>0</v>
      </c>
      <c r="Q41" s="7">
        <f t="shared" si="16"/>
        <v>0</v>
      </c>
      <c r="R41" s="7">
        <f t="shared" si="16"/>
        <v>0</v>
      </c>
      <c r="S41" s="7">
        <f t="shared" si="16"/>
        <v>0</v>
      </c>
      <c r="T41" s="7">
        <f t="shared" si="16"/>
        <v>0</v>
      </c>
      <c r="U41" s="7"/>
      <c r="V41" s="7"/>
      <c r="W41" s="7"/>
      <c r="X41" s="7"/>
      <c r="Y41" s="7">
        <f t="shared" si="17"/>
        <v>0</v>
      </c>
    </row>
    <row r="42" spans="2:25">
      <c r="B42" t="s">
        <v>83</v>
      </c>
      <c r="D42" s="7">
        <f t="shared" ref="D42:I42" si="18">D27</f>
        <v>0</v>
      </c>
      <c r="E42" s="7">
        <f t="shared" si="18"/>
        <v>0</v>
      </c>
      <c r="F42" s="7">
        <f t="shared" si="18"/>
        <v>0</v>
      </c>
      <c r="G42" s="7">
        <f t="shared" si="18"/>
        <v>0</v>
      </c>
      <c r="H42" s="7">
        <f t="shared" si="18"/>
        <v>0</v>
      </c>
      <c r="I42" s="7">
        <f t="shared" si="18"/>
        <v>0</v>
      </c>
      <c r="J42" s="7">
        <f t="shared" si="15"/>
        <v>0</v>
      </c>
      <c r="K42" s="7">
        <f t="shared" si="15"/>
        <v>4.6563230803962012E-2</v>
      </c>
      <c r="L42" s="7">
        <f t="shared" si="15"/>
        <v>0</v>
      </c>
      <c r="M42" s="7">
        <f t="shared" si="15"/>
        <v>0</v>
      </c>
      <c r="N42" s="7">
        <f t="shared" si="15"/>
        <v>0</v>
      </c>
      <c r="O42" s="7">
        <f t="shared" si="16"/>
        <v>1.6475288351912188E-2</v>
      </c>
      <c r="P42" s="7">
        <f t="shared" si="16"/>
        <v>0</v>
      </c>
      <c r="Q42" s="7">
        <f t="shared" si="16"/>
        <v>0</v>
      </c>
      <c r="R42" s="7">
        <f t="shared" si="16"/>
        <v>0</v>
      </c>
      <c r="S42" s="7">
        <f t="shared" si="16"/>
        <v>0</v>
      </c>
      <c r="T42" s="7">
        <f t="shared" si="16"/>
        <v>0</v>
      </c>
      <c r="U42" s="7"/>
      <c r="V42" s="7"/>
      <c r="W42" s="7"/>
      <c r="X42" s="7"/>
      <c r="Y42" s="7">
        <f t="shared" si="17"/>
        <v>0</v>
      </c>
    </row>
    <row r="43" spans="2:25">
      <c r="B43" t="s">
        <v>133</v>
      </c>
      <c r="D43" s="7"/>
      <c r="E43" s="7"/>
      <c r="F43" s="7"/>
      <c r="G43" s="7"/>
      <c r="H43" s="7"/>
      <c r="I43" s="7"/>
      <c r="J43" s="7">
        <f t="shared" si="15"/>
        <v>0</v>
      </c>
      <c r="K43" s="7">
        <f t="shared" si="15"/>
        <v>0</v>
      </c>
      <c r="L43" s="7">
        <f t="shared" si="15"/>
        <v>0</v>
      </c>
      <c r="M43" s="7">
        <f t="shared" si="15"/>
        <v>0</v>
      </c>
      <c r="N43" s="7">
        <f t="shared" si="15"/>
        <v>0</v>
      </c>
      <c r="O43" s="7">
        <f t="shared" si="16"/>
        <v>0</v>
      </c>
      <c r="P43" s="7">
        <f t="shared" si="16"/>
        <v>0</v>
      </c>
      <c r="Q43" s="7">
        <f t="shared" si="16"/>
        <v>0</v>
      </c>
      <c r="R43" s="7">
        <f t="shared" si="16"/>
        <v>0</v>
      </c>
      <c r="S43" s="7">
        <f t="shared" si="16"/>
        <v>0</v>
      </c>
      <c r="T43" s="7">
        <f t="shared" si="16"/>
        <v>0</v>
      </c>
      <c r="U43" s="7"/>
      <c r="V43" s="7"/>
      <c r="W43" s="7"/>
      <c r="X43" s="7"/>
      <c r="Y43" s="7">
        <f t="shared" si="17"/>
        <v>0</v>
      </c>
    </row>
    <row r="44" spans="2:25">
      <c r="B44" t="s">
        <v>13</v>
      </c>
      <c r="D44" s="7">
        <f t="shared" ref="D44:I44" si="19">D29</f>
        <v>0</v>
      </c>
      <c r="E44" s="7">
        <f t="shared" si="19"/>
        <v>1.4428919516944898</v>
      </c>
      <c r="F44" s="7">
        <f t="shared" si="19"/>
        <v>0</v>
      </c>
      <c r="G44" s="7">
        <f t="shared" si="19"/>
        <v>0</v>
      </c>
      <c r="H44" s="7">
        <f t="shared" si="19"/>
        <v>0</v>
      </c>
      <c r="I44" s="7">
        <f t="shared" si="19"/>
        <v>0</v>
      </c>
      <c r="J44" s="7">
        <f t="shared" ref="J44:N44" si="20">J29/$I$5</f>
        <v>9.2071626684420238</v>
      </c>
      <c r="K44" s="7">
        <f t="shared" si="20"/>
        <v>0</v>
      </c>
      <c r="L44" s="7">
        <f t="shared" si="20"/>
        <v>0</v>
      </c>
      <c r="M44" s="7">
        <f t="shared" si="20"/>
        <v>0</v>
      </c>
      <c r="N44" s="7">
        <f t="shared" si="20"/>
        <v>0</v>
      </c>
      <c r="O44" s="7">
        <f t="shared" ref="O44:S44" si="21">O29/$N$5</f>
        <v>1.1690612615143996</v>
      </c>
      <c r="P44" s="7">
        <f t="shared" si="21"/>
        <v>0</v>
      </c>
      <c r="Q44" s="7">
        <f t="shared" si="21"/>
        <v>0</v>
      </c>
      <c r="R44" s="7">
        <f t="shared" si="21"/>
        <v>0</v>
      </c>
      <c r="S44" s="7">
        <f t="shared" si="21"/>
        <v>0</v>
      </c>
      <c r="T44" s="7">
        <f t="shared" ref="T44" si="22">T29/$N$5</f>
        <v>0</v>
      </c>
      <c r="U44" s="7"/>
      <c r="V44" s="7"/>
      <c r="W44" s="7"/>
      <c r="X44" s="7"/>
      <c r="Y44" s="7">
        <f t="shared" si="17"/>
        <v>0</v>
      </c>
    </row>
    <row r="45" spans="2:25">
      <c r="B45" s="9" t="s">
        <v>15</v>
      </c>
      <c r="D45" s="8">
        <f t="shared" ref="D45:X45" si="23">SUM(D34:D44)</f>
        <v>236.46829229133596</v>
      </c>
      <c r="E45" s="8">
        <f t="shared" si="23"/>
        <v>253.84649928635352</v>
      </c>
      <c r="F45" s="8">
        <f t="shared" si="23"/>
        <v>284.35266382097404</v>
      </c>
      <c r="G45" s="8">
        <f t="shared" si="23"/>
        <v>334.57216407864735</v>
      </c>
      <c r="H45" s="8">
        <f t="shared" si="23"/>
        <v>345.62204332122917</v>
      </c>
      <c r="I45" s="8">
        <f t="shared" si="23"/>
        <v>276.39828469966596</v>
      </c>
      <c r="J45" s="8">
        <f t="shared" si="23"/>
        <v>252.64097848914457</v>
      </c>
      <c r="K45" s="8">
        <f t="shared" si="23"/>
        <v>279.13084020854097</v>
      </c>
      <c r="L45" s="8">
        <f t="shared" si="23"/>
        <v>301.12905292113805</v>
      </c>
      <c r="M45" s="8">
        <f t="shared" si="23"/>
        <v>280.16214423518102</v>
      </c>
      <c r="N45" s="8">
        <f t="shared" si="23"/>
        <v>276.20119537885347</v>
      </c>
      <c r="O45" s="8">
        <f t="shared" si="23"/>
        <v>158.84491652796589</v>
      </c>
      <c r="P45" s="8">
        <f t="shared" si="23"/>
        <v>0</v>
      </c>
      <c r="Q45" s="8">
        <f t="shared" si="23"/>
        <v>0</v>
      </c>
      <c r="R45" s="8">
        <f t="shared" si="23"/>
        <v>0</v>
      </c>
      <c r="S45" s="8">
        <f t="shared" si="23"/>
        <v>0</v>
      </c>
      <c r="T45" s="8">
        <f t="shared" si="23"/>
        <v>0</v>
      </c>
      <c r="U45" s="8">
        <f t="shared" si="23"/>
        <v>0</v>
      </c>
      <c r="V45" s="8">
        <f t="shared" si="23"/>
        <v>0</v>
      </c>
      <c r="W45" s="8">
        <f t="shared" si="23"/>
        <v>0</v>
      </c>
      <c r="X45" s="8">
        <f t="shared" si="23"/>
        <v>0</v>
      </c>
    </row>
    <row r="46" spans="2:25">
      <c r="B46" s="9"/>
    </row>
    <row r="47" spans="2:25">
      <c r="B47" s="9"/>
    </row>
    <row r="48" spans="2:25">
      <c r="B48" s="9" t="s">
        <v>58</v>
      </c>
    </row>
    <row r="49" spans="2:18">
      <c r="B49" t="s">
        <v>76</v>
      </c>
      <c r="D49" s="1">
        <v>2010</v>
      </c>
      <c r="E49" s="1">
        <v>2011</v>
      </c>
      <c r="F49" s="1">
        <v>2012</v>
      </c>
      <c r="G49" s="1">
        <v>2013</v>
      </c>
      <c r="H49" s="1">
        <v>2014</v>
      </c>
      <c r="I49" s="1">
        <v>2015</v>
      </c>
      <c r="J49" s="1">
        <v>2016</v>
      </c>
      <c r="K49" s="1">
        <v>2017</v>
      </c>
      <c r="L49" s="1">
        <v>2018</v>
      </c>
      <c r="M49" s="1">
        <v>2019</v>
      </c>
      <c r="N49" s="1">
        <v>2020</v>
      </c>
    </row>
    <row r="50" spans="2:18">
      <c r="B50" t="s">
        <v>0</v>
      </c>
      <c r="D50" s="43">
        <v>26.463578654632183</v>
      </c>
      <c r="I50" s="53">
        <v>65.82190228729435</v>
      </c>
    </row>
    <row r="51" spans="2:18">
      <c r="B51" t="s">
        <v>7</v>
      </c>
      <c r="D51" s="43">
        <v>172.58288269321812</v>
      </c>
      <c r="I51" s="53">
        <v>274.33470113397988</v>
      </c>
    </row>
    <row r="52" spans="2:18">
      <c r="B52" t="s">
        <v>8</v>
      </c>
      <c r="D52" s="43">
        <v>0</v>
      </c>
      <c r="I52" s="53">
        <v>0</v>
      </c>
    </row>
    <row r="53" spans="2:18">
      <c r="B53" t="s">
        <v>9</v>
      </c>
      <c r="D53" s="43">
        <v>0</v>
      </c>
      <c r="I53" s="53">
        <v>0</v>
      </c>
    </row>
    <row r="54" spans="2:18">
      <c r="B54" t="s">
        <v>10</v>
      </c>
      <c r="D54" s="43">
        <v>1.96</v>
      </c>
      <c r="I54" s="53">
        <v>3.0482079713681767</v>
      </c>
    </row>
    <row r="55" spans="2:18">
      <c r="B55" t="s">
        <v>11</v>
      </c>
      <c r="D55" s="43">
        <v>48.754849999999998</v>
      </c>
      <c r="I55" s="53">
        <v>20.378165210085136</v>
      </c>
    </row>
    <row r="56" spans="2:18">
      <c r="B56" t="s">
        <v>12</v>
      </c>
      <c r="D56" s="43">
        <v>6.37</v>
      </c>
      <c r="I56" s="53">
        <v>2.5260209722033289</v>
      </c>
    </row>
    <row r="57" spans="2:18">
      <c r="B57" t="s">
        <v>135</v>
      </c>
      <c r="D57" s="43"/>
      <c r="I57" s="53"/>
    </row>
    <row r="58" spans="2:18">
      <c r="B58" t="s">
        <v>83</v>
      </c>
      <c r="D58" s="43"/>
      <c r="I58" s="53">
        <f>I27*$I$5*(1+$I$14)^0.5</f>
        <v>0</v>
      </c>
    </row>
    <row r="59" spans="2:18">
      <c r="B59" t="s">
        <v>13</v>
      </c>
      <c r="D59" s="43">
        <v>0</v>
      </c>
      <c r="I59" s="53">
        <f>I29*$I$5*(1+$I$14)^0.5</f>
        <v>0</v>
      </c>
    </row>
    <row r="60" spans="2:18">
      <c r="D60" s="8">
        <f>SUM(D50:D59)</f>
        <v>256.13131134785033</v>
      </c>
      <c r="I60" s="8">
        <f>SUM(I50:I59)</f>
        <v>366.10899757493087</v>
      </c>
    </row>
    <row r="61" spans="2:18">
      <c r="D61" s="8"/>
      <c r="P61" s="1" t="s">
        <v>96</v>
      </c>
    </row>
    <row r="62" spans="2:18" ht="30">
      <c r="B62" s="44" t="s">
        <v>84</v>
      </c>
      <c r="D62" s="1">
        <v>2010</v>
      </c>
      <c r="E62" s="1">
        <v>2011</v>
      </c>
      <c r="F62" s="1">
        <v>2012</v>
      </c>
      <c r="G62" s="1">
        <v>2013</v>
      </c>
      <c r="H62" s="1">
        <v>2014</v>
      </c>
      <c r="I62" s="1">
        <v>2015</v>
      </c>
      <c r="J62" s="1">
        <v>2016</v>
      </c>
      <c r="K62" s="1">
        <v>2017</v>
      </c>
      <c r="L62" s="1">
        <v>2018</v>
      </c>
      <c r="M62" s="1">
        <v>2019</v>
      </c>
      <c r="N62" s="1">
        <v>2020</v>
      </c>
      <c r="P62" s="1">
        <v>2015</v>
      </c>
      <c r="R62" t="s">
        <v>97</v>
      </c>
    </row>
    <row r="63" spans="2:18">
      <c r="B63" t="s">
        <v>0</v>
      </c>
      <c r="I63" s="45">
        <f t="shared" ref="I63:I69" si="24">(D19-D50)*I$5</f>
        <v>-1.5162976607203107</v>
      </c>
      <c r="N63" s="45">
        <f t="shared" ref="N63:N69" si="25">(P63-I50)/$I$5*N$5</f>
        <v>-53.880498329280336</v>
      </c>
      <c r="P63" s="66">
        <v>16.11855060549307</v>
      </c>
      <c r="R63" s="16">
        <f t="shared" ref="R63:R69" si="26">P63-I50</f>
        <v>-49.70335168180128</v>
      </c>
    </row>
    <row r="64" spans="2:18">
      <c r="B64" t="s">
        <v>7</v>
      </c>
      <c r="I64" s="45">
        <f t="shared" si="24"/>
        <v>-1.4767343057807647</v>
      </c>
      <c r="N64" s="45">
        <f t="shared" si="25"/>
        <v>-2.5159853743162128</v>
      </c>
      <c r="P64" s="66">
        <v>272.01377037491989</v>
      </c>
      <c r="R64" s="16">
        <f t="shared" si="26"/>
        <v>-2.3209307590599906</v>
      </c>
    </row>
    <row r="65" spans="2:20">
      <c r="B65" t="s">
        <v>8</v>
      </c>
      <c r="I65" s="45">
        <f t="shared" si="24"/>
        <v>0</v>
      </c>
      <c r="N65" s="45">
        <f t="shared" si="25"/>
        <v>0</v>
      </c>
      <c r="P65" s="66">
        <v>0</v>
      </c>
      <c r="R65" s="16">
        <f t="shared" si="26"/>
        <v>0</v>
      </c>
    </row>
    <row r="66" spans="2:20">
      <c r="B66" t="s">
        <v>9</v>
      </c>
      <c r="I66" s="45">
        <f t="shared" si="24"/>
        <v>0</v>
      </c>
      <c r="N66" s="45">
        <f t="shared" si="25"/>
        <v>0</v>
      </c>
      <c r="P66" s="66">
        <v>0</v>
      </c>
      <c r="R66" s="16">
        <f t="shared" si="26"/>
        <v>0</v>
      </c>
    </row>
    <row r="67" spans="2:20">
      <c r="B67" t="s">
        <v>10</v>
      </c>
      <c r="I67" s="45">
        <f t="shared" si="24"/>
        <v>1.2886416669653997</v>
      </c>
      <c r="N67" s="45">
        <f t="shared" si="25"/>
        <v>-3.100994590219035</v>
      </c>
      <c r="P67" s="66">
        <v>0.18762149833511224</v>
      </c>
      <c r="R67" s="16">
        <f t="shared" si="26"/>
        <v>-2.8605864730330643</v>
      </c>
      <c r="T67" s="16"/>
    </row>
    <row r="68" spans="2:20">
      <c r="B68" t="s">
        <v>11</v>
      </c>
      <c r="I68" s="45">
        <f t="shared" si="24"/>
        <v>-15.500934261228362</v>
      </c>
      <c r="N68" s="45">
        <f t="shared" si="25"/>
        <v>14.227718667952123</v>
      </c>
      <c r="P68" s="66">
        <v>33.502863876776161</v>
      </c>
      <c r="R68" s="16">
        <f t="shared" si="26"/>
        <v>13.124698666691025</v>
      </c>
    </row>
    <row r="69" spans="2:20">
      <c r="B69" t="s">
        <v>12</v>
      </c>
      <c r="I69" s="45">
        <f t="shared" si="24"/>
        <v>-5.1009043759822186</v>
      </c>
      <c r="N69" s="45">
        <f t="shared" si="25"/>
        <v>4.0176342768694919</v>
      </c>
      <c r="P69" s="66">
        <v>6.2321836021726593</v>
      </c>
      <c r="R69" s="16">
        <f t="shared" si="26"/>
        <v>3.7061626299693304</v>
      </c>
    </row>
    <row r="70" spans="2:20">
      <c r="B70" t="s">
        <v>135</v>
      </c>
      <c r="I70" s="45"/>
      <c r="N70" s="45"/>
      <c r="P70" s="66"/>
      <c r="R70" s="16"/>
    </row>
    <row r="71" spans="2:20">
      <c r="B71" t="s">
        <v>83</v>
      </c>
      <c r="I71" s="45"/>
      <c r="N71" s="45">
        <f>(P71-I58)/$I$5*N$5</f>
        <v>0</v>
      </c>
      <c r="P71" s="66">
        <v>0</v>
      </c>
      <c r="R71" s="16">
        <f>P71-I58</f>
        <v>0</v>
      </c>
    </row>
    <row r="72" spans="2:20">
      <c r="B72" t="s">
        <v>13</v>
      </c>
      <c r="I72" s="45">
        <f>(D29-D59)*I$5</f>
        <v>0</v>
      </c>
      <c r="N72" s="45">
        <f>(P72-I59)/$I$5*N$5</f>
        <v>0</v>
      </c>
      <c r="P72" s="66">
        <v>0</v>
      </c>
      <c r="R72" s="16">
        <f>P72-I59</f>
        <v>0</v>
      </c>
    </row>
    <row r="73" spans="2:20">
      <c r="I73" s="11">
        <f>SUM(I63:I72)</f>
        <v>-22.306228936746255</v>
      </c>
      <c r="N73" s="68">
        <f>SUM(N63:N72)</f>
        <v>-41.252125348993971</v>
      </c>
      <c r="P73" s="11">
        <f>SUM(P63:P72)</f>
        <v>328.05498995769688</v>
      </c>
      <c r="R73" s="20">
        <f>SUM(R63:R72)</f>
        <v>-38.054007617233985</v>
      </c>
    </row>
    <row r="75" spans="2:20">
      <c r="B75" t="s">
        <v>77</v>
      </c>
      <c r="D75" s="1">
        <v>2010</v>
      </c>
      <c r="E75" s="1">
        <v>2011</v>
      </c>
      <c r="F75" s="1">
        <v>2012</v>
      </c>
      <c r="G75" s="1">
        <v>2013</v>
      </c>
      <c r="H75" s="1">
        <v>2014</v>
      </c>
      <c r="I75" s="1">
        <v>2015</v>
      </c>
      <c r="J75" s="1">
        <v>2016</v>
      </c>
      <c r="K75" s="1">
        <v>2017</v>
      </c>
      <c r="L75" s="1">
        <v>2018</v>
      </c>
      <c r="M75" s="1">
        <v>2019</v>
      </c>
      <c r="N75" s="1">
        <v>2020</v>
      </c>
    </row>
    <row r="76" spans="2:20">
      <c r="B76" t="s">
        <v>0</v>
      </c>
      <c r="I76" s="43">
        <v>-0.60986514427869276</v>
      </c>
      <c r="N76" s="125">
        <f>SUM(J88:N88)*$N$5/$I$5</f>
        <v>-10.964098815297614</v>
      </c>
      <c r="O76" s="16"/>
    </row>
    <row r="77" spans="2:20">
      <c r="B77" t="s">
        <v>7</v>
      </c>
      <c r="I77" s="43">
        <v>-0.59395249612694823</v>
      </c>
      <c r="N77" s="16">
        <f t="shared" ref="N77:N81" si="27">SUM(J89:N89)*$N$5/$I$5</f>
        <v>-0.51197581902941847</v>
      </c>
      <c r="O77" s="16"/>
    </row>
    <row r="78" spans="2:20">
      <c r="B78" t="s">
        <v>8</v>
      </c>
      <c r="I78" s="43">
        <v>0</v>
      </c>
      <c r="N78" s="16">
        <f t="shared" si="27"/>
        <v>0</v>
      </c>
      <c r="O78" s="16"/>
    </row>
    <row r="79" spans="2:20">
      <c r="B79" t="s">
        <v>9</v>
      </c>
      <c r="I79" s="43">
        <v>0</v>
      </c>
      <c r="N79" s="16">
        <f t="shared" si="27"/>
        <v>0</v>
      </c>
      <c r="O79" s="16"/>
    </row>
    <row r="80" spans="2:20">
      <c r="B80" t="s">
        <v>10</v>
      </c>
      <c r="I80" s="43">
        <v>0.51830036839471949</v>
      </c>
      <c r="N80" s="16">
        <f t="shared" si="27"/>
        <v>-0.63101886892512993</v>
      </c>
      <c r="O80" s="16"/>
    </row>
    <row r="81" spans="2:15">
      <c r="B81" t="s">
        <v>11</v>
      </c>
      <c r="I81" s="43">
        <v>-6.2345802902496921</v>
      </c>
      <c r="N81" s="16">
        <f t="shared" si="27"/>
        <v>2.8951869085982369</v>
      </c>
      <c r="O81" s="16"/>
    </row>
    <row r="82" spans="2:15">
      <c r="B82" t="s">
        <v>12</v>
      </c>
      <c r="I82" s="43">
        <v>-2.0516181379139025</v>
      </c>
      <c r="N82" s="16">
        <f>SUM(J94:N94)*$N$5/$I$5</f>
        <v>0.81754513379075178</v>
      </c>
      <c r="O82" s="16"/>
    </row>
    <row r="83" spans="2:15">
      <c r="B83" t="s">
        <v>135</v>
      </c>
      <c r="I83" s="43"/>
      <c r="N83" s="16"/>
      <c r="O83" s="16"/>
    </row>
    <row r="84" spans="2:15">
      <c r="B84" t="s">
        <v>83</v>
      </c>
      <c r="I84" s="43"/>
      <c r="N84" s="16">
        <f>SUM(J96:N96)*$N$5/$I$5</f>
        <v>0</v>
      </c>
    </row>
    <row r="85" spans="2:15">
      <c r="B85" t="s">
        <v>13</v>
      </c>
      <c r="I85" s="43">
        <v>0</v>
      </c>
      <c r="N85" s="16">
        <f>SUM(J97:N97)*$N$5/$I$5</f>
        <v>0</v>
      </c>
    </row>
    <row r="86" spans="2:15">
      <c r="I86" s="11">
        <f>SUM(I76:I85)</f>
        <v>-8.9717157001745154</v>
      </c>
      <c r="N86" s="68">
        <f>SUM(N76:N85)</f>
        <v>-8.3943614608631734</v>
      </c>
    </row>
    <row r="88" spans="2:15">
      <c r="B88" t="s">
        <v>0</v>
      </c>
      <c r="J88" s="17">
        <f>($R63+(SUM($I88:I88)))*J$13</f>
        <v>-1.9243544723092081</v>
      </c>
      <c r="K88" s="17">
        <f>($R63+(SUM($I88:J88)))*K$13</f>
        <v>-1.9753966497447368</v>
      </c>
      <c r="L88" s="17">
        <f>($R63+(SUM($I88:K88)))*L$13</f>
        <v>-2.0376300071268312</v>
      </c>
      <c r="M88" s="17">
        <f>($R63+(SUM($I88:L88)))*M$13</f>
        <v>-2.0837064070496432</v>
      </c>
      <c r="N88" s="17">
        <f>($R63+(SUM($I88:M88)))*N$13</f>
        <v>-2.0930071026199046</v>
      </c>
    </row>
    <row r="89" spans="2:15">
      <c r="B89" t="s">
        <v>7</v>
      </c>
      <c r="J89" s="17">
        <f>($R64+(SUM($I89:I89)))*J$13</f>
        <v>-8.9859000147718734E-2</v>
      </c>
      <c r="K89" s="17">
        <f>($R64+(SUM($I89:J89)))*K$13</f>
        <v>-9.2242448257575133E-2</v>
      </c>
      <c r="L89" s="17">
        <f>($R64+(SUM($I89:K89)))*L$13</f>
        <v>-9.5148475889521772E-2</v>
      </c>
      <c r="M89" s="17">
        <f>($R64+(SUM($I89:L89)))*M$13</f>
        <v>-9.7300043746197287E-2</v>
      </c>
      <c r="N89" s="17">
        <f>($R64+(SUM($I89:M89)))*N$13</f>
        <v>-9.7734345854591662E-2</v>
      </c>
    </row>
    <row r="90" spans="2:15">
      <c r="B90" t="s">
        <v>8</v>
      </c>
      <c r="J90" s="17">
        <f>($R65+(SUM($I90:I90)))*J$13</f>
        <v>0</v>
      </c>
      <c r="K90" s="17">
        <f>($R65+(SUM($I90:J90)))*K$13</f>
        <v>0</v>
      </c>
      <c r="L90" s="17">
        <f>($R65+(SUM($I90:K90)))*L$13</f>
        <v>0</v>
      </c>
      <c r="M90" s="17">
        <f>($R65+(SUM($I90:L90)))*M$13</f>
        <v>0</v>
      </c>
      <c r="N90" s="17">
        <f>($R65+(SUM($I90:M90)))*N$13</f>
        <v>0</v>
      </c>
    </row>
    <row r="91" spans="2:15">
      <c r="B91" t="s">
        <v>9</v>
      </c>
      <c r="J91" s="17">
        <f>($R66+(SUM($I91:I91)))*J$13</f>
        <v>0</v>
      </c>
      <c r="K91" s="17">
        <f>($R66+(SUM($I91:J91)))*K$13</f>
        <v>0</v>
      </c>
      <c r="L91" s="17">
        <f>($R66+(SUM($I91:K91)))*L$13</f>
        <v>0</v>
      </c>
      <c r="M91" s="17">
        <f>($R66+(SUM($I91:L91)))*M$13</f>
        <v>0</v>
      </c>
      <c r="N91" s="17">
        <f>($R66+(SUM($I91:M91)))*N$13</f>
        <v>0</v>
      </c>
    </row>
    <row r="92" spans="2:15">
      <c r="B92" t="s">
        <v>10</v>
      </c>
      <c r="J92" s="17">
        <f>($R67+(SUM($I92:I92)))*J$13</f>
        <v>-0.11075273973573817</v>
      </c>
      <c r="K92" s="17">
        <f>($R67+(SUM($I92:J92)))*K$13</f>
        <v>-0.11369037990256194</v>
      </c>
      <c r="L92" s="17">
        <f>($R67+(SUM($I92:K92)))*L$13</f>
        <v>-0.11727210818194143</v>
      </c>
      <c r="M92" s="17">
        <f>($R67+(SUM($I92:L92)))*M$13</f>
        <v>-0.11992395200907546</v>
      </c>
      <c r="N92" s="17">
        <f>($R67+(SUM($I92:M92)))*N$13</f>
        <v>-0.12045923671398664</v>
      </c>
    </row>
    <row r="93" spans="2:15">
      <c r="B93" t="s">
        <v>11</v>
      </c>
      <c r="J93" s="17">
        <f>($R68+(SUM($I93:I93)))*J$13</f>
        <v>0.50814626624476078</v>
      </c>
      <c r="K93" s="17">
        <f>($R68+(SUM($I93:J93)))*K$13</f>
        <v>0.52162449609175077</v>
      </c>
      <c r="L93" s="17">
        <f>($R68+(SUM($I93:K93)))*L$13</f>
        <v>0.53805787603533206</v>
      </c>
      <c r="M93" s="17">
        <f>($R68+(SUM($I93:L93)))*M$13</f>
        <v>0.55022483951305401</v>
      </c>
      <c r="N93" s="17">
        <f>($R68+(SUM($I93:M93)))*N$13</f>
        <v>0.55268078710250024</v>
      </c>
    </row>
    <row r="94" spans="2:15">
      <c r="B94" t="s">
        <v>12</v>
      </c>
      <c r="J94" s="17">
        <f>($R69+(SUM($I94:I94)))*J$13</f>
        <v>0.1434907383660021</v>
      </c>
      <c r="K94" s="17">
        <f>($R69+(SUM($I94:J94)))*K$13</f>
        <v>0.14729673140596614</v>
      </c>
      <c r="L94" s="17">
        <f>($R69+(SUM($I94:K94)))*L$13</f>
        <v>0.15193720203144098</v>
      </c>
      <c r="M94" s="17">
        <f>($R69+(SUM($I94:L94)))*M$13</f>
        <v>0.15537291865294139</v>
      </c>
      <c r="N94" s="17">
        <f>($R69+(SUM($I94:M94)))*N$13</f>
        <v>0.15606643104574541</v>
      </c>
    </row>
    <row r="95" spans="2:15">
      <c r="B95" t="s">
        <v>135</v>
      </c>
      <c r="J95" s="17"/>
      <c r="K95" s="17"/>
      <c r="L95" s="17"/>
      <c r="M95" s="17"/>
      <c r="N95" s="17"/>
    </row>
    <row r="96" spans="2:15">
      <c r="B96" t="s">
        <v>83</v>
      </c>
      <c r="J96" s="17">
        <f>($R71+(SUM($I96:I96)))*J$13</f>
        <v>0</v>
      </c>
      <c r="K96" s="17">
        <f>($R71+(SUM($I96:J96)))*K$13</f>
        <v>0</v>
      </c>
      <c r="L96" s="17">
        <f>($R71+(SUM($I96:K96)))*L$13</f>
        <v>0</v>
      </c>
      <c r="M96" s="17">
        <f>($R71+(SUM($I96:L96)))*M$13</f>
        <v>0</v>
      </c>
      <c r="N96" s="17">
        <f>($R71+(SUM($I96:M96)))*N$13</f>
        <v>0</v>
      </c>
    </row>
    <row r="97" spans="2:14">
      <c r="B97" t="s">
        <v>13</v>
      </c>
      <c r="J97" s="17">
        <f>($R72+(SUM($I97:I97)))*J$13</f>
        <v>0</v>
      </c>
      <c r="K97" s="17">
        <f>($R72+(SUM($I97:J97)))*K$13</f>
        <v>0</v>
      </c>
      <c r="L97" s="17">
        <f>($R72+(SUM($I97:K97)))*L$13</f>
        <v>0</v>
      </c>
      <c r="M97" s="17">
        <f>($R72+(SUM($I97:L97)))*M$13</f>
        <v>0</v>
      </c>
      <c r="N97" s="17">
        <f>($R72+(SUM($I97:M97)))*N$13</f>
        <v>0</v>
      </c>
    </row>
    <row r="98" spans="2:14">
      <c r="J98" s="20">
        <f>SUM(J88:J97)</f>
        <v>-1.473329207581902</v>
      </c>
      <c r="K98" s="20">
        <f t="shared" ref="K98:N98" si="28">SUM(K88:K97)</f>
        <v>-1.5124082504071568</v>
      </c>
      <c r="L98" s="20">
        <f t="shared" si="28"/>
        <v>-1.5600555131315212</v>
      </c>
      <c r="M98" s="20">
        <f t="shared" si="28"/>
        <v>-1.5953326446389209</v>
      </c>
      <c r="N98" s="20">
        <f t="shared" si="28"/>
        <v>-1.6024534670402373</v>
      </c>
    </row>
    <row r="99" spans="2:14">
      <c r="N99" s="16">
        <f>SUM(J98:N98)*N5/I5</f>
        <v>-8.3943614608631716</v>
      </c>
    </row>
    <row r="100" spans="2:14">
      <c r="N100" s="16" t="b">
        <f>N86=N99</f>
        <v>1</v>
      </c>
    </row>
  </sheetData>
  <pageMargins left="0.7" right="0.7" top="0.75" bottom="0.75" header="0.3" footer="0.3"/>
  <pageSetup paperSize="9" orientation="portrait" r:id="rId1"/>
  <ignoredErrors>
    <ignoredError sqref="O30:R30 S30:X3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heetViews>
  <sheetFormatPr defaultRowHeight="15"/>
  <cols>
    <col min="2" max="2" width="33.28515625" bestFit="1" customWidth="1"/>
    <col min="3" max="3" width="9.5703125" bestFit="1" customWidth="1"/>
  </cols>
  <sheetData>
    <row r="3" spans="2:5">
      <c r="B3" t="s">
        <v>71</v>
      </c>
    </row>
    <row r="4" spans="2:5">
      <c r="C4" s="1" t="s">
        <v>31</v>
      </c>
      <c r="D4" s="1" t="s">
        <v>1</v>
      </c>
      <c r="E4" s="1" t="s">
        <v>3</v>
      </c>
    </row>
    <row r="5" spans="2:5">
      <c r="B5" t="s">
        <v>0</v>
      </c>
      <c r="C5" s="2">
        <v>201.86232986351726</v>
      </c>
      <c r="D5" s="2">
        <v>29.475402723576572</v>
      </c>
      <c r="E5" s="2">
        <v>45</v>
      </c>
    </row>
    <row r="6" spans="2:5">
      <c r="B6" t="s">
        <v>7</v>
      </c>
      <c r="C6" s="2">
        <v>1751.8018003116877</v>
      </c>
      <c r="D6" s="2">
        <v>29.079692831606991</v>
      </c>
      <c r="E6" s="2">
        <v>50</v>
      </c>
    </row>
    <row r="7" spans="2:5">
      <c r="B7" t="s">
        <v>8</v>
      </c>
      <c r="C7" s="2">
        <v>15.790380770985777</v>
      </c>
      <c r="D7" s="2">
        <v>1</v>
      </c>
      <c r="E7" s="2" t="s">
        <v>80</v>
      </c>
    </row>
    <row r="8" spans="2:5">
      <c r="B8" t="s">
        <v>9</v>
      </c>
      <c r="C8" s="2">
        <v>0.38897486718899543</v>
      </c>
      <c r="D8" s="2">
        <v>1</v>
      </c>
      <c r="E8" s="2" t="s">
        <v>80</v>
      </c>
    </row>
    <row r="9" spans="2:5">
      <c r="B9" t="s">
        <v>10</v>
      </c>
      <c r="C9" s="2">
        <v>1.6653345369377348E-15</v>
      </c>
      <c r="D9" s="2">
        <v>1</v>
      </c>
      <c r="E9" s="2">
        <v>5</v>
      </c>
    </row>
    <row r="10" spans="2:5">
      <c r="B10" t="s">
        <v>11</v>
      </c>
      <c r="C10" s="2">
        <v>89.319417816228679</v>
      </c>
      <c r="D10" s="2">
        <v>3.4590766917577378</v>
      </c>
      <c r="E10" s="2">
        <v>5</v>
      </c>
    </row>
    <row r="11" spans="2:5">
      <c r="B11" t="s">
        <v>12</v>
      </c>
      <c r="C11" s="2">
        <v>34.275644401485252</v>
      </c>
      <c r="D11" s="2">
        <v>0.95353843734208565</v>
      </c>
      <c r="E11" s="2">
        <v>5</v>
      </c>
    </row>
    <row r="12" spans="2:5">
      <c r="B12" t="s">
        <v>13</v>
      </c>
      <c r="C12" s="13">
        <v>0</v>
      </c>
      <c r="D12" t="s">
        <v>80</v>
      </c>
      <c r="E12" s="2">
        <v>46.474672142650419</v>
      </c>
    </row>
    <row r="13" spans="2:5">
      <c r="C13" s="8">
        <f>SUM(C5:C12)</f>
        <v>2093.4385480310939</v>
      </c>
    </row>
    <row r="15" spans="2:5">
      <c r="B15" s="27" t="s">
        <v>56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101"/>
  <sheetViews>
    <sheetView zoomScaleNormal="100" workbookViewId="0"/>
  </sheetViews>
  <sheetFormatPr defaultRowHeight="15"/>
  <cols>
    <col min="3" max="3" width="45.28515625" customWidth="1"/>
    <col min="11" max="21" width="18.5703125" customWidth="1"/>
  </cols>
  <sheetData>
    <row r="2" spans="3:9">
      <c r="C2" t="s">
        <v>62</v>
      </c>
    </row>
    <row r="4" spans="3:9">
      <c r="C4" t="s">
        <v>72</v>
      </c>
      <c r="D4" s="1" t="s">
        <v>31</v>
      </c>
      <c r="E4" s="1" t="s">
        <v>78</v>
      </c>
      <c r="H4" s="22"/>
      <c r="I4" s="22"/>
    </row>
    <row r="5" spans="3:9">
      <c r="C5" t="s">
        <v>41</v>
      </c>
      <c r="D5" s="46">
        <v>0.60204424229807196</v>
      </c>
      <c r="E5" s="47">
        <v>1</v>
      </c>
    </row>
    <row r="6" spans="3:9">
      <c r="C6" t="s">
        <v>42</v>
      </c>
      <c r="D6" s="46">
        <v>43.995102003638969</v>
      </c>
      <c r="E6" s="47">
        <v>1</v>
      </c>
    </row>
    <row r="7" spans="3:9">
      <c r="C7" t="s">
        <v>43</v>
      </c>
      <c r="D7" s="46">
        <v>0.58737436015166178</v>
      </c>
      <c r="E7" s="47">
        <v>5</v>
      </c>
    </row>
    <row r="8" spans="3:9">
      <c r="C8" t="s">
        <v>44</v>
      </c>
      <c r="D8" s="48">
        <v>35.216938941446728</v>
      </c>
      <c r="E8" s="47">
        <v>5</v>
      </c>
    </row>
    <row r="9" spans="3:9">
      <c r="C9" s="9" t="s">
        <v>74</v>
      </c>
      <c r="D9" s="20">
        <f>SUM(D5:D8)</f>
        <v>80.401459547535438</v>
      </c>
      <c r="E9" s="9"/>
    </row>
    <row r="10" spans="3:9">
      <c r="C10" s="37" t="s">
        <v>79</v>
      </c>
    </row>
    <row r="12" spans="3:9">
      <c r="C12" t="s">
        <v>61</v>
      </c>
    </row>
    <row r="14" spans="3:9">
      <c r="C14" s="10" t="s">
        <v>73</v>
      </c>
    </row>
    <row r="15" spans="3:9">
      <c r="D15" s="1">
        <v>2016</v>
      </c>
      <c r="E15" s="1">
        <v>2017</v>
      </c>
      <c r="F15" s="1">
        <v>2018</v>
      </c>
      <c r="G15" s="1">
        <v>2019</v>
      </c>
      <c r="H15" s="1">
        <v>2020</v>
      </c>
      <c r="I15" s="1" t="s">
        <v>52</v>
      </c>
    </row>
    <row r="16" spans="3:9">
      <c r="C16" t="s">
        <v>41</v>
      </c>
      <c r="D16" s="16">
        <f>D5/$E5</f>
        <v>0.60204424229807196</v>
      </c>
      <c r="I16" s="16">
        <f>SUM(D16:H16)</f>
        <v>0.60204424229807196</v>
      </c>
    </row>
    <row r="17" spans="2:10">
      <c r="C17" t="s">
        <v>42</v>
      </c>
      <c r="D17" s="16">
        <f>D6/$E6</f>
        <v>43.995102003638969</v>
      </c>
      <c r="I17" s="16">
        <f t="shared" ref="I17:I19" si="0">SUM(D17:H17)</f>
        <v>43.995102003638969</v>
      </c>
    </row>
    <row r="18" spans="2:10">
      <c r="C18" t="s">
        <v>43</v>
      </c>
      <c r="D18" s="16">
        <f>$D7/$E7</f>
        <v>0.11747487203033236</v>
      </c>
      <c r="E18" s="16">
        <f t="shared" ref="E18:H18" si="1">$D7/$E7</f>
        <v>0.11747487203033236</v>
      </c>
      <c r="F18" s="16">
        <f t="shared" si="1"/>
        <v>0.11747487203033236</v>
      </c>
      <c r="G18" s="16">
        <f t="shared" si="1"/>
        <v>0.11747487203033236</v>
      </c>
      <c r="H18" s="16">
        <f t="shared" si="1"/>
        <v>0.11747487203033236</v>
      </c>
      <c r="I18" s="16">
        <f t="shared" si="0"/>
        <v>0.58737436015166178</v>
      </c>
    </row>
    <row r="19" spans="2:10">
      <c r="C19" t="s">
        <v>44</v>
      </c>
      <c r="D19" s="23">
        <f t="shared" ref="D19:H19" si="2">$D8/$E8</f>
        <v>7.0433877882893459</v>
      </c>
      <c r="E19" s="23">
        <f t="shared" si="2"/>
        <v>7.0433877882893459</v>
      </c>
      <c r="F19" s="23">
        <f t="shared" si="2"/>
        <v>7.0433877882893459</v>
      </c>
      <c r="G19" s="23">
        <f t="shared" si="2"/>
        <v>7.0433877882893459</v>
      </c>
      <c r="H19" s="23">
        <f t="shared" si="2"/>
        <v>7.0433877882893459</v>
      </c>
      <c r="I19" s="23">
        <f t="shared" si="0"/>
        <v>35.216938941446728</v>
      </c>
    </row>
    <row r="20" spans="2:10">
      <c r="C20" t="s">
        <v>75</v>
      </c>
      <c r="D20" s="16">
        <f>SUM(D16:D19)</f>
        <v>51.75800890625672</v>
      </c>
      <c r="E20" s="16">
        <f t="shared" ref="E20:I20" si="3">SUM(E16:E19)</f>
        <v>7.1608626603196779</v>
      </c>
      <c r="F20" s="16">
        <f t="shared" si="3"/>
        <v>7.1608626603196779</v>
      </c>
      <c r="G20" s="16">
        <f t="shared" si="3"/>
        <v>7.1608626603196779</v>
      </c>
      <c r="H20" s="16">
        <f t="shared" si="3"/>
        <v>7.1608626603196779</v>
      </c>
      <c r="I20" s="16">
        <f t="shared" si="3"/>
        <v>80.401459547535438</v>
      </c>
    </row>
    <row r="21" spans="2:10">
      <c r="C21" t="s">
        <v>29</v>
      </c>
      <c r="I21" s="16">
        <f>I20-D9</f>
        <v>0</v>
      </c>
    </row>
    <row r="22" spans="2:10">
      <c r="B22" s="29"/>
      <c r="C22" s="29"/>
      <c r="D22" s="30"/>
      <c r="E22" s="31"/>
      <c r="F22" s="31"/>
      <c r="G22" s="31"/>
      <c r="H22" s="31"/>
      <c r="I22" s="29"/>
      <c r="J22" s="29"/>
    </row>
    <row r="23" spans="2:10">
      <c r="B23" s="29"/>
      <c r="C23" s="54" t="s">
        <v>87</v>
      </c>
      <c r="D23" s="32"/>
      <c r="E23" s="29"/>
      <c r="F23" s="29"/>
      <c r="G23" s="29"/>
      <c r="H23" s="29"/>
      <c r="I23" s="29"/>
      <c r="J23" s="29"/>
    </row>
    <row r="24" spans="2:10">
      <c r="B24" s="29"/>
      <c r="D24" s="32"/>
      <c r="E24" s="29"/>
      <c r="F24" s="29"/>
      <c r="G24" s="29"/>
      <c r="H24" s="29"/>
      <c r="I24" s="31"/>
      <c r="J24" s="29"/>
    </row>
    <row r="25" spans="2:10">
      <c r="B25" s="29"/>
      <c r="C25" s="29" t="s">
        <v>88</v>
      </c>
      <c r="D25" s="31">
        <v>2016</v>
      </c>
      <c r="E25" s="31">
        <v>2017</v>
      </c>
      <c r="F25" s="31">
        <v>2018</v>
      </c>
      <c r="G25" s="31">
        <v>2019</v>
      </c>
      <c r="H25" s="31">
        <v>2020</v>
      </c>
      <c r="I25" s="33"/>
      <c r="J25" s="29"/>
    </row>
    <row r="26" spans="2:10">
      <c r="B26" s="29"/>
      <c r="F26" s="33"/>
      <c r="G26" s="33"/>
      <c r="H26" s="33"/>
      <c r="I26" s="33"/>
      <c r="J26" s="29"/>
    </row>
    <row r="27" spans="2:10">
      <c r="B27" s="29"/>
      <c r="C27" s="29" t="s">
        <v>89</v>
      </c>
      <c r="D27" s="33">
        <v>2.8469214883623009</v>
      </c>
      <c r="E27" s="33">
        <v>2.7608874519751883</v>
      </c>
      <c r="F27" s="33"/>
      <c r="G27" s="33"/>
      <c r="H27" s="33"/>
      <c r="I27" s="33"/>
      <c r="J27" s="29"/>
    </row>
    <row r="28" spans="2:10">
      <c r="B28" s="29"/>
      <c r="C28" s="55" t="s">
        <v>90</v>
      </c>
      <c r="D28" s="56">
        <v>18.714916304353078</v>
      </c>
      <c r="E28" s="56">
        <v>17.770370626301954</v>
      </c>
      <c r="F28" s="33"/>
      <c r="G28" s="33"/>
      <c r="H28" s="33"/>
      <c r="I28" s="33"/>
      <c r="J28" s="29"/>
    </row>
    <row r="29" spans="2:10">
      <c r="B29" s="29"/>
      <c r="C29" s="55"/>
      <c r="D29" s="56"/>
      <c r="E29" s="56"/>
      <c r="F29" s="33"/>
      <c r="G29" s="33"/>
      <c r="H29" s="33"/>
      <c r="I29" s="33"/>
      <c r="J29" s="29"/>
    </row>
    <row r="30" spans="2:10">
      <c r="B30" s="29"/>
      <c r="C30" s="57" t="s">
        <v>91</v>
      </c>
      <c r="D30" s="33"/>
      <c r="E30" s="33"/>
      <c r="F30" s="33"/>
      <c r="G30" s="33"/>
      <c r="H30" s="33"/>
      <c r="I30" s="29"/>
      <c r="J30" s="29"/>
    </row>
    <row r="31" spans="2:10">
      <c r="C31" s="58"/>
      <c r="D31" s="33"/>
      <c r="E31" s="33"/>
      <c r="F31" s="33"/>
      <c r="G31" s="33"/>
      <c r="H31" s="33"/>
    </row>
    <row r="32" spans="2:10">
      <c r="C32" s="59" t="s">
        <v>92</v>
      </c>
      <c r="D32" s="33"/>
      <c r="E32" s="33"/>
      <c r="F32" s="33"/>
      <c r="G32" s="33"/>
      <c r="H32" s="33"/>
    </row>
    <row r="33" spans="3:8">
      <c r="C33" s="54" t="s">
        <v>86</v>
      </c>
      <c r="D33" s="33"/>
      <c r="E33" s="60">
        <f>E27</f>
        <v>2.7608874519751883</v>
      </c>
      <c r="F33" s="33"/>
      <c r="G33" s="33"/>
      <c r="H33" s="33"/>
    </row>
    <row r="34" spans="3:8">
      <c r="C34" s="54" t="s">
        <v>93</v>
      </c>
      <c r="D34" s="29"/>
      <c r="E34" s="61">
        <v>4</v>
      </c>
      <c r="F34" s="29"/>
      <c r="G34" s="29"/>
      <c r="H34" s="29"/>
    </row>
    <row r="37" spans="3:8">
      <c r="C37" s="54" t="s">
        <v>127</v>
      </c>
    </row>
    <row r="39" spans="3:8">
      <c r="C39" s="29" t="s">
        <v>88</v>
      </c>
      <c r="D39" s="31">
        <v>2016</v>
      </c>
      <c r="E39" s="31">
        <v>2017</v>
      </c>
      <c r="F39" s="31">
        <v>2018</v>
      </c>
      <c r="G39" s="31">
        <v>2019</v>
      </c>
      <c r="H39" s="31">
        <v>2020</v>
      </c>
    </row>
    <row r="41" spans="3:8">
      <c r="C41" s="29" t="s">
        <v>89</v>
      </c>
      <c r="D41" s="16">
        <v>5.4027868313116167</v>
      </c>
      <c r="E41" s="16">
        <v>5.3175031805463773</v>
      </c>
      <c r="F41" s="16">
        <v>5.2251360728651521</v>
      </c>
      <c r="G41" s="16">
        <v>5.1253880241581973</v>
      </c>
    </row>
    <row r="42" spans="3:8">
      <c r="C42" s="55" t="s">
        <v>90</v>
      </c>
      <c r="D42" s="16">
        <v>26.693964855594519</v>
      </c>
      <c r="E42" s="16">
        <v>25.736119888208176</v>
      </c>
      <c r="F42" s="16">
        <v>24.781830972440936</v>
      </c>
      <c r="G42" s="16">
        <v>23.831568281099894</v>
      </c>
    </row>
    <row r="43" spans="3:8">
      <c r="C43" s="55"/>
    </row>
    <row r="44" spans="3:8">
      <c r="C44" s="57" t="s">
        <v>128</v>
      </c>
    </row>
    <row r="45" spans="3:8">
      <c r="C45" s="58"/>
    </row>
    <row r="46" spans="3:8">
      <c r="C46" s="59" t="s">
        <v>129</v>
      </c>
    </row>
    <row r="47" spans="3:8">
      <c r="C47" s="54" t="s">
        <v>126</v>
      </c>
      <c r="G47" s="60">
        <f>G41</f>
        <v>5.1253880241581973</v>
      </c>
    </row>
    <row r="48" spans="3:8">
      <c r="C48" s="54" t="s">
        <v>93</v>
      </c>
      <c r="G48" s="61">
        <v>2</v>
      </c>
    </row>
    <row r="50" spans="3:8">
      <c r="G50" s="16"/>
    </row>
    <row r="51" spans="3:8">
      <c r="C51" s="54" t="s">
        <v>138</v>
      </c>
    </row>
    <row r="53" spans="3:8">
      <c r="C53" s="29" t="s">
        <v>88</v>
      </c>
      <c r="D53" s="31">
        <v>2016</v>
      </c>
      <c r="E53" s="31">
        <v>2017</v>
      </c>
      <c r="F53" s="31">
        <v>2018</v>
      </c>
      <c r="G53" s="31">
        <v>2019</v>
      </c>
      <c r="H53" s="31">
        <v>2020</v>
      </c>
    </row>
    <row r="55" spans="3:8">
      <c r="C55" s="29" t="s">
        <v>89</v>
      </c>
      <c r="D55" s="16">
        <v>0.33835042875792476</v>
      </c>
      <c r="E55" s="16">
        <v>0.33114721988630819</v>
      </c>
      <c r="F55" s="16">
        <v>0.32202707435284683</v>
      </c>
      <c r="G55" s="16">
        <v>0.31561221704253933</v>
      </c>
    </row>
    <row r="56" spans="3:8">
      <c r="C56" s="55" t="s">
        <v>90</v>
      </c>
      <c r="D56" s="53">
        <f>'Depr schedule - Actual'!$I$75</f>
        <v>24.052000471217021</v>
      </c>
      <c r="E56" s="53">
        <f>D56-1</f>
        <v>23.052000471217021</v>
      </c>
      <c r="F56" s="53">
        <f t="shared" ref="F56:G56" si="4">E56-1</f>
        <v>22.052000471217021</v>
      </c>
      <c r="G56" s="53">
        <f t="shared" si="4"/>
        <v>21.052000471217021</v>
      </c>
    </row>
    <row r="57" spans="3:8">
      <c r="C57" s="55"/>
    </row>
    <row r="58" spans="3:8">
      <c r="C58" s="57" t="s">
        <v>139</v>
      </c>
    </row>
    <row r="59" spans="3:8">
      <c r="C59" s="58"/>
    </row>
    <row r="60" spans="3:8">
      <c r="C60" s="59" t="s">
        <v>129</v>
      </c>
    </row>
    <row r="61" spans="3:8">
      <c r="C61" s="54" t="s">
        <v>137</v>
      </c>
      <c r="G61" s="60">
        <f>G55</f>
        <v>0.31561221704253933</v>
      </c>
    </row>
    <row r="62" spans="3:8">
      <c r="C62" s="54" t="s">
        <v>93</v>
      </c>
      <c r="G62" s="61">
        <v>2</v>
      </c>
    </row>
    <row r="65" spans="3:10">
      <c r="C65" s="54" t="s">
        <v>141</v>
      </c>
    </row>
    <row r="67" spans="3:10">
      <c r="C67" s="29" t="s">
        <v>88</v>
      </c>
      <c r="D67" s="31">
        <v>2016</v>
      </c>
      <c r="E67" s="31">
        <v>2017</v>
      </c>
      <c r="F67" s="31">
        <v>2018</v>
      </c>
      <c r="G67" s="31">
        <v>2019</v>
      </c>
      <c r="H67" s="31">
        <v>2020</v>
      </c>
      <c r="I67" s="31">
        <v>2021</v>
      </c>
      <c r="J67" s="182">
        <v>44378</v>
      </c>
    </row>
    <row r="69" spans="3:10">
      <c r="C69" s="29" t="s">
        <v>89</v>
      </c>
      <c r="D69" s="278">
        <v>2.982395979991936</v>
      </c>
      <c r="E69" s="278">
        <v>2.9047739464183469</v>
      </c>
      <c r="F69" s="278">
        <v>2.8098738364935754</v>
      </c>
      <c r="G69" s="278">
        <v>2.7382459837989592</v>
      </c>
      <c r="H69" s="278">
        <v>2.666610997383895</v>
      </c>
      <c r="I69" s="278">
        <v>2.5777401692655744</v>
      </c>
      <c r="J69" s="267">
        <v>2.5366071107613357</v>
      </c>
    </row>
    <row r="70" spans="3:10">
      <c r="C70" s="55" t="s">
        <v>90</v>
      </c>
      <c r="D70" s="278">
        <v>26.88369813026431</v>
      </c>
      <c r="E70" s="278">
        <v>25.992396981044262</v>
      </c>
      <c r="F70" s="278">
        <v>25.111436622214928</v>
      </c>
      <c r="G70" s="278">
        <v>24.24043297037591</v>
      </c>
      <c r="H70" s="278">
        <v>23.381926609131717</v>
      </c>
      <c r="I70" s="278">
        <v>22.538867962450798</v>
      </c>
      <c r="J70" s="278">
        <v>22.12415498479989</v>
      </c>
    </row>
    <row r="71" spans="3:10">
      <c r="C71" s="55"/>
    </row>
    <row r="72" spans="3:10">
      <c r="C72" s="57" t="s">
        <v>139</v>
      </c>
    </row>
    <row r="73" spans="3:10">
      <c r="C73" s="58"/>
    </row>
    <row r="74" spans="3:10">
      <c r="C74" s="59" t="s">
        <v>145</v>
      </c>
    </row>
    <row r="75" spans="3:10">
      <c r="C75" s="54" t="s">
        <v>137</v>
      </c>
      <c r="G75" s="125"/>
      <c r="I75" s="125"/>
      <c r="J75" s="60">
        <f>J69</f>
        <v>2.5366071107613357</v>
      </c>
    </row>
    <row r="76" spans="3:10">
      <c r="C76" s="54" t="s">
        <v>93</v>
      </c>
      <c r="G76" s="144"/>
      <c r="I76" s="144"/>
      <c r="J76" s="61">
        <v>2</v>
      </c>
    </row>
    <row r="78" spans="3:10">
      <c r="C78" s="63" t="s">
        <v>172</v>
      </c>
    </row>
    <row r="80" spans="3:10">
      <c r="C80" s="29" t="s">
        <v>88</v>
      </c>
      <c r="D80" s="31">
        <v>2016</v>
      </c>
      <c r="E80" s="31">
        <v>2017</v>
      </c>
      <c r="F80" s="31">
        <v>2018</v>
      </c>
      <c r="G80" s="31">
        <v>2019</v>
      </c>
      <c r="H80" s="31">
        <v>2020</v>
      </c>
      <c r="I80" s="31">
        <v>2021</v>
      </c>
      <c r="J80" s="182">
        <v>44378</v>
      </c>
    </row>
    <row r="82" spans="3:21">
      <c r="C82" s="29" t="s">
        <v>89</v>
      </c>
      <c r="I82" s="272">
        <v>1.4056667090396906</v>
      </c>
      <c r="J82" s="272">
        <v>1.3827635215251359</v>
      </c>
    </row>
    <row r="83" spans="3:21">
      <c r="C83" s="55" t="s">
        <v>90</v>
      </c>
      <c r="I83" s="189">
        <f>'Depr schedule - Actual'!I75-5</f>
        <v>19.052000471217021</v>
      </c>
      <c r="J83" s="189">
        <f>I83-0.5</f>
        <v>18.552000471217021</v>
      </c>
    </row>
    <row r="85" spans="3:21">
      <c r="C85" s="59" t="s">
        <v>145</v>
      </c>
    </row>
    <row r="86" spans="3:21">
      <c r="C86" s="54" t="s">
        <v>165</v>
      </c>
      <c r="J86" s="60">
        <f>J82</f>
        <v>1.3827635215251359</v>
      </c>
    </row>
    <row r="87" spans="3:21">
      <c r="C87" s="54" t="s">
        <v>93</v>
      </c>
      <c r="J87" s="46">
        <v>2</v>
      </c>
    </row>
    <row r="90" spans="3:21">
      <c r="C90" s="63" t="s">
        <v>170</v>
      </c>
    </row>
    <row r="92" spans="3:21">
      <c r="C92" s="29" t="s">
        <v>88</v>
      </c>
      <c r="D92" s="31">
        <v>2016</v>
      </c>
      <c r="E92" s="31">
        <v>2017</v>
      </c>
      <c r="F92" s="31">
        <v>2018</v>
      </c>
      <c r="G92" s="31">
        <v>2019</v>
      </c>
      <c r="H92" s="31">
        <v>2020</v>
      </c>
      <c r="I92" s="31">
        <v>2021</v>
      </c>
      <c r="J92" s="182">
        <v>44378</v>
      </c>
      <c r="K92" s="273">
        <v>44742</v>
      </c>
      <c r="L92" s="273">
        <v>45107</v>
      </c>
      <c r="M92" s="273">
        <v>45473</v>
      </c>
      <c r="N92" s="273">
        <v>45838</v>
      </c>
      <c r="O92" s="273">
        <v>46203</v>
      </c>
      <c r="P92" s="273">
        <v>46568</v>
      </c>
      <c r="Q92" s="273">
        <v>46934</v>
      </c>
      <c r="R92" s="273">
        <v>47299</v>
      </c>
      <c r="S92" s="273">
        <v>47664</v>
      </c>
      <c r="T92" s="273">
        <v>48029</v>
      </c>
      <c r="U92" s="273">
        <v>48395</v>
      </c>
    </row>
    <row r="94" spans="3:21">
      <c r="C94" s="29" t="s">
        <v>89</v>
      </c>
      <c r="J94" s="271">
        <v>196.64451366971005</v>
      </c>
    </row>
    <row r="95" spans="3:21">
      <c r="C95" s="55" t="s">
        <v>90</v>
      </c>
      <c r="J95" s="272">
        <v>32.505110245758601</v>
      </c>
    </row>
    <row r="97" spans="3:21">
      <c r="C97" s="59" t="s">
        <v>145</v>
      </c>
    </row>
    <row r="98" spans="3:21">
      <c r="C98" s="63" t="s">
        <v>140</v>
      </c>
      <c r="J98" s="17">
        <f>J94</f>
        <v>196.64451366971005</v>
      </c>
    </row>
    <row r="99" spans="3:21">
      <c r="C99" s="276" t="s">
        <v>219</v>
      </c>
      <c r="J99" s="275">
        <f>SUM(K99:U99)-J98</f>
        <v>0</v>
      </c>
      <c r="K99" s="274">
        <f>K100*Inputs!$O$5</f>
        <v>62.782268100659643</v>
      </c>
      <c r="L99" s="274">
        <f>L100*Inputs!$O$5</f>
        <v>30.093979162712159</v>
      </c>
      <c r="M99" s="274">
        <f>M100*Inputs!$O$5</f>
        <v>24.600889944899013</v>
      </c>
      <c r="N99" s="274">
        <f>N100*Inputs!$O$5</f>
        <v>20.930353350679539</v>
      </c>
      <c r="O99" s="274">
        <f>O100*Inputs!$O$5</f>
        <v>16.918290866466766</v>
      </c>
      <c r="P99" s="274">
        <f>P100*Inputs!$O$5</f>
        <v>13.871885891908651</v>
      </c>
      <c r="Q99" s="274">
        <f>Q100*Inputs!$O$5</f>
        <v>11.85103710115969</v>
      </c>
      <c r="R99" s="274">
        <f>R100*Inputs!$O$5</f>
        <v>9.2188675402982714</v>
      </c>
      <c r="S99" s="274">
        <f>S100*Inputs!$O$5</f>
        <v>5.078068149142263</v>
      </c>
      <c r="T99" s="274">
        <f>T100*Inputs!$O$5</f>
        <v>1.298873561784021</v>
      </c>
      <c r="U99" s="274">
        <f>U100*Inputs!$O$5</f>
        <v>0</v>
      </c>
    </row>
    <row r="100" spans="3:21">
      <c r="C100" s="256" t="s">
        <v>220</v>
      </c>
      <c r="K100" s="277">
        <v>50.437189458868836</v>
      </c>
      <c r="L100" s="277">
        <v>24.176503565741935</v>
      </c>
      <c r="M100" s="277">
        <v>19.763538090377082</v>
      </c>
      <c r="N100" s="277">
        <v>16.814750873554413</v>
      </c>
      <c r="O100" s="277">
        <v>13.591593097339357</v>
      </c>
      <c r="P100" s="277">
        <v>11.144212498985125</v>
      </c>
      <c r="Q100" s="277">
        <v>9.5207296843261826</v>
      </c>
      <c r="R100" s="277">
        <v>7.4061320623323361</v>
      </c>
      <c r="S100" s="277">
        <v>4.0795513298864821</v>
      </c>
      <c r="T100" s="277">
        <v>1.0434718894478443</v>
      </c>
      <c r="U100" s="277">
        <v>0</v>
      </c>
    </row>
    <row r="101" spans="3:21">
      <c r="C101" s="27" t="s">
        <v>176</v>
      </c>
    </row>
  </sheetData>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646"/>
  <sheetViews>
    <sheetView zoomScale="70" zoomScaleNormal="70" workbookViewId="0">
      <pane xSplit="3" ySplit="2" topLeftCell="D3" activePane="bottomRight" state="frozen"/>
      <selection pane="topRight" activeCell="D1" sqref="D1"/>
      <selection pane="bottomLeft" activeCell="A3" sqref="A3"/>
      <selection pane="bottomRight"/>
    </sheetView>
  </sheetViews>
  <sheetFormatPr defaultRowHeight="15" outlineLevelRow="1" outlineLevelCol="1"/>
  <cols>
    <col min="2" max="2" width="50" customWidth="1"/>
    <col min="3" max="3" width="8.42578125" hidden="1" customWidth="1" outlineLevel="1"/>
    <col min="4" max="4" width="9.5703125" bestFit="1" customWidth="1" collapsed="1"/>
    <col min="7" max="7" width="9" bestFit="1" customWidth="1"/>
    <col min="9" max="12" width="9.5703125" bestFit="1" customWidth="1"/>
    <col min="13" max="13" width="9.7109375" bestFit="1" customWidth="1"/>
    <col min="14" max="14" width="9.85546875" customWidth="1"/>
  </cols>
  <sheetData>
    <row r="1" spans="2:71">
      <c r="M1" s="324" t="s">
        <v>177</v>
      </c>
      <c r="N1" s="324"/>
    </row>
    <row r="2" spans="2:71">
      <c r="D2" s="1">
        <v>2011</v>
      </c>
      <c r="E2" s="1">
        <v>2012</v>
      </c>
      <c r="F2" s="1">
        <v>2013</v>
      </c>
      <c r="G2" s="1">
        <v>2014</v>
      </c>
      <c r="H2" s="1">
        <v>2015</v>
      </c>
      <c r="I2" s="1">
        <v>2016</v>
      </c>
      <c r="J2" s="1">
        <v>2017</v>
      </c>
      <c r="K2" s="1">
        <v>2018</v>
      </c>
      <c r="L2" s="1">
        <v>2019</v>
      </c>
      <c r="M2" s="1">
        <v>2020</v>
      </c>
      <c r="N2" s="1">
        <v>2021</v>
      </c>
      <c r="O2" s="1">
        <v>2022</v>
      </c>
      <c r="P2" s="1">
        <v>2023</v>
      </c>
      <c r="Q2" s="1">
        <v>2024</v>
      </c>
      <c r="R2" s="1">
        <v>2025</v>
      </c>
      <c r="S2" s="1">
        <v>2026</v>
      </c>
      <c r="T2" s="1">
        <v>2027</v>
      </c>
      <c r="U2" s="1">
        <v>2028</v>
      </c>
      <c r="V2" s="1">
        <v>2029</v>
      </c>
      <c r="W2" s="1">
        <v>2030</v>
      </c>
      <c r="X2" s="1">
        <v>2031</v>
      </c>
      <c r="Y2" s="1">
        <v>2032</v>
      </c>
      <c r="Z2" s="1">
        <v>2033</v>
      </c>
      <c r="AA2" s="1">
        <v>2034</v>
      </c>
      <c r="AB2" s="1">
        <v>2035</v>
      </c>
      <c r="AC2" s="1">
        <v>2036</v>
      </c>
      <c r="AD2" s="1">
        <v>2037</v>
      </c>
      <c r="AE2" s="1">
        <v>2038</v>
      </c>
      <c r="AF2" s="1">
        <v>2039</v>
      </c>
      <c r="AG2" s="1">
        <v>2040</v>
      </c>
      <c r="AH2" s="1">
        <v>2041</v>
      </c>
      <c r="AI2" s="1">
        <v>2042</v>
      </c>
      <c r="AJ2" s="1">
        <v>2043</v>
      </c>
      <c r="AK2" s="1">
        <v>2044</v>
      </c>
      <c r="AL2" s="1">
        <v>2045</v>
      </c>
      <c r="AM2" s="1">
        <v>2046</v>
      </c>
      <c r="AN2" s="1">
        <v>2047</v>
      </c>
      <c r="AO2" s="1">
        <v>2048</v>
      </c>
      <c r="AP2" s="1">
        <v>2049</v>
      </c>
      <c r="AQ2" s="1">
        <v>2050</v>
      </c>
      <c r="AR2" s="1">
        <v>2051</v>
      </c>
      <c r="AS2" s="1">
        <v>2052</v>
      </c>
      <c r="AT2" s="1">
        <v>2053</v>
      </c>
      <c r="AU2" s="1">
        <v>2054</v>
      </c>
      <c r="AV2" s="1">
        <v>2055</v>
      </c>
      <c r="AW2" s="1">
        <v>2056</v>
      </c>
      <c r="AX2" s="1">
        <v>2057</v>
      </c>
      <c r="AY2" s="1">
        <v>2058</v>
      </c>
      <c r="AZ2" s="1">
        <v>2059</v>
      </c>
      <c r="BA2" s="1">
        <v>2060</v>
      </c>
      <c r="BB2" s="1">
        <v>2061</v>
      </c>
      <c r="BC2" s="1">
        <v>2062</v>
      </c>
      <c r="BD2" s="1">
        <v>2063</v>
      </c>
      <c r="BE2" s="1">
        <v>2064</v>
      </c>
      <c r="BF2" s="1">
        <v>2065</v>
      </c>
      <c r="BG2" s="1">
        <v>2066</v>
      </c>
      <c r="BH2" s="1">
        <v>2067</v>
      </c>
      <c r="BI2" s="1">
        <v>2068</v>
      </c>
      <c r="BJ2" s="1">
        <v>2069</v>
      </c>
      <c r="BK2" s="1">
        <v>2070</v>
      </c>
      <c r="BL2" s="1">
        <v>2071</v>
      </c>
      <c r="BM2" s="1">
        <v>2072</v>
      </c>
      <c r="BN2" s="1">
        <v>2073</v>
      </c>
      <c r="BO2" s="1">
        <v>2074</v>
      </c>
      <c r="BP2" s="1">
        <v>2075</v>
      </c>
      <c r="BQ2" s="1">
        <v>2076</v>
      </c>
      <c r="BR2" s="1">
        <v>2077</v>
      </c>
      <c r="BS2" s="1">
        <v>2078</v>
      </c>
    </row>
    <row r="3" spans="2:71">
      <c r="B3" t="s">
        <v>4</v>
      </c>
      <c r="D3" s="5">
        <f>Inputs!E13</f>
        <v>6.994735700202348E-2</v>
      </c>
      <c r="E3" s="5">
        <f>Inputs!F13</f>
        <v>6.994735700202348E-2</v>
      </c>
      <c r="F3" s="5">
        <f>Inputs!G13</f>
        <v>6.994735700202348E-2</v>
      </c>
      <c r="G3" s="5">
        <f>Inputs!H13</f>
        <v>6.994735700202348E-2</v>
      </c>
      <c r="H3" s="5">
        <f>Inputs!I13</f>
        <v>6.994735700202348E-2</v>
      </c>
      <c r="I3" s="5">
        <f>Inputs!J13</f>
        <v>3.8716794887975414E-2</v>
      </c>
      <c r="J3" s="5">
        <f>Inputs!K13</f>
        <v>3.8262336193053192E-2</v>
      </c>
      <c r="K3" s="5">
        <f>Inputs!L13</f>
        <v>3.8013284689562443E-2</v>
      </c>
      <c r="L3" s="5">
        <f>Inputs!M13</f>
        <v>3.7449298414674592E-2</v>
      </c>
      <c r="M3" s="5">
        <f>Inputs!N13</f>
        <v>3.6258595682746808E-2</v>
      </c>
      <c r="N3" s="5">
        <f>Inputs!O13</f>
        <v>1.1945739705053526E-2</v>
      </c>
      <c r="O3" s="5">
        <f>Inputs!P13</f>
        <v>2.20316373145788E-2</v>
      </c>
      <c r="P3" s="5">
        <f>Inputs!Q13</f>
        <v>2.0291202734342928E-2</v>
      </c>
      <c r="Q3" s="5">
        <f>Inputs!R13</f>
        <v>1.8550768154107056E-2</v>
      </c>
      <c r="R3" s="5">
        <f>Inputs!S13</f>
        <v>1.6810333573871405E-2</v>
      </c>
      <c r="S3" s="5">
        <f>$R3</f>
        <v>1.6810333573871405E-2</v>
      </c>
      <c r="T3" s="5">
        <f t="shared" ref="T3:AY4" si="0">$R3</f>
        <v>1.6810333573871405E-2</v>
      </c>
      <c r="U3" s="5">
        <f t="shared" si="0"/>
        <v>1.6810333573871405E-2</v>
      </c>
      <c r="V3" s="5">
        <f t="shared" si="0"/>
        <v>1.6810333573871405E-2</v>
      </c>
      <c r="W3" s="5">
        <f t="shared" si="0"/>
        <v>1.6810333573871405E-2</v>
      </c>
      <c r="X3" s="5">
        <f t="shared" si="0"/>
        <v>1.6810333573871405E-2</v>
      </c>
      <c r="Y3" s="5">
        <f t="shared" si="0"/>
        <v>1.6810333573871405E-2</v>
      </c>
      <c r="Z3" s="5">
        <f t="shared" si="0"/>
        <v>1.6810333573871405E-2</v>
      </c>
      <c r="AA3" s="5">
        <f t="shared" si="0"/>
        <v>1.6810333573871405E-2</v>
      </c>
      <c r="AB3" s="5">
        <f t="shared" si="0"/>
        <v>1.6810333573871405E-2</v>
      </c>
      <c r="AC3" s="5">
        <f t="shared" si="0"/>
        <v>1.6810333573871405E-2</v>
      </c>
      <c r="AD3" s="5">
        <f t="shared" si="0"/>
        <v>1.6810333573871405E-2</v>
      </c>
      <c r="AE3" s="5">
        <f t="shared" si="0"/>
        <v>1.6810333573871405E-2</v>
      </c>
      <c r="AF3" s="5">
        <f t="shared" si="0"/>
        <v>1.6810333573871405E-2</v>
      </c>
      <c r="AG3" s="5">
        <f t="shared" si="0"/>
        <v>1.6810333573871405E-2</v>
      </c>
      <c r="AH3" s="5">
        <f t="shared" si="0"/>
        <v>1.6810333573871405E-2</v>
      </c>
      <c r="AI3" s="5">
        <f t="shared" si="0"/>
        <v>1.6810333573871405E-2</v>
      </c>
      <c r="AJ3" s="5">
        <f t="shared" si="0"/>
        <v>1.6810333573871405E-2</v>
      </c>
      <c r="AK3" s="5">
        <f t="shared" si="0"/>
        <v>1.6810333573871405E-2</v>
      </c>
      <c r="AL3" s="5">
        <f t="shared" si="0"/>
        <v>1.6810333573871405E-2</v>
      </c>
      <c r="AM3" s="5">
        <f t="shared" si="0"/>
        <v>1.6810333573871405E-2</v>
      </c>
      <c r="AN3" s="5">
        <f t="shared" si="0"/>
        <v>1.6810333573871405E-2</v>
      </c>
      <c r="AO3" s="5">
        <f t="shared" si="0"/>
        <v>1.6810333573871405E-2</v>
      </c>
      <c r="AP3" s="5">
        <f t="shared" si="0"/>
        <v>1.6810333573871405E-2</v>
      </c>
      <c r="AQ3" s="5">
        <f t="shared" si="0"/>
        <v>1.6810333573871405E-2</v>
      </c>
      <c r="AR3" s="5">
        <f t="shared" si="0"/>
        <v>1.6810333573871405E-2</v>
      </c>
      <c r="AS3" s="5">
        <f t="shared" si="0"/>
        <v>1.6810333573871405E-2</v>
      </c>
      <c r="AT3" s="5">
        <f t="shared" si="0"/>
        <v>1.6810333573871405E-2</v>
      </c>
      <c r="AU3" s="5">
        <f t="shared" si="0"/>
        <v>1.6810333573871405E-2</v>
      </c>
      <c r="AV3" s="5">
        <f t="shared" si="0"/>
        <v>1.6810333573871405E-2</v>
      </c>
      <c r="AW3" s="5">
        <f t="shared" si="0"/>
        <v>1.6810333573871405E-2</v>
      </c>
      <c r="AX3" s="5">
        <f t="shared" si="0"/>
        <v>1.6810333573871405E-2</v>
      </c>
      <c r="AY3" s="5">
        <f t="shared" si="0"/>
        <v>1.6810333573871405E-2</v>
      </c>
      <c r="AZ3" s="5">
        <f t="shared" ref="AY3:BN4" si="1">$R3</f>
        <v>1.6810333573871405E-2</v>
      </c>
      <c r="BA3" s="5">
        <f t="shared" si="1"/>
        <v>1.6810333573871405E-2</v>
      </c>
      <c r="BB3" s="5">
        <f t="shared" si="1"/>
        <v>1.6810333573871405E-2</v>
      </c>
      <c r="BC3" s="5">
        <f t="shared" si="1"/>
        <v>1.6810333573871405E-2</v>
      </c>
      <c r="BD3" s="5">
        <f t="shared" si="1"/>
        <v>1.6810333573871405E-2</v>
      </c>
      <c r="BE3" s="5">
        <f t="shared" si="1"/>
        <v>1.6810333573871405E-2</v>
      </c>
      <c r="BF3" s="5">
        <f t="shared" si="1"/>
        <v>1.6810333573871405E-2</v>
      </c>
      <c r="BG3" s="5">
        <f t="shared" si="1"/>
        <v>1.6810333573871405E-2</v>
      </c>
      <c r="BH3" s="5">
        <f t="shared" si="1"/>
        <v>1.6810333573871405E-2</v>
      </c>
      <c r="BI3" s="5">
        <f t="shared" si="1"/>
        <v>1.6810333573871405E-2</v>
      </c>
      <c r="BJ3" s="5">
        <f t="shared" si="1"/>
        <v>1.6810333573871405E-2</v>
      </c>
      <c r="BK3" s="5">
        <f t="shared" si="1"/>
        <v>1.6810333573871405E-2</v>
      </c>
      <c r="BL3" s="5">
        <f t="shared" si="1"/>
        <v>1.6810333573871405E-2</v>
      </c>
      <c r="BM3" s="5">
        <f t="shared" si="1"/>
        <v>1.6810333573871405E-2</v>
      </c>
      <c r="BN3" s="5">
        <f t="shared" si="1"/>
        <v>1.6810333573871405E-2</v>
      </c>
      <c r="BO3" s="5">
        <f t="shared" ref="BL3:BS4" si="2">$R3</f>
        <v>1.6810333573871405E-2</v>
      </c>
      <c r="BP3" s="5">
        <f t="shared" si="2"/>
        <v>1.6810333573871405E-2</v>
      </c>
      <c r="BQ3" s="5">
        <f t="shared" si="2"/>
        <v>1.6810333573871405E-2</v>
      </c>
      <c r="BR3" s="5">
        <f t="shared" si="2"/>
        <v>1.6810333573871405E-2</v>
      </c>
      <c r="BS3" s="5">
        <f t="shared" si="2"/>
        <v>1.6810333573871405E-2</v>
      </c>
    </row>
    <row r="4" spans="2:71">
      <c r="B4" t="s">
        <v>99</v>
      </c>
      <c r="D4" s="5">
        <f>Inputs!E14</f>
        <v>9.9773884747631714E-2</v>
      </c>
      <c r="E4" s="5">
        <f>Inputs!F14</f>
        <v>0.10760851613481237</v>
      </c>
      <c r="F4" s="5">
        <f>Inputs!G14</f>
        <v>9.1389187803667227E-2</v>
      </c>
      <c r="G4" s="5">
        <f>Inputs!H14</f>
        <v>9.3069991436251831E-2</v>
      </c>
      <c r="H4" s="5">
        <f>Inputs!I14</f>
        <v>9.4638449855916518E-2</v>
      </c>
      <c r="I4" s="5">
        <f>Inputs!J14</f>
        <v>5.4410344196953231E-2</v>
      </c>
      <c r="J4" s="5">
        <f>Inputs!K14</f>
        <v>4.8886415912237968E-2</v>
      </c>
      <c r="K4" s="5">
        <f>Inputs!L14</f>
        <v>5.8085364780244619E-2</v>
      </c>
      <c r="L4" s="5">
        <f>Inputs!M14</f>
        <v>5.9004252220941522E-2</v>
      </c>
      <c r="M4" s="5">
        <f>Inputs!N14</f>
        <v>5.27653697732684E-2</v>
      </c>
      <c r="N4" s="70">
        <f>Inputs!O14</f>
        <v>2.4286541408773621E-2</v>
      </c>
      <c r="O4" s="5">
        <f>Inputs!P14</f>
        <v>4.629782318055331E-2</v>
      </c>
      <c r="P4" s="5">
        <f>Inputs!Q14</f>
        <v>4.4516065311028141E-2</v>
      </c>
      <c r="Q4" s="5">
        <f>Inputs!R14</f>
        <v>4.2734307441502972E-2</v>
      </c>
      <c r="R4" s="5">
        <f>Inputs!S14</f>
        <v>4.0952549571978025E-2</v>
      </c>
      <c r="S4" s="5">
        <f>$R4</f>
        <v>4.0952549571978025E-2</v>
      </c>
      <c r="T4" s="5">
        <f t="shared" si="0"/>
        <v>4.0952549571978025E-2</v>
      </c>
      <c r="U4" s="5">
        <f t="shared" si="0"/>
        <v>4.0952549571978025E-2</v>
      </c>
      <c r="V4" s="5">
        <f t="shared" si="0"/>
        <v>4.0952549571978025E-2</v>
      </c>
      <c r="W4" s="5">
        <f t="shared" si="0"/>
        <v>4.0952549571978025E-2</v>
      </c>
      <c r="X4" s="5">
        <f t="shared" si="0"/>
        <v>4.0952549571978025E-2</v>
      </c>
      <c r="Y4" s="5">
        <f t="shared" si="0"/>
        <v>4.0952549571978025E-2</v>
      </c>
      <c r="Z4" s="5">
        <f t="shared" si="0"/>
        <v>4.0952549571978025E-2</v>
      </c>
      <c r="AA4" s="5">
        <f t="shared" si="0"/>
        <v>4.0952549571978025E-2</v>
      </c>
      <c r="AB4" s="5">
        <f t="shared" si="0"/>
        <v>4.0952549571978025E-2</v>
      </c>
      <c r="AC4" s="5">
        <f t="shared" si="0"/>
        <v>4.0952549571978025E-2</v>
      </c>
      <c r="AD4" s="5">
        <f t="shared" si="0"/>
        <v>4.0952549571978025E-2</v>
      </c>
      <c r="AE4" s="5">
        <f t="shared" si="0"/>
        <v>4.0952549571978025E-2</v>
      </c>
      <c r="AF4" s="5">
        <f t="shared" si="0"/>
        <v>4.0952549571978025E-2</v>
      </c>
      <c r="AG4" s="5">
        <f t="shared" si="0"/>
        <v>4.0952549571978025E-2</v>
      </c>
      <c r="AH4" s="5">
        <f t="shared" si="0"/>
        <v>4.0952549571978025E-2</v>
      </c>
      <c r="AI4" s="5">
        <f t="shared" si="0"/>
        <v>4.0952549571978025E-2</v>
      </c>
      <c r="AJ4" s="5">
        <f t="shared" si="0"/>
        <v>4.0952549571978025E-2</v>
      </c>
      <c r="AK4" s="5">
        <f t="shared" si="0"/>
        <v>4.0952549571978025E-2</v>
      </c>
      <c r="AL4" s="5">
        <f t="shared" si="0"/>
        <v>4.0952549571978025E-2</v>
      </c>
      <c r="AM4" s="5">
        <f t="shared" si="0"/>
        <v>4.0952549571978025E-2</v>
      </c>
      <c r="AN4" s="5">
        <f t="shared" si="0"/>
        <v>4.0952549571978025E-2</v>
      </c>
      <c r="AO4" s="5">
        <f t="shared" si="0"/>
        <v>4.0952549571978025E-2</v>
      </c>
      <c r="AP4" s="5">
        <f t="shared" si="0"/>
        <v>4.0952549571978025E-2</v>
      </c>
      <c r="AQ4" s="5">
        <f t="shared" si="0"/>
        <v>4.0952549571978025E-2</v>
      </c>
      <c r="AR4" s="5">
        <f t="shared" si="0"/>
        <v>4.0952549571978025E-2</v>
      </c>
      <c r="AS4" s="5">
        <f t="shared" si="0"/>
        <v>4.0952549571978025E-2</v>
      </c>
      <c r="AT4" s="5">
        <f t="shared" si="0"/>
        <v>4.0952549571978025E-2</v>
      </c>
      <c r="AU4" s="5">
        <f t="shared" si="0"/>
        <v>4.0952549571978025E-2</v>
      </c>
      <c r="AV4" s="5">
        <f t="shared" si="0"/>
        <v>4.0952549571978025E-2</v>
      </c>
      <c r="AW4" s="5">
        <f t="shared" si="0"/>
        <v>4.0952549571978025E-2</v>
      </c>
      <c r="AX4" s="5">
        <f t="shared" si="0"/>
        <v>4.0952549571978025E-2</v>
      </c>
      <c r="AY4" s="5">
        <f t="shared" si="1"/>
        <v>4.0952549571978025E-2</v>
      </c>
      <c r="AZ4" s="5">
        <f t="shared" si="1"/>
        <v>4.0952549571978025E-2</v>
      </c>
      <c r="BA4" s="5">
        <f t="shared" si="1"/>
        <v>4.0952549571978025E-2</v>
      </c>
      <c r="BB4" s="5">
        <f t="shared" si="1"/>
        <v>4.0952549571978025E-2</v>
      </c>
      <c r="BC4" s="5">
        <f t="shared" si="1"/>
        <v>4.0952549571978025E-2</v>
      </c>
      <c r="BD4" s="5">
        <f t="shared" si="1"/>
        <v>4.0952549571978025E-2</v>
      </c>
      <c r="BE4" s="5">
        <f t="shared" si="1"/>
        <v>4.0952549571978025E-2</v>
      </c>
      <c r="BF4" s="5">
        <f t="shared" si="1"/>
        <v>4.0952549571978025E-2</v>
      </c>
      <c r="BG4" s="5">
        <f t="shared" si="1"/>
        <v>4.0952549571978025E-2</v>
      </c>
      <c r="BH4" s="5">
        <f t="shared" si="1"/>
        <v>4.0952549571978025E-2</v>
      </c>
      <c r="BI4" s="5">
        <f t="shared" si="1"/>
        <v>4.0952549571978025E-2</v>
      </c>
      <c r="BJ4" s="5">
        <f t="shared" si="1"/>
        <v>4.0952549571978025E-2</v>
      </c>
      <c r="BK4" s="5">
        <f t="shared" si="1"/>
        <v>4.0952549571978025E-2</v>
      </c>
      <c r="BL4" s="5">
        <f t="shared" si="2"/>
        <v>4.0952549571978025E-2</v>
      </c>
      <c r="BM4" s="5">
        <f t="shared" si="2"/>
        <v>4.0952549571978025E-2</v>
      </c>
      <c r="BN4" s="5">
        <f t="shared" si="2"/>
        <v>4.0952549571978025E-2</v>
      </c>
      <c r="BO4" s="5">
        <f t="shared" si="2"/>
        <v>4.0952549571978025E-2</v>
      </c>
      <c r="BP4" s="5">
        <f t="shared" si="2"/>
        <v>4.0952549571978025E-2</v>
      </c>
      <c r="BQ4" s="5">
        <f t="shared" si="2"/>
        <v>4.0952549571978025E-2</v>
      </c>
      <c r="BR4" s="5">
        <f t="shared" si="2"/>
        <v>4.0952549571978025E-2</v>
      </c>
      <c r="BS4" s="5">
        <f t="shared" si="2"/>
        <v>4.0952549571978025E-2</v>
      </c>
    </row>
    <row r="6" spans="2:71">
      <c r="B6" t="s">
        <v>30</v>
      </c>
      <c r="D6" s="2">
        <f>SUMIF($B$18:$B$469,$B6&amp;" 1 Jan 2011",D$18:D$469)</f>
        <v>2093.4385480310939</v>
      </c>
      <c r="E6" s="2">
        <f>D6+D7-D8+D9</f>
        <v>2216.2809715286958</v>
      </c>
      <c r="F6" s="2">
        <f>E6+E7-E8+E9</f>
        <v>2407.5913271400464</v>
      </c>
      <c r="G6" s="2">
        <f>F6+F7-F8+F9</f>
        <v>2633.4455197550942</v>
      </c>
      <c r="H6" s="2">
        <f>G6+G7-G8+G9</f>
        <v>2867.9262402469003</v>
      </c>
      <c r="I6" s="2">
        <f t="shared" ref="I6:BK6" si="3">H6+H7-H8+H9</f>
        <v>3000.6611515306531</v>
      </c>
      <c r="J6" s="2">
        <f t="shared" si="3"/>
        <v>3100.2867294356397</v>
      </c>
      <c r="K6" s="2">
        <f t="shared" si="3"/>
        <v>3243.476907842834</v>
      </c>
      <c r="L6" s="2">
        <f t="shared" si="3"/>
        <v>3406.9166314817999</v>
      </c>
      <c r="M6" s="2">
        <f t="shared" si="3"/>
        <v>3542.8276398208145</v>
      </c>
      <c r="N6" s="2">
        <f t="shared" si="3"/>
        <v>3667.3514148959857</v>
      </c>
      <c r="O6" s="2">
        <f t="shared" si="3"/>
        <v>3740.683146461759</v>
      </c>
      <c r="P6" s="2">
        <f t="shared" si="3"/>
        <v>3520.8870222408927</v>
      </c>
      <c r="Q6" s="2">
        <f t="shared" si="3"/>
        <v>3335.3899050671862</v>
      </c>
      <c r="R6" s="2">
        <f t="shared" si="3"/>
        <v>3163.9144492426221</v>
      </c>
      <c r="S6" s="2">
        <f t="shared" si="3"/>
        <v>3002.5043377263055</v>
      </c>
      <c r="T6" s="2">
        <f t="shared" si="3"/>
        <v>2853.0688751503449</v>
      </c>
      <c r="U6" s="2">
        <f t="shared" si="3"/>
        <v>2720.2951869167896</v>
      </c>
      <c r="V6" s="2">
        <f t="shared" si="3"/>
        <v>2590.3596274535612</v>
      </c>
      <c r="W6" s="2">
        <f t="shared" si="3"/>
        <v>2464.4123527441689</v>
      </c>
      <c r="X6" s="2">
        <f t="shared" si="3"/>
        <v>2344.1982522615403</v>
      </c>
      <c r="Y6" s="2">
        <f t="shared" si="3"/>
        <v>2230.0108127042481</v>
      </c>
      <c r="Z6" s="2">
        <f t="shared" si="3"/>
        <v>2119.7679735059569</v>
      </c>
      <c r="AA6" s="2">
        <f t="shared" si="3"/>
        <v>2009.4740157291403</v>
      </c>
      <c r="AB6" s="2">
        <f t="shared" si="3"/>
        <v>1899.0545439980774</v>
      </c>
      <c r="AC6" s="2">
        <f t="shared" si="3"/>
        <v>1788.3252119806093</v>
      </c>
      <c r="AD6" s="2">
        <f t="shared" si="3"/>
        <v>1677.4077681117574</v>
      </c>
      <c r="AE6" s="2">
        <f t="shared" si="3"/>
        <v>1566.4177661059409</v>
      </c>
      <c r="AF6" s="2">
        <f t="shared" si="3"/>
        <v>1455.3051253732551</v>
      </c>
      <c r="AG6" s="2">
        <f t="shared" si="3"/>
        <v>1343.9192972214014</v>
      </c>
      <c r="AH6" s="2">
        <f t="shared" si="3"/>
        <v>1266.9234138360921</v>
      </c>
      <c r="AI6" s="2">
        <f t="shared" si="3"/>
        <v>1216.1252402195512</v>
      </c>
      <c r="AJ6" s="2">
        <f t="shared" si="3"/>
        <v>1165.7020600680173</v>
      </c>
      <c r="AK6" s="2">
        <f t="shared" si="3"/>
        <v>1115.1312924562517</v>
      </c>
      <c r="AL6" s="2">
        <f t="shared" si="3"/>
        <v>1064.4629282743103</v>
      </c>
      <c r="AM6" s="2">
        <f t="shared" si="3"/>
        <v>1014.1181968194796</v>
      </c>
      <c r="AN6" s="2">
        <f t="shared" si="3"/>
        <v>964.09436980949567</v>
      </c>
      <c r="AO6" s="2">
        <f t="shared" si="3"/>
        <v>914.07054279951171</v>
      </c>
      <c r="AP6" s="2">
        <f t="shared" si="3"/>
        <v>864.04671578952775</v>
      </c>
      <c r="AQ6" s="2">
        <f t="shared" si="3"/>
        <v>814.02288877954379</v>
      </c>
      <c r="AR6" s="2">
        <f t="shared" si="3"/>
        <v>763.99906176955983</v>
      </c>
      <c r="AS6" s="2">
        <f t="shared" si="3"/>
        <v>713.97523475957587</v>
      </c>
      <c r="AT6" s="2">
        <f t="shared" si="3"/>
        <v>663.95140774959191</v>
      </c>
      <c r="AU6" s="2">
        <f t="shared" si="3"/>
        <v>613.92758073960795</v>
      </c>
      <c r="AV6" s="2">
        <f t="shared" si="3"/>
        <v>563.90375372962399</v>
      </c>
      <c r="AW6" s="2">
        <f t="shared" si="3"/>
        <v>513.87992671964003</v>
      </c>
      <c r="AX6" s="2">
        <f t="shared" si="3"/>
        <v>463.85609970965612</v>
      </c>
      <c r="AY6" s="2">
        <f t="shared" si="3"/>
        <v>414.03528022927009</v>
      </c>
      <c r="AZ6" s="2">
        <f t="shared" si="3"/>
        <v>364.88441465327026</v>
      </c>
      <c r="BA6" s="2">
        <f t="shared" si="3"/>
        <v>316.85422141975005</v>
      </c>
      <c r="BB6" s="2">
        <f t="shared" si="3"/>
        <v>269.99433420520199</v>
      </c>
      <c r="BC6" s="2">
        <f t="shared" si="3"/>
        <v>223.65106588384367</v>
      </c>
      <c r="BD6" s="2">
        <f t="shared" si="3"/>
        <v>179.38997750476366</v>
      </c>
      <c r="BE6" s="2">
        <f t="shared" si="3"/>
        <v>139.46061606682994</v>
      </c>
      <c r="BF6" s="2">
        <f t="shared" si="3"/>
        <v>104.35226459522349</v>
      </c>
      <c r="BG6" s="2">
        <f t="shared" si="3"/>
        <v>74.93738634441641</v>
      </c>
      <c r="BH6" s="2">
        <f t="shared" si="3"/>
        <v>51.426108815458321</v>
      </c>
      <c r="BI6" s="2">
        <f t="shared" si="3"/>
        <v>33.304140671494849</v>
      </c>
      <c r="BJ6" s="2">
        <f t="shared" si="3"/>
        <v>19.199515119074814</v>
      </c>
      <c r="BK6" s="2">
        <f t="shared" si="3"/>
        <v>9.1857418211499393</v>
      </c>
      <c r="BL6" s="2">
        <f t="shared" ref="BL6" si="4">BK6+BK7-BK8+BK9</f>
        <v>3.0198752584809849</v>
      </c>
      <c r="BM6" s="2">
        <f t="shared" ref="BM6" si="5">BL6+BL7-BL8+BL9</f>
        <v>-1.7963408538435033E-12</v>
      </c>
      <c r="BN6" s="2">
        <f t="shared" ref="BN6" si="6">BM6+BM7-BM8+BM9</f>
        <v>-1.7110757255522913E-12</v>
      </c>
      <c r="BO6" s="2">
        <f t="shared" ref="BO6" si="7">BN6+BN7-BN8+BN9</f>
        <v>-1.7110757255522913E-12</v>
      </c>
      <c r="BP6" s="2">
        <f t="shared" ref="BP6:BQ6" si="8">BO6+BO7-BO8+BO9</f>
        <v>-1.7110757255522913E-12</v>
      </c>
      <c r="BQ6" s="2">
        <f t="shared" si="8"/>
        <v>-1.7110757255522913E-12</v>
      </c>
      <c r="BR6" s="2">
        <f t="shared" ref="BR6" si="9">BQ6+BQ7-BQ8+BQ9</f>
        <v>-1.7110757255522913E-12</v>
      </c>
      <c r="BS6" s="2">
        <f t="shared" ref="BS6" si="10">BR6+BR7-BR8+BR9</f>
        <v>-1.7110757255522913E-12</v>
      </c>
    </row>
    <row r="7" spans="2:71">
      <c r="B7" t="s">
        <v>59</v>
      </c>
      <c r="D7" s="2">
        <f t="shared" ref="D7:AI7" si="11">SUMIF($B$18:$B$521,$B7,D$18:D$521)</f>
        <v>266.209089429865</v>
      </c>
      <c r="E7" s="2">
        <f t="shared" si="11"/>
        <v>299.26122146549761</v>
      </c>
      <c r="F7" s="2">
        <f t="shared" si="11"/>
        <v>349.52611431609029</v>
      </c>
      <c r="G7" s="2">
        <f t="shared" si="11"/>
        <v>361.34780355425988</v>
      </c>
      <c r="H7" s="2">
        <f t="shared" si="11"/>
        <v>289.18162444286907</v>
      </c>
      <c r="I7" s="2">
        <f t="shared" si="11"/>
        <v>259.42308744223476</v>
      </c>
      <c r="J7" s="2">
        <f t="shared" si="11"/>
        <v>285.82459737413944</v>
      </c>
      <c r="K7" s="2">
        <f t="shared" si="11"/>
        <v>309.75121026204306</v>
      </c>
      <c r="L7" s="2">
        <f t="shared" si="11"/>
        <v>288.30906961016285</v>
      </c>
      <c r="M7" s="2">
        <f t="shared" si="11"/>
        <v>283.39445546178609</v>
      </c>
      <c r="N7" s="2">
        <f t="shared" si="11"/>
        <v>160.74556773314092</v>
      </c>
      <c r="O7" s="2">
        <f t="shared" si="11"/>
        <v>0</v>
      </c>
      <c r="P7" s="2">
        <f t="shared" si="11"/>
        <v>0</v>
      </c>
      <c r="Q7" s="2">
        <f t="shared" si="11"/>
        <v>0</v>
      </c>
      <c r="R7" s="2">
        <f t="shared" si="11"/>
        <v>0</v>
      </c>
      <c r="S7" s="2">
        <f t="shared" si="11"/>
        <v>0</v>
      </c>
      <c r="T7" s="2">
        <f t="shared" si="11"/>
        <v>0</v>
      </c>
      <c r="U7" s="2">
        <f t="shared" si="11"/>
        <v>0</v>
      </c>
      <c r="V7" s="2">
        <f t="shared" si="11"/>
        <v>0</v>
      </c>
      <c r="W7" s="2">
        <f t="shared" si="11"/>
        <v>0</v>
      </c>
      <c r="X7" s="2">
        <f t="shared" si="11"/>
        <v>0</v>
      </c>
      <c r="Y7" s="2">
        <f t="shared" si="11"/>
        <v>0</v>
      </c>
      <c r="Z7" s="2">
        <f t="shared" si="11"/>
        <v>0</v>
      </c>
      <c r="AA7" s="2">
        <f t="shared" si="11"/>
        <v>0</v>
      </c>
      <c r="AB7" s="2">
        <f t="shared" si="11"/>
        <v>0</v>
      </c>
      <c r="AC7" s="2">
        <f t="shared" si="11"/>
        <v>0</v>
      </c>
      <c r="AD7" s="2">
        <f t="shared" si="11"/>
        <v>0</v>
      </c>
      <c r="AE7" s="2">
        <f t="shared" si="11"/>
        <v>0</v>
      </c>
      <c r="AF7" s="2">
        <f t="shared" si="11"/>
        <v>0</v>
      </c>
      <c r="AG7" s="2">
        <f t="shared" si="11"/>
        <v>0</v>
      </c>
      <c r="AH7" s="2">
        <f t="shared" si="11"/>
        <v>0</v>
      </c>
      <c r="AI7" s="2">
        <f t="shared" si="11"/>
        <v>0</v>
      </c>
      <c r="AJ7" s="2">
        <f t="shared" ref="AJ7:BS7" si="12">SUMIF($B$18:$B$521,$B7,AJ$18:AJ$521)</f>
        <v>0</v>
      </c>
      <c r="AK7" s="2">
        <f t="shared" si="12"/>
        <v>0</v>
      </c>
      <c r="AL7" s="2">
        <f t="shared" si="12"/>
        <v>0</v>
      </c>
      <c r="AM7" s="2">
        <f t="shared" si="12"/>
        <v>0</v>
      </c>
      <c r="AN7" s="2">
        <f t="shared" si="12"/>
        <v>0</v>
      </c>
      <c r="AO7" s="2">
        <f t="shared" si="12"/>
        <v>0</v>
      </c>
      <c r="AP7" s="2">
        <f t="shared" si="12"/>
        <v>0</v>
      </c>
      <c r="AQ7" s="2">
        <f t="shared" si="12"/>
        <v>0</v>
      </c>
      <c r="AR7" s="2">
        <f t="shared" si="12"/>
        <v>0</v>
      </c>
      <c r="AS7" s="2">
        <f t="shared" si="12"/>
        <v>0</v>
      </c>
      <c r="AT7" s="2">
        <f t="shared" si="12"/>
        <v>0</v>
      </c>
      <c r="AU7" s="2">
        <f t="shared" si="12"/>
        <v>0</v>
      </c>
      <c r="AV7" s="2">
        <f t="shared" si="12"/>
        <v>0</v>
      </c>
      <c r="AW7" s="2">
        <f t="shared" si="12"/>
        <v>0</v>
      </c>
      <c r="AX7" s="2">
        <f t="shared" si="12"/>
        <v>0</v>
      </c>
      <c r="AY7" s="2">
        <f t="shared" si="12"/>
        <v>0</v>
      </c>
      <c r="AZ7" s="2">
        <f t="shared" si="12"/>
        <v>0</v>
      </c>
      <c r="BA7" s="2">
        <f t="shared" si="12"/>
        <v>0</v>
      </c>
      <c r="BB7" s="2">
        <f t="shared" si="12"/>
        <v>0</v>
      </c>
      <c r="BC7" s="2">
        <f t="shared" si="12"/>
        <v>0</v>
      </c>
      <c r="BD7" s="2">
        <f t="shared" si="12"/>
        <v>0</v>
      </c>
      <c r="BE7" s="2">
        <f t="shared" si="12"/>
        <v>0</v>
      </c>
      <c r="BF7" s="2">
        <f t="shared" si="12"/>
        <v>0</v>
      </c>
      <c r="BG7" s="2">
        <f t="shared" si="12"/>
        <v>0</v>
      </c>
      <c r="BH7" s="2">
        <f t="shared" si="12"/>
        <v>0</v>
      </c>
      <c r="BI7" s="2">
        <f t="shared" si="12"/>
        <v>0</v>
      </c>
      <c r="BJ7" s="2">
        <f t="shared" si="12"/>
        <v>0</v>
      </c>
      <c r="BK7" s="2">
        <f t="shared" si="12"/>
        <v>0</v>
      </c>
      <c r="BL7" s="2">
        <f t="shared" si="12"/>
        <v>0</v>
      </c>
      <c r="BM7" s="2">
        <f t="shared" si="12"/>
        <v>0</v>
      </c>
      <c r="BN7" s="2">
        <f t="shared" si="12"/>
        <v>0</v>
      </c>
      <c r="BO7" s="2">
        <f t="shared" si="12"/>
        <v>0</v>
      </c>
      <c r="BP7" s="2">
        <f t="shared" si="12"/>
        <v>0</v>
      </c>
      <c r="BQ7" s="2">
        <f t="shared" si="12"/>
        <v>0</v>
      </c>
      <c r="BR7" s="2">
        <f t="shared" si="12"/>
        <v>0</v>
      </c>
      <c r="BS7" s="2">
        <f t="shared" si="12"/>
        <v>0</v>
      </c>
    </row>
    <row r="8" spans="2:71">
      <c r="B8" t="s">
        <v>24</v>
      </c>
      <c r="D8" s="2">
        <f t="shared" ref="D8:AI8" si="13">SUMIF($B$18:$B$538,$B8,D$18:D$538)</f>
        <v>143.36666593226283</v>
      </c>
      <c r="E8" s="2">
        <f t="shared" si="13"/>
        <v>107.95086585414721</v>
      </c>
      <c r="F8" s="2">
        <f t="shared" si="13"/>
        <v>123.67192170104209</v>
      </c>
      <c r="G8" s="2">
        <f t="shared" si="13"/>
        <v>126.86708306245366</v>
      </c>
      <c r="H8" s="2">
        <f t="shared" si="13"/>
        <v>128.8750952407141</v>
      </c>
      <c r="I8" s="2">
        <f t="shared" si="13"/>
        <v>159.79750953724815</v>
      </c>
      <c r="J8" s="2">
        <f t="shared" si="13"/>
        <v>142.6344189669453</v>
      </c>
      <c r="K8" s="2">
        <f t="shared" si="13"/>
        <v>146.31148662307714</v>
      </c>
      <c r="L8" s="2">
        <f t="shared" si="13"/>
        <v>152.39806127114838</v>
      </c>
      <c r="M8" s="2">
        <f t="shared" si="13"/>
        <v>158.87068038661465</v>
      </c>
      <c r="N8" s="2">
        <f t="shared" si="13"/>
        <v>80.587844041917265</v>
      </c>
      <c r="O8" s="2">
        <f t="shared" si="13"/>
        <v>219.79612422086626</v>
      </c>
      <c r="P8" s="2">
        <f t="shared" si="13"/>
        <v>185.49711717370658</v>
      </c>
      <c r="Q8" s="2">
        <f t="shared" si="13"/>
        <v>171.47545582456416</v>
      </c>
      <c r="R8" s="2">
        <f t="shared" si="13"/>
        <v>161.41011151631656</v>
      </c>
      <c r="S8" s="2">
        <f t="shared" si="13"/>
        <v>149.4354625759604</v>
      </c>
      <c r="T8" s="2">
        <f t="shared" si="13"/>
        <v>132.77368823355513</v>
      </c>
      <c r="U8" s="2">
        <f t="shared" si="13"/>
        <v>129.93555946322829</v>
      </c>
      <c r="V8" s="2">
        <f t="shared" si="13"/>
        <v>125.9472747093924</v>
      </c>
      <c r="W8" s="2">
        <f t="shared" si="13"/>
        <v>120.21410048262847</v>
      </c>
      <c r="X8" s="2">
        <f t="shared" si="13"/>
        <v>114.18743955729208</v>
      </c>
      <c r="Y8" s="2">
        <f t="shared" si="13"/>
        <v>110.24283919829139</v>
      </c>
      <c r="Z8" s="2">
        <f t="shared" si="13"/>
        <v>110.29395777681651</v>
      </c>
      <c r="AA8" s="2">
        <f t="shared" si="13"/>
        <v>110.41947173106288</v>
      </c>
      <c r="AB8" s="2">
        <f t="shared" si="13"/>
        <v>110.72933201746802</v>
      </c>
      <c r="AC8" s="2">
        <f t="shared" si="13"/>
        <v>110.91744386885192</v>
      </c>
      <c r="AD8" s="2">
        <f t="shared" si="13"/>
        <v>110.99000200581644</v>
      </c>
      <c r="AE8" s="2">
        <f t="shared" si="13"/>
        <v>111.11264073268589</v>
      </c>
      <c r="AF8" s="2">
        <f t="shared" si="13"/>
        <v>111.38582815185384</v>
      </c>
      <c r="AG8" s="2">
        <f t="shared" si="13"/>
        <v>76.995883385309298</v>
      </c>
      <c r="AH8" s="2">
        <f t="shared" si="13"/>
        <v>50.798173616540964</v>
      </c>
      <c r="AI8" s="2">
        <f t="shared" si="13"/>
        <v>50.423180151533913</v>
      </c>
      <c r="AJ8" s="2">
        <f t="shared" ref="AJ8:BS8" si="14">SUMIF($B$18:$B$538,$B8,AJ$18:AJ$538)</f>
        <v>50.570767611765611</v>
      </c>
      <c r="AK8" s="2">
        <f t="shared" si="14"/>
        <v>50.668364181941428</v>
      </c>
      <c r="AL8" s="2">
        <f t="shared" si="14"/>
        <v>50.344731454830722</v>
      </c>
      <c r="AM8" s="2">
        <f t="shared" si="14"/>
        <v>50.023827009983918</v>
      </c>
      <c r="AN8" s="2">
        <f t="shared" si="14"/>
        <v>50.023827009983918</v>
      </c>
      <c r="AO8" s="2">
        <f t="shared" si="14"/>
        <v>50.023827009983918</v>
      </c>
      <c r="AP8" s="2">
        <f t="shared" si="14"/>
        <v>50.023827009983918</v>
      </c>
      <c r="AQ8" s="2">
        <f t="shared" si="14"/>
        <v>50.023827009983918</v>
      </c>
      <c r="AR8" s="2">
        <f t="shared" si="14"/>
        <v>50.023827009983918</v>
      </c>
      <c r="AS8" s="2">
        <f t="shared" si="14"/>
        <v>50.023827009983918</v>
      </c>
      <c r="AT8" s="2">
        <f t="shared" si="14"/>
        <v>50.023827009983918</v>
      </c>
      <c r="AU8" s="2">
        <f t="shared" si="14"/>
        <v>50.023827009983918</v>
      </c>
      <c r="AV8" s="2">
        <f t="shared" si="14"/>
        <v>50.023827009983918</v>
      </c>
      <c r="AW8" s="2">
        <f t="shared" si="14"/>
        <v>50.023827009983918</v>
      </c>
      <c r="AX8" s="2">
        <f t="shared" si="14"/>
        <v>49.820819480386042</v>
      </c>
      <c r="AY8" s="2">
        <f t="shared" si="14"/>
        <v>49.150865575999845</v>
      </c>
      <c r="AZ8" s="2">
        <f t="shared" si="14"/>
        <v>48.030193233520222</v>
      </c>
      <c r="BA8" s="2">
        <f t="shared" si="14"/>
        <v>46.859887214548067</v>
      </c>
      <c r="BB8" s="2">
        <f t="shared" si="14"/>
        <v>46.343268321358337</v>
      </c>
      <c r="BC8" s="2">
        <f t="shared" si="14"/>
        <v>44.261088379080007</v>
      </c>
      <c r="BD8" s="2">
        <f t="shared" si="14"/>
        <v>39.929361437933714</v>
      </c>
      <c r="BE8" s="2">
        <f t="shared" si="14"/>
        <v>35.108351471606454</v>
      </c>
      <c r="BF8" s="2">
        <f t="shared" si="14"/>
        <v>29.414878250807085</v>
      </c>
      <c r="BG8" s="2">
        <f t="shared" si="14"/>
        <v>23.511277528958086</v>
      </c>
      <c r="BH8" s="2">
        <f t="shared" si="14"/>
        <v>18.121968143963468</v>
      </c>
      <c r="BI8" s="2">
        <f t="shared" si="14"/>
        <v>14.104625552420035</v>
      </c>
      <c r="BJ8" s="2">
        <f t="shared" si="14"/>
        <v>10.013773297924875</v>
      </c>
      <c r="BK8" s="2">
        <f t="shared" si="14"/>
        <v>6.1658665626689544</v>
      </c>
      <c r="BL8" s="2">
        <f t="shared" si="14"/>
        <v>3.0198752584827813</v>
      </c>
      <c r="BM8" s="2">
        <f t="shared" si="14"/>
        <v>-8.5265128291212022E-14</v>
      </c>
      <c r="BN8" s="2">
        <f t="shared" si="14"/>
        <v>0</v>
      </c>
      <c r="BO8" s="2">
        <f t="shared" si="14"/>
        <v>0</v>
      </c>
      <c r="BP8" s="2">
        <f t="shared" si="14"/>
        <v>0</v>
      </c>
      <c r="BQ8" s="2">
        <f t="shared" si="14"/>
        <v>0</v>
      </c>
      <c r="BR8" s="2">
        <f t="shared" si="14"/>
        <v>0</v>
      </c>
      <c r="BS8" s="2">
        <f t="shared" si="14"/>
        <v>0</v>
      </c>
    </row>
    <row r="9" spans="2:71">
      <c r="B9" s="10" t="s">
        <v>66</v>
      </c>
      <c r="C9" s="10"/>
      <c r="D9" s="2">
        <f t="shared" ref="D9:AI9" si="15">SUMIF($B$18:$B$469,$B9,D$18:D$469)</f>
        <v>0</v>
      </c>
      <c r="E9" s="2">
        <f t="shared" si="15"/>
        <v>0</v>
      </c>
      <c r="F9" s="2">
        <f t="shared" si="15"/>
        <v>0</v>
      </c>
      <c r="G9" s="2">
        <f t="shared" si="15"/>
        <v>0</v>
      </c>
      <c r="H9" s="2">
        <f t="shared" si="15"/>
        <v>-27.571617918402151</v>
      </c>
      <c r="I9" s="2">
        <f t="shared" si="15"/>
        <v>0</v>
      </c>
      <c r="J9" s="2">
        <f t="shared" si="15"/>
        <v>0</v>
      </c>
      <c r="K9" s="2">
        <f t="shared" si="15"/>
        <v>0</v>
      </c>
      <c r="L9" s="2">
        <f t="shared" si="15"/>
        <v>0</v>
      </c>
      <c r="M9" s="2">
        <f t="shared" si="15"/>
        <v>0</v>
      </c>
      <c r="N9" s="2">
        <f t="shared" si="15"/>
        <v>-6.8259921254501021</v>
      </c>
      <c r="O9" s="2">
        <f t="shared" si="15"/>
        <v>0</v>
      </c>
      <c r="P9" s="2">
        <f t="shared" si="15"/>
        <v>0</v>
      </c>
      <c r="Q9" s="2">
        <f t="shared" si="15"/>
        <v>0</v>
      </c>
      <c r="R9" s="2">
        <f t="shared" si="15"/>
        <v>0</v>
      </c>
      <c r="S9" s="2">
        <f t="shared" si="15"/>
        <v>0</v>
      </c>
      <c r="T9" s="2">
        <f t="shared" si="15"/>
        <v>0</v>
      </c>
      <c r="U9" s="2">
        <f t="shared" si="15"/>
        <v>0</v>
      </c>
      <c r="V9" s="2">
        <f t="shared" si="15"/>
        <v>0</v>
      </c>
      <c r="W9" s="2">
        <f t="shared" si="15"/>
        <v>0</v>
      </c>
      <c r="X9" s="2">
        <f t="shared" si="15"/>
        <v>0</v>
      </c>
      <c r="Y9" s="2">
        <f t="shared" si="15"/>
        <v>0</v>
      </c>
      <c r="Z9" s="2">
        <f t="shared" si="15"/>
        <v>0</v>
      </c>
      <c r="AA9" s="2">
        <f t="shared" si="15"/>
        <v>0</v>
      </c>
      <c r="AB9" s="2">
        <f t="shared" si="15"/>
        <v>0</v>
      </c>
      <c r="AC9" s="2">
        <f t="shared" si="15"/>
        <v>0</v>
      </c>
      <c r="AD9" s="2">
        <f t="shared" si="15"/>
        <v>0</v>
      </c>
      <c r="AE9" s="2">
        <f t="shared" si="15"/>
        <v>0</v>
      </c>
      <c r="AF9" s="2">
        <f t="shared" si="15"/>
        <v>0</v>
      </c>
      <c r="AG9" s="2">
        <f t="shared" si="15"/>
        <v>0</v>
      </c>
      <c r="AH9" s="2">
        <f t="shared" si="15"/>
        <v>0</v>
      </c>
      <c r="AI9" s="2">
        <f t="shared" si="15"/>
        <v>0</v>
      </c>
      <c r="AJ9" s="2">
        <f t="shared" ref="AJ9:BS9" si="16">SUMIF($B$18:$B$469,$B9,AJ$18:AJ$469)</f>
        <v>0</v>
      </c>
      <c r="AK9" s="2">
        <f t="shared" si="16"/>
        <v>0</v>
      </c>
      <c r="AL9" s="2">
        <f t="shared" si="16"/>
        <v>0</v>
      </c>
      <c r="AM9" s="2">
        <f t="shared" si="16"/>
        <v>0</v>
      </c>
      <c r="AN9" s="2">
        <f t="shared" si="16"/>
        <v>0</v>
      </c>
      <c r="AO9" s="2">
        <f t="shared" si="16"/>
        <v>0</v>
      </c>
      <c r="AP9" s="2">
        <f t="shared" si="16"/>
        <v>0</v>
      </c>
      <c r="AQ9" s="2">
        <f t="shared" si="16"/>
        <v>0</v>
      </c>
      <c r="AR9" s="2">
        <f t="shared" si="16"/>
        <v>0</v>
      </c>
      <c r="AS9" s="2">
        <f t="shared" si="16"/>
        <v>0</v>
      </c>
      <c r="AT9" s="2">
        <f t="shared" si="16"/>
        <v>0</v>
      </c>
      <c r="AU9" s="2">
        <f t="shared" si="16"/>
        <v>0</v>
      </c>
      <c r="AV9" s="2">
        <f t="shared" si="16"/>
        <v>0</v>
      </c>
      <c r="AW9" s="2">
        <f t="shared" si="16"/>
        <v>0</v>
      </c>
      <c r="AX9" s="2">
        <f t="shared" si="16"/>
        <v>0</v>
      </c>
      <c r="AY9" s="2">
        <f t="shared" si="16"/>
        <v>0</v>
      </c>
      <c r="AZ9" s="2">
        <f t="shared" si="16"/>
        <v>0</v>
      </c>
      <c r="BA9" s="2">
        <f t="shared" si="16"/>
        <v>0</v>
      </c>
      <c r="BB9" s="2">
        <f t="shared" si="16"/>
        <v>0</v>
      </c>
      <c r="BC9" s="2">
        <f t="shared" si="16"/>
        <v>0</v>
      </c>
      <c r="BD9" s="2">
        <f t="shared" si="16"/>
        <v>0</v>
      </c>
      <c r="BE9" s="2">
        <f t="shared" si="16"/>
        <v>0</v>
      </c>
      <c r="BF9" s="2">
        <f t="shared" si="16"/>
        <v>0</v>
      </c>
      <c r="BG9" s="2">
        <f t="shared" si="16"/>
        <v>0</v>
      </c>
      <c r="BH9" s="2">
        <f t="shared" si="16"/>
        <v>0</v>
      </c>
      <c r="BI9" s="2">
        <f t="shared" si="16"/>
        <v>0</v>
      </c>
      <c r="BJ9" s="2">
        <f t="shared" si="16"/>
        <v>0</v>
      </c>
      <c r="BK9" s="2">
        <f t="shared" si="16"/>
        <v>0</v>
      </c>
      <c r="BL9" s="2">
        <f t="shared" si="16"/>
        <v>0</v>
      </c>
      <c r="BM9" s="2">
        <f t="shared" si="16"/>
        <v>0</v>
      </c>
      <c r="BN9" s="2">
        <f t="shared" si="16"/>
        <v>0</v>
      </c>
      <c r="BO9" s="2">
        <f t="shared" si="16"/>
        <v>0</v>
      </c>
      <c r="BP9" s="2">
        <f t="shared" si="16"/>
        <v>0</v>
      </c>
      <c r="BQ9" s="2">
        <f t="shared" si="16"/>
        <v>0</v>
      </c>
      <c r="BR9" s="2">
        <f t="shared" si="16"/>
        <v>0</v>
      </c>
      <c r="BS9" s="2">
        <f t="shared" si="16"/>
        <v>0</v>
      </c>
    </row>
    <row r="11" spans="2:71">
      <c r="B11" t="s">
        <v>36</v>
      </c>
      <c r="D11" s="2">
        <f t="shared" ref="D11:AI11" si="17">D69+D123+D170+D217+D268+D319+D370+D468+D421+D518</f>
        <v>266.209089429865</v>
      </c>
      <c r="E11" s="2">
        <f t="shared" si="17"/>
        <v>550.43111093381822</v>
      </c>
      <c r="F11" s="2">
        <f t="shared" si="17"/>
        <v>869.19696944146915</v>
      </c>
      <c r="G11" s="2">
        <f t="shared" si="17"/>
        <v>1182.6217687265369</v>
      </c>
      <c r="H11" s="2">
        <f t="shared" si="17"/>
        <v>1410.0182125924021</v>
      </c>
      <c r="I11" s="2">
        <f t="shared" si="17"/>
        <v>1595.5063572985198</v>
      </c>
      <c r="J11" s="2">
        <f t="shared" si="17"/>
        <v>1809.5831030678814</v>
      </c>
      <c r="K11" s="2">
        <f t="shared" si="17"/>
        <v>2043.909394069015</v>
      </c>
      <c r="L11" s="2">
        <f t="shared" si="17"/>
        <v>2252.8071116103893</v>
      </c>
      <c r="M11" s="2">
        <f t="shared" si="17"/>
        <v>2450.3175958879197</v>
      </c>
      <c r="N11" s="2">
        <f t="shared" si="17"/>
        <v>2462.4103056107788</v>
      </c>
      <c r="O11" s="2">
        <f t="shared" si="17"/>
        <v>2354.7824191035406</v>
      </c>
      <c r="P11" s="2">
        <f t="shared" si="17"/>
        <v>2255.1928537503363</v>
      </c>
      <c r="Q11" s="2">
        <f t="shared" si="17"/>
        <v>2163.6376381607683</v>
      </c>
      <c r="R11" s="2">
        <f t="shared" si="17"/>
        <v>2079.1989796626258</v>
      </c>
      <c r="S11" s="2">
        <f t="shared" si="17"/>
        <v>2003.5118123286243</v>
      </c>
      <c r="T11" s="2">
        <f t="shared" si="17"/>
        <v>1942.0390387386738</v>
      </c>
      <c r="U11" s="2">
        <f t="shared" si="17"/>
        <v>1881.780911104391</v>
      </c>
      <c r="V11" s="2">
        <f t="shared" si="17"/>
        <v>1823.3964706019501</v>
      </c>
      <c r="W11" s="2">
        <f t="shared" si="17"/>
        <v>1767.4186235938275</v>
      </c>
      <c r="X11" s="2">
        <f t="shared" si="17"/>
        <v>1714.4517749592546</v>
      </c>
      <c r="Y11" s="2">
        <f t="shared" si="17"/>
        <v>1664.4279479492707</v>
      </c>
      <c r="Z11" s="2">
        <f t="shared" si="17"/>
        <v>1614.4041209392867</v>
      </c>
      <c r="AA11" s="2">
        <f t="shared" si="17"/>
        <v>1564.3802939293028</v>
      </c>
      <c r="AB11" s="2">
        <f t="shared" si="17"/>
        <v>1514.3564669193188</v>
      </c>
      <c r="AC11" s="2">
        <f t="shared" si="17"/>
        <v>1464.3326399093348</v>
      </c>
      <c r="AD11" s="2">
        <f t="shared" si="17"/>
        <v>1414.3088128993509</v>
      </c>
      <c r="AE11" s="2">
        <f t="shared" si="17"/>
        <v>1364.2849858893674</v>
      </c>
      <c r="AF11" s="2">
        <f t="shared" si="17"/>
        <v>1314.2611588793834</v>
      </c>
      <c r="AG11" s="2">
        <f t="shared" si="17"/>
        <v>1264.2373318693994</v>
      </c>
      <c r="AH11" s="2">
        <f t="shared" si="17"/>
        <v>1214.2135048594155</v>
      </c>
      <c r="AI11" s="2">
        <f t="shared" si="17"/>
        <v>1164.1896778494315</v>
      </c>
      <c r="AJ11" s="2">
        <f t="shared" ref="AJ11:BP11" si="18">AJ69+AJ123+AJ170+AJ217+AJ268+AJ319+AJ370+AJ468+AJ421+AJ518</f>
        <v>1114.1658508394476</v>
      </c>
      <c r="AK11" s="2">
        <f t="shared" si="18"/>
        <v>1064.1420238294636</v>
      </c>
      <c r="AL11" s="2">
        <f t="shared" si="18"/>
        <v>1014.1181968194797</v>
      </c>
      <c r="AM11" s="2">
        <f t="shared" si="18"/>
        <v>964.09436980949579</v>
      </c>
      <c r="AN11" s="2">
        <f t="shared" si="18"/>
        <v>914.07054279951183</v>
      </c>
      <c r="AO11" s="2">
        <f t="shared" si="18"/>
        <v>864.04671578952809</v>
      </c>
      <c r="AP11" s="2">
        <f t="shared" si="18"/>
        <v>814.02288877954413</v>
      </c>
      <c r="AQ11" s="2">
        <f t="shared" si="18"/>
        <v>763.99906176956017</v>
      </c>
      <c r="AR11" s="2">
        <f t="shared" si="18"/>
        <v>713.97523475957621</v>
      </c>
      <c r="AS11" s="2">
        <f t="shared" si="18"/>
        <v>663.95140774959225</v>
      </c>
      <c r="AT11" s="2">
        <f t="shared" si="18"/>
        <v>613.9275807396084</v>
      </c>
      <c r="AU11" s="2">
        <f t="shared" si="18"/>
        <v>563.90375372962455</v>
      </c>
      <c r="AV11" s="2">
        <f t="shared" si="18"/>
        <v>513.87992671964059</v>
      </c>
      <c r="AW11" s="2">
        <f t="shared" si="18"/>
        <v>463.85609970965669</v>
      </c>
      <c r="AX11" s="2">
        <f t="shared" si="18"/>
        <v>414.0352802292706</v>
      </c>
      <c r="AY11" s="2">
        <f t="shared" si="18"/>
        <v>364.88441465327077</v>
      </c>
      <c r="AZ11" s="2">
        <f t="shared" si="18"/>
        <v>316.85422141975056</v>
      </c>
      <c r="BA11" s="2">
        <f t="shared" si="18"/>
        <v>269.99433420520245</v>
      </c>
      <c r="BB11" s="2">
        <f t="shared" si="18"/>
        <v>223.6510658838441</v>
      </c>
      <c r="BC11" s="2">
        <f t="shared" si="18"/>
        <v>179.38997750476409</v>
      </c>
      <c r="BD11" s="2">
        <f t="shared" si="18"/>
        <v>139.46061606683037</v>
      </c>
      <c r="BE11" s="2">
        <f t="shared" si="18"/>
        <v>104.35226459522391</v>
      </c>
      <c r="BF11" s="2">
        <f t="shared" si="18"/>
        <v>74.937386344416836</v>
      </c>
      <c r="BG11" s="2">
        <f t="shared" si="18"/>
        <v>51.426108815458768</v>
      </c>
      <c r="BH11" s="2">
        <f t="shared" si="18"/>
        <v>33.304140671495304</v>
      </c>
      <c r="BI11" s="2">
        <f t="shared" si="18"/>
        <v>19.199515119075262</v>
      </c>
      <c r="BJ11" s="2">
        <f t="shared" si="18"/>
        <v>9.1857418211503887</v>
      </c>
      <c r="BK11" s="2">
        <f t="shared" si="18"/>
        <v>3.0198752584814343</v>
      </c>
      <c r="BL11" s="2">
        <f t="shared" si="18"/>
        <v>-1.346991962414279E-12</v>
      </c>
      <c r="BM11" s="2">
        <f t="shared" si="18"/>
        <v>-1.261726834123067E-12</v>
      </c>
      <c r="BN11" s="2">
        <f t="shared" si="18"/>
        <v>-1.261726834123067E-12</v>
      </c>
      <c r="BO11" s="2">
        <f t="shared" si="18"/>
        <v>-1.261726834123067E-12</v>
      </c>
      <c r="BP11" s="2">
        <f t="shared" si="18"/>
        <v>-1.261726834123067E-12</v>
      </c>
      <c r="BQ11" s="2">
        <f t="shared" ref="BQ11:BS11" si="19">BQ69+BQ123+BQ170+BQ217+BQ268+BQ319+BQ370+BQ468+BQ421+BQ518</f>
        <v>-1.261726834123067E-12</v>
      </c>
      <c r="BR11" s="2">
        <f t="shared" si="19"/>
        <v>-1.261726834123067E-12</v>
      </c>
      <c r="BS11" s="2">
        <f t="shared" si="19"/>
        <v>-1.261726834123067E-12</v>
      </c>
    </row>
    <row r="12" spans="2:71">
      <c r="B12" t="s">
        <v>37</v>
      </c>
      <c r="D12" s="2">
        <f t="shared" ref="D12:AI12" si="20">D32+D86+D140+D187+D234+D285+D336+D438+D387+D488</f>
        <v>1950.0718820988307</v>
      </c>
      <c r="E12" s="2">
        <f t="shared" si="20"/>
        <v>1857.1602162062279</v>
      </c>
      <c r="F12" s="2">
        <f t="shared" si="20"/>
        <v>1764.2485503136249</v>
      </c>
      <c r="G12" s="2">
        <f t="shared" si="20"/>
        <v>1685.3044715203632</v>
      </c>
      <c r="H12" s="2">
        <f t="shared" si="20"/>
        <v>1519.7687703041079</v>
      </c>
      <c r="I12" s="2">
        <f t="shared" si="20"/>
        <v>1477.1335609310991</v>
      </c>
      <c r="J12" s="2">
        <f t="shared" si="20"/>
        <v>1413.1586963704365</v>
      </c>
      <c r="K12" s="2">
        <f t="shared" si="20"/>
        <v>1344.5955389584237</v>
      </c>
      <c r="L12" s="2">
        <f t="shared" si="20"/>
        <v>1280.8146789832447</v>
      </c>
      <c r="M12" s="2">
        <f t="shared" si="20"/>
        <v>1217.0338190080654</v>
      </c>
      <c r="N12" s="2">
        <f t="shared" si="20"/>
        <v>1117.1464760798394</v>
      </c>
      <c r="O12" s="2">
        <f t="shared" si="20"/>
        <v>1056.98977393522</v>
      </c>
      <c r="P12" s="2">
        <f t="shared" si="20"/>
        <v>996.83307179060068</v>
      </c>
      <c r="Q12" s="2">
        <f t="shared" si="20"/>
        <v>936.67636964598137</v>
      </c>
      <c r="R12" s="2">
        <f t="shared" si="20"/>
        <v>876.51966750136194</v>
      </c>
      <c r="S12" s="2">
        <f t="shared" si="20"/>
        <v>816.36296535674262</v>
      </c>
      <c r="T12" s="2">
        <f t="shared" si="20"/>
        <v>756.2062632121233</v>
      </c>
      <c r="U12" s="2">
        <f t="shared" si="20"/>
        <v>696.04956106750387</v>
      </c>
      <c r="V12" s="2">
        <f t="shared" si="20"/>
        <v>635.89285892288456</v>
      </c>
      <c r="W12" s="2">
        <f t="shared" si="20"/>
        <v>575.73615677826524</v>
      </c>
      <c r="X12" s="2">
        <f t="shared" si="20"/>
        <v>515.55903774499382</v>
      </c>
      <c r="Y12" s="2">
        <f t="shared" si="20"/>
        <v>455.34002555668633</v>
      </c>
      <c r="Z12" s="2">
        <f t="shared" si="20"/>
        <v>395.06989478985372</v>
      </c>
      <c r="AA12" s="2">
        <f t="shared" si="20"/>
        <v>334.67425006877477</v>
      </c>
      <c r="AB12" s="2">
        <f t="shared" si="20"/>
        <v>273.96874506129063</v>
      </c>
      <c r="AC12" s="2">
        <f t="shared" si="20"/>
        <v>213.0751282024226</v>
      </c>
      <c r="AD12" s="2">
        <f t="shared" si="20"/>
        <v>152.10895320659009</v>
      </c>
      <c r="AE12" s="2">
        <f t="shared" si="20"/>
        <v>91.020139483888087</v>
      </c>
      <c r="AF12" s="2">
        <f t="shared" si="20"/>
        <v>29.658138342018169</v>
      </c>
      <c r="AG12" s="2">
        <f t="shared" si="20"/>
        <v>2.6860819666927758</v>
      </c>
      <c r="AH12" s="2">
        <f t="shared" si="20"/>
        <v>1.9117353601357319</v>
      </c>
      <c r="AI12" s="2">
        <f t="shared" si="20"/>
        <v>1.5123822185857287</v>
      </c>
      <c r="AJ12" s="2">
        <f t="shared" ref="AJ12:BP12" si="21">AJ32+AJ86+AJ140+AJ187+AJ234+AJ285+AJ336+AJ438+AJ387+AJ488</f>
        <v>0.96544161680403162</v>
      </c>
      <c r="AK12" s="2">
        <f t="shared" si="21"/>
        <v>0.32090444484652303</v>
      </c>
      <c r="AL12" s="2">
        <f t="shared" si="21"/>
        <v>-2.8047009159593017E-13</v>
      </c>
      <c r="AM12" s="2">
        <f t="shared" si="21"/>
        <v>-2.8047009159593017E-13</v>
      </c>
      <c r="AN12" s="2">
        <f t="shared" si="21"/>
        <v>-2.8047009159593017E-13</v>
      </c>
      <c r="AO12" s="2">
        <f t="shared" si="21"/>
        <v>-2.8047009159593017E-13</v>
      </c>
      <c r="AP12" s="2">
        <f t="shared" si="21"/>
        <v>-2.8047009159593017E-13</v>
      </c>
      <c r="AQ12" s="2">
        <f t="shared" si="21"/>
        <v>-2.8047009159593017E-13</v>
      </c>
      <c r="AR12" s="2">
        <f t="shared" si="21"/>
        <v>-2.8047009159593017E-13</v>
      </c>
      <c r="AS12" s="2">
        <f t="shared" si="21"/>
        <v>-2.8047009159593017E-13</v>
      </c>
      <c r="AT12" s="2">
        <f t="shared" si="21"/>
        <v>-2.8047009159593017E-13</v>
      </c>
      <c r="AU12" s="2">
        <f t="shared" si="21"/>
        <v>-2.8047009159593017E-13</v>
      </c>
      <c r="AV12" s="2">
        <f t="shared" si="21"/>
        <v>-2.8047009159593017E-13</v>
      </c>
      <c r="AW12" s="2">
        <f t="shared" si="21"/>
        <v>-2.8047009159593017E-13</v>
      </c>
      <c r="AX12" s="2">
        <f t="shared" si="21"/>
        <v>-2.8047009159593017E-13</v>
      </c>
      <c r="AY12" s="2">
        <f t="shared" si="21"/>
        <v>-2.8047009159593017E-13</v>
      </c>
      <c r="AZ12" s="2">
        <f t="shared" si="21"/>
        <v>-2.8047009159593017E-13</v>
      </c>
      <c r="BA12" s="2">
        <f t="shared" si="21"/>
        <v>-2.8047009159593017E-13</v>
      </c>
      <c r="BB12" s="2">
        <f t="shared" si="21"/>
        <v>-2.8047009159593017E-13</v>
      </c>
      <c r="BC12" s="2">
        <f t="shared" si="21"/>
        <v>-2.8047009159593017E-13</v>
      </c>
      <c r="BD12" s="2">
        <f t="shared" si="21"/>
        <v>-2.8047009159593017E-13</v>
      </c>
      <c r="BE12" s="2">
        <f t="shared" si="21"/>
        <v>-2.8047009159593017E-13</v>
      </c>
      <c r="BF12" s="2">
        <f t="shared" si="21"/>
        <v>-2.8047009159593017E-13</v>
      </c>
      <c r="BG12" s="2">
        <f t="shared" si="21"/>
        <v>-2.8047009159593017E-13</v>
      </c>
      <c r="BH12" s="2">
        <f t="shared" si="21"/>
        <v>-2.8047009159593017E-13</v>
      </c>
      <c r="BI12" s="2">
        <f t="shared" si="21"/>
        <v>-2.8047009159593017E-13</v>
      </c>
      <c r="BJ12" s="2">
        <f t="shared" si="21"/>
        <v>-2.8047009159593017E-13</v>
      </c>
      <c r="BK12" s="2">
        <f t="shared" si="21"/>
        <v>-2.8047009159593017E-13</v>
      </c>
      <c r="BL12" s="2">
        <f t="shared" si="21"/>
        <v>-2.8047009159593017E-13</v>
      </c>
      <c r="BM12" s="2">
        <f t="shared" si="21"/>
        <v>-2.8047009159593017E-13</v>
      </c>
      <c r="BN12" s="2">
        <f t="shared" si="21"/>
        <v>-2.8047009159593017E-13</v>
      </c>
      <c r="BO12" s="2">
        <f t="shared" si="21"/>
        <v>-2.8047009159593017E-13</v>
      </c>
      <c r="BP12" s="2">
        <f t="shared" si="21"/>
        <v>-2.8047009159593017E-13</v>
      </c>
      <c r="BQ12" s="2">
        <f t="shared" ref="BQ12:BS12" si="22">BQ32+BQ86+BQ140+BQ187+BQ234+BQ285+BQ336+BQ438+BQ387+BQ488</f>
        <v>-2.8047009159593017E-13</v>
      </c>
      <c r="BR12" s="2">
        <f t="shared" si="22"/>
        <v>-2.8047009159593017E-13</v>
      </c>
      <c r="BS12" s="2">
        <f t="shared" si="22"/>
        <v>-2.8047009159593017E-13</v>
      </c>
    </row>
    <row r="13" spans="2:71">
      <c r="B13" t="s">
        <v>67</v>
      </c>
      <c r="D13" s="2">
        <f>D542</f>
        <v>0</v>
      </c>
      <c r="E13" s="2">
        <f t="shared" ref="E13:BK13" si="23">E542</f>
        <v>0</v>
      </c>
      <c r="F13" s="2">
        <f t="shared" si="23"/>
        <v>0</v>
      </c>
      <c r="G13" s="2">
        <f t="shared" si="23"/>
        <v>0</v>
      </c>
      <c r="H13" s="2">
        <f t="shared" si="23"/>
        <v>70.874168634143075</v>
      </c>
      <c r="I13" s="2">
        <f t="shared" si="23"/>
        <v>27.646811206020775</v>
      </c>
      <c r="J13" s="2">
        <f t="shared" si="23"/>
        <v>20.735108404515582</v>
      </c>
      <c r="K13" s="2">
        <f t="shared" si="23"/>
        <v>18.411698454360476</v>
      </c>
      <c r="L13" s="2">
        <f t="shared" si="23"/>
        <v>9.2058492271802415</v>
      </c>
      <c r="M13" s="2">
        <f t="shared" si="23"/>
        <v>7.1054273576010019E-15</v>
      </c>
      <c r="N13" s="2">
        <f t="shared" si="23"/>
        <v>161.12636477114086</v>
      </c>
      <c r="O13" s="2">
        <f t="shared" si="23"/>
        <v>109.11482920213139</v>
      </c>
      <c r="P13" s="2">
        <f t="shared" si="23"/>
        <v>83.363979526248826</v>
      </c>
      <c r="Q13" s="2">
        <f t="shared" si="23"/>
        <v>63.600441435871744</v>
      </c>
      <c r="R13" s="2">
        <f t="shared" si="23"/>
        <v>46.785690562317328</v>
      </c>
      <c r="S13" s="2">
        <f t="shared" si="23"/>
        <v>33.194097464977972</v>
      </c>
      <c r="T13" s="2">
        <f t="shared" si="23"/>
        <v>22.049884965992845</v>
      </c>
      <c r="U13" s="2">
        <f t="shared" si="23"/>
        <v>12.529155281666663</v>
      </c>
      <c r="V13" s="2">
        <f t="shared" si="23"/>
        <v>5.1230232193343266</v>
      </c>
      <c r="W13" s="2">
        <f t="shared" si="23"/>
        <v>1.0434718894478445</v>
      </c>
      <c r="X13" s="2">
        <f t="shared" si="23"/>
        <v>2.2204460492503131E-16</v>
      </c>
      <c r="Y13" s="2">
        <f t="shared" si="23"/>
        <v>2.2204460492503131E-16</v>
      </c>
      <c r="Z13" s="2">
        <f t="shared" si="23"/>
        <v>2.2204460492503131E-16</v>
      </c>
      <c r="AA13" s="2">
        <f t="shared" si="23"/>
        <v>2.2204460492503131E-16</v>
      </c>
      <c r="AB13" s="2">
        <f t="shared" si="23"/>
        <v>2.2204460492503131E-16</v>
      </c>
      <c r="AC13" s="2">
        <f t="shared" si="23"/>
        <v>2.2204460492503131E-16</v>
      </c>
      <c r="AD13" s="2">
        <f t="shared" si="23"/>
        <v>2.2204460492503131E-16</v>
      </c>
      <c r="AE13" s="2">
        <f t="shared" si="23"/>
        <v>2.2204460492503131E-16</v>
      </c>
      <c r="AF13" s="2">
        <f t="shared" si="23"/>
        <v>2.2204460492503131E-16</v>
      </c>
      <c r="AG13" s="2">
        <f t="shared" si="23"/>
        <v>2.2204460492503131E-16</v>
      </c>
      <c r="AH13" s="2">
        <f t="shared" si="23"/>
        <v>2.2204460492503131E-16</v>
      </c>
      <c r="AI13" s="2">
        <f t="shared" si="23"/>
        <v>2.2204460492503131E-16</v>
      </c>
      <c r="AJ13" s="2">
        <f t="shared" si="23"/>
        <v>2.2204460492503131E-16</v>
      </c>
      <c r="AK13" s="2">
        <f t="shared" si="23"/>
        <v>2.2204460492503131E-16</v>
      </c>
      <c r="AL13" s="2">
        <f t="shared" si="23"/>
        <v>2.2204460492503131E-16</v>
      </c>
      <c r="AM13" s="2">
        <f t="shared" si="23"/>
        <v>2.2204460492503131E-16</v>
      </c>
      <c r="AN13" s="2">
        <f t="shared" si="23"/>
        <v>2.2204460492503131E-16</v>
      </c>
      <c r="AO13" s="2">
        <f t="shared" si="23"/>
        <v>2.2204460492503131E-16</v>
      </c>
      <c r="AP13" s="2">
        <f t="shared" si="23"/>
        <v>2.2204460492503131E-16</v>
      </c>
      <c r="AQ13" s="2">
        <f t="shared" si="23"/>
        <v>2.2204460492503131E-16</v>
      </c>
      <c r="AR13" s="2">
        <f t="shared" si="23"/>
        <v>2.2204460492503131E-16</v>
      </c>
      <c r="AS13" s="2">
        <f t="shared" si="23"/>
        <v>2.2204460492503131E-16</v>
      </c>
      <c r="AT13" s="2">
        <f t="shared" si="23"/>
        <v>2.2204460492503131E-16</v>
      </c>
      <c r="AU13" s="2">
        <f t="shared" si="23"/>
        <v>2.2204460492503131E-16</v>
      </c>
      <c r="AV13" s="2">
        <f t="shared" si="23"/>
        <v>2.2204460492503131E-16</v>
      </c>
      <c r="AW13" s="2">
        <f t="shared" si="23"/>
        <v>2.2204460492503131E-16</v>
      </c>
      <c r="AX13" s="2">
        <f t="shared" si="23"/>
        <v>2.2204460492503131E-16</v>
      </c>
      <c r="AY13" s="2">
        <f t="shared" si="23"/>
        <v>2.2204460492503131E-16</v>
      </c>
      <c r="AZ13" s="2">
        <f t="shared" si="23"/>
        <v>2.2204460492503131E-16</v>
      </c>
      <c r="BA13" s="2">
        <f t="shared" si="23"/>
        <v>2.2204460492503131E-16</v>
      </c>
      <c r="BB13" s="2">
        <f t="shared" si="23"/>
        <v>2.2204460492503131E-16</v>
      </c>
      <c r="BC13" s="2">
        <f t="shared" si="23"/>
        <v>2.2204460492503131E-16</v>
      </c>
      <c r="BD13" s="2">
        <f t="shared" si="23"/>
        <v>2.2204460492503131E-16</v>
      </c>
      <c r="BE13" s="2">
        <f t="shared" si="23"/>
        <v>2.2204460492503131E-16</v>
      </c>
      <c r="BF13" s="2">
        <f t="shared" si="23"/>
        <v>2.2204460492503131E-16</v>
      </c>
      <c r="BG13" s="2">
        <f t="shared" si="23"/>
        <v>2.2204460492503131E-16</v>
      </c>
      <c r="BH13" s="2">
        <f t="shared" si="23"/>
        <v>2.2204460492503131E-16</v>
      </c>
      <c r="BI13" s="2">
        <f t="shared" si="23"/>
        <v>2.2204460492503131E-16</v>
      </c>
      <c r="BJ13" s="2">
        <f t="shared" si="23"/>
        <v>2.2204460492503131E-16</v>
      </c>
      <c r="BK13" s="2">
        <f t="shared" si="23"/>
        <v>2.2204460492503131E-16</v>
      </c>
      <c r="BL13" s="2">
        <f t="shared" ref="BL13:BP13" si="24">BL542</f>
        <v>2.2204460492503131E-16</v>
      </c>
      <c r="BM13" s="2">
        <f t="shared" si="24"/>
        <v>2.2204460492503131E-16</v>
      </c>
      <c r="BN13" s="2">
        <f t="shared" si="24"/>
        <v>2.2204460492503131E-16</v>
      </c>
      <c r="BO13" s="2">
        <f t="shared" si="24"/>
        <v>2.2204460492503131E-16</v>
      </c>
      <c r="BP13" s="2">
        <f t="shared" si="24"/>
        <v>2.2204460492503131E-16</v>
      </c>
      <c r="BQ13" s="2">
        <f t="shared" ref="BQ13:BS13" si="25">BQ542</f>
        <v>2.2204460492503131E-16</v>
      </c>
      <c r="BR13" s="2">
        <f t="shared" si="25"/>
        <v>2.2204460492503131E-16</v>
      </c>
      <c r="BS13" s="2">
        <f t="shared" si="25"/>
        <v>2.2204460492503131E-16</v>
      </c>
    </row>
    <row r="14" spans="2:71">
      <c r="B14" t="s">
        <v>118</v>
      </c>
      <c r="D14" s="2">
        <f>SUM(D11:D13)</f>
        <v>2216.2809715286958</v>
      </c>
      <c r="E14" s="2">
        <f t="shared" ref="E14:BK14" si="26">SUM(E11:E13)</f>
        <v>2407.5913271400459</v>
      </c>
      <c r="F14" s="2">
        <f t="shared" si="26"/>
        <v>2633.4455197550942</v>
      </c>
      <c r="G14" s="2">
        <f t="shared" si="26"/>
        <v>2867.9262402469003</v>
      </c>
      <c r="H14" s="2">
        <f t="shared" si="26"/>
        <v>3000.6611515306531</v>
      </c>
      <c r="I14" s="2">
        <f t="shared" si="26"/>
        <v>3100.2867294356397</v>
      </c>
      <c r="J14" s="2">
        <f t="shared" si="26"/>
        <v>3243.476907842833</v>
      </c>
      <c r="K14" s="2">
        <f t="shared" si="26"/>
        <v>3406.9166314817994</v>
      </c>
      <c r="L14" s="2">
        <f t="shared" si="26"/>
        <v>3542.8276398208141</v>
      </c>
      <c r="M14" s="2">
        <f t="shared" si="26"/>
        <v>3667.3514148959848</v>
      </c>
      <c r="N14" s="2">
        <f t="shared" si="26"/>
        <v>3740.683146461759</v>
      </c>
      <c r="O14" s="2">
        <f t="shared" si="26"/>
        <v>3520.8870222408918</v>
      </c>
      <c r="P14" s="2">
        <f t="shared" si="26"/>
        <v>3335.3899050671857</v>
      </c>
      <c r="Q14" s="2">
        <f t="shared" si="26"/>
        <v>3163.9144492426217</v>
      </c>
      <c r="R14" s="2">
        <f t="shared" si="26"/>
        <v>3002.5043377263055</v>
      </c>
      <c r="S14" s="2">
        <f t="shared" si="26"/>
        <v>2853.0688751503449</v>
      </c>
      <c r="T14" s="2">
        <f t="shared" si="26"/>
        <v>2720.29518691679</v>
      </c>
      <c r="U14" s="2">
        <f t="shared" si="26"/>
        <v>2590.3596274535616</v>
      </c>
      <c r="V14" s="2">
        <f t="shared" si="26"/>
        <v>2464.4123527441689</v>
      </c>
      <c r="W14" s="2">
        <f t="shared" si="26"/>
        <v>2344.1982522615408</v>
      </c>
      <c r="X14" s="2">
        <f t="shared" si="26"/>
        <v>2230.0108127042486</v>
      </c>
      <c r="Y14" s="2">
        <f t="shared" si="26"/>
        <v>2119.7679735059569</v>
      </c>
      <c r="Z14" s="2">
        <f t="shared" si="26"/>
        <v>2009.4740157291403</v>
      </c>
      <c r="AA14" s="2">
        <f t="shared" si="26"/>
        <v>1899.0545439980774</v>
      </c>
      <c r="AB14" s="2">
        <f t="shared" si="26"/>
        <v>1788.3252119806093</v>
      </c>
      <c r="AC14" s="2">
        <f t="shared" si="26"/>
        <v>1677.4077681117574</v>
      </c>
      <c r="AD14" s="2">
        <f t="shared" si="26"/>
        <v>1566.4177661059409</v>
      </c>
      <c r="AE14" s="2">
        <f t="shared" si="26"/>
        <v>1455.3051253732554</v>
      </c>
      <c r="AF14" s="2">
        <f t="shared" si="26"/>
        <v>1343.9192972214016</v>
      </c>
      <c r="AG14" s="2">
        <f t="shared" si="26"/>
        <v>1266.9234138360923</v>
      </c>
      <c r="AH14" s="2">
        <f t="shared" si="26"/>
        <v>1216.1252402195512</v>
      </c>
      <c r="AI14" s="2">
        <f t="shared" si="26"/>
        <v>1165.7020600680173</v>
      </c>
      <c r="AJ14" s="2">
        <f t="shared" si="26"/>
        <v>1115.1312924562517</v>
      </c>
      <c r="AK14" s="2">
        <f t="shared" si="26"/>
        <v>1064.4629282743101</v>
      </c>
      <c r="AL14" s="2">
        <f t="shared" si="26"/>
        <v>1014.1181968194795</v>
      </c>
      <c r="AM14" s="2">
        <f t="shared" si="26"/>
        <v>964.09436980949556</v>
      </c>
      <c r="AN14" s="2">
        <f t="shared" si="26"/>
        <v>914.0705427995116</v>
      </c>
      <c r="AO14" s="2">
        <f t="shared" si="26"/>
        <v>864.04671578952787</v>
      </c>
      <c r="AP14" s="2">
        <f t="shared" si="26"/>
        <v>814.02288877954391</v>
      </c>
      <c r="AQ14" s="2">
        <f t="shared" si="26"/>
        <v>763.99906176955994</v>
      </c>
      <c r="AR14" s="2">
        <f t="shared" si="26"/>
        <v>713.97523475957598</v>
      </c>
      <c r="AS14" s="2">
        <f t="shared" si="26"/>
        <v>663.95140774959202</v>
      </c>
      <c r="AT14" s="2">
        <f t="shared" si="26"/>
        <v>613.92758073960817</v>
      </c>
      <c r="AU14" s="2">
        <f t="shared" si="26"/>
        <v>563.90375372962433</v>
      </c>
      <c r="AV14" s="2">
        <f t="shared" si="26"/>
        <v>513.87992671964037</v>
      </c>
      <c r="AW14" s="2">
        <f t="shared" si="26"/>
        <v>463.85609970965641</v>
      </c>
      <c r="AX14" s="2">
        <f t="shared" si="26"/>
        <v>414.03528022927031</v>
      </c>
      <c r="AY14" s="2">
        <f t="shared" si="26"/>
        <v>364.88441465327048</v>
      </c>
      <c r="AZ14" s="2">
        <f t="shared" si="26"/>
        <v>316.85422141975027</v>
      </c>
      <c r="BA14" s="2">
        <f t="shared" si="26"/>
        <v>269.99433420520216</v>
      </c>
      <c r="BB14" s="2">
        <f t="shared" si="26"/>
        <v>223.65106588384381</v>
      </c>
      <c r="BC14" s="2">
        <f t="shared" si="26"/>
        <v>179.38997750476381</v>
      </c>
      <c r="BD14" s="2">
        <f t="shared" si="26"/>
        <v>139.46061606683008</v>
      </c>
      <c r="BE14" s="2">
        <f t="shared" si="26"/>
        <v>104.35226459522363</v>
      </c>
      <c r="BF14" s="2">
        <f t="shared" si="26"/>
        <v>74.937386344416552</v>
      </c>
      <c r="BG14" s="2">
        <f t="shared" si="26"/>
        <v>51.426108815458491</v>
      </c>
      <c r="BH14" s="2">
        <f t="shared" si="26"/>
        <v>33.304140671495027</v>
      </c>
      <c r="BI14" s="2">
        <f t="shared" si="26"/>
        <v>19.199515119074981</v>
      </c>
      <c r="BJ14" s="2">
        <f t="shared" si="26"/>
        <v>9.1857418211501081</v>
      </c>
      <c r="BK14" s="2">
        <f t="shared" si="26"/>
        <v>3.0198752584811537</v>
      </c>
      <c r="BL14" s="2">
        <f t="shared" ref="BL14:BP14" si="27">SUM(BL11:BL13)</f>
        <v>-1.6272400094052841E-12</v>
      </c>
      <c r="BM14" s="2">
        <f t="shared" si="27"/>
        <v>-1.5419748811140721E-12</v>
      </c>
      <c r="BN14" s="2">
        <f t="shared" si="27"/>
        <v>-1.5419748811140721E-12</v>
      </c>
      <c r="BO14" s="2">
        <f t="shared" si="27"/>
        <v>-1.5419748811140721E-12</v>
      </c>
      <c r="BP14" s="2">
        <f t="shared" si="27"/>
        <v>-1.5419748811140721E-12</v>
      </c>
      <c r="BQ14" s="2">
        <f t="shared" ref="BQ14:BS14" si="28">SUM(BQ11:BQ13)</f>
        <v>-1.5419748811140721E-12</v>
      </c>
      <c r="BR14" s="2">
        <f t="shared" si="28"/>
        <v>-1.5419748811140721E-12</v>
      </c>
      <c r="BS14" s="2">
        <f t="shared" si="28"/>
        <v>-1.5419748811140721E-12</v>
      </c>
    </row>
    <row r="15" spans="2:71">
      <c r="B15" t="s">
        <v>29</v>
      </c>
      <c r="D15" s="7">
        <f>(D6+D7-D8+D9)-D14</f>
        <v>0</v>
      </c>
      <c r="E15" s="7">
        <f t="shared" ref="E15:BK15" si="29">(E6+E7-E8+E9)-E14</f>
        <v>0</v>
      </c>
      <c r="F15" s="7">
        <f t="shared" si="29"/>
        <v>0</v>
      </c>
      <c r="G15" s="7">
        <f t="shared" si="29"/>
        <v>0</v>
      </c>
      <c r="H15" s="7">
        <f t="shared" si="29"/>
        <v>0</v>
      </c>
      <c r="I15" s="7">
        <f t="shared" si="29"/>
        <v>0</v>
      </c>
      <c r="J15" s="7">
        <f t="shared" si="29"/>
        <v>0</v>
      </c>
      <c r="K15" s="36">
        <f t="shared" si="29"/>
        <v>0</v>
      </c>
      <c r="L15" s="7">
        <f t="shared" si="29"/>
        <v>0</v>
      </c>
      <c r="M15" s="7">
        <f t="shared" si="29"/>
        <v>0</v>
      </c>
      <c r="N15" s="125">
        <f t="shared" si="29"/>
        <v>0</v>
      </c>
      <c r="O15" s="7">
        <f t="shared" si="29"/>
        <v>0</v>
      </c>
      <c r="P15" s="7">
        <f t="shared" si="29"/>
        <v>0</v>
      </c>
      <c r="Q15" s="7">
        <f t="shared" si="29"/>
        <v>0</v>
      </c>
      <c r="R15" s="7">
        <f t="shared" si="29"/>
        <v>0</v>
      </c>
      <c r="S15" s="7">
        <f t="shared" si="29"/>
        <v>0</v>
      </c>
      <c r="T15" s="7">
        <f t="shared" si="29"/>
        <v>0</v>
      </c>
      <c r="U15" s="7">
        <f t="shared" si="29"/>
        <v>0</v>
      </c>
      <c r="V15" s="7">
        <f t="shared" si="29"/>
        <v>0</v>
      </c>
      <c r="W15" s="7">
        <f t="shared" si="29"/>
        <v>0</v>
      </c>
      <c r="X15" s="7">
        <f t="shared" si="29"/>
        <v>0</v>
      </c>
      <c r="Y15" s="7">
        <f t="shared" si="29"/>
        <v>0</v>
      </c>
      <c r="Z15" s="7">
        <f t="shared" si="29"/>
        <v>0</v>
      </c>
      <c r="AA15" s="7">
        <f t="shared" si="29"/>
        <v>0</v>
      </c>
      <c r="AB15" s="7">
        <f t="shared" si="29"/>
        <v>0</v>
      </c>
      <c r="AC15" s="7">
        <f t="shared" si="29"/>
        <v>0</v>
      </c>
      <c r="AD15" s="7">
        <f t="shared" si="29"/>
        <v>0</v>
      </c>
      <c r="AE15" s="7">
        <f t="shared" si="29"/>
        <v>0</v>
      </c>
      <c r="AF15" s="7">
        <f t="shared" si="29"/>
        <v>0</v>
      </c>
      <c r="AG15" s="7">
        <f t="shared" si="29"/>
        <v>0</v>
      </c>
      <c r="AH15" s="7">
        <f t="shared" si="29"/>
        <v>0</v>
      </c>
      <c r="AI15" s="7">
        <f t="shared" si="29"/>
        <v>0</v>
      </c>
      <c r="AJ15" s="7">
        <f t="shared" si="29"/>
        <v>0</v>
      </c>
      <c r="AK15" s="7">
        <f t="shared" si="29"/>
        <v>0</v>
      </c>
      <c r="AL15" s="7">
        <f t="shared" si="29"/>
        <v>0</v>
      </c>
      <c r="AM15" s="7">
        <f t="shared" si="29"/>
        <v>0</v>
      </c>
      <c r="AN15" s="7">
        <f t="shared" si="29"/>
        <v>0</v>
      </c>
      <c r="AO15" s="7">
        <f t="shared" si="29"/>
        <v>0</v>
      </c>
      <c r="AP15" s="7">
        <f t="shared" si="29"/>
        <v>0</v>
      </c>
      <c r="AQ15" s="7">
        <f t="shared" si="29"/>
        <v>0</v>
      </c>
      <c r="AR15" s="7">
        <f t="shared" si="29"/>
        <v>0</v>
      </c>
      <c r="AS15" s="7">
        <f t="shared" si="29"/>
        <v>0</v>
      </c>
      <c r="AT15" s="7">
        <f t="shared" si="29"/>
        <v>0</v>
      </c>
      <c r="AU15" s="7">
        <f t="shared" si="29"/>
        <v>0</v>
      </c>
      <c r="AV15" s="7">
        <f t="shared" si="29"/>
        <v>0</v>
      </c>
      <c r="AW15" s="7">
        <f t="shared" si="29"/>
        <v>0</v>
      </c>
      <c r="AX15" s="7">
        <f t="shared" si="29"/>
        <v>0</v>
      </c>
      <c r="AY15" s="7">
        <f t="shared" si="29"/>
        <v>0</v>
      </c>
      <c r="AZ15" s="7">
        <f t="shared" si="29"/>
        <v>0</v>
      </c>
      <c r="BA15" s="7">
        <f t="shared" si="29"/>
        <v>0</v>
      </c>
      <c r="BB15" s="7">
        <f t="shared" si="29"/>
        <v>0</v>
      </c>
      <c r="BC15" s="7">
        <f t="shared" si="29"/>
        <v>0</v>
      </c>
      <c r="BD15" s="7">
        <f t="shared" si="29"/>
        <v>0</v>
      </c>
      <c r="BE15" s="7">
        <f t="shared" si="29"/>
        <v>-1.4210854715202004E-13</v>
      </c>
      <c r="BF15" s="7">
        <f t="shared" si="29"/>
        <v>-1.4210854715202004E-13</v>
      </c>
      <c r="BG15" s="7">
        <f t="shared" si="29"/>
        <v>-1.7053025658242404E-13</v>
      </c>
      <c r="BH15" s="7">
        <f t="shared" si="29"/>
        <v>-1.7763568394002505E-13</v>
      </c>
      <c r="BI15" s="7">
        <f t="shared" si="29"/>
        <v>-1.6697754290362354E-13</v>
      </c>
      <c r="BJ15" s="7">
        <f t="shared" si="29"/>
        <v>-1.6875389974302379E-13</v>
      </c>
      <c r="BK15" s="7">
        <f t="shared" si="29"/>
        <v>-1.6875389974302379E-13</v>
      </c>
      <c r="BL15" s="7">
        <f t="shared" ref="BL15:BP15" si="30">(BL6+BL7-BL8+BL9)-BL14</f>
        <v>-1.6910084443821916E-13</v>
      </c>
      <c r="BM15" s="7">
        <f t="shared" si="30"/>
        <v>-1.6910084443821916E-13</v>
      </c>
      <c r="BN15" s="7">
        <f t="shared" si="30"/>
        <v>-1.6910084443821916E-13</v>
      </c>
      <c r="BO15" s="7">
        <f t="shared" si="30"/>
        <v>-1.6910084443821916E-13</v>
      </c>
      <c r="BP15" s="7">
        <f t="shared" si="30"/>
        <v>-1.6910084443821916E-13</v>
      </c>
      <c r="BQ15" s="7">
        <f t="shared" ref="BQ15:BS15" si="31">(BQ6+BQ7-BQ8+BQ9)-BQ14</f>
        <v>-1.6910084443821916E-13</v>
      </c>
      <c r="BR15" s="7">
        <f t="shared" si="31"/>
        <v>-1.6910084443821916E-13</v>
      </c>
      <c r="BS15" s="7">
        <f t="shared" si="31"/>
        <v>-1.6910084443821916E-13</v>
      </c>
    </row>
    <row r="16" spans="2:71">
      <c r="B16" t="s">
        <v>119</v>
      </c>
      <c r="D16" s="7">
        <f>IF(D2&lt;Base_Reg_Year,D14*Inputs!E5,"")</f>
        <v>2278.0634185404688</v>
      </c>
      <c r="E16" s="7">
        <f>IF(E2&lt;Base_Reg_Year,E14*Inputs!F5,"")</f>
        <v>2561.8142591276646</v>
      </c>
      <c r="F16" s="7">
        <f>IF(F2&lt;Base_Reg_Year,F14*Inputs!G5,"")</f>
        <v>2858.2910097565064</v>
      </c>
      <c r="G16" s="7">
        <f>IF(G2&lt;Base_Reg_Year,G14*Inputs!H5,"")</f>
        <v>3180.0624154614429</v>
      </c>
      <c r="H16" s="7">
        <f>IF(H2&lt;Base_Reg_Year,H14*Inputs!I5,"")</f>
        <v>3404.0263306091042</v>
      </c>
      <c r="I16" s="7">
        <f>IF(I2&lt;Base_Reg_Year,I14*Inputs!J5,"")</f>
        <v>3570.1817083281485</v>
      </c>
      <c r="J16" s="7">
        <f>IF(J2&lt;Base_Reg_Year,J14*Inputs!K5,"")</f>
        <v>3773.2938741330154</v>
      </c>
      <c r="K16" s="7">
        <f>IF(K2&lt;Base_Reg_Year,K14*Inputs!L5,"")</f>
        <v>4040.0721606487759</v>
      </c>
      <c r="L16" s="7">
        <f>IF(L2&lt;Base_Reg_Year,L14*Inputs!M5,"")</f>
        <v>4288.5301007214357</v>
      </c>
      <c r="M16" s="7">
        <f>IF(M2&lt;Base_Reg_Year,M14*Inputs!N5,"")</f>
        <v>4509.977863271406</v>
      </c>
      <c r="N16" s="36">
        <f>IF(N2&lt;Base_Reg_Year,N14*Inputs!O5,"")</f>
        <v>4656.2581043953396</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c r="BQ16" s="7" t="str">
        <f>IF(BQ2&lt;Base_Reg_Year,BQ14*Inputs!BR5,"")</f>
        <v/>
      </c>
      <c r="BR16" s="7" t="str">
        <f>IF(BR2&lt;Base_Reg_Year,BR14*Inputs!BS5,"")</f>
        <v/>
      </c>
      <c r="BS16" s="7" t="str">
        <f>IF(BS2&lt;Base_Reg_Year,BS14*Inputs!BT5,"")</f>
        <v/>
      </c>
    </row>
    <row r="17" spans="2:71">
      <c r="D17" s="7"/>
      <c r="E17" s="7"/>
      <c r="F17" s="7"/>
      <c r="G17" s="7"/>
      <c r="H17" s="7"/>
      <c r="I17" s="7"/>
      <c r="J17" s="7"/>
      <c r="K17" s="7"/>
      <c r="L17" s="7"/>
      <c r="M17" s="7"/>
      <c r="N17" s="125"/>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2:71" s="3" customFormat="1">
      <c r="B18" s="3" t="s">
        <v>0</v>
      </c>
      <c r="H18" s="52"/>
    </row>
    <row r="19" spans="2:71" s="4" customFormat="1"/>
    <row r="20" spans="2:71">
      <c r="D20" s="1" t="s">
        <v>2</v>
      </c>
      <c r="E20" s="1" t="s">
        <v>1</v>
      </c>
      <c r="F20" s="1" t="s">
        <v>3</v>
      </c>
      <c r="M20" s="125"/>
      <c r="N20" s="125"/>
    </row>
    <row r="21" spans="2:71">
      <c r="B21" t="s">
        <v>16</v>
      </c>
      <c r="D21" s="2">
        <f>'OAV 2011'!C5</f>
        <v>201.86232986351726</v>
      </c>
      <c r="E21" s="2">
        <f>'OAV 2011'!D5</f>
        <v>29.475402723576572</v>
      </c>
      <c r="F21" s="2">
        <f>'OAV 2011'!E5</f>
        <v>45</v>
      </c>
      <c r="I21" s="203">
        <f>IF(OR(E21&lt;I23,E21="n/a"),0,(E21-5)*(H32-H30)/H32+(F21-5)*H30/H32)</f>
        <v>24.298735949134716</v>
      </c>
      <c r="J21" s="204" t="s">
        <v>81</v>
      </c>
      <c r="K21" s="135" t="s">
        <v>82</v>
      </c>
      <c r="L21" s="135"/>
      <c r="M21" s="135"/>
      <c r="N21" s="135"/>
    </row>
    <row r="23" spans="2:71">
      <c r="D23" s="239">
        <v>1</v>
      </c>
      <c r="E23" s="239">
        <v>2</v>
      </c>
      <c r="F23" s="239">
        <v>3</v>
      </c>
      <c r="G23" s="239">
        <v>4</v>
      </c>
      <c r="H23" s="239">
        <v>5</v>
      </c>
      <c r="I23" s="239">
        <v>6</v>
      </c>
      <c r="J23" s="239">
        <v>7</v>
      </c>
      <c r="K23" s="239">
        <v>8</v>
      </c>
      <c r="L23" s="239">
        <v>9</v>
      </c>
      <c r="M23" s="239">
        <v>10</v>
      </c>
      <c r="N23" s="239">
        <v>11</v>
      </c>
      <c r="O23" s="239">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c r="BQ23" s="1">
        <v>66</v>
      </c>
      <c r="BR23" s="1">
        <v>67</v>
      </c>
      <c r="BS23" s="1">
        <v>68</v>
      </c>
    </row>
    <row r="24" spans="2:71">
      <c r="D24" s="1">
        <v>2011</v>
      </c>
      <c r="E24" s="1">
        <v>2012</v>
      </c>
      <c r="F24" s="1">
        <v>2013</v>
      </c>
      <c r="G24" s="1">
        <v>2014</v>
      </c>
      <c r="H24" s="1">
        <v>2015</v>
      </c>
      <c r="I24" s="1">
        <v>2016</v>
      </c>
      <c r="J24" s="1">
        <v>2017</v>
      </c>
      <c r="K24" s="1">
        <v>2018</v>
      </c>
      <c r="L24" s="1">
        <v>2019</v>
      </c>
      <c r="M24" s="1">
        <v>2020</v>
      </c>
      <c r="N24" s="1">
        <v>2021</v>
      </c>
      <c r="O24" s="1">
        <v>2022</v>
      </c>
      <c r="P24" s="1">
        <v>2023</v>
      </c>
      <c r="Q24" s="1">
        <v>2024</v>
      </c>
      <c r="R24" s="1">
        <v>2025</v>
      </c>
      <c r="S24" s="1">
        <v>2026</v>
      </c>
      <c r="T24" s="1">
        <v>2027</v>
      </c>
      <c r="U24" s="1">
        <v>2028</v>
      </c>
      <c r="V24" s="1">
        <v>2029</v>
      </c>
      <c r="W24" s="1">
        <v>2030</v>
      </c>
      <c r="X24" s="1">
        <v>2031</v>
      </c>
      <c r="Y24" s="1">
        <v>2032</v>
      </c>
      <c r="Z24" s="1">
        <v>2033</v>
      </c>
      <c r="AA24" s="1">
        <v>2034</v>
      </c>
      <c r="AB24" s="1">
        <v>2035</v>
      </c>
      <c r="AC24" s="1">
        <v>2036</v>
      </c>
      <c r="AD24" s="1">
        <v>2037</v>
      </c>
      <c r="AE24" s="1">
        <v>2038</v>
      </c>
      <c r="AF24" s="1">
        <v>2039</v>
      </c>
      <c r="AG24" s="1">
        <v>2040</v>
      </c>
      <c r="AH24" s="1">
        <v>2041</v>
      </c>
      <c r="AI24" s="1">
        <v>2042</v>
      </c>
      <c r="AJ24" s="1">
        <v>2043</v>
      </c>
      <c r="AK24" s="1">
        <v>2044</v>
      </c>
      <c r="AL24" s="1">
        <v>2045</v>
      </c>
      <c r="AM24" s="1">
        <v>2046</v>
      </c>
      <c r="AN24" s="1">
        <v>2047</v>
      </c>
      <c r="AO24" s="1">
        <v>2048</v>
      </c>
      <c r="AP24" s="1">
        <v>2049</v>
      </c>
      <c r="AQ24" s="1">
        <v>2050</v>
      </c>
      <c r="AR24" s="1">
        <v>2051</v>
      </c>
      <c r="AS24" s="1">
        <v>2052</v>
      </c>
      <c r="AT24" s="1">
        <v>2053</v>
      </c>
      <c r="AU24" s="1">
        <v>2054</v>
      </c>
      <c r="AV24" s="1">
        <v>2055</v>
      </c>
      <c r="AW24" s="1">
        <v>2056</v>
      </c>
      <c r="AX24" s="1">
        <v>2057</v>
      </c>
      <c r="AY24" s="1">
        <v>2058</v>
      </c>
      <c r="AZ24" s="1">
        <v>2059</v>
      </c>
      <c r="BA24" s="1">
        <v>2060</v>
      </c>
      <c r="BB24" s="1">
        <v>2061</v>
      </c>
      <c r="BC24" s="1">
        <v>2062</v>
      </c>
      <c r="BD24" s="1">
        <v>2063</v>
      </c>
      <c r="BE24" s="1">
        <v>2064</v>
      </c>
      <c r="BF24" s="1">
        <v>2065</v>
      </c>
      <c r="BG24" s="1">
        <v>2066</v>
      </c>
      <c r="BH24" s="1">
        <v>2067</v>
      </c>
      <c r="BI24" s="1">
        <v>2068</v>
      </c>
      <c r="BJ24" s="1">
        <v>2069</v>
      </c>
      <c r="BK24" s="1">
        <v>2070</v>
      </c>
      <c r="BL24" s="1">
        <v>2071</v>
      </c>
      <c r="BM24" s="1">
        <v>2072</v>
      </c>
      <c r="BN24" s="1">
        <v>2073</v>
      </c>
      <c r="BO24" s="1">
        <v>2074</v>
      </c>
      <c r="BP24" s="1">
        <v>2075</v>
      </c>
      <c r="BQ24" s="1">
        <v>2076</v>
      </c>
      <c r="BR24" s="1">
        <v>2077</v>
      </c>
      <c r="BS24" s="1">
        <v>2078</v>
      </c>
    </row>
    <row r="26" spans="2:71">
      <c r="B26" t="s">
        <v>21</v>
      </c>
      <c r="D26" s="2">
        <v>6.84850116405884</v>
      </c>
      <c r="E26" s="2">
        <v>6.84850116405884</v>
      </c>
      <c r="F26" s="2">
        <v>6.84850116405884</v>
      </c>
      <c r="G26" s="2">
        <v>6.84850116405884</v>
      </c>
      <c r="H26" s="2">
        <v>6.84850116405884</v>
      </c>
      <c r="I26" s="205">
        <v>6.77801214624838</v>
      </c>
      <c r="J26" s="25">
        <v>6.77801214624838</v>
      </c>
      <c r="K26" s="25">
        <v>6.77801214624838</v>
      </c>
      <c r="L26" s="25">
        <v>6.77801214624838</v>
      </c>
      <c r="M26" s="25">
        <v>6.77801214624838</v>
      </c>
      <c r="N26" s="170">
        <v>3.38900607312419</v>
      </c>
      <c r="O26" s="43">
        <v>5.72769455114328</v>
      </c>
      <c r="P26" s="43">
        <v>5.72769455114328</v>
      </c>
      <c r="Q26" s="43">
        <v>5.72769455114328</v>
      </c>
      <c r="R26" s="43">
        <v>5.72769455114328</v>
      </c>
      <c r="S26" s="43">
        <v>5.72769455114328</v>
      </c>
      <c r="T26" s="43">
        <v>5.72769455114328</v>
      </c>
      <c r="U26" s="43">
        <v>5.72769455114328</v>
      </c>
      <c r="V26" s="43">
        <v>5.72769455114328</v>
      </c>
      <c r="W26" s="43">
        <v>5.72769455114328</v>
      </c>
      <c r="X26" s="43">
        <v>5.7394694120749516</v>
      </c>
      <c r="Y26" s="43">
        <v>5.7512442730066233</v>
      </c>
      <c r="Z26" s="43">
        <v>5.7700840504972977</v>
      </c>
      <c r="AA26" s="43">
        <v>5.7912788001743065</v>
      </c>
      <c r="AB26" s="43">
        <v>5.8171834942239835</v>
      </c>
      <c r="AC26" s="43">
        <v>5.8407332160873269</v>
      </c>
      <c r="AD26" s="43">
        <v>5.845443160459995</v>
      </c>
      <c r="AE26" s="43">
        <v>5.8548630492053331</v>
      </c>
      <c r="AF26" s="43">
        <v>5.9160923260500251</v>
      </c>
      <c r="AG26" s="43">
        <v>2.3358933173413354</v>
      </c>
      <c r="AH26" s="43">
        <v>0.13658838680738228</v>
      </c>
      <c r="AI26" s="43">
        <v>0.10832872057138448</v>
      </c>
      <c r="AJ26" s="43">
        <v>0.14129833118004853</v>
      </c>
      <c r="AK26" s="43">
        <v>0.2331422464470925</v>
      </c>
      <c r="AL26" s="43">
        <v>0.12481352587570882</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43">
        <v>0</v>
      </c>
      <c r="BP26" s="43">
        <v>0</v>
      </c>
      <c r="BQ26" s="43">
        <v>0</v>
      </c>
      <c r="BR26" s="43">
        <v>0</v>
      </c>
      <c r="BS26" s="43">
        <v>0</v>
      </c>
    </row>
    <row r="27" spans="2:71">
      <c r="B27" t="s">
        <v>17</v>
      </c>
    </row>
    <row r="28" spans="2:71">
      <c r="B28" s="10" t="s">
        <v>18</v>
      </c>
      <c r="C28" s="10"/>
      <c r="H28" s="25">
        <f>VLOOKUP($B18,Inputs!$B$63:$I$72,8,FALSE)/Inputs!$I$5</f>
        <v>-1.3366217069966382</v>
      </c>
    </row>
    <row r="29" spans="2:71">
      <c r="B29" s="10" t="s">
        <v>19</v>
      </c>
      <c r="C29" s="10"/>
      <c r="D29" s="12"/>
      <c r="E29" s="12"/>
      <c r="F29" s="12"/>
      <c r="G29" s="12"/>
      <c r="H29" s="13">
        <f>VLOOKUP($B18,Inputs!$B$76:$I$85,8,FALSE)/Inputs!$I$5</f>
        <v>-0.53759826404816813</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2:71">
      <c r="B30" s="10" t="s">
        <v>66</v>
      </c>
      <c r="C30" s="10"/>
      <c r="D30" s="2">
        <f t="shared" ref="D30:G30" si="32">SUM(D28:D29)</f>
        <v>0</v>
      </c>
      <c r="E30" s="2">
        <f t="shared" si="32"/>
        <v>0</v>
      </c>
      <c r="F30" s="2">
        <f t="shared" si="32"/>
        <v>0</v>
      </c>
      <c r="G30" s="2">
        <f t="shared" si="32"/>
        <v>0</v>
      </c>
      <c r="H30" s="2">
        <f>SUM(H28:H29)</f>
        <v>-1.8742199710448064</v>
      </c>
      <c r="I30" s="2">
        <f t="shared" ref="I30:BK30" si="33">SUM(I28:I29)</f>
        <v>0</v>
      </c>
      <c r="J30" s="2">
        <f t="shared" si="33"/>
        <v>0</v>
      </c>
      <c r="K30" s="2">
        <f t="shared" si="33"/>
        <v>0</v>
      </c>
      <c r="L30" s="2">
        <f t="shared" si="33"/>
        <v>0</v>
      </c>
      <c r="M30" s="2">
        <f t="shared" si="33"/>
        <v>0</v>
      </c>
      <c r="N30" s="2">
        <f t="shared" si="33"/>
        <v>0</v>
      </c>
      <c r="O30" s="2">
        <f t="shared" si="33"/>
        <v>0</v>
      </c>
      <c r="P30" s="2">
        <f t="shared" si="33"/>
        <v>0</v>
      </c>
      <c r="Q30" s="2">
        <f t="shared" si="33"/>
        <v>0</v>
      </c>
      <c r="R30" s="2">
        <f t="shared" si="33"/>
        <v>0</v>
      </c>
      <c r="S30" s="2">
        <f t="shared" si="33"/>
        <v>0</v>
      </c>
      <c r="T30" s="2">
        <f t="shared" si="33"/>
        <v>0</v>
      </c>
      <c r="U30" s="2">
        <f t="shared" si="33"/>
        <v>0</v>
      </c>
      <c r="V30" s="2">
        <f t="shared" si="33"/>
        <v>0</v>
      </c>
      <c r="W30" s="2">
        <f t="shared" si="33"/>
        <v>0</v>
      </c>
      <c r="X30" s="2">
        <f t="shared" si="33"/>
        <v>0</v>
      </c>
      <c r="Y30" s="2">
        <f t="shared" si="33"/>
        <v>0</v>
      </c>
      <c r="Z30" s="2">
        <f t="shared" si="33"/>
        <v>0</v>
      </c>
      <c r="AA30" s="2">
        <f t="shared" si="33"/>
        <v>0</v>
      </c>
      <c r="AB30" s="2">
        <f t="shared" si="33"/>
        <v>0</v>
      </c>
      <c r="AC30" s="2">
        <f t="shared" si="33"/>
        <v>0</v>
      </c>
      <c r="AD30" s="2">
        <f t="shared" si="33"/>
        <v>0</v>
      </c>
      <c r="AE30" s="2">
        <f t="shared" si="33"/>
        <v>0</v>
      </c>
      <c r="AF30" s="2">
        <f t="shared" si="33"/>
        <v>0</v>
      </c>
      <c r="AG30" s="2">
        <f t="shared" si="33"/>
        <v>0</v>
      </c>
      <c r="AH30" s="2">
        <f t="shared" si="33"/>
        <v>0</v>
      </c>
      <c r="AI30" s="2">
        <f t="shared" si="33"/>
        <v>0</v>
      </c>
      <c r="AJ30" s="2">
        <f t="shared" si="33"/>
        <v>0</v>
      </c>
      <c r="AK30" s="2">
        <f t="shared" si="33"/>
        <v>0</v>
      </c>
      <c r="AL30" s="2">
        <f t="shared" si="33"/>
        <v>0</v>
      </c>
      <c r="AM30" s="2">
        <f t="shared" si="33"/>
        <v>0</v>
      </c>
      <c r="AN30" s="2">
        <f t="shared" si="33"/>
        <v>0</v>
      </c>
      <c r="AO30" s="2">
        <f t="shared" si="33"/>
        <v>0</v>
      </c>
      <c r="AP30" s="2">
        <f t="shared" si="33"/>
        <v>0</v>
      </c>
      <c r="AQ30" s="2">
        <f t="shared" si="33"/>
        <v>0</v>
      </c>
      <c r="AR30" s="2">
        <f t="shared" si="33"/>
        <v>0</v>
      </c>
      <c r="AS30" s="2">
        <f t="shared" si="33"/>
        <v>0</v>
      </c>
      <c r="AT30" s="2">
        <f t="shared" si="33"/>
        <v>0</v>
      </c>
      <c r="AU30" s="2">
        <f t="shared" si="33"/>
        <v>0</v>
      </c>
      <c r="AV30" s="2">
        <f t="shared" si="33"/>
        <v>0</v>
      </c>
      <c r="AW30" s="2">
        <f t="shared" si="33"/>
        <v>0</v>
      </c>
      <c r="AX30" s="2">
        <f t="shared" si="33"/>
        <v>0</v>
      </c>
      <c r="AY30" s="2">
        <f t="shared" si="33"/>
        <v>0</v>
      </c>
      <c r="AZ30" s="2">
        <f t="shared" si="33"/>
        <v>0</v>
      </c>
      <c r="BA30" s="2">
        <f t="shared" si="33"/>
        <v>0</v>
      </c>
      <c r="BB30" s="2">
        <f t="shared" si="33"/>
        <v>0</v>
      </c>
      <c r="BC30" s="2">
        <f t="shared" si="33"/>
        <v>0</v>
      </c>
      <c r="BD30" s="2">
        <f t="shared" si="33"/>
        <v>0</v>
      </c>
      <c r="BE30" s="2">
        <f t="shared" si="33"/>
        <v>0</v>
      </c>
      <c r="BF30" s="2">
        <f t="shared" si="33"/>
        <v>0</v>
      </c>
      <c r="BG30" s="2">
        <f t="shared" si="33"/>
        <v>0</v>
      </c>
      <c r="BH30" s="2">
        <f t="shared" si="33"/>
        <v>0</v>
      </c>
      <c r="BI30" s="2">
        <f t="shared" si="33"/>
        <v>0</v>
      </c>
      <c r="BJ30" s="2">
        <f t="shared" si="33"/>
        <v>0</v>
      </c>
      <c r="BK30" s="2">
        <f t="shared" si="33"/>
        <v>0</v>
      </c>
      <c r="BL30" s="2">
        <f t="shared" ref="BL30:BP30" si="34">SUM(BL28:BL29)</f>
        <v>0</v>
      </c>
      <c r="BM30" s="2">
        <f t="shared" si="34"/>
        <v>0</v>
      </c>
      <c r="BN30" s="2">
        <f t="shared" si="34"/>
        <v>0</v>
      </c>
      <c r="BO30" s="2">
        <f t="shared" si="34"/>
        <v>0</v>
      </c>
      <c r="BP30" s="2">
        <f t="shared" si="34"/>
        <v>0</v>
      </c>
      <c r="BQ30" s="2">
        <f t="shared" ref="BQ30:BS30" si="35">SUM(BQ28:BQ29)</f>
        <v>0</v>
      </c>
      <c r="BR30" s="2">
        <f t="shared" si="35"/>
        <v>0</v>
      </c>
      <c r="BS30" s="2">
        <f t="shared" si="35"/>
        <v>0</v>
      </c>
    </row>
    <row r="31" spans="2:71">
      <c r="B31" s="10" t="s">
        <v>45</v>
      </c>
      <c r="C31" s="10"/>
      <c r="D31" s="2"/>
      <c r="E31" s="2"/>
      <c r="F31" s="2"/>
      <c r="G31" s="2"/>
      <c r="H31" s="2">
        <f>-('Accel Depr'!D5+'Accel Depr'!D7)/Inputs!I5</f>
        <v>-1.0484766704610557</v>
      </c>
      <c r="I31" s="2">
        <f>'RAB depn offset'!C10</f>
        <v>0</v>
      </c>
      <c r="J31" s="2">
        <f>'RAB depn offset'!D10</f>
        <v>0</v>
      </c>
      <c r="K31" s="25">
        <f>'RAB depn offset'!E10</f>
        <v>0</v>
      </c>
      <c r="L31" s="2">
        <f>'RAB depn offset'!F10</f>
        <v>0</v>
      </c>
      <c r="M31" s="43">
        <v>0</v>
      </c>
      <c r="N31" s="318"/>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2:71">
      <c r="B32" t="s">
        <v>22</v>
      </c>
      <c r="C32" s="319"/>
      <c r="D32" s="25">
        <v>195.01382869945843</v>
      </c>
      <c r="E32" s="2">
        <v>188.1653275353996</v>
      </c>
      <c r="F32" s="2">
        <v>181.31682637134077</v>
      </c>
      <c r="G32" s="2">
        <v>174.46832520728194</v>
      </c>
      <c r="H32" s="2">
        <v>164.69712740171727</v>
      </c>
      <c r="I32" s="2">
        <v>157.91911525546888</v>
      </c>
      <c r="J32" s="2">
        <v>151.1411031092205</v>
      </c>
      <c r="K32" s="2">
        <v>144.36309096297211</v>
      </c>
      <c r="L32" s="2">
        <v>137.58507881672372</v>
      </c>
      <c r="M32" s="2">
        <v>130.80706667047534</v>
      </c>
      <c r="N32" s="2">
        <v>106.95570727029238</v>
      </c>
      <c r="O32" s="2">
        <v>101.22801271914909</v>
      </c>
      <c r="P32" s="2">
        <v>95.500318168005805</v>
      </c>
      <c r="Q32" s="2">
        <v>89.772623616862518</v>
      </c>
      <c r="R32" s="2">
        <v>84.044929065719231</v>
      </c>
      <c r="S32" s="2">
        <v>78.317234514575944</v>
      </c>
      <c r="T32" s="2">
        <v>72.589539963432657</v>
      </c>
      <c r="U32" s="2">
        <v>66.86184541228937</v>
      </c>
      <c r="V32" s="2">
        <v>61.13415086114609</v>
      </c>
      <c r="W32" s="2">
        <v>55.40645631000281</v>
      </c>
      <c r="X32" s="2">
        <v>49.666986897927856</v>
      </c>
      <c r="Y32" s="2">
        <v>43.915742624921236</v>
      </c>
      <c r="Z32" s="2">
        <v>38.14565857442394</v>
      </c>
      <c r="AA32" s="2">
        <v>32.354379774249637</v>
      </c>
      <c r="AB32" s="2">
        <v>26.537196280025654</v>
      </c>
      <c r="AC32" s="2">
        <v>20.696463063938328</v>
      </c>
      <c r="AD32" s="2">
        <v>14.851019903478333</v>
      </c>
      <c r="AE32" s="2">
        <v>8.9961568542729999</v>
      </c>
      <c r="AF32" s="2">
        <v>3.0800645282229748</v>
      </c>
      <c r="AG32" s="2">
        <v>0.7441712108816394</v>
      </c>
      <c r="AH32" s="2">
        <v>0.60758282407425712</v>
      </c>
      <c r="AI32" s="2">
        <v>0.49925410350287264</v>
      </c>
      <c r="AJ32" s="2">
        <v>0.35795577232282411</v>
      </c>
      <c r="AK32" s="2">
        <v>0.12481352587573161</v>
      </c>
      <c r="AL32" s="2">
        <v>2.2787327580431338E-14</v>
      </c>
      <c r="AM32" s="2">
        <v>2.2787327580431338E-14</v>
      </c>
      <c r="AN32" s="2">
        <v>2.2787327580431338E-14</v>
      </c>
      <c r="AO32" s="2">
        <v>2.2787327580431338E-14</v>
      </c>
      <c r="AP32" s="2">
        <v>2.2787327580431338E-14</v>
      </c>
      <c r="AQ32" s="2">
        <v>2.2787327580431338E-14</v>
      </c>
      <c r="AR32" s="2">
        <v>2.2787327580431338E-14</v>
      </c>
      <c r="AS32" s="2">
        <v>2.2787327580431338E-14</v>
      </c>
      <c r="AT32" s="2">
        <v>2.2787327580431338E-14</v>
      </c>
      <c r="AU32" s="2">
        <v>2.2787327580431338E-14</v>
      </c>
      <c r="AV32" s="2">
        <v>2.2787327580431338E-14</v>
      </c>
      <c r="AW32" s="2">
        <v>2.2787327580431338E-14</v>
      </c>
      <c r="AX32" s="2">
        <v>2.2787327580431338E-14</v>
      </c>
      <c r="AY32" s="2">
        <v>2.2787327580431338E-14</v>
      </c>
      <c r="AZ32" s="2">
        <v>2.2787327580431338E-14</v>
      </c>
      <c r="BA32" s="2">
        <v>2.2787327580431338E-14</v>
      </c>
      <c r="BB32" s="2">
        <v>2.2787327580431338E-14</v>
      </c>
      <c r="BC32" s="2">
        <v>2.2787327580431338E-14</v>
      </c>
      <c r="BD32" s="2">
        <v>2.2787327580431338E-14</v>
      </c>
      <c r="BE32" s="2">
        <v>2.2787327580431338E-14</v>
      </c>
      <c r="BF32" s="2">
        <v>2.2787327580431338E-14</v>
      </c>
      <c r="BG32" s="2">
        <v>2.2787327580431338E-14</v>
      </c>
      <c r="BH32" s="2">
        <v>2.2787327580431338E-14</v>
      </c>
      <c r="BI32" s="2">
        <v>2.2787327580431338E-14</v>
      </c>
      <c r="BJ32" s="2">
        <v>2.2787327580431338E-14</v>
      </c>
      <c r="BK32" s="2">
        <v>2.2787327580431338E-14</v>
      </c>
      <c r="BL32" s="2">
        <v>2.2787327580431338E-14</v>
      </c>
      <c r="BM32" s="2">
        <v>2.2787327580431338E-14</v>
      </c>
      <c r="BN32" s="2">
        <v>2.2787327580431338E-14</v>
      </c>
      <c r="BO32" s="2">
        <v>2.2787327580431338E-14</v>
      </c>
      <c r="BP32" s="2">
        <v>2.2787327580431338E-14</v>
      </c>
      <c r="BQ32" s="2">
        <v>2.2787327580431338E-14</v>
      </c>
      <c r="BR32" s="2">
        <v>2.2787327580431338E-14</v>
      </c>
      <c r="BS32" s="2">
        <v>2.2787327580431338E-14</v>
      </c>
    </row>
    <row r="33" spans="2:71">
      <c r="M33" s="4"/>
      <c r="N33" s="319"/>
      <c r="O33" s="319"/>
      <c r="P33" s="319"/>
      <c r="Q33" s="319"/>
      <c r="R33" s="319"/>
      <c r="S33" s="319"/>
      <c r="T33" s="319"/>
      <c r="U33" s="319"/>
      <c r="V33" s="319"/>
      <c r="W33" s="319"/>
      <c r="X33" s="319"/>
      <c r="Y33" s="319"/>
      <c r="Z33" s="319"/>
      <c r="AA33" s="319"/>
      <c r="AB33" s="319"/>
      <c r="AC33" s="319"/>
      <c r="AD33" s="319"/>
      <c r="AE33" s="319"/>
      <c r="AF33" s="319"/>
      <c r="AG33" s="319"/>
      <c r="AH33" s="319"/>
      <c r="AI33" s="314"/>
      <c r="AJ33" s="314"/>
      <c r="AK33" s="314"/>
      <c r="AL33" s="314"/>
      <c r="AM33" s="314"/>
      <c r="AN33" s="314"/>
      <c r="AO33" s="314"/>
      <c r="AP33" s="314"/>
      <c r="AQ33" s="314"/>
      <c r="AR33" s="314"/>
      <c r="AS33" s="314"/>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row>
    <row r="35" spans="2:71">
      <c r="B35" t="s">
        <v>59</v>
      </c>
      <c r="D35" s="2">
        <f>INDEX(Inputs!$E$34:$X$44,MATCH('Depr schedule - Actual'!$B18,Inputs!$B$34:$B$44,0),MATCH('Depr schedule - Actual'!D24,Inputs!$E$18:$X$18,0))*IF(D24&gt;=Base_Reg_Year,(1+D$3)^0.5,(1+D$4)^0.5)</f>
        <v>22.671614984428007</v>
      </c>
      <c r="E35" s="2">
        <f>INDEX(Inputs!$E$34:$X$44,MATCH('Depr schedule - Actual'!$B18,Inputs!$B$34:$B$44,0),MATCH('Depr schedule - Actual'!E24,Inputs!$E$18:$X$18,0))*IF(E24&gt;=Base_Reg_Year,(1+E$3)^0.5,(1+E$4)^0.5)</f>
        <v>43.586727921022678</v>
      </c>
      <c r="F35" s="2">
        <f>INDEX(Inputs!$E$34:$X$44,MATCH('Depr schedule - Actual'!$B18,Inputs!$B$34:$B$44,0),MATCH('Depr schedule - Actual'!F24,Inputs!$E$18:$X$18,0))*IF(F24&gt;=Base_Reg_Year,(1+F$3)^0.5,(1+F$4)^0.5)</f>
        <v>61.411855736158408</v>
      </c>
      <c r="G35" s="2">
        <f>INDEX(Inputs!$E$34:$X$44,MATCH('Depr schedule - Actual'!$B18,Inputs!$B$34:$B$44,0),MATCH('Depr schedule - Actual'!G24,Inputs!$E$18:$X$18,0))*IF(G24&gt;=Base_Reg_Year,(1+G$3)^0.5,(1+G$4)^0.5)</f>
        <v>59.511573597781187</v>
      </c>
      <c r="H35" s="2">
        <f>INDEX(Inputs!$E$34:$X$44,MATCH('Depr schedule - Actual'!$B18,Inputs!$B$34:$B$44,0),MATCH('Depr schedule - Actual'!H24,Inputs!$E$18:$X$18,0))*IF(H24&gt;=Base_Reg_Year,(1+H$3)^0.5,(1+H$4)^0.5)</f>
        <v>14.208558901549228</v>
      </c>
      <c r="I35" s="2">
        <f>INDEX(Inputs!$E$34:$X$44,MATCH('Depr schedule - Actual'!$B18,Inputs!$B$34:$B$44,0),MATCH('Depr schedule - Actual'!I24,Inputs!$E$18:$X$18,0))*IF(I24&gt;=Base_Reg_Year,(1+I$3)^0.5,(1+I$4)^0.5)</f>
        <v>27.108375702776588</v>
      </c>
      <c r="J35" s="2">
        <f>INDEX(Inputs!$E$34:$X$44,MATCH('Depr schedule - Actual'!$B18,Inputs!$B$34:$B$44,0),MATCH('Depr schedule - Actual'!J24,Inputs!$E$18:$X$18,0))*IF(J24&gt;=Base_Reg_Year,(1+J$3)^0.5,(1+J$4)^0.5)</f>
        <v>27.33397232144528</v>
      </c>
      <c r="K35" s="2">
        <f>INDEX(Inputs!$E$34:$X$44,MATCH('Depr schedule - Actual'!$B18,Inputs!$B$34:$B$44,0),MATCH('Depr schedule - Actual'!K24,Inputs!$E$18:$X$18,0))*IF(K24&gt;=Base_Reg_Year,(1+K$3)^0.5,(1+K$4)^0.5)</f>
        <v>41.544627341436787</v>
      </c>
      <c r="L35" s="2">
        <f>INDEX(Inputs!$E$34:$X$44,MATCH('Depr schedule - Actual'!$B18,Inputs!$B$34:$B$44,0),MATCH('Depr schedule - Actual'!L24,Inputs!$E$18:$X$18,0))*IF(L24&gt;=Base_Reg_Year,(1+L$3)^0.5,(1+L$4)^0.5)</f>
        <v>54.691499003315023</v>
      </c>
      <c r="M35" s="2">
        <f>INDEX(Inputs!$E$34:$X$44,MATCH('Depr schedule - Actual'!$B18,Inputs!$B$34:$B$44,0),MATCH('Depr schedule - Actual'!M24,Inputs!$E$18:$X$18,0))*IF(M24&gt;=Base_Reg_Year,(1+M$3)^0.5,(1+M$4)^0.5)</f>
        <v>54.678016537587879</v>
      </c>
      <c r="N35" s="25">
        <f>INDEX(Inputs!$E$34:$X$44,MATCH('Depr schedule - Actual'!$B18,Inputs!$B$34:$B$44,0),MATCH('Depr schedule - Actual'!N24,Inputs!$E$18:$X$18,0))*IF(N24&gt;=Base_Reg_Year,(1+N$3)^0.5,(1+N$4)^0.5)</f>
        <v>24.140447471312665</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f>INDEX(Inputs!$E$34:$X$44,MATCH('Depr schedule - Actual'!$B18,Inputs!$B$34:$B$44,0),MATCH('Depr schedule - Actual'!S24,Inputs!$E$18:$X$18,0))*IF(S24&gt;=Base_Reg_Year,(1+S$3)^0.5,(1+S$4)^0.5)</f>
        <v>0</v>
      </c>
      <c r="T35" s="2">
        <f>INDEX(Inputs!$E$34:$X$44,MATCH('Depr schedule - Actual'!$B18,Inputs!$B$34:$B$44,0),MATCH('Depr schedule - Actual'!T24,Inputs!$E$18:$X$18,0))*IF(T24&gt;=Base_Reg_Year,(1+T$3)^0.5,(1+T$4)^0.5)</f>
        <v>0</v>
      </c>
      <c r="U35" s="2">
        <f>INDEX(Inputs!$E$34:$X$44,MATCH('Depr schedule - Actual'!$B18,Inputs!$B$34:$B$44,0),MATCH('Depr schedule - Actual'!U24,Inputs!$E$18:$X$18,0))*IF(U24&gt;=Base_Reg_Year,(1+U$3)^0.5,(1+U$4)^0.5)</f>
        <v>0</v>
      </c>
      <c r="V35" s="2">
        <f>INDEX(Inputs!$E$34:$X$44,MATCH('Depr schedule - Actual'!$B18,Inputs!$B$34:$B$44,0),MATCH('Depr schedule - Actual'!V24,Inputs!$E$18:$X$18,0))*IF(V24&gt;=Base_Reg_Year,(1+V$3)^0.5,(1+V$4)^0.5)</f>
        <v>0</v>
      </c>
      <c r="W35" s="2">
        <f>INDEX(Inputs!$E$34:$X$44,MATCH('Depr schedule - Actual'!$B18,Inputs!$B$34:$B$44,0),MATCH('Depr schedule - Actual'!W24,Inputs!$E$18:$X$18,0))*IF(W24&gt;=Base_Reg_Year,(1+W$3)^0.5,(1+W$4)^0.5)</f>
        <v>0</v>
      </c>
    </row>
    <row r="36" spans="2:71">
      <c r="I36" s="2"/>
      <c r="J36" s="2"/>
      <c r="K36" s="2"/>
      <c r="L36" s="2"/>
      <c r="M36" s="2"/>
    </row>
    <row r="37" spans="2:71">
      <c r="B37" t="s">
        <v>23</v>
      </c>
    </row>
    <row r="38" spans="2:71">
      <c r="B38" s="24">
        <v>2011</v>
      </c>
      <c r="C38" s="24">
        <v>1</v>
      </c>
      <c r="E38" s="2">
        <f>IF($F$21="n/a",0,IF(E$23&lt;=$C38,0,IF(E$23&gt;($F$21+$C38),INDEX($D$35:$W$35,,$C38)-SUM($D38:D38),INDEX($D$35:$W$35,,$C38)/$F$21)))</f>
        <v>0.50381366632062241</v>
      </c>
      <c r="F38" s="2">
        <f>IF($F$21="n/a",0,IF(F$23&lt;=$C38,0,IF(F$23&gt;($F$21+$C38),INDEX($D$35:$W$35,,$C38)-SUM($D38:E38),INDEX($D$35:$W$35,,$C38)/$F$21)))</f>
        <v>0.50381366632062241</v>
      </c>
      <c r="G38" s="2">
        <f>IF($F$21="n/a",0,IF(G$23&lt;=$C38,0,IF(G$23&gt;($F$21+$C38),INDEX($D$35:$W$35,,$C38)-SUM($D38:F38),INDEX($D$35:$W$35,,$C38)/$F$21)))</f>
        <v>0.50381366632062241</v>
      </c>
      <c r="H38" s="2">
        <f>IF($F$21="n/a",0,IF(H$23&lt;=$C38,0,IF(H$23&gt;($F$21+$C38),INDEX($D$35:$W$35,,$C38)-SUM($D38:G38),INDEX($D$35:$W$35,,$C38)/$F$21)))</f>
        <v>0.50381366632062241</v>
      </c>
      <c r="I38" s="2">
        <f>IF($F$21="n/a",0,IF(I$23&lt;=$C38,0,IF(I$23&gt;($F$21+$C38),INDEX($D$35:$W$35,,$C38)-SUM($D38:H38),INDEX($D$35:$W$35,,$C38)/$F$21)))</f>
        <v>0.50381366632062241</v>
      </c>
      <c r="J38" s="2">
        <f>IF($F$21="n/a",0,IF(J$23&lt;=$C38,0,IF(J$23&gt;($F$21+$C38),INDEX($D$35:$W$35,,$C38)-SUM($D38:I38),INDEX($D$35:$W$35,,$C38)/$F$21)))</f>
        <v>0.50381366632062241</v>
      </c>
      <c r="K38" s="2">
        <f>IF($F$21="n/a",0,IF(K$23&lt;=$C38,0,IF(K$23&gt;($F$21+$C38),INDEX($D$35:$W$35,,$C38)-SUM($D38:J38),INDEX($D$35:$W$35,,$C38)/$F$21)))</f>
        <v>0.50381366632062241</v>
      </c>
      <c r="L38" s="2">
        <f>IF($F$21="n/a",0,IF(L$23&lt;=$C38,0,IF(L$23&gt;($F$21+$C38),INDEX($D$35:$W$35,,$C38)-SUM($D38:K38),INDEX($D$35:$W$35,,$C38)/$F$21)))</f>
        <v>0.50381366632062241</v>
      </c>
      <c r="M38" s="2">
        <f>IF($F$21="n/a",0,IF(M$23&lt;=$C38,0,IF(M$23&gt;($F$21+$C38),INDEX($D$35:$W$35,,$C38)-SUM($D38:L38),INDEX($D$35:$W$35,,$C38)/$F$21)))</f>
        <v>0.50381366632062241</v>
      </c>
      <c r="N38" s="170">
        <f>IF($F$21="n/a",0,IF(N$23&lt;=$C38,0,IF(N$23&gt;($F$21+$C38),INDEX($D$35:$W$35,,$C38)-SUM($D38:M38),INDEX($D$35:$W$35,,$C38)/$F$21)))*0.5</f>
        <v>0.25190683316031121</v>
      </c>
      <c r="O38" s="2">
        <f>IF($F$21="n/a",0,IF(O$23&lt;=$C38,0,IF(O$23&gt;($F$21+$C38),INDEX($D$35:$W$35,,$C38)-SUM($D38:N38),INDEX($D$35:$W$35,,$C38)/$F$21)))</f>
        <v>0.50381366632062241</v>
      </c>
      <c r="P38" s="2">
        <f>IF($F$21="n/a",0,IF(P$23&lt;=$C38,0,IF(P$23&gt;($F$21+$C38),INDEX($D$35:$W$35,,$C38)-SUM($D38:O38),INDEX($D$35:$W$35,,$C38)/$F$21)))</f>
        <v>0.50381366632062241</v>
      </c>
      <c r="Q38" s="2">
        <f>IF($F$21="n/a",0,IF(Q$23&lt;=$C38,0,IF(Q$23&gt;($F$21+$C38),INDEX($D$35:$W$35,,$C38)-SUM($D38:P38),INDEX($D$35:$W$35,,$C38)/$F$21)))</f>
        <v>0.50381366632062241</v>
      </c>
      <c r="R38" s="2">
        <f>IF($F$21="n/a",0,IF(R$23&lt;=$C38,0,IF(R$23&gt;($F$21+$C38),INDEX($D$35:$W$35,,$C38)-SUM($D38:Q38),INDEX($D$35:$W$35,,$C38)/$F$21)))</f>
        <v>0.50381366632062241</v>
      </c>
      <c r="S38" s="2">
        <f>IF($F$21="n/a",0,IF(S$23&lt;=$C38,0,IF(S$23&gt;($F$21+$C38),INDEX($D$35:$W$35,,$C38)-SUM($D38:R38),INDEX($D$35:$W$35,,$C38)/$F$21)))</f>
        <v>0.50381366632062241</v>
      </c>
      <c r="T38" s="2">
        <f>IF($F$21="n/a",0,IF(T$23&lt;=$C38,0,IF(T$23&gt;($F$21+$C38),INDEX($D$35:$W$35,,$C38)-SUM($D38:S38),INDEX($D$35:$W$35,,$C38)/$F$21)))</f>
        <v>0.50381366632062241</v>
      </c>
      <c r="U38" s="2">
        <f>IF($F$21="n/a",0,IF(U$23&lt;=$C38,0,IF(U$23&gt;($F$21+$C38),INDEX($D$35:$W$35,,$C38)-SUM($D38:T38),INDEX($D$35:$W$35,,$C38)/$F$21)))</f>
        <v>0.50381366632062241</v>
      </c>
      <c r="V38" s="2">
        <f>IF($F$21="n/a",0,IF(V$23&lt;=$C38,0,IF(V$23&gt;($F$21+$C38),INDEX($D$35:$W$35,,$C38)-SUM($D38:U38),INDEX($D$35:$W$35,,$C38)/$F$21)))</f>
        <v>0.50381366632062241</v>
      </c>
      <c r="W38" s="2">
        <f>IF($F$21="n/a",0,IF(W$23&lt;=$C38,0,IF(W$23&gt;($F$21+$C38),INDEX($D$35:$W$35,,$C38)-SUM($D38:V38),INDEX($D$35:$W$35,,$C38)/$F$21)))</f>
        <v>0.50381366632062241</v>
      </c>
      <c r="X38" s="2">
        <f>IF($F$21="n/a",0,IF(X$23&lt;=$C38,0,IF(X$23&gt;($F$21+$C38),INDEX($D$35:$W$35,,$C38)-SUM($D38:W38),INDEX($D$35:$W$35,,$C38)/$F$21)))</f>
        <v>0.50381366632062241</v>
      </c>
      <c r="Y38" s="2">
        <f>IF($F$21="n/a",0,IF(Y$23&lt;=$C38,0,IF(Y$23&gt;($F$21+$C38),INDEX($D$35:$W$35,,$C38)-SUM($D38:X38),INDEX($D$35:$W$35,,$C38)/$F$21)))</f>
        <v>0.50381366632062241</v>
      </c>
      <c r="Z38" s="2">
        <f>IF($F$21="n/a",0,IF(Z$23&lt;=$C38,0,IF(Z$23&gt;($F$21+$C38),INDEX($D$35:$W$35,,$C38)-SUM($D38:Y38),INDEX($D$35:$W$35,,$C38)/$F$21)))</f>
        <v>0.50381366632062241</v>
      </c>
      <c r="AA38" s="2">
        <f>IF($F$21="n/a",0,IF(AA$23&lt;=$C38,0,IF(AA$23&gt;($F$21+$C38),INDEX($D$35:$W$35,,$C38)-SUM($D38:Z38),INDEX($D$35:$W$35,,$C38)/$F$21)))</f>
        <v>0.50381366632062241</v>
      </c>
      <c r="AB38" s="2">
        <f>IF($F$21="n/a",0,IF(AB$23&lt;=$C38,0,IF(AB$23&gt;($F$21+$C38),INDEX($D$35:$W$35,,$C38)-SUM($D38:AA38),INDEX($D$35:$W$35,,$C38)/$F$21)))</f>
        <v>0.50381366632062241</v>
      </c>
      <c r="AC38" s="2">
        <f>IF($F$21="n/a",0,IF(AC$23&lt;=$C38,0,IF(AC$23&gt;($F$21+$C38),INDEX($D$35:$W$35,,$C38)-SUM($D38:AB38),INDEX($D$35:$W$35,,$C38)/$F$21)))</f>
        <v>0.50381366632062241</v>
      </c>
      <c r="AD38" s="2">
        <f>IF($F$21="n/a",0,IF(AD$23&lt;=$C38,0,IF(AD$23&gt;($F$21+$C38),INDEX($D$35:$W$35,,$C38)-SUM($D38:AC38),INDEX($D$35:$W$35,,$C38)/$F$21)))</f>
        <v>0.50381366632062241</v>
      </c>
      <c r="AE38" s="2">
        <f>IF($F$21="n/a",0,IF(AE$23&lt;=$C38,0,IF(AE$23&gt;($F$21+$C38),INDEX($D$35:$W$35,,$C38)-SUM($D38:AD38),INDEX($D$35:$W$35,,$C38)/$F$21)))</f>
        <v>0.50381366632062241</v>
      </c>
      <c r="AF38" s="2">
        <f>IF($F$21="n/a",0,IF(AF$23&lt;=$C38,0,IF(AF$23&gt;($F$21+$C38),INDEX($D$35:$W$35,,$C38)-SUM($D38:AE38),INDEX($D$35:$W$35,,$C38)/$F$21)))</f>
        <v>0.50381366632062241</v>
      </c>
      <c r="AG38" s="2">
        <f>IF($F$21="n/a",0,IF(AG$23&lt;=$C38,0,IF(AG$23&gt;($F$21+$C38),INDEX($D$35:$W$35,,$C38)-SUM($D38:AF38),INDEX($D$35:$W$35,,$C38)/$F$21)))</f>
        <v>0.50381366632062241</v>
      </c>
      <c r="AH38" s="2">
        <f>IF($F$21="n/a",0,IF(AH$23&lt;=$C38,0,IF(AH$23&gt;($F$21+$C38),INDEX($D$35:$W$35,,$C38)-SUM($D38:AG38),INDEX($D$35:$W$35,,$C38)/$F$21)))</f>
        <v>0.50381366632062241</v>
      </c>
      <c r="AI38" s="2">
        <f>IF($F$21="n/a",0,IF(AI$23&lt;=$C38,0,IF(AI$23&gt;($F$21+$C38),INDEX($D$35:$W$35,,$C38)-SUM($D38:AH38),INDEX($D$35:$W$35,,$C38)/$F$21)))</f>
        <v>0.50381366632062241</v>
      </c>
      <c r="AJ38" s="2">
        <f>IF($F$21="n/a",0,IF(AJ$23&lt;=$C38,0,IF(AJ$23&gt;($F$21+$C38),INDEX($D$35:$W$35,,$C38)-SUM($D38:AI38),INDEX($D$35:$W$35,,$C38)/$F$21)))</f>
        <v>0.50381366632062241</v>
      </c>
      <c r="AK38" s="2">
        <f>IF($F$21="n/a",0,IF(AK$23&lt;=$C38,0,IF(AK$23&gt;($F$21+$C38),INDEX($D$35:$W$35,,$C38)-SUM($D38:AJ38),INDEX($D$35:$W$35,,$C38)/$F$21)))</f>
        <v>0.50381366632062241</v>
      </c>
      <c r="AL38" s="2">
        <f>IF($F$21="n/a",0,IF(AL$23&lt;=$C38,0,IF(AL$23&gt;($F$21+$C38),INDEX($D$35:$W$35,,$C38)-SUM($D38:AK38),INDEX($D$35:$W$35,,$C38)/$F$21)))</f>
        <v>0.50381366632062241</v>
      </c>
      <c r="AM38" s="2">
        <f>IF($F$21="n/a",0,IF(AM$23&lt;=$C38,0,IF(AM$23&gt;($F$21+$C38),INDEX($D$35:$W$35,,$C38)-SUM($D38:AL38),INDEX($D$35:$W$35,,$C38)/$F$21)))</f>
        <v>0.50381366632062241</v>
      </c>
      <c r="AN38" s="2">
        <f>IF($F$21="n/a",0,IF(AN$23&lt;=$C38,0,IF(AN$23&gt;($F$21+$C38),INDEX($D$35:$W$35,,$C38)-SUM($D38:AM38),INDEX($D$35:$W$35,,$C38)/$F$21)))</f>
        <v>0.50381366632062241</v>
      </c>
      <c r="AO38" s="2">
        <f>IF($F$21="n/a",0,IF(AO$23&lt;=$C38,0,IF(AO$23&gt;($F$21+$C38),INDEX($D$35:$W$35,,$C38)-SUM($D38:AN38),INDEX($D$35:$W$35,,$C38)/$F$21)))</f>
        <v>0.50381366632062241</v>
      </c>
      <c r="AP38" s="2">
        <f>IF($F$21="n/a",0,IF(AP$23&lt;=$C38,0,IF(AP$23&gt;($F$21+$C38),INDEX($D$35:$W$35,,$C38)-SUM($D38:AO38),INDEX($D$35:$W$35,,$C38)/$F$21)))</f>
        <v>0.50381366632062241</v>
      </c>
      <c r="AQ38" s="2">
        <f>IF($F$21="n/a",0,IF(AQ$23&lt;=$C38,0,IF(AQ$23&gt;($F$21+$C38),INDEX($D$35:$W$35,,$C38)-SUM($D38:AP38),INDEX($D$35:$W$35,,$C38)/$F$21)))</f>
        <v>0.50381366632062241</v>
      </c>
      <c r="AR38" s="2">
        <f>IF($F$21="n/a",0,IF(AR$23&lt;=$C38,0,IF(AR$23&gt;($F$21+$C38),INDEX($D$35:$W$35,,$C38)-SUM($D38:AQ38),INDEX($D$35:$W$35,,$C38)/$F$21)))</f>
        <v>0.50381366632062241</v>
      </c>
      <c r="AS38" s="2">
        <f>IF($F$21="n/a",0,IF(AS$23&lt;=$C38,0,IF(AS$23&gt;($F$21+$C38),INDEX($D$35:$W$35,,$C38)-SUM($D38:AR38),INDEX($D$35:$W$35,,$C38)/$F$21)))</f>
        <v>0.50381366632062241</v>
      </c>
      <c r="AT38" s="2">
        <f>IF($F$21="n/a",0,IF(AT$23&lt;=$C38,0,IF(AT$23&gt;($F$21+$C38),INDEX($D$35:$W$35,,$C38)-SUM($D38:AS38),INDEX($D$35:$W$35,,$C38)/$F$21)))</f>
        <v>0.50381366632062241</v>
      </c>
      <c r="AU38" s="2">
        <f>IF($F$21="n/a",0,IF(AU$23&lt;=$C38,0,IF(AU$23&gt;($F$21+$C38),INDEX($D$35:$W$35,,$C38)-SUM($D38:AT38),INDEX($D$35:$W$35,,$C38)/$F$21)))</f>
        <v>0.50381366632062241</v>
      </c>
      <c r="AV38" s="2">
        <f>IF($F$21="n/a",0,IF(AV$23&lt;=$C38,0,IF(AV$23&gt;($F$21+$C38),INDEX($D$35:$W$35,,$C38)-SUM($D38:AU38),INDEX($D$35:$W$35,,$C38)/$F$21)))</f>
        <v>0.50381366632062241</v>
      </c>
      <c r="AW38" s="2">
        <f>IF($F$21="n/a",0,IF(AW$23&lt;=$C38,0,IF(AW$23&gt;($F$21+$C38),INDEX($D$35:$W$35,,$C38)-SUM($D38:AV38),INDEX($D$35:$W$35,,$C38)/$F$21)))</f>
        <v>0.50381366632062241</v>
      </c>
      <c r="AX38" s="2">
        <f>IF($F$21="n/a",0,IF(AX$23&lt;=$C38,0,IF(AX$23&gt;($F$21+$C38),INDEX($D$35:$W$35,,$C38)-SUM($D38:AW38),INDEX($D$35:$W$35,,$C38)/$F$21)))</f>
        <v>0.25190683316031937</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c r="BQ38" s="2">
        <f>IF($F$21="n/a",0,IF(BQ$23&lt;=$C38,0,IF(BQ$23&gt;($F$21+$C38),INDEX($D$35:$W$35,,$C38)-SUM($D38:BP38),INDEX($D$35:$W$35,,$C38)/$F$21)))</f>
        <v>0</v>
      </c>
      <c r="BR38" s="2">
        <f>IF($F$21="n/a",0,IF(BR$23&lt;=$C38,0,IF(BR$23&gt;($F$21+$C38),INDEX($D$35:$W$35,,$C38)-SUM($D38:BQ38),INDEX($D$35:$W$35,,$C38)/$F$21)))</f>
        <v>0</v>
      </c>
      <c r="BS38" s="2">
        <f>IF($F$21="n/a",0,IF(BS$23&lt;=$C38,0,IF(BS$23&gt;($F$21+$C38),INDEX($D$35:$W$35,,$C38)-SUM($D38:BR38),INDEX($D$35:$W$35,,$C38)/$F$21)))</f>
        <v>0</v>
      </c>
    </row>
    <row r="39" spans="2:71">
      <c r="B39" s="24">
        <v>2012</v>
      </c>
      <c r="C39" s="24">
        <v>2</v>
      </c>
      <c r="E39" s="2">
        <f>IF($F$21="n/a",0,IF(E$23&lt;=$C39,0,IF(E$23&gt;($F$21+$C39),INDEX($D$35:$W$35,,$C39)-SUM($D39:D39),INDEX($D$35:$W$35,,$C39)/$F$21)))</f>
        <v>0</v>
      </c>
      <c r="F39" s="2">
        <f>IF($F$21="n/a",0,IF(F$23&lt;=$C39,0,IF(F$23&gt;($F$21+$C39),INDEX($D$35:$W$35,,$C39)-SUM($D39:E39),INDEX($D$35:$W$35,,$C39)/$F$21)))</f>
        <v>0.96859395380050395</v>
      </c>
      <c r="G39" s="2">
        <f>IF($F$21="n/a",0,IF(G$23&lt;=$C39,0,IF(G$23&gt;($F$21+$C39),INDEX($D$35:$W$35,,$C39)-SUM($D39:F39),INDEX($D$35:$W$35,,$C39)/$F$21)))</f>
        <v>0.96859395380050395</v>
      </c>
      <c r="H39" s="2">
        <f>IF($F$21="n/a",0,IF(H$23&lt;=$C39,0,IF(H$23&gt;($F$21+$C39),INDEX($D$35:$W$35,,$C39)-SUM($D39:G39),INDEX($D$35:$W$35,,$C39)/$F$21)))</f>
        <v>0.96859395380050395</v>
      </c>
      <c r="I39" s="2">
        <f>IF($F$21="n/a",0,IF(I$23&lt;=$C39,0,IF(I$23&gt;($F$21+$C39),INDEX($D$35:$W$35,,$C39)-SUM($D39:H39),INDEX($D$35:$W$35,,$C39)/$F$21)))</f>
        <v>0.96859395380050395</v>
      </c>
      <c r="J39" s="2">
        <f>IF($F$21="n/a",0,IF(J$23&lt;=$C39,0,IF(J$23&gt;($F$21+$C39),INDEX($D$35:$W$35,,$C39)-SUM($D39:I39),INDEX($D$35:$W$35,,$C39)/$F$21)))</f>
        <v>0.96859395380050395</v>
      </c>
      <c r="K39" s="2">
        <f>IF($F$21="n/a",0,IF(K$23&lt;=$C39,0,IF(K$23&gt;($F$21+$C39),INDEX($D$35:$W$35,,$C39)-SUM($D39:J39),INDEX($D$35:$W$35,,$C39)/$F$21)))</f>
        <v>0.96859395380050395</v>
      </c>
      <c r="L39" s="2">
        <f>IF($F$21="n/a",0,IF(L$23&lt;=$C39,0,IF(L$23&gt;($F$21+$C39),INDEX($D$35:$W$35,,$C39)-SUM($D39:K39),INDEX($D$35:$W$35,,$C39)/$F$21)))</f>
        <v>0.96859395380050395</v>
      </c>
      <c r="M39" s="2">
        <f>IF($F$21="n/a",0,IF(M$23&lt;=$C39,0,IF(M$23&gt;($F$21+$C39),INDEX($D$35:$W$35,,$C39)-SUM($D39:L39),INDEX($D$35:$W$35,,$C39)/$F$21)))</f>
        <v>0.96859395380050395</v>
      </c>
      <c r="N39" s="170">
        <f>IF($F$21="n/a",0,IF(N$23&lt;=$C39,0,IF(N$23&gt;($F$21+$C39),INDEX($D$35:$W$35,,$C39)-SUM($D39:M39),INDEX($D$35:$W$35,,$C39)/$F$21)))*0.5</f>
        <v>0.48429697690025197</v>
      </c>
      <c r="O39" s="2">
        <f>IF($F$21="n/a",0,IF(O$23&lt;=$C39,0,IF(O$23&gt;($F$21+$C39),INDEX($D$35:$W$35,,$C39)-SUM($D39:N39),INDEX($D$35:$W$35,,$C39)/$F$21)))</f>
        <v>0.96859395380050395</v>
      </c>
      <c r="P39" s="2">
        <f>IF($F$21="n/a",0,IF(P$23&lt;=$C39,0,IF(P$23&gt;($F$21+$C39),INDEX($D$35:$W$35,,$C39)-SUM($D39:O39),INDEX($D$35:$W$35,,$C39)/$F$21)))</f>
        <v>0.96859395380050395</v>
      </c>
      <c r="Q39" s="2">
        <f>IF($F$21="n/a",0,IF(Q$23&lt;=$C39,0,IF(Q$23&gt;($F$21+$C39),INDEX($D$35:$W$35,,$C39)-SUM($D39:P39),INDEX($D$35:$W$35,,$C39)/$F$21)))</f>
        <v>0.96859395380050395</v>
      </c>
      <c r="R39" s="2">
        <f>IF($F$21="n/a",0,IF(R$23&lt;=$C39,0,IF(R$23&gt;($F$21+$C39),INDEX($D$35:$W$35,,$C39)-SUM($D39:Q39),INDEX($D$35:$W$35,,$C39)/$F$21)))</f>
        <v>0.96859395380050395</v>
      </c>
      <c r="S39" s="2">
        <f>IF($F$21="n/a",0,IF(S$23&lt;=$C39,0,IF(S$23&gt;($F$21+$C39),INDEX($D$35:$W$35,,$C39)-SUM($D39:R39),INDEX($D$35:$W$35,,$C39)/$F$21)))</f>
        <v>0.96859395380050395</v>
      </c>
      <c r="T39" s="2">
        <f>IF($F$21="n/a",0,IF(T$23&lt;=$C39,0,IF(T$23&gt;($F$21+$C39),INDEX($D$35:$W$35,,$C39)-SUM($D39:S39),INDEX($D$35:$W$35,,$C39)/$F$21)))</f>
        <v>0.96859395380050395</v>
      </c>
      <c r="U39" s="2">
        <f>IF($F$21="n/a",0,IF(U$23&lt;=$C39,0,IF(U$23&gt;($F$21+$C39),INDEX($D$35:$W$35,,$C39)-SUM($D39:T39),INDEX($D$35:$W$35,,$C39)/$F$21)))</f>
        <v>0.96859395380050395</v>
      </c>
      <c r="V39" s="2">
        <f>IF($F$21="n/a",0,IF(V$23&lt;=$C39,0,IF(V$23&gt;($F$21+$C39),INDEX($D$35:$W$35,,$C39)-SUM($D39:U39),INDEX($D$35:$W$35,,$C39)/$F$21)))</f>
        <v>0.96859395380050395</v>
      </c>
      <c r="W39" s="2">
        <f>IF($F$21="n/a",0,IF(W$23&lt;=$C39,0,IF(W$23&gt;($F$21+$C39),INDEX($D$35:$W$35,,$C39)-SUM($D39:V39),INDEX($D$35:$W$35,,$C39)/$F$21)))</f>
        <v>0.96859395380050395</v>
      </c>
      <c r="X39" s="2">
        <f>IF($F$21="n/a",0,IF(X$23&lt;=$C39,0,IF(X$23&gt;($F$21+$C39),INDEX($D$35:$W$35,,$C39)-SUM($D39:W39),INDEX($D$35:$W$35,,$C39)/$F$21)))</f>
        <v>0.96859395380050395</v>
      </c>
      <c r="Y39" s="2">
        <f>IF($F$21="n/a",0,IF(Y$23&lt;=$C39,0,IF(Y$23&gt;($F$21+$C39),INDEX($D$35:$W$35,,$C39)-SUM($D39:X39),INDEX($D$35:$W$35,,$C39)/$F$21)))</f>
        <v>0.96859395380050395</v>
      </c>
      <c r="Z39" s="2">
        <f>IF($F$21="n/a",0,IF(Z$23&lt;=$C39,0,IF(Z$23&gt;($F$21+$C39),INDEX($D$35:$W$35,,$C39)-SUM($D39:Y39),INDEX($D$35:$W$35,,$C39)/$F$21)))</f>
        <v>0.96859395380050395</v>
      </c>
      <c r="AA39" s="2">
        <f>IF($F$21="n/a",0,IF(AA$23&lt;=$C39,0,IF(AA$23&gt;($F$21+$C39),INDEX($D$35:$W$35,,$C39)-SUM($D39:Z39),INDEX($D$35:$W$35,,$C39)/$F$21)))</f>
        <v>0.96859395380050395</v>
      </c>
      <c r="AB39" s="2">
        <f>IF($F$21="n/a",0,IF(AB$23&lt;=$C39,0,IF(AB$23&gt;($F$21+$C39),INDEX($D$35:$W$35,,$C39)-SUM($D39:AA39),INDEX($D$35:$W$35,,$C39)/$F$21)))</f>
        <v>0.96859395380050395</v>
      </c>
      <c r="AC39" s="2">
        <f>IF($F$21="n/a",0,IF(AC$23&lt;=$C39,0,IF(AC$23&gt;($F$21+$C39),INDEX($D$35:$W$35,,$C39)-SUM($D39:AB39),INDEX($D$35:$W$35,,$C39)/$F$21)))</f>
        <v>0.96859395380050395</v>
      </c>
      <c r="AD39" s="2">
        <f>IF($F$21="n/a",0,IF(AD$23&lt;=$C39,0,IF(AD$23&gt;($F$21+$C39),INDEX($D$35:$W$35,,$C39)-SUM($D39:AC39),INDEX($D$35:$W$35,,$C39)/$F$21)))</f>
        <v>0.96859395380050395</v>
      </c>
      <c r="AE39" s="2">
        <f>IF($F$21="n/a",0,IF(AE$23&lt;=$C39,0,IF(AE$23&gt;($F$21+$C39),INDEX($D$35:$W$35,,$C39)-SUM($D39:AD39),INDEX($D$35:$W$35,,$C39)/$F$21)))</f>
        <v>0.96859395380050395</v>
      </c>
      <c r="AF39" s="2">
        <f>IF($F$21="n/a",0,IF(AF$23&lt;=$C39,0,IF(AF$23&gt;($F$21+$C39),INDEX($D$35:$W$35,,$C39)-SUM($D39:AE39),INDEX($D$35:$W$35,,$C39)/$F$21)))</f>
        <v>0.96859395380050395</v>
      </c>
      <c r="AG39" s="2">
        <f>IF($F$21="n/a",0,IF(AG$23&lt;=$C39,0,IF(AG$23&gt;($F$21+$C39),INDEX($D$35:$W$35,,$C39)-SUM($D39:AF39),INDEX($D$35:$W$35,,$C39)/$F$21)))</f>
        <v>0.96859395380050395</v>
      </c>
      <c r="AH39" s="2">
        <f>IF($F$21="n/a",0,IF(AH$23&lt;=$C39,0,IF(AH$23&gt;($F$21+$C39),INDEX($D$35:$W$35,,$C39)-SUM($D39:AG39),INDEX($D$35:$W$35,,$C39)/$F$21)))</f>
        <v>0.96859395380050395</v>
      </c>
      <c r="AI39" s="2">
        <f>IF($F$21="n/a",0,IF(AI$23&lt;=$C39,0,IF(AI$23&gt;($F$21+$C39),INDEX($D$35:$W$35,,$C39)-SUM($D39:AH39),INDEX($D$35:$W$35,,$C39)/$F$21)))</f>
        <v>0.96859395380050395</v>
      </c>
      <c r="AJ39" s="2">
        <f>IF($F$21="n/a",0,IF(AJ$23&lt;=$C39,0,IF(AJ$23&gt;($F$21+$C39),INDEX($D$35:$W$35,,$C39)-SUM($D39:AI39),INDEX($D$35:$W$35,,$C39)/$F$21)))</f>
        <v>0.96859395380050395</v>
      </c>
      <c r="AK39" s="2">
        <f>IF($F$21="n/a",0,IF(AK$23&lt;=$C39,0,IF(AK$23&gt;($F$21+$C39),INDEX($D$35:$W$35,,$C39)-SUM($D39:AJ39),INDEX($D$35:$W$35,,$C39)/$F$21)))</f>
        <v>0.96859395380050395</v>
      </c>
      <c r="AL39" s="2">
        <f>IF($F$21="n/a",0,IF(AL$23&lt;=$C39,0,IF(AL$23&gt;($F$21+$C39),INDEX($D$35:$W$35,,$C39)-SUM($D39:AK39),INDEX($D$35:$W$35,,$C39)/$F$21)))</f>
        <v>0.96859395380050395</v>
      </c>
      <c r="AM39" s="2">
        <f>IF($F$21="n/a",0,IF(AM$23&lt;=$C39,0,IF(AM$23&gt;($F$21+$C39),INDEX($D$35:$W$35,,$C39)-SUM($D39:AL39),INDEX($D$35:$W$35,,$C39)/$F$21)))</f>
        <v>0.96859395380050395</v>
      </c>
      <c r="AN39" s="2">
        <f>IF($F$21="n/a",0,IF(AN$23&lt;=$C39,0,IF(AN$23&gt;($F$21+$C39),INDEX($D$35:$W$35,,$C39)-SUM($D39:AM39),INDEX($D$35:$W$35,,$C39)/$F$21)))</f>
        <v>0.96859395380050395</v>
      </c>
      <c r="AO39" s="2">
        <f>IF($F$21="n/a",0,IF(AO$23&lt;=$C39,0,IF(AO$23&gt;($F$21+$C39),INDEX($D$35:$W$35,,$C39)-SUM($D39:AN39),INDEX($D$35:$W$35,,$C39)/$F$21)))</f>
        <v>0.96859395380050395</v>
      </c>
      <c r="AP39" s="2">
        <f>IF($F$21="n/a",0,IF(AP$23&lt;=$C39,0,IF(AP$23&gt;($F$21+$C39),INDEX($D$35:$W$35,,$C39)-SUM($D39:AO39),INDEX($D$35:$W$35,,$C39)/$F$21)))</f>
        <v>0.96859395380050395</v>
      </c>
      <c r="AQ39" s="2">
        <f>IF($F$21="n/a",0,IF(AQ$23&lt;=$C39,0,IF(AQ$23&gt;($F$21+$C39),INDEX($D$35:$W$35,,$C39)-SUM($D39:AP39),INDEX($D$35:$W$35,,$C39)/$F$21)))</f>
        <v>0.96859395380050395</v>
      </c>
      <c r="AR39" s="2">
        <f>IF($F$21="n/a",0,IF(AR$23&lt;=$C39,0,IF(AR$23&gt;($F$21+$C39),INDEX($D$35:$W$35,,$C39)-SUM($D39:AQ39),INDEX($D$35:$W$35,,$C39)/$F$21)))</f>
        <v>0.96859395380050395</v>
      </c>
      <c r="AS39" s="2">
        <f>IF($F$21="n/a",0,IF(AS$23&lt;=$C39,0,IF(AS$23&gt;($F$21+$C39),INDEX($D$35:$W$35,,$C39)-SUM($D39:AR39),INDEX($D$35:$W$35,,$C39)/$F$21)))</f>
        <v>0.96859395380050395</v>
      </c>
      <c r="AT39" s="2">
        <f>IF($F$21="n/a",0,IF(AT$23&lt;=$C39,0,IF(AT$23&gt;($F$21+$C39),INDEX($D$35:$W$35,,$C39)-SUM($D39:AS39),INDEX($D$35:$W$35,,$C39)/$F$21)))</f>
        <v>0.96859395380050395</v>
      </c>
      <c r="AU39" s="2">
        <f>IF($F$21="n/a",0,IF(AU$23&lt;=$C39,0,IF(AU$23&gt;($F$21+$C39),INDEX($D$35:$W$35,,$C39)-SUM($D39:AT39),INDEX($D$35:$W$35,,$C39)/$F$21)))</f>
        <v>0.96859395380050395</v>
      </c>
      <c r="AV39" s="2">
        <f>IF($F$21="n/a",0,IF(AV$23&lt;=$C39,0,IF(AV$23&gt;($F$21+$C39),INDEX($D$35:$W$35,,$C39)-SUM($D39:AU39),INDEX($D$35:$W$35,,$C39)/$F$21)))</f>
        <v>0.96859395380050395</v>
      </c>
      <c r="AW39" s="2">
        <f>IF($F$21="n/a",0,IF(AW$23&lt;=$C39,0,IF(AW$23&gt;($F$21+$C39),INDEX($D$35:$W$35,,$C39)-SUM($D39:AV39),INDEX($D$35:$W$35,,$C39)/$F$21)))</f>
        <v>0.96859395380050395</v>
      </c>
      <c r="AX39" s="2">
        <f>IF($F$21="n/a",0,IF(AX$23&lt;=$C39,0,IF(AX$23&gt;($F$21+$C39),INDEX($D$35:$W$35,,$C39)-SUM($D39:AW39),INDEX($D$35:$W$35,,$C39)/$F$21)))</f>
        <v>0.96859395380050395</v>
      </c>
      <c r="AY39" s="2">
        <f>IF($F$21="n/a",0,IF(AY$23&lt;=$C39,0,IF(AY$23&gt;($F$21+$C39),INDEX($D$35:$W$35,,$C39)-SUM($D39:AX39),INDEX($D$35:$W$35,,$C39)/$F$21)))</f>
        <v>0.48429697690021811</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c r="BQ39" s="2">
        <f>IF($F$21="n/a",0,IF(BQ$23&lt;=$C39,0,IF(BQ$23&gt;($F$21+$C39),INDEX($D$35:$W$35,,$C39)-SUM($D39:BP39),INDEX($D$35:$W$35,,$C39)/$F$21)))</f>
        <v>0</v>
      </c>
      <c r="BR39" s="2">
        <f>IF($F$21="n/a",0,IF(BR$23&lt;=$C39,0,IF(BR$23&gt;($F$21+$C39),INDEX($D$35:$W$35,,$C39)-SUM($D39:BQ39),INDEX($D$35:$W$35,,$C39)/$F$21)))</f>
        <v>0</v>
      </c>
      <c r="BS39" s="2">
        <f>IF($F$21="n/a",0,IF(BS$23&lt;=$C39,0,IF(BS$23&gt;($F$21+$C39),INDEX($D$35:$W$35,,$C39)-SUM($D39:BR39),INDEX($D$35:$W$35,,$C39)/$F$21)))</f>
        <v>0</v>
      </c>
    </row>
    <row r="40" spans="2:71">
      <c r="B40" s="24">
        <v>2013</v>
      </c>
      <c r="C40" s="24">
        <v>3</v>
      </c>
      <c r="E40" s="2">
        <f>IF($F$21="n/a",0,IF(E$23&lt;=$C40,0,IF(E$23&gt;($F$21+$C40),INDEX($D$35:$W$35,,$C40)-SUM($D40:D40),INDEX($D$35:$W$35,,$C40)/$F$21)))</f>
        <v>0</v>
      </c>
      <c r="F40" s="2">
        <f>IF($F$21="n/a",0,IF(F$23&lt;=$C40,0,IF(F$23&gt;($F$21+$C40),INDEX($D$35:$W$35,,$C40)-SUM($D40:E40),INDEX($D$35:$W$35,,$C40)/$F$21)))</f>
        <v>0</v>
      </c>
      <c r="G40" s="2">
        <f>IF($F$21="n/a",0,IF(G$23&lt;=$C40,0,IF(G$23&gt;($F$21+$C40),INDEX($D$35:$W$35,,$C40)-SUM($D40:F40),INDEX($D$35:$W$35,,$C40)/$F$21)))</f>
        <v>1.3647079052479647</v>
      </c>
      <c r="H40" s="2">
        <f>IF($F$21="n/a",0,IF(H$23&lt;=$C40,0,IF(H$23&gt;($F$21+$C40),INDEX($D$35:$W$35,,$C40)-SUM($D40:G40),INDEX($D$35:$W$35,,$C40)/$F$21)))</f>
        <v>1.3647079052479647</v>
      </c>
      <c r="I40" s="2">
        <f>IF($F$21="n/a",0,IF(I$23&lt;=$C40,0,IF(I$23&gt;($F$21+$C40),INDEX($D$35:$W$35,,$C40)-SUM($D40:H40),INDEX($D$35:$W$35,,$C40)/$F$21)))</f>
        <v>1.3647079052479647</v>
      </c>
      <c r="J40" s="2">
        <f>IF($F$21="n/a",0,IF(J$23&lt;=$C40,0,IF(J$23&gt;($F$21+$C40),INDEX($D$35:$W$35,,$C40)-SUM($D40:I40),INDEX($D$35:$W$35,,$C40)/$F$21)))</f>
        <v>1.3647079052479647</v>
      </c>
      <c r="K40" s="2">
        <f>IF($F$21="n/a",0,IF(K$23&lt;=$C40,0,IF(K$23&gt;($F$21+$C40),INDEX($D$35:$W$35,,$C40)-SUM($D40:J40),INDEX($D$35:$W$35,,$C40)/$F$21)))</f>
        <v>1.3647079052479647</v>
      </c>
      <c r="L40" s="2">
        <f>IF($F$21="n/a",0,IF(L$23&lt;=$C40,0,IF(L$23&gt;($F$21+$C40),INDEX($D$35:$W$35,,$C40)-SUM($D40:K40),INDEX($D$35:$W$35,,$C40)/$F$21)))</f>
        <v>1.3647079052479647</v>
      </c>
      <c r="M40" s="2">
        <f>IF($F$21="n/a",0,IF(M$23&lt;=$C40,0,IF(M$23&gt;($F$21+$C40),INDEX($D$35:$W$35,,$C40)-SUM($D40:L40),INDEX($D$35:$W$35,,$C40)/$F$21)))</f>
        <v>1.3647079052479647</v>
      </c>
      <c r="N40" s="170">
        <f>IF($F$21="n/a",0,IF(N$23&lt;=$C40,0,IF(N$23&gt;($F$21+$C40),INDEX($D$35:$W$35,,$C40)-SUM($D40:M40),INDEX($D$35:$W$35,,$C40)/$F$21)))*0.5</f>
        <v>0.68235395262398235</v>
      </c>
      <c r="O40" s="2">
        <f>IF($F$21="n/a",0,IF(O$23&lt;=$C40,0,IF(O$23&gt;($F$21+$C40),INDEX($D$35:$W$35,,$C40)-SUM($D40:N40),INDEX($D$35:$W$35,,$C40)/$F$21)))</f>
        <v>1.3647079052479647</v>
      </c>
      <c r="P40" s="2">
        <f>IF($F$21="n/a",0,IF(P$23&lt;=$C40,0,IF(P$23&gt;($F$21+$C40),INDEX($D$35:$W$35,,$C40)-SUM($D40:O40),INDEX($D$35:$W$35,,$C40)/$F$21)))</f>
        <v>1.3647079052479647</v>
      </c>
      <c r="Q40" s="2">
        <f>IF($F$21="n/a",0,IF(Q$23&lt;=$C40,0,IF(Q$23&gt;($F$21+$C40),INDEX($D$35:$W$35,,$C40)-SUM($D40:P40),INDEX($D$35:$W$35,,$C40)/$F$21)))</f>
        <v>1.3647079052479647</v>
      </c>
      <c r="R40" s="2">
        <f>IF($F$21="n/a",0,IF(R$23&lt;=$C40,0,IF(R$23&gt;($F$21+$C40),INDEX($D$35:$W$35,,$C40)-SUM($D40:Q40),INDEX($D$35:$W$35,,$C40)/$F$21)))</f>
        <v>1.3647079052479647</v>
      </c>
      <c r="S40" s="2">
        <f>IF($F$21="n/a",0,IF(S$23&lt;=$C40,0,IF(S$23&gt;($F$21+$C40),INDEX($D$35:$W$35,,$C40)-SUM($D40:R40),INDEX($D$35:$W$35,,$C40)/$F$21)))</f>
        <v>1.3647079052479647</v>
      </c>
      <c r="T40" s="2">
        <f>IF($F$21="n/a",0,IF(T$23&lt;=$C40,0,IF(T$23&gt;($F$21+$C40),INDEX($D$35:$W$35,,$C40)-SUM($D40:S40),INDEX($D$35:$W$35,,$C40)/$F$21)))</f>
        <v>1.3647079052479647</v>
      </c>
      <c r="U40" s="2">
        <f>IF($F$21="n/a",0,IF(U$23&lt;=$C40,0,IF(U$23&gt;($F$21+$C40),INDEX($D$35:$W$35,,$C40)-SUM($D40:T40),INDEX($D$35:$W$35,,$C40)/$F$21)))</f>
        <v>1.3647079052479647</v>
      </c>
      <c r="V40" s="2">
        <f>IF($F$21="n/a",0,IF(V$23&lt;=$C40,0,IF(V$23&gt;($F$21+$C40),INDEX($D$35:$W$35,,$C40)-SUM($D40:U40),INDEX($D$35:$W$35,,$C40)/$F$21)))</f>
        <v>1.3647079052479647</v>
      </c>
      <c r="W40" s="2">
        <f>IF($F$21="n/a",0,IF(W$23&lt;=$C40,0,IF(W$23&gt;($F$21+$C40),INDEX($D$35:$W$35,,$C40)-SUM($D40:V40),INDEX($D$35:$W$35,,$C40)/$F$21)))</f>
        <v>1.3647079052479647</v>
      </c>
      <c r="X40" s="2">
        <f>IF($F$21="n/a",0,IF(X$23&lt;=$C40,0,IF(X$23&gt;($F$21+$C40),INDEX($D$35:$W$35,,$C40)-SUM($D40:W40),INDEX($D$35:$W$35,,$C40)/$F$21)))</f>
        <v>1.3647079052479647</v>
      </c>
      <c r="Y40" s="2">
        <f>IF($F$21="n/a",0,IF(Y$23&lt;=$C40,0,IF(Y$23&gt;($F$21+$C40),INDEX($D$35:$W$35,,$C40)-SUM($D40:X40),INDEX($D$35:$W$35,,$C40)/$F$21)))</f>
        <v>1.3647079052479647</v>
      </c>
      <c r="Z40" s="2">
        <f>IF($F$21="n/a",0,IF(Z$23&lt;=$C40,0,IF(Z$23&gt;($F$21+$C40),INDEX($D$35:$W$35,,$C40)-SUM($D40:Y40),INDEX($D$35:$W$35,,$C40)/$F$21)))</f>
        <v>1.3647079052479647</v>
      </c>
      <c r="AA40" s="2">
        <f>IF($F$21="n/a",0,IF(AA$23&lt;=$C40,0,IF(AA$23&gt;($F$21+$C40),INDEX($D$35:$W$35,,$C40)-SUM($D40:Z40),INDEX($D$35:$W$35,,$C40)/$F$21)))</f>
        <v>1.3647079052479647</v>
      </c>
      <c r="AB40" s="2">
        <f>IF($F$21="n/a",0,IF(AB$23&lt;=$C40,0,IF(AB$23&gt;($F$21+$C40),INDEX($D$35:$W$35,,$C40)-SUM($D40:AA40),INDEX($D$35:$W$35,,$C40)/$F$21)))</f>
        <v>1.3647079052479647</v>
      </c>
      <c r="AC40" s="2">
        <f>IF($F$21="n/a",0,IF(AC$23&lt;=$C40,0,IF(AC$23&gt;($F$21+$C40),INDEX($D$35:$W$35,,$C40)-SUM($D40:AB40),INDEX($D$35:$W$35,,$C40)/$F$21)))</f>
        <v>1.3647079052479647</v>
      </c>
      <c r="AD40" s="2">
        <f>IF($F$21="n/a",0,IF(AD$23&lt;=$C40,0,IF(AD$23&gt;($F$21+$C40),INDEX($D$35:$W$35,,$C40)-SUM($D40:AC40),INDEX($D$35:$W$35,,$C40)/$F$21)))</f>
        <v>1.3647079052479647</v>
      </c>
      <c r="AE40" s="2">
        <f>IF($F$21="n/a",0,IF(AE$23&lt;=$C40,0,IF(AE$23&gt;($F$21+$C40),INDEX($D$35:$W$35,,$C40)-SUM($D40:AD40),INDEX($D$35:$W$35,,$C40)/$F$21)))</f>
        <v>1.3647079052479647</v>
      </c>
      <c r="AF40" s="2">
        <f>IF($F$21="n/a",0,IF(AF$23&lt;=$C40,0,IF(AF$23&gt;($F$21+$C40),INDEX($D$35:$W$35,,$C40)-SUM($D40:AE40),INDEX($D$35:$W$35,,$C40)/$F$21)))</f>
        <v>1.3647079052479647</v>
      </c>
      <c r="AG40" s="2">
        <f>IF($F$21="n/a",0,IF(AG$23&lt;=$C40,0,IF(AG$23&gt;($F$21+$C40),INDEX($D$35:$W$35,,$C40)-SUM($D40:AF40),INDEX($D$35:$W$35,,$C40)/$F$21)))</f>
        <v>1.3647079052479647</v>
      </c>
      <c r="AH40" s="2">
        <f>IF($F$21="n/a",0,IF(AH$23&lt;=$C40,0,IF(AH$23&gt;($F$21+$C40),INDEX($D$35:$W$35,,$C40)-SUM($D40:AG40),INDEX($D$35:$W$35,,$C40)/$F$21)))</f>
        <v>1.3647079052479647</v>
      </c>
      <c r="AI40" s="2">
        <f>IF($F$21="n/a",0,IF(AI$23&lt;=$C40,0,IF(AI$23&gt;($F$21+$C40),INDEX($D$35:$W$35,,$C40)-SUM($D40:AH40),INDEX($D$35:$W$35,,$C40)/$F$21)))</f>
        <v>1.3647079052479647</v>
      </c>
      <c r="AJ40" s="2">
        <f>IF($F$21="n/a",0,IF(AJ$23&lt;=$C40,0,IF(AJ$23&gt;($F$21+$C40),INDEX($D$35:$W$35,,$C40)-SUM($D40:AI40),INDEX($D$35:$W$35,,$C40)/$F$21)))</f>
        <v>1.3647079052479647</v>
      </c>
      <c r="AK40" s="2">
        <f>IF($F$21="n/a",0,IF(AK$23&lt;=$C40,0,IF(AK$23&gt;($F$21+$C40),INDEX($D$35:$W$35,,$C40)-SUM($D40:AJ40),INDEX($D$35:$W$35,,$C40)/$F$21)))</f>
        <v>1.3647079052479647</v>
      </c>
      <c r="AL40" s="2">
        <f>IF($F$21="n/a",0,IF(AL$23&lt;=$C40,0,IF(AL$23&gt;($F$21+$C40),INDEX($D$35:$W$35,,$C40)-SUM($D40:AK40),INDEX($D$35:$W$35,,$C40)/$F$21)))</f>
        <v>1.3647079052479647</v>
      </c>
      <c r="AM40" s="2">
        <f>IF($F$21="n/a",0,IF(AM$23&lt;=$C40,0,IF(AM$23&gt;($F$21+$C40),INDEX($D$35:$W$35,,$C40)-SUM($D40:AL40),INDEX($D$35:$W$35,,$C40)/$F$21)))</f>
        <v>1.3647079052479647</v>
      </c>
      <c r="AN40" s="2">
        <f>IF($F$21="n/a",0,IF(AN$23&lt;=$C40,0,IF(AN$23&gt;($F$21+$C40),INDEX($D$35:$W$35,,$C40)-SUM($D40:AM40),INDEX($D$35:$W$35,,$C40)/$F$21)))</f>
        <v>1.3647079052479647</v>
      </c>
      <c r="AO40" s="2">
        <f>IF($F$21="n/a",0,IF(AO$23&lt;=$C40,0,IF(AO$23&gt;($F$21+$C40),INDEX($D$35:$W$35,,$C40)-SUM($D40:AN40),INDEX($D$35:$W$35,,$C40)/$F$21)))</f>
        <v>1.3647079052479647</v>
      </c>
      <c r="AP40" s="2">
        <f>IF($F$21="n/a",0,IF(AP$23&lt;=$C40,0,IF(AP$23&gt;($F$21+$C40),INDEX($D$35:$W$35,,$C40)-SUM($D40:AO40),INDEX($D$35:$W$35,,$C40)/$F$21)))</f>
        <v>1.3647079052479647</v>
      </c>
      <c r="AQ40" s="2">
        <f>IF($F$21="n/a",0,IF(AQ$23&lt;=$C40,0,IF(AQ$23&gt;($F$21+$C40),INDEX($D$35:$W$35,,$C40)-SUM($D40:AP40),INDEX($D$35:$W$35,,$C40)/$F$21)))</f>
        <v>1.3647079052479647</v>
      </c>
      <c r="AR40" s="2">
        <f>IF($F$21="n/a",0,IF(AR$23&lt;=$C40,0,IF(AR$23&gt;($F$21+$C40),INDEX($D$35:$W$35,,$C40)-SUM($D40:AQ40),INDEX($D$35:$W$35,,$C40)/$F$21)))</f>
        <v>1.3647079052479647</v>
      </c>
      <c r="AS40" s="2">
        <f>IF($F$21="n/a",0,IF(AS$23&lt;=$C40,0,IF(AS$23&gt;($F$21+$C40),INDEX($D$35:$W$35,,$C40)-SUM($D40:AR40),INDEX($D$35:$W$35,,$C40)/$F$21)))</f>
        <v>1.3647079052479647</v>
      </c>
      <c r="AT40" s="2">
        <f>IF($F$21="n/a",0,IF(AT$23&lt;=$C40,0,IF(AT$23&gt;($F$21+$C40),INDEX($D$35:$W$35,,$C40)-SUM($D40:AS40),INDEX($D$35:$W$35,,$C40)/$F$21)))</f>
        <v>1.3647079052479647</v>
      </c>
      <c r="AU40" s="2">
        <f>IF($F$21="n/a",0,IF(AU$23&lt;=$C40,0,IF(AU$23&gt;($F$21+$C40),INDEX($D$35:$W$35,,$C40)-SUM($D40:AT40),INDEX($D$35:$W$35,,$C40)/$F$21)))</f>
        <v>1.3647079052479647</v>
      </c>
      <c r="AV40" s="2">
        <f>IF($F$21="n/a",0,IF(AV$23&lt;=$C40,0,IF(AV$23&gt;($F$21+$C40),INDEX($D$35:$W$35,,$C40)-SUM($D40:AU40),INDEX($D$35:$W$35,,$C40)/$F$21)))</f>
        <v>1.3647079052479647</v>
      </c>
      <c r="AW40" s="2">
        <f>IF($F$21="n/a",0,IF(AW$23&lt;=$C40,0,IF(AW$23&gt;($F$21+$C40),INDEX($D$35:$W$35,,$C40)-SUM($D40:AV40),INDEX($D$35:$W$35,,$C40)/$F$21)))</f>
        <v>1.3647079052479647</v>
      </c>
      <c r="AX40" s="2">
        <f>IF($F$21="n/a",0,IF(AX$23&lt;=$C40,0,IF(AX$23&gt;($F$21+$C40),INDEX($D$35:$W$35,,$C40)-SUM($D40:AW40),INDEX($D$35:$W$35,,$C40)/$F$21)))</f>
        <v>1.3647079052479647</v>
      </c>
      <c r="AY40" s="2">
        <f>IF($F$21="n/a",0,IF(AY$23&lt;=$C40,0,IF(AY$23&gt;($F$21+$C40),INDEX($D$35:$W$35,,$C40)-SUM($D40:AX40),INDEX($D$35:$W$35,,$C40)/$F$21)))</f>
        <v>1.3647079052479647</v>
      </c>
      <c r="AZ40" s="2">
        <f>IF($F$21="n/a",0,IF(AZ$23&lt;=$C40,0,IF(AZ$23&gt;($F$21+$C40),INDEX($D$35:$W$35,,$C40)-SUM($D40:AY40),INDEX($D$35:$W$35,,$C40)/$F$21)))</f>
        <v>0.68235395262390597</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c r="BQ40" s="2">
        <f>IF($F$21="n/a",0,IF(BQ$23&lt;=$C40,0,IF(BQ$23&gt;($F$21+$C40),INDEX($D$35:$W$35,,$C40)-SUM($D40:BP40),INDEX($D$35:$W$35,,$C40)/$F$21)))</f>
        <v>0</v>
      </c>
      <c r="BR40" s="2">
        <f>IF($F$21="n/a",0,IF(BR$23&lt;=$C40,0,IF(BR$23&gt;($F$21+$C40),INDEX($D$35:$W$35,,$C40)-SUM($D40:BQ40),INDEX($D$35:$W$35,,$C40)/$F$21)))</f>
        <v>0</v>
      </c>
      <c r="BS40" s="2">
        <f>IF($F$21="n/a",0,IF(BS$23&lt;=$C40,0,IF(BS$23&gt;($F$21+$C40),INDEX($D$35:$W$35,,$C40)-SUM($D40:BR40),INDEX($D$35:$W$35,,$C40)/$F$21)))</f>
        <v>0</v>
      </c>
    </row>
    <row r="41" spans="2:71">
      <c r="B41" s="24">
        <v>2014</v>
      </c>
      <c r="C41" s="24">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1.3224794132840263</v>
      </c>
      <c r="I41" s="2">
        <f>IF($F$21="n/a",0,IF(I$23&lt;=$C41,0,IF(I$23&gt;($F$21+$C41),INDEX($D$35:$W$35,,$C41)-SUM($D41:H41),INDEX($D$35:$W$35,,$C41)/$F$21)))</f>
        <v>1.3224794132840263</v>
      </c>
      <c r="J41" s="2">
        <f>IF($F$21="n/a",0,IF(J$23&lt;=$C41,0,IF(J$23&gt;($F$21+$C41),INDEX($D$35:$W$35,,$C41)-SUM($D41:I41),INDEX($D$35:$W$35,,$C41)/$F$21)))</f>
        <v>1.3224794132840263</v>
      </c>
      <c r="K41" s="2">
        <f>IF($F$21="n/a",0,IF(K$23&lt;=$C41,0,IF(K$23&gt;($F$21+$C41),INDEX($D$35:$W$35,,$C41)-SUM($D41:J41),INDEX($D$35:$W$35,,$C41)/$F$21)))</f>
        <v>1.3224794132840263</v>
      </c>
      <c r="L41" s="2">
        <f>IF($F$21="n/a",0,IF(L$23&lt;=$C41,0,IF(L$23&gt;($F$21+$C41),INDEX($D$35:$W$35,,$C41)-SUM($D41:K41),INDEX($D$35:$W$35,,$C41)/$F$21)))</f>
        <v>1.3224794132840263</v>
      </c>
      <c r="M41" s="2">
        <f>IF($F$21="n/a",0,IF(M$23&lt;=$C41,0,IF(M$23&gt;($F$21+$C41),INDEX($D$35:$W$35,,$C41)-SUM($D41:L41),INDEX($D$35:$W$35,,$C41)/$F$21)))</f>
        <v>1.3224794132840263</v>
      </c>
      <c r="N41" s="170">
        <f>IF($F$21="n/a",0,IF(N$23&lt;=$C41,0,IF(N$23&gt;($F$21+$C41),INDEX($D$35:$W$35,,$C41)-SUM($D41:M41),INDEX($D$35:$W$35,,$C41)/$F$21)))*0.5</f>
        <v>0.66123970664201315</v>
      </c>
      <c r="O41" s="2">
        <f>IF($F$21="n/a",0,IF(O$23&lt;=$C41,0,IF(O$23&gt;($F$21+$C41),INDEX($D$35:$W$35,,$C41)-SUM($D41:N41),INDEX($D$35:$W$35,,$C41)/$F$21)))</f>
        <v>1.3224794132840263</v>
      </c>
      <c r="P41" s="2">
        <f>IF($F$21="n/a",0,IF(P$23&lt;=$C41,0,IF(P$23&gt;($F$21+$C41),INDEX($D$35:$W$35,,$C41)-SUM($D41:O41),INDEX($D$35:$W$35,,$C41)/$F$21)))</f>
        <v>1.3224794132840263</v>
      </c>
      <c r="Q41" s="2">
        <f>IF($F$21="n/a",0,IF(Q$23&lt;=$C41,0,IF(Q$23&gt;($F$21+$C41),INDEX($D$35:$W$35,,$C41)-SUM($D41:P41),INDEX($D$35:$W$35,,$C41)/$F$21)))</f>
        <v>1.3224794132840263</v>
      </c>
      <c r="R41" s="2">
        <f>IF($F$21="n/a",0,IF(R$23&lt;=$C41,0,IF(R$23&gt;($F$21+$C41),INDEX($D$35:$W$35,,$C41)-SUM($D41:Q41),INDEX($D$35:$W$35,,$C41)/$F$21)))</f>
        <v>1.3224794132840263</v>
      </c>
      <c r="S41" s="2">
        <f>IF($F$21="n/a",0,IF(S$23&lt;=$C41,0,IF(S$23&gt;($F$21+$C41),INDEX($D$35:$W$35,,$C41)-SUM($D41:R41),INDEX($D$35:$W$35,,$C41)/$F$21)))</f>
        <v>1.3224794132840263</v>
      </c>
      <c r="T41" s="2">
        <f>IF($F$21="n/a",0,IF(T$23&lt;=$C41,0,IF(T$23&gt;($F$21+$C41),INDEX($D$35:$W$35,,$C41)-SUM($D41:S41),INDEX($D$35:$W$35,,$C41)/$F$21)))</f>
        <v>1.3224794132840263</v>
      </c>
      <c r="U41" s="2">
        <f>IF($F$21="n/a",0,IF(U$23&lt;=$C41,0,IF(U$23&gt;($F$21+$C41),INDEX($D$35:$W$35,,$C41)-SUM($D41:T41),INDEX($D$35:$W$35,,$C41)/$F$21)))</f>
        <v>1.3224794132840263</v>
      </c>
      <c r="V41" s="2">
        <f>IF($F$21="n/a",0,IF(V$23&lt;=$C41,0,IF(V$23&gt;($F$21+$C41),INDEX($D$35:$W$35,,$C41)-SUM($D41:U41),INDEX($D$35:$W$35,,$C41)/$F$21)))</f>
        <v>1.3224794132840263</v>
      </c>
      <c r="W41" s="2">
        <f>IF($F$21="n/a",0,IF(W$23&lt;=$C41,0,IF(W$23&gt;($F$21+$C41),INDEX($D$35:$W$35,,$C41)-SUM($D41:V41),INDEX($D$35:$W$35,,$C41)/$F$21)))</f>
        <v>1.3224794132840263</v>
      </c>
      <c r="X41" s="2">
        <f>IF($F$21="n/a",0,IF(X$23&lt;=$C41,0,IF(X$23&gt;($F$21+$C41),INDEX($D$35:$W$35,,$C41)-SUM($D41:W41),INDEX($D$35:$W$35,,$C41)/$F$21)))</f>
        <v>1.3224794132840263</v>
      </c>
      <c r="Y41" s="2">
        <f>IF($F$21="n/a",0,IF(Y$23&lt;=$C41,0,IF(Y$23&gt;($F$21+$C41),INDEX($D$35:$W$35,,$C41)-SUM($D41:X41),INDEX($D$35:$W$35,,$C41)/$F$21)))</f>
        <v>1.3224794132840263</v>
      </c>
      <c r="Z41" s="2">
        <f>IF($F$21="n/a",0,IF(Z$23&lt;=$C41,0,IF(Z$23&gt;($F$21+$C41),INDEX($D$35:$W$35,,$C41)-SUM($D41:Y41),INDEX($D$35:$W$35,,$C41)/$F$21)))</f>
        <v>1.3224794132840263</v>
      </c>
      <c r="AA41" s="2">
        <f>IF($F$21="n/a",0,IF(AA$23&lt;=$C41,0,IF(AA$23&gt;($F$21+$C41),INDEX($D$35:$W$35,,$C41)-SUM($D41:Z41),INDEX($D$35:$W$35,,$C41)/$F$21)))</f>
        <v>1.3224794132840263</v>
      </c>
      <c r="AB41" s="2">
        <f>IF($F$21="n/a",0,IF(AB$23&lt;=$C41,0,IF(AB$23&gt;($F$21+$C41),INDEX($D$35:$W$35,,$C41)-SUM($D41:AA41),INDEX($D$35:$W$35,,$C41)/$F$21)))</f>
        <v>1.3224794132840263</v>
      </c>
      <c r="AC41" s="2">
        <f>IF($F$21="n/a",0,IF(AC$23&lt;=$C41,0,IF(AC$23&gt;($F$21+$C41),INDEX($D$35:$W$35,,$C41)-SUM($D41:AB41),INDEX($D$35:$W$35,,$C41)/$F$21)))</f>
        <v>1.3224794132840263</v>
      </c>
      <c r="AD41" s="2">
        <f>IF($F$21="n/a",0,IF(AD$23&lt;=$C41,0,IF(AD$23&gt;($F$21+$C41),INDEX($D$35:$W$35,,$C41)-SUM($D41:AC41),INDEX($D$35:$W$35,,$C41)/$F$21)))</f>
        <v>1.3224794132840263</v>
      </c>
      <c r="AE41" s="2">
        <f>IF($F$21="n/a",0,IF(AE$23&lt;=$C41,0,IF(AE$23&gt;($F$21+$C41),INDEX($D$35:$W$35,,$C41)-SUM($D41:AD41),INDEX($D$35:$W$35,,$C41)/$F$21)))</f>
        <v>1.3224794132840263</v>
      </c>
      <c r="AF41" s="2">
        <f>IF($F$21="n/a",0,IF(AF$23&lt;=$C41,0,IF(AF$23&gt;($F$21+$C41),INDEX($D$35:$W$35,,$C41)-SUM($D41:AE41),INDEX($D$35:$W$35,,$C41)/$F$21)))</f>
        <v>1.3224794132840263</v>
      </c>
      <c r="AG41" s="2">
        <f>IF($F$21="n/a",0,IF(AG$23&lt;=$C41,0,IF(AG$23&gt;($F$21+$C41),INDEX($D$35:$W$35,,$C41)-SUM($D41:AF41),INDEX($D$35:$W$35,,$C41)/$F$21)))</f>
        <v>1.3224794132840263</v>
      </c>
      <c r="AH41" s="2">
        <f>IF($F$21="n/a",0,IF(AH$23&lt;=$C41,0,IF(AH$23&gt;($F$21+$C41),INDEX($D$35:$W$35,,$C41)-SUM($D41:AG41),INDEX($D$35:$W$35,,$C41)/$F$21)))</f>
        <v>1.3224794132840263</v>
      </c>
      <c r="AI41" s="2">
        <f>IF($F$21="n/a",0,IF(AI$23&lt;=$C41,0,IF(AI$23&gt;($F$21+$C41),INDEX($D$35:$W$35,,$C41)-SUM($D41:AH41),INDEX($D$35:$W$35,,$C41)/$F$21)))</f>
        <v>1.3224794132840263</v>
      </c>
      <c r="AJ41" s="2">
        <f>IF($F$21="n/a",0,IF(AJ$23&lt;=$C41,0,IF(AJ$23&gt;($F$21+$C41),INDEX($D$35:$W$35,,$C41)-SUM($D41:AI41),INDEX($D$35:$W$35,,$C41)/$F$21)))</f>
        <v>1.3224794132840263</v>
      </c>
      <c r="AK41" s="2">
        <f>IF($F$21="n/a",0,IF(AK$23&lt;=$C41,0,IF(AK$23&gt;($F$21+$C41),INDEX($D$35:$W$35,,$C41)-SUM($D41:AJ41),INDEX($D$35:$W$35,,$C41)/$F$21)))</f>
        <v>1.3224794132840263</v>
      </c>
      <c r="AL41" s="2">
        <f>IF($F$21="n/a",0,IF(AL$23&lt;=$C41,0,IF(AL$23&gt;($F$21+$C41),INDEX($D$35:$W$35,,$C41)-SUM($D41:AK41),INDEX($D$35:$W$35,,$C41)/$F$21)))</f>
        <v>1.3224794132840263</v>
      </c>
      <c r="AM41" s="2">
        <f>IF($F$21="n/a",0,IF(AM$23&lt;=$C41,0,IF(AM$23&gt;($F$21+$C41),INDEX($D$35:$W$35,,$C41)-SUM($D41:AL41),INDEX($D$35:$W$35,,$C41)/$F$21)))</f>
        <v>1.3224794132840263</v>
      </c>
      <c r="AN41" s="2">
        <f>IF($F$21="n/a",0,IF(AN$23&lt;=$C41,0,IF(AN$23&gt;($F$21+$C41),INDEX($D$35:$W$35,,$C41)-SUM($D41:AM41),INDEX($D$35:$W$35,,$C41)/$F$21)))</f>
        <v>1.3224794132840263</v>
      </c>
      <c r="AO41" s="2">
        <f>IF($F$21="n/a",0,IF(AO$23&lt;=$C41,0,IF(AO$23&gt;($F$21+$C41),INDEX($D$35:$W$35,,$C41)-SUM($D41:AN41),INDEX($D$35:$W$35,,$C41)/$F$21)))</f>
        <v>1.3224794132840263</v>
      </c>
      <c r="AP41" s="2">
        <f>IF($F$21="n/a",0,IF(AP$23&lt;=$C41,0,IF(AP$23&gt;($F$21+$C41),INDEX($D$35:$W$35,,$C41)-SUM($D41:AO41),INDEX($D$35:$W$35,,$C41)/$F$21)))</f>
        <v>1.3224794132840263</v>
      </c>
      <c r="AQ41" s="2">
        <f>IF($F$21="n/a",0,IF(AQ$23&lt;=$C41,0,IF(AQ$23&gt;($F$21+$C41),INDEX($D$35:$W$35,,$C41)-SUM($D41:AP41),INDEX($D$35:$W$35,,$C41)/$F$21)))</f>
        <v>1.3224794132840263</v>
      </c>
      <c r="AR41" s="2">
        <f>IF($F$21="n/a",0,IF(AR$23&lt;=$C41,0,IF(AR$23&gt;($F$21+$C41),INDEX($D$35:$W$35,,$C41)-SUM($D41:AQ41),INDEX($D$35:$W$35,,$C41)/$F$21)))</f>
        <v>1.3224794132840263</v>
      </c>
      <c r="AS41" s="2">
        <f>IF($F$21="n/a",0,IF(AS$23&lt;=$C41,0,IF(AS$23&gt;($F$21+$C41),INDEX($D$35:$W$35,,$C41)-SUM($D41:AR41),INDEX($D$35:$W$35,,$C41)/$F$21)))</f>
        <v>1.3224794132840263</v>
      </c>
      <c r="AT41" s="2">
        <f>IF($F$21="n/a",0,IF(AT$23&lt;=$C41,0,IF(AT$23&gt;($F$21+$C41),INDEX($D$35:$W$35,,$C41)-SUM($D41:AS41),INDEX($D$35:$W$35,,$C41)/$F$21)))</f>
        <v>1.3224794132840263</v>
      </c>
      <c r="AU41" s="2">
        <f>IF($F$21="n/a",0,IF(AU$23&lt;=$C41,0,IF(AU$23&gt;($F$21+$C41),INDEX($D$35:$W$35,,$C41)-SUM($D41:AT41),INDEX($D$35:$W$35,,$C41)/$F$21)))</f>
        <v>1.3224794132840263</v>
      </c>
      <c r="AV41" s="2">
        <f>IF($F$21="n/a",0,IF(AV$23&lt;=$C41,0,IF(AV$23&gt;($F$21+$C41),INDEX($D$35:$W$35,,$C41)-SUM($D41:AU41),INDEX($D$35:$W$35,,$C41)/$F$21)))</f>
        <v>1.3224794132840263</v>
      </c>
      <c r="AW41" s="2">
        <f>IF($F$21="n/a",0,IF(AW$23&lt;=$C41,0,IF(AW$23&gt;($F$21+$C41),INDEX($D$35:$W$35,,$C41)-SUM($D41:AV41),INDEX($D$35:$W$35,,$C41)/$F$21)))</f>
        <v>1.3224794132840263</v>
      </c>
      <c r="AX41" s="2">
        <f>IF($F$21="n/a",0,IF(AX$23&lt;=$C41,0,IF(AX$23&gt;($F$21+$C41),INDEX($D$35:$W$35,,$C41)-SUM($D41:AW41),INDEX($D$35:$W$35,,$C41)/$F$21)))</f>
        <v>1.3224794132840263</v>
      </c>
      <c r="AY41" s="2">
        <f>IF($F$21="n/a",0,IF(AY$23&lt;=$C41,0,IF(AY$23&gt;($F$21+$C41),INDEX($D$35:$W$35,,$C41)-SUM($D41:AX41),INDEX($D$35:$W$35,,$C41)/$F$21)))</f>
        <v>1.3224794132840263</v>
      </c>
      <c r="AZ41" s="2">
        <f>IF($F$21="n/a",0,IF(AZ$23&lt;=$C41,0,IF(AZ$23&gt;($F$21+$C41),INDEX($D$35:$W$35,,$C41)-SUM($D41:AY41),INDEX($D$35:$W$35,,$C41)/$F$21)))</f>
        <v>1.3224794132840263</v>
      </c>
      <c r="BA41" s="2">
        <f>IF($F$21="n/a",0,IF(BA$23&lt;=$C41,0,IF(BA$23&gt;($F$21+$C41),INDEX($D$35:$W$35,,$C41)-SUM($D41:AZ41),INDEX($D$35:$W$35,,$C41)/$F$21)))</f>
        <v>0.66123970664197884</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c r="BQ41" s="2">
        <f>IF($F$21="n/a",0,IF(BQ$23&lt;=$C41,0,IF(BQ$23&gt;($F$21+$C41),INDEX($D$35:$W$35,,$C41)-SUM($D41:BP41),INDEX($D$35:$W$35,,$C41)/$F$21)))</f>
        <v>0</v>
      </c>
      <c r="BR41" s="2">
        <f>IF($F$21="n/a",0,IF(BR$23&lt;=$C41,0,IF(BR$23&gt;($F$21+$C41),INDEX($D$35:$W$35,,$C41)-SUM($D41:BQ41),INDEX($D$35:$W$35,,$C41)/$F$21)))</f>
        <v>0</v>
      </c>
      <c r="BS41" s="2">
        <f>IF($F$21="n/a",0,IF(BS$23&lt;=$C41,0,IF(BS$23&gt;($F$21+$C41),INDEX($D$35:$W$35,,$C41)-SUM($D41:BR41),INDEX($D$35:$W$35,,$C41)/$F$21)))</f>
        <v>0</v>
      </c>
    </row>
    <row r="42" spans="2:71">
      <c r="B42" s="24">
        <v>2015</v>
      </c>
      <c r="C42" s="24">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f>
        <v>0.31574575336776062</v>
      </c>
      <c r="J42" s="2">
        <f>IF($F$21="n/a",0,IF(J$23&lt;=$C42,0,IF(J$23&gt;($F$21+$C42),INDEX($D$35:$W$35,,$C42)-SUM($D42:I42),INDEX($D$35:$W$35,,$C42)/$F$21)))</f>
        <v>0.31574575336776062</v>
      </c>
      <c r="K42" s="2">
        <f>IF($F$21="n/a",0,IF(K$23&lt;=$C42,0,IF(K$23&gt;($F$21+$C42),INDEX($D$35:$W$35,,$C42)-SUM($D42:J42),INDEX($D$35:$W$35,,$C42)/$F$21)))</f>
        <v>0.31574575336776062</v>
      </c>
      <c r="L42" s="2">
        <f>IF($F$21="n/a",0,IF(L$23&lt;=$C42,0,IF(L$23&gt;($F$21+$C42),INDEX($D$35:$W$35,,$C42)-SUM($D42:K42),INDEX($D$35:$W$35,,$C42)/$F$21)))</f>
        <v>0.31574575336776062</v>
      </c>
      <c r="M42" s="2">
        <f>IF($F$21="n/a",0,IF(M$23&lt;=$C42,0,IF(M$23&gt;($F$21+$C42),INDEX($D$35:$W$35,,$C42)-SUM($D42:L42),INDEX($D$35:$W$35,,$C42)/$F$21)))</f>
        <v>0.31574575336776062</v>
      </c>
      <c r="N42" s="170">
        <f>IF($F$21="n/a",0,IF(N$23&lt;=$C42,0,IF(N$23&gt;($F$21+$C42),INDEX($D$35:$W$35,,$C42)-SUM($D42:M42),INDEX($D$35:$W$35,,$C42)/$F$21)))*0.5</f>
        <v>0.15787287668388031</v>
      </c>
      <c r="O42" s="2">
        <f>IF($F$21="n/a",0,IF(O$23&lt;=$C42,0,IF(O$23&gt;($F$21+$C42),INDEX($D$35:$W$35,,$C42)-SUM($D42:N42),INDEX($D$35:$W$35,,$C42)/$F$21)))</f>
        <v>0.31574575336776062</v>
      </c>
      <c r="P42" s="2">
        <f>IF($F$21="n/a",0,IF(P$23&lt;=$C42,0,IF(P$23&gt;($F$21+$C42),INDEX($D$35:$W$35,,$C42)-SUM($D42:O42),INDEX($D$35:$W$35,,$C42)/$F$21)))</f>
        <v>0.31574575336776062</v>
      </c>
      <c r="Q42" s="2">
        <f>IF($F$21="n/a",0,IF(Q$23&lt;=$C42,0,IF(Q$23&gt;($F$21+$C42),INDEX($D$35:$W$35,,$C42)-SUM($D42:P42),INDEX($D$35:$W$35,,$C42)/$F$21)))</f>
        <v>0.31574575336776062</v>
      </c>
      <c r="R42" s="2">
        <f>IF($F$21="n/a",0,IF(R$23&lt;=$C42,0,IF(R$23&gt;($F$21+$C42),INDEX($D$35:$W$35,,$C42)-SUM($D42:Q42),INDEX($D$35:$W$35,,$C42)/$F$21)))</f>
        <v>0.31574575336776062</v>
      </c>
      <c r="S42" s="2">
        <f>IF($F$21="n/a",0,IF(S$23&lt;=$C42,0,IF(S$23&gt;($F$21+$C42),INDEX($D$35:$W$35,,$C42)-SUM($D42:R42),INDEX($D$35:$W$35,,$C42)/$F$21)))</f>
        <v>0.31574575336776062</v>
      </c>
      <c r="T42" s="2">
        <f>IF($F$21="n/a",0,IF(T$23&lt;=$C42,0,IF(T$23&gt;($F$21+$C42),INDEX($D$35:$W$35,,$C42)-SUM($D42:S42),INDEX($D$35:$W$35,,$C42)/$F$21)))</f>
        <v>0.31574575336776062</v>
      </c>
      <c r="U42" s="2">
        <f>IF($F$21="n/a",0,IF(U$23&lt;=$C42,0,IF(U$23&gt;($F$21+$C42),INDEX($D$35:$W$35,,$C42)-SUM($D42:T42),INDEX($D$35:$W$35,,$C42)/$F$21)))</f>
        <v>0.31574575336776062</v>
      </c>
      <c r="V42" s="2">
        <f>IF($F$21="n/a",0,IF(V$23&lt;=$C42,0,IF(V$23&gt;($F$21+$C42),INDEX($D$35:$W$35,,$C42)-SUM($D42:U42),INDEX($D$35:$W$35,,$C42)/$F$21)))</f>
        <v>0.31574575336776062</v>
      </c>
      <c r="W42" s="2">
        <f>IF($F$21="n/a",0,IF(W$23&lt;=$C42,0,IF(W$23&gt;($F$21+$C42),INDEX($D$35:$W$35,,$C42)-SUM($D42:V42),INDEX($D$35:$W$35,,$C42)/$F$21)))</f>
        <v>0.31574575336776062</v>
      </c>
      <c r="X42" s="2">
        <f>IF($F$21="n/a",0,IF(X$23&lt;=$C42,0,IF(X$23&gt;($F$21+$C42),INDEX($D$35:$W$35,,$C42)-SUM($D42:W42),INDEX($D$35:$W$35,,$C42)/$F$21)))</f>
        <v>0.31574575336776062</v>
      </c>
      <c r="Y42" s="2">
        <f>IF($F$21="n/a",0,IF(Y$23&lt;=$C42,0,IF(Y$23&gt;($F$21+$C42),INDEX($D$35:$W$35,,$C42)-SUM($D42:X42),INDEX($D$35:$W$35,,$C42)/$F$21)))</f>
        <v>0.31574575336776062</v>
      </c>
      <c r="Z42" s="2">
        <f>IF($F$21="n/a",0,IF(Z$23&lt;=$C42,0,IF(Z$23&gt;($F$21+$C42),INDEX($D$35:$W$35,,$C42)-SUM($D42:Y42),INDEX($D$35:$W$35,,$C42)/$F$21)))</f>
        <v>0.31574575336776062</v>
      </c>
      <c r="AA42" s="2">
        <f>IF($F$21="n/a",0,IF(AA$23&lt;=$C42,0,IF(AA$23&gt;($F$21+$C42),INDEX($D$35:$W$35,,$C42)-SUM($D42:Z42),INDEX($D$35:$W$35,,$C42)/$F$21)))</f>
        <v>0.31574575336776062</v>
      </c>
      <c r="AB42" s="2">
        <f>IF($F$21="n/a",0,IF(AB$23&lt;=$C42,0,IF(AB$23&gt;($F$21+$C42),INDEX($D$35:$W$35,,$C42)-SUM($D42:AA42),INDEX($D$35:$W$35,,$C42)/$F$21)))</f>
        <v>0.31574575336776062</v>
      </c>
      <c r="AC42" s="2">
        <f>IF($F$21="n/a",0,IF(AC$23&lt;=$C42,0,IF(AC$23&gt;($F$21+$C42),INDEX($D$35:$W$35,,$C42)-SUM($D42:AB42),INDEX($D$35:$W$35,,$C42)/$F$21)))</f>
        <v>0.31574575336776062</v>
      </c>
      <c r="AD42" s="2">
        <f>IF($F$21="n/a",0,IF(AD$23&lt;=$C42,0,IF(AD$23&gt;($F$21+$C42),INDEX($D$35:$W$35,,$C42)-SUM($D42:AC42),INDEX($D$35:$W$35,,$C42)/$F$21)))</f>
        <v>0.31574575336776062</v>
      </c>
      <c r="AE42" s="2">
        <f>IF($F$21="n/a",0,IF(AE$23&lt;=$C42,0,IF(AE$23&gt;($F$21+$C42),INDEX($D$35:$W$35,,$C42)-SUM($D42:AD42),INDEX($D$35:$W$35,,$C42)/$F$21)))</f>
        <v>0.31574575336776062</v>
      </c>
      <c r="AF42" s="2">
        <f>IF($F$21="n/a",0,IF(AF$23&lt;=$C42,0,IF(AF$23&gt;($F$21+$C42),INDEX($D$35:$W$35,,$C42)-SUM($D42:AE42),INDEX($D$35:$W$35,,$C42)/$F$21)))</f>
        <v>0.31574575336776062</v>
      </c>
      <c r="AG42" s="2">
        <f>IF($F$21="n/a",0,IF(AG$23&lt;=$C42,0,IF(AG$23&gt;($F$21+$C42),INDEX($D$35:$W$35,,$C42)-SUM($D42:AF42),INDEX($D$35:$W$35,,$C42)/$F$21)))</f>
        <v>0.31574575336776062</v>
      </c>
      <c r="AH42" s="2">
        <f>IF($F$21="n/a",0,IF(AH$23&lt;=$C42,0,IF(AH$23&gt;($F$21+$C42),INDEX($D$35:$W$35,,$C42)-SUM($D42:AG42),INDEX($D$35:$W$35,,$C42)/$F$21)))</f>
        <v>0.31574575336776062</v>
      </c>
      <c r="AI42" s="2">
        <f>IF($F$21="n/a",0,IF(AI$23&lt;=$C42,0,IF(AI$23&gt;($F$21+$C42),INDEX($D$35:$W$35,,$C42)-SUM($D42:AH42),INDEX($D$35:$W$35,,$C42)/$F$21)))</f>
        <v>0.31574575336776062</v>
      </c>
      <c r="AJ42" s="2">
        <f>IF($F$21="n/a",0,IF(AJ$23&lt;=$C42,0,IF(AJ$23&gt;($F$21+$C42),INDEX($D$35:$W$35,,$C42)-SUM($D42:AI42),INDEX($D$35:$W$35,,$C42)/$F$21)))</f>
        <v>0.31574575336776062</v>
      </c>
      <c r="AK42" s="2">
        <f>IF($F$21="n/a",0,IF(AK$23&lt;=$C42,0,IF(AK$23&gt;($F$21+$C42),INDEX($D$35:$W$35,,$C42)-SUM($D42:AJ42),INDEX($D$35:$W$35,,$C42)/$F$21)))</f>
        <v>0.31574575336776062</v>
      </c>
      <c r="AL42" s="2">
        <f>IF($F$21="n/a",0,IF(AL$23&lt;=$C42,0,IF(AL$23&gt;($F$21+$C42),INDEX($D$35:$W$35,,$C42)-SUM($D42:AK42),INDEX($D$35:$W$35,,$C42)/$F$21)))</f>
        <v>0.31574575336776062</v>
      </c>
      <c r="AM42" s="2">
        <f>IF($F$21="n/a",0,IF(AM$23&lt;=$C42,0,IF(AM$23&gt;($F$21+$C42),INDEX($D$35:$W$35,,$C42)-SUM($D42:AL42),INDEX($D$35:$W$35,,$C42)/$F$21)))</f>
        <v>0.31574575336776062</v>
      </c>
      <c r="AN42" s="2">
        <f>IF($F$21="n/a",0,IF(AN$23&lt;=$C42,0,IF(AN$23&gt;($F$21+$C42),INDEX($D$35:$W$35,,$C42)-SUM($D42:AM42),INDEX($D$35:$W$35,,$C42)/$F$21)))</f>
        <v>0.31574575336776062</v>
      </c>
      <c r="AO42" s="2">
        <f>IF($F$21="n/a",0,IF(AO$23&lt;=$C42,0,IF(AO$23&gt;($F$21+$C42),INDEX($D$35:$W$35,,$C42)-SUM($D42:AN42),INDEX($D$35:$W$35,,$C42)/$F$21)))</f>
        <v>0.31574575336776062</v>
      </c>
      <c r="AP42" s="2">
        <f>IF($F$21="n/a",0,IF(AP$23&lt;=$C42,0,IF(AP$23&gt;($F$21+$C42),INDEX($D$35:$W$35,,$C42)-SUM($D42:AO42),INDEX($D$35:$W$35,,$C42)/$F$21)))</f>
        <v>0.31574575336776062</v>
      </c>
      <c r="AQ42" s="2">
        <f>IF($F$21="n/a",0,IF(AQ$23&lt;=$C42,0,IF(AQ$23&gt;($F$21+$C42),INDEX($D$35:$W$35,,$C42)-SUM($D42:AP42),INDEX($D$35:$W$35,,$C42)/$F$21)))</f>
        <v>0.31574575336776062</v>
      </c>
      <c r="AR42" s="2">
        <f>IF($F$21="n/a",0,IF(AR$23&lt;=$C42,0,IF(AR$23&gt;($F$21+$C42),INDEX($D$35:$W$35,,$C42)-SUM($D42:AQ42),INDEX($D$35:$W$35,,$C42)/$F$21)))</f>
        <v>0.31574575336776062</v>
      </c>
      <c r="AS42" s="2">
        <f>IF($F$21="n/a",0,IF(AS$23&lt;=$C42,0,IF(AS$23&gt;($F$21+$C42),INDEX($D$35:$W$35,,$C42)-SUM($D42:AR42),INDEX($D$35:$W$35,,$C42)/$F$21)))</f>
        <v>0.31574575336776062</v>
      </c>
      <c r="AT42" s="2">
        <f>IF($F$21="n/a",0,IF(AT$23&lt;=$C42,0,IF(AT$23&gt;($F$21+$C42),INDEX($D$35:$W$35,,$C42)-SUM($D42:AS42),INDEX($D$35:$W$35,,$C42)/$F$21)))</f>
        <v>0.31574575336776062</v>
      </c>
      <c r="AU42" s="2">
        <f>IF($F$21="n/a",0,IF(AU$23&lt;=$C42,0,IF(AU$23&gt;($F$21+$C42),INDEX($D$35:$W$35,,$C42)-SUM($D42:AT42),INDEX($D$35:$W$35,,$C42)/$F$21)))</f>
        <v>0.31574575336776062</v>
      </c>
      <c r="AV42" s="2">
        <f>IF($F$21="n/a",0,IF(AV$23&lt;=$C42,0,IF(AV$23&gt;($F$21+$C42),INDEX($D$35:$W$35,,$C42)-SUM($D42:AU42),INDEX($D$35:$W$35,,$C42)/$F$21)))</f>
        <v>0.31574575336776062</v>
      </c>
      <c r="AW42" s="2">
        <f>IF($F$21="n/a",0,IF(AW$23&lt;=$C42,0,IF(AW$23&gt;($F$21+$C42),INDEX($D$35:$W$35,,$C42)-SUM($D42:AV42),INDEX($D$35:$W$35,,$C42)/$F$21)))</f>
        <v>0.31574575336776062</v>
      </c>
      <c r="AX42" s="2">
        <f>IF($F$21="n/a",0,IF(AX$23&lt;=$C42,0,IF(AX$23&gt;($F$21+$C42),INDEX($D$35:$W$35,,$C42)-SUM($D42:AW42),INDEX($D$35:$W$35,,$C42)/$F$21)))</f>
        <v>0.31574575336776062</v>
      </c>
      <c r="AY42" s="2">
        <f>IF($F$21="n/a",0,IF(AY$23&lt;=$C42,0,IF(AY$23&gt;($F$21+$C42),INDEX($D$35:$W$35,,$C42)-SUM($D42:AX42),INDEX($D$35:$W$35,,$C42)/$F$21)))</f>
        <v>0.31574575336776062</v>
      </c>
      <c r="AZ42" s="2">
        <f>IF($F$21="n/a",0,IF(AZ$23&lt;=$C42,0,IF(AZ$23&gt;($F$21+$C42),INDEX($D$35:$W$35,,$C42)-SUM($D42:AY42),INDEX($D$35:$W$35,,$C42)/$F$21)))</f>
        <v>0.31574575336776062</v>
      </c>
      <c r="BA42" s="2">
        <f>IF($F$21="n/a",0,IF(BA$23&lt;=$C42,0,IF(BA$23&gt;($F$21+$C42),INDEX($D$35:$W$35,,$C42)-SUM($D42:AZ42),INDEX($D$35:$W$35,,$C42)/$F$21)))</f>
        <v>0.31574575336776062</v>
      </c>
      <c r="BB42" s="2">
        <f>IF($F$21="n/a",0,IF(BB$23&lt;=$C42,0,IF(BB$23&gt;($F$21+$C42),INDEX($D$35:$W$35,,$C42)-SUM($D42:BA42),INDEX($D$35:$W$35,,$C42)/$F$21)))</f>
        <v>0.15787287668387506</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c r="BQ42" s="2">
        <f>IF($F$21="n/a",0,IF(BQ$23&lt;=$C42,0,IF(BQ$23&gt;($F$21+$C42),INDEX($D$35:$W$35,,$C42)-SUM($D42:BP42),INDEX($D$35:$W$35,,$C42)/$F$21)))</f>
        <v>0</v>
      </c>
      <c r="BR42" s="2">
        <f>IF($F$21="n/a",0,IF(BR$23&lt;=$C42,0,IF(BR$23&gt;($F$21+$C42),INDEX($D$35:$W$35,,$C42)-SUM($D42:BQ42),INDEX($D$35:$W$35,,$C42)/$F$21)))</f>
        <v>0</v>
      </c>
      <c r="BS42" s="2">
        <f>IF($F$21="n/a",0,IF(BS$23&lt;=$C42,0,IF(BS$23&gt;($F$21+$C42),INDEX($D$35:$W$35,,$C42)-SUM($D42:BR42),INDEX($D$35:$W$35,,$C42)/$F$21)))</f>
        <v>0</v>
      </c>
    </row>
    <row r="43" spans="2:71">
      <c r="B43" s="24">
        <v>2016</v>
      </c>
      <c r="C43" s="24">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0.60240834895059081</v>
      </c>
      <c r="K43" s="2">
        <f>IF($F$21="n/a",0,IF(K$23&lt;=$C43,0,IF(K$23&gt;($F$21+$C43),INDEX($D$35:$W$35,,$C43)-SUM($D43:J43),INDEX($D$35:$W$35,,$C43)/$F$21)))</f>
        <v>0.60240834895059081</v>
      </c>
      <c r="L43" s="2">
        <f>IF($F$21="n/a",0,IF(L$23&lt;=$C43,0,IF(L$23&gt;($F$21+$C43),INDEX($D$35:$W$35,,$C43)-SUM($D43:K43),INDEX($D$35:$W$35,,$C43)/$F$21)))</f>
        <v>0.60240834895059081</v>
      </c>
      <c r="M43" s="2">
        <f>IF($F$21="n/a",0,IF(M$23&lt;=$C43,0,IF(M$23&gt;($F$21+$C43),INDEX($D$35:$W$35,,$C43)-SUM($D43:L43),INDEX($D$35:$W$35,,$C43)/$F$21)))</f>
        <v>0.60240834895059081</v>
      </c>
      <c r="N43" s="170">
        <f>IF($F$21="n/a",0,IF(N$23&lt;=$C43,0,IF(N$23&gt;($F$21+$C43),INDEX($D$35:$W$35,,$C43)-SUM($D43:M43),INDEX($D$35:$W$35,,$C43)/$F$21)))*0.5</f>
        <v>0.30120417447529541</v>
      </c>
      <c r="O43" s="2">
        <f>IF($F$21="n/a",0,IF(O$23&lt;=$C43,0,IF(O$23&gt;($F$21+$C43),INDEX($D$35:$W$35,,$C43)-SUM($D43:N43),INDEX($D$35:$W$35,,$C43)/$F$21)))</f>
        <v>0.60240834895059081</v>
      </c>
      <c r="P43" s="2">
        <f>IF($F$21="n/a",0,IF(P$23&lt;=$C43,0,IF(P$23&gt;($F$21+$C43),INDEX($D$35:$W$35,,$C43)-SUM($D43:O43),INDEX($D$35:$W$35,,$C43)/$F$21)))</f>
        <v>0.60240834895059081</v>
      </c>
      <c r="Q43" s="2">
        <f>IF($F$21="n/a",0,IF(Q$23&lt;=$C43,0,IF(Q$23&gt;($F$21+$C43),INDEX($D$35:$W$35,,$C43)-SUM($D43:P43),INDEX($D$35:$W$35,,$C43)/$F$21)))</f>
        <v>0.60240834895059081</v>
      </c>
      <c r="R43" s="2">
        <f>IF($F$21="n/a",0,IF(R$23&lt;=$C43,0,IF(R$23&gt;($F$21+$C43),INDEX($D$35:$W$35,,$C43)-SUM($D43:Q43),INDEX($D$35:$W$35,,$C43)/$F$21)))</f>
        <v>0.60240834895059081</v>
      </c>
      <c r="S43" s="2">
        <f>IF($F$21="n/a",0,IF(S$23&lt;=$C43,0,IF(S$23&gt;($F$21+$C43),INDEX($D$35:$W$35,,$C43)-SUM($D43:R43),INDEX($D$35:$W$35,,$C43)/$F$21)))</f>
        <v>0.60240834895059081</v>
      </c>
      <c r="T43" s="2">
        <f>IF($F$21="n/a",0,IF(T$23&lt;=$C43,0,IF(T$23&gt;($F$21+$C43),INDEX($D$35:$W$35,,$C43)-SUM($D43:S43),INDEX($D$35:$W$35,,$C43)/$F$21)))</f>
        <v>0.60240834895059081</v>
      </c>
      <c r="U43" s="2">
        <f>IF($F$21="n/a",0,IF(U$23&lt;=$C43,0,IF(U$23&gt;($F$21+$C43),INDEX($D$35:$W$35,,$C43)-SUM($D43:T43),INDEX($D$35:$W$35,,$C43)/$F$21)))</f>
        <v>0.60240834895059081</v>
      </c>
      <c r="V43" s="2">
        <f>IF($F$21="n/a",0,IF(V$23&lt;=$C43,0,IF(V$23&gt;($F$21+$C43),INDEX($D$35:$W$35,,$C43)-SUM($D43:U43),INDEX($D$35:$W$35,,$C43)/$F$21)))</f>
        <v>0.60240834895059081</v>
      </c>
      <c r="W43" s="2">
        <f>IF($F$21="n/a",0,IF(W$23&lt;=$C43,0,IF(W$23&gt;($F$21+$C43),INDEX($D$35:$W$35,,$C43)-SUM($D43:V43),INDEX($D$35:$W$35,,$C43)/$F$21)))</f>
        <v>0.60240834895059081</v>
      </c>
      <c r="X43" s="2">
        <f>IF($F$21="n/a",0,IF(X$23&lt;=$C43,0,IF(X$23&gt;($F$21+$C43),INDEX($D$35:$W$35,,$C43)-SUM($D43:W43),INDEX($D$35:$W$35,,$C43)/$F$21)))</f>
        <v>0.60240834895059081</v>
      </c>
      <c r="Y43" s="2">
        <f>IF($F$21="n/a",0,IF(Y$23&lt;=$C43,0,IF(Y$23&gt;($F$21+$C43),INDEX($D$35:$W$35,,$C43)-SUM($D43:X43),INDEX($D$35:$W$35,,$C43)/$F$21)))</f>
        <v>0.60240834895059081</v>
      </c>
      <c r="Z43" s="2">
        <f>IF($F$21="n/a",0,IF(Z$23&lt;=$C43,0,IF(Z$23&gt;($F$21+$C43),INDEX($D$35:$W$35,,$C43)-SUM($D43:Y43),INDEX($D$35:$W$35,,$C43)/$F$21)))</f>
        <v>0.60240834895059081</v>
      </c>
      <c r="AA43" s="2">
        <f>IF($F$21="n/a",0,IF(AA$23&lt;=$C43,0,IF(AA$23&gt;($F$21+$C43),INDEX($D$35:$W$35,,$C43)-SUM($D43:Z43),INDEX($D$35:$W$35,,$C43)/$F$21)))</f>
        <v>0.60240834895059081</v>
      </c>
      <c r="AB43" s="2">
        <f>IF($F$21="n/a",0,IF(AB$23&lt;=$C43,0,IF(AB$23&gt;($F$21+$C43),INDEX($D$35:$W$35,,$C43)-SUM($D43:AA43),INDEX($D$35:$W$35,,$C43)/$F$21)))</f>
        <v>0.60240834895059081</v>
      </c>
      <c r="AC43" s="2">
        <f>IF($F$21="n/a",0,IF(AC$23&lt;=$C43,0,IF(AC$23&gt;($F$21+$C43),INDEX($D$35:$W$35,,$C43)-SUM($D43:AB43),INDEX($D$35:$W$35,,$C43)/$F$21)))</f>
        <v>0.60240834895059081</v>
      </c>
      <c r="AD43" s="2">
        <f>IF($F$21="n/a",0,IF(AD$23&lt;=$C43,0,IF(AD$23&gt;($F$21+$C43),INDEX($D$35:$W$35,,$C43)-SUM($D43:AC43),INDEX($D$35:$W$35,,$C43)/$F$21)))</f>
        <v>0.60240834895059081</v>
      </c>
      <c r="AE43" s="2">
        <f>IF($F$21="n/a",0,IF(AE$23&lt;=$C43,0,IF(AE$23&gt;($F$21+$C43),INDEX($D$35:$W$35,,$C43)-SUM($D43:AD43),INDEX($D$35:$W$35,,$C43)/$F$21)))</f>
        <v>0.60240834895059081</v>
      </c>
      <c r="AF43" s="2">
        <f>IF($F$21="n/a",0,IF(AF$23&lt;=$C43,0,IF(AF$23&gt;($F$21+$C43),INDEX($D$35:$W$35,,$C43)-SUM($D43:AE43),INDEX($D$35:$W$35,,$C43)/$F$21)))</f>
        <v>0.60240834895059081</v>
      </c>
      <c r="AG43" s="2">
        <f>IF($F$21="n/a",0,IF(AG$23&lt;=$C43,0,IF(AG$23&gt;($F$21+$C43),INDEX($D$35:$W$35,,$C43)-SUM($D43:AF43),INDEX($D$35:$W$35,,$C43)/$F$21)))</f>
        <v>0.60240834895059081</v>
      </c>
      <c r="AH43" s="2">
        <f>IF($F$21="n/a",0,IF(AH$23&lt;=$C43,0,IF(AH$23&gt;($F$21+$C43),INDEX($D$35:$W$35,,$C43)-SUM($D43:AG43),INDEX($D$35:$W$35,,$C43)/$F$21)))</f>
        <v>0.60240834895059081</v>
      </c>
      <c r="AI43" s="2">
        <f>IF($F$21="n/a",0,IF(AI$23&lt;=$C43,0,IF(AI$23&gt;($F$21+$C43),INDEX($D$35:$W$35,,$C43)-SUM($D43:AH43),INDEX($D$35:$W$35,,$C43)/$F$21)))</f>
        <v>0.60240834895059081</v>
      </c>
      <c r="AJ43" s="2">
        <f>IF($F$21="n/a",0,IF(AJ$23&lt;=$C43,0,IF(AJ$23&gt;($F$21+$C43),INDEX($D$35:$W$35,,$C43)-SUM($D43:AI43),INDEX($D$35:$W$35,,$C43)/$F$21)))</f>
        <v>0.60240834895059081</v>
      </c>
      <c r="AK43" s="2">
        <f>IF($F$21="n/a",0,IF(AK$23&lt;=$C43,0,IF(AK$23&gt;($F$21+$C43),INDEX($D$35:$W$35,,$C43)-SUM($D43:AJ43),INDEX($D$35:$W$35,,$C43)/$F$21)))</f>
        <v>0.60240834895059081</v>
      </c>
      <c r="AL43" s="2">
        <f>IF($F$21="n/a",0,IF(AL$23&lt;=$C43,0,IF(AL$23&gt;($F$21+$C43),INDEX($D$35:$W$35,,$C43)-SUM($D43:AK43),INDEX($D$35:$W$35,,$C43)/$F$21)))</f>
        <v>0.60240834895059081</v>
      </c>
      <c r="AM43" s="2">
        <f>IF($F$21="n/a",0,IF(AM$23&lt;=$C43,0,IF(AM$23&gt;($F$21+$C43),INDEX($D$35:$W$35,,$C43)-SUM($D43:AL43),INDEX($D$35:$W$35,,$C43)/$F$21)))</f>
        <v>0.60240834895059081</v>
      </c>
      <c r="AN43" s="2">
        <f>IF($F$21="n/a",0,IF(AN$23&lt;=$C43,0,IF(AN$23&gt;($F$21+$C43),INDEX($D$35:$W$35,,$C43)-SUM($D43:AM43),INDEX($D$35:$W$35,,$C43)/$F$21)))</f>
        <v>0.60240834895059081</v>
      </c>
      <c r="AO43" s="2">
        <f>IF($F$21="n/a",0,IF(AO$23&lt;=$C43,0,IF(AO$23&gt;($F$21+$C43),INDEX($D$35:$W$35,,$C43)-SUM($D43:AN43),INDEX($D$35:$W$35,,$C43)/$F$21)))</f>
        <v>0.60240834895059081</v>
      </c>
      <c r="AP43" s="2">
        <f>IF($F$21="n/a",0,IF(AP$23&lt;=$C43,0,IF(AP$23&gt;($F$21+$C43),INDEX($D$35:$W$35,,$C43)-SUM($D43:AO43),INDEX($D$35:$W$35,,$C43)/$F$21)))</f>
        <v>0.60240834895059081</v>
      </c>
      <c r="AQ43" s="2">
        <f>IF($F$21="n/a",0,IF(AQ$23&lt;=$C43,0,IF(AQ$23&gt;($F$21+$C43),INDEX($D$35:$W$35,,$C43)-SUM($D43:AP43),INDEX($D$35:$W$35,,$C43)/$F$21)))</f>
        <v>0.60240834895059081</v>
      </c>
      <c r="AR43" s="2">
        <f>IF($F$21="n/a",0,IF(AR$23&lt;=$C43,0,IF(AR$23&gt;($F$21+$C43),INDEX($D$35:$W$35,,$C43)-SUM($D43:AQ43),INDEX($D$35:$W$35,,$C43)/$F$21)))</f>
        <v>0.60240834895059081</v>
      </c>
      <c r="AS43" s="2">
        <f>IF($F$21="n/a",0,IF(AS$23&lt;=$C43,0,IF(AS$23&gt;($F$21+$C43),INDEX($D$35:$W$35,,$C43)-SUM($D43:AR43),INDEX($D$35:$W$35,,$C43)/$F$21)))</f>
        <v>0.60240834895059081</v>
      </c>
      <c r="AT43" s="2">
        <f>IF($F$21="n/a",0,IF(AT$23&lt;=$C43,0,IF(AT$23&gt;($F$21+$C43),INDEX($D$35:$W$35,,$C43)-SUM($D43:AS43),INDEX($D$35:$W$35,,$C43)/$F$21)))</f>
        <v>0.60240834895059081</v>
      </c>
      <c r="AU43" s="2">
        <f>IF($F$21="n/a",0,IF(AU$23&lt;=$C43,0,IF(AU$23&gt;($F$21+$C43),INDEX($D$35:$W$35,,$C43)-SUM($D43:AT43),INDEX($D$35:$W$35,,$C43)/$F$21)))</f>
        <v>0.60240834895059081</v>
      </c>
      <c r="AV43" s="2">
        <f>IF($F$21="n/a",0,IF(AV$23&lt;=$C43,0,IF(AV$23&gt;($F$21+$C43),INDEX($D$35:$W$35,,$C43)-SUM($D43:AU43),INDEX($D$35:$W$35,,$C43)/$F$21)))</f>
        <v>0.60240834895059081</v>
      </c>
      <c r="AW43" s="2">
        <f>IF($F$21="n/a",0,IF(AW$23&lt;=$C43,0,IF(AW$23&gt;($F$21+$C43),INDEX($D$35:$W$35,,$C43)-SUM($D43:AV43),INDEX($D$35:$W$35,,$C43)/$F$21)))</f>
        <v>0.60240834895059081</v>
      </c>
      <c r="AX43" s="2">
        <f>IF($F$21="n/a",0,IF(AX$23&lt;=$C43,0,IF(AX$23&gt;($F$21+$C43),INDEX($D$35:$W$35,,$C43)-SUM($D43:AW43),INDEX($D$35:$W$35,,$C43)/$F$21)))</f>
        <v>0.60240834895059081</v>
      </c>
      <c r="AY43" s="2">
        <f>IF($F$21="n/a",0,IF(AY$23&lt;=$C43,0,IF(AY$23&gt;($F$21+$C43),INDEX($D$35:$W$35,,$C43)-SUM($D43:AX43),INDEX($D$35:$W$35,,$C43)/$F$21)))</f>
        <v>0.60240834895059081</v>
      </c>
      <c r="AZ43" s="2">
        <f>IF($F$21="n/a",0,IF(AZ$23&lt;=$C43,0,IF(AZ$23&gt;($F$21+$C43),INDEX($D$35:$W$35,,$C43)-SUM($D43:AY43),INDEX($D$35:$W$35,,$C43)/$F$21)))</f>
        <v>0.60240834895059081</v>
      </c>
      <c r="BA43" s="2">
        <f>IF($F$21="n/a",0,IF(BA$23&lt;=$C43,0,IF(BA$23&gt;($F$21+$C43),INDEX($D$35:$W$35,,$C43)-SUM($D43:AZ43),INDEX($D$35:$W$35,,$C43)/$F$21)))</f>
        <v>0.60240834895059081</v>
      </c>
      <c r="BB43" s="2">
        <f>IF($F$21="n/a",0,IF(BB$23&lt;=$C43,0,IF(BB$23&gt;($F$21+$C43),INDEX($D$35:$W$35,,$C43)-SUM($D43:BA43),INDEX($D$35:$W$35,,$C43)/$F$21)))</f>
        <v>0.60240834895059081</v>
      </c>
      <c r="BC43" s="2">
        <f>IF($F$21="n/a",0,IF(BC$23&lt;=$C43,0,IF(BC$23&gt;($F$21+$C43),INDEX($D$35:$W$35,,$C43)-SUM($D43:BB43),INDEX($D$35:$W$35,,$C43)/$F$21)))</f>
        <v>0.30120417447530556</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c r="BQ43" s="2">
        <f>IF($F$21="n/a",0,IF(BQ$23&lt;=$C43,0,IF(BQ$23&gt;($F$21+$C43),INDEX($D$35:$W$35,,$C43)-SUM($D43:BP43),INDEX($D$35:$W$35,,$C43)/$F$21)))</f>
        <v>0</v>
      </c>
      <c r="BR43" s="2">
        <f>IF($F$21="n/a",0,IF(BR$23&lt;=$C43,0,IF(BR$23&gt;($F$21+$C43),INDEX($D$35:$W$35,,$C43)-SUM($D43:BQ43),INDEX($D$35:$W$35,,$C43)/$F$21)))</f>
        <v>0</v>
      </c>
      <c r="BS43" s="2">
        <f>IF($F$21="n/a",0,IF(BS$23&lt;=$C43,0,IF(BS$23&gt;($F$21+$C43),INDEX($D$35:$W$35,,$C43)-SUM($D43:BR43),INDEX($D$35:$W$35,,$C43)/$F$21)))</f>
        <v>0</v>
      </c>
    </row>
    <row r="44" spans="2:71">
      <c r="B44" s="24">
        <v>2017</v>
      </c>
      <c r="C44" s="24">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0.60742160714322846</v>
      </c>
      <c r="L44" s="2">
        <f>IF($F$21="n/a",0,IF(L$23&lt;=$C44,0,IF(L$23&gt;($F$21+$C44),INDEX($D$35:$W$35,,$C44)-SUM($D44:K44),INDEX($D$35:$W$35,,$C44)/$F$21)))</f>
        <v>0.60742160714322846</v>
      </c>
      <c r="M44" s="2">
        <f>IF($F$21="n/a",0,IF(M$23&lt;=$C44,0,IF(M$23&gt;($F$21+$C44),INDEX($D$35:$W$35,,$C44)-SUM($D44:L44),INDEX($D$35:$W$35,,$C44)/$F$21)))</f>
        <v>0.60742160714322846</v>
      </c>
      <c r="N44" s="170">
        <f>IF($F$21="n/a",0,IF(N$23&lt;=$C44,0,IF(N$23&gt;($F$21+$C44),INDEX($D$35:$W$35,,$C44)-SUM($D44:M44),INDEX($D$35:$W$35,,$C44)/$F$21)))*0.5</f>
        <v>0.30371080357161423</v>
      </c>
      <c r="O44" s="2">
        <f>IF($F$21="n/a",0,IF(O$23&lt;=$C44,0,IF(O$23&gt;($F$21+$C44),INDEX($D$35:$W$35,,$C44)-SUM($D44:N44),INDEX($D$35:$W$35,,$C44)/$F$21)))</f>
        <v>0.60742160714322846</v>
      </c>
      <c r="P44" s="2">
        <f>IF($F$21="n/a",0,IF(P$23&lt;=$C44,0,IF(P$23&gt;($F$21+$C44),INDEX($D$35:$W$35,,$C44)-SUM($D44:O44),INDEX($D$35:$W$35,,$C44)/$F$21)))</f>
        <v>0.60742160714322846</v>
      </c>
      <c r="Q44" s="2">
        <f>IF($F$21="n/a",0,IF(Q$23&lt;=$C44,0,IF(Q$23&gt;($F$21+$C44),INDEX($D$35:$W$35,,$C44)-SUM($D44:P44),INDEX($D$35:$W$35,,$C44)/$F$21)))</f>
        <v>0.60742160714322846</v>
      </c>
      <c r="R44" s="2">
        <f>IF($F$21="n/a",0,IF(R$23&lt;=$C44,0,IF(R$23&gt;($F$21+$C44),INDEX($D$35:$W$35,,$C44)-SUM($D44:Q44),INDEX($D$35:$W$35,,$C44)/$F$21)))</f>
        <v>0.60742160714322846</v>
      </c>
      <c r="S44" s="2">
        <f>IF($F$21="n/a",0,IF(S$23&lt;=$C44,0,IF(S$23&gt;($F$21+$C44),INDEX($D$35:$W$35,,$C44)-SUM($D44:R44),INDEX($D$35:$W$35,,$C44)/$F$21)))</f>
        <v>0.60742160714322846</v>
      </c>
      <c r="T44" s="2">
        <f>IF($F$21="n/a",0,IF(T$23&lt;=$C44,0,IF(T$23&gt;($F$21+$C44),INDEX($D$35:$W$35,,$C44)-SUM($D44:S44),INDEX($D$35:$W$35,,$C44)/$F$21)))</f>
        <v>0.60742160714322846</v>
      </c>
      <c r="U44" s="2">
        <f>IF($F$21="n/a",0,IF(U$23&lt;=$C44,0,IF(U$23&gt;($F$21+$C44),INDEX($D$35:$W$35,,$C44)-SUM($D44:T44),INDEX($D$35:$W$35,,$C44)/$F$21)))</f>
        <v>0.60742160714322846</v>
      </c>
      <c r="V44" s="2">
        <f>IF($F$21="n/a",0,IF(V$23&lt;=$C44,0,IF(V$23&gt;($F$21+$C44),INDEX($D$35:$W$35,,$C44)-SUM($D44:U44),INDEX($D$35:$W$35,,$C44)/$F$21)))</f>
        <v>0.60742160714322846</v>
      </c>
      <c r="W44" s="2">
        <f>IF($F$21="n/a",0,IF(W$23&lt;=$C44,0,IF(W$23&gt;($F$21+$C44),INDEX($D$35:$W$35,,$C44)-SUM($D44:V44),INDEX($D$35:$W$35,,$C44)/$F$21)))</f>
        <v>0.60742160714322846</v>
      </c>
      <c r="X44" s="2">
        <f>IF($F$21="n/a",0,IF(X$23&lt;=$C44,0,IF(X$23&gt;($F$21+$C44),INDEX($D$35:$W$35,,$C44)-SUM($D44:W44),INDEX($D$35:$W$35,,$C44)/$F$21)))</f>
        <v>0.60742160714322846</v>
      </c>
      <c r="Y44" s="2">
        <f>IF($F$21="n/a",0,IF(Y$23&lt;=$C44,0,IF(Y$23&gt;($F$21+$C44),INDEX($D$35:$W$35,,$C44)-SUM($D44:X44),INDEX($D$35:$W$35,,$C44)/$F$21)))</f>
        <v>0.60742160714322846</v>
      </c>
      <c r="Z44" s="2">
        <f>IF($F$21="n/a",0,IF(Z$23&lt;=$C44,0,IF(Z$23&gt;($F$21+$C44),INDEX($D$35:$W$35,,$C44)-SUM($D44:Y44),INDEX($D$35:$W$35,,$C44)/$F$21)))</f>
        <v>0.60742160714322846</v>
      </c>
      <c r="AA44" s="2">
        <f>IF($F$21="n/a",0,IF(AA$23&lt;=$C44,0,IF(AA$23&gt;($F$21+$C44),INDEX($D$35:$W$35,,$C44)-SUM($D44:Z44),INDEX($D$35:$W$35,,$C44)/$F$21)))</f>
        <v>0.60742160714322846</v>
      </c>
      <c r="AB44" s="2">
        <f>IF($F$21="n/a",0,IF(AB$23&lt;=$C44,0,IF(AB$23&gt;($F$21+$C44),INDEX($D$35:$W$35,,$C44)-SUM($D44:AA44),INDEX($D$35:$W$35,,$C44)/$F$21)))</f>
        <v>0.60742160714322846</v>
      </c>
      <c r="AC44" s="2">
        <f>IF($F$21="n/a",0,IF(AC$23&lt;=$C44,0,IF(AC$23&gt;($F$21+$C44),INDEX($D$35:$W$35,,$C44)-SUM($D44:AB44),INDEX($D$35:$W$35,,$C44)/$F$21)))</f>
        <v>0.60742160714322846</v>
      </c>
      <c r="AD44" s="2">
        <f>IF($F$21="n/a",0,IF(AD$23&lt;=$C44,0,IF(AD$23&gt;($F$21+$C44),INDEX($D$35:$W$35,,$C44)-SUM($D44:AC44),INDEX($D$35:$W$35,,$C44)/$F$21)))</f>
        <v>0.60742160714322846</v>
      </c>
      <c r="AE44" s="2">
        <f>IF($F$21="n/a",0,IF(AE$23&lt;=$C44,0,IF(AE$23&gt;($F$21+$C44),INDEX($D$35:$W$35,,$C44)-SUM($D44:AD44),INDEX($D$35:$W$35,,$C44)/$F$21)))</f>
        <v>0.60742160714322846</v>
      </c>
      <c r="AF44" s="2">
        <f>IF($F$21="n/a",0,IF(AF$23&lt;=$C44,0,IF(AF$23&gt;($F$21+$C44),INDEX($D$35:$W$35,,$C44)-SUM($D44:AE44),INDEX($D$35:$W$35,,$C44)/$F$21)))</f>
        <v>0.60742160714322846</v>
      </c>
      <c r="AG44" s="2">
        <f>IF($F$21="n/a",0,IF(AG$23&lt;=$C44,0,IF(AG$23&gt;($F$21+$C44),INDEX($D$35:$W$35,,$C44)-SUM($D44:AF44),INDEX($D$35:$W$35,,$C44)/$F$21)))</f>
        <v>0.60742160714322846</v>
      </c>
      <c r="AH44" s="2">
        <f>IF($F$21="n/a",0,IF(AH$23&lt;=$C44,0,IF(AH$23&gt;($F$21+$C44),INDEX($D$35:$W$35,,$C44)-SUM($D44:AG44),INDEX($D$35:$W$35,,$C44)/$F$21)))</f>
        <v>0.60742160714322846</v>
      </c>
      <c r="AI44" s="2">
        <f>IF($F$21="n/a",0,IF(AI$23&lt;=$C44,0,IF(AI$23&gt;($F$21+$C44),INDEX($D$35:$W$35,,$C44)-SUM($D44:AH44),INDEX($D$35:$W$35,,$C44)/$F$21)))</f>
        <v>0.60742160714322846</v>
      </c>
      <c r="AJ44" s="2">
        <f>IF($F$21="n/a",0,IF(AJ$23&lt;=$C44,0,IF(AJ$23&gt;($F$21+$C44),INDEX($D$35:$W$35,,$C44)-SUM($D44:AI44),INDEX($D$35:$W$35,,$C44)/$F$21)))</f>
        <v>0.60742160714322846</v>
      </c>
      <c r="AK44" s="2">
        <f>IF($F$21="n/a",0,IF(AK$23&lt;=$C44,0,IF(AK$23&gt;($F$21+$C44),INDEX($D$35:$W$35,,$C44)-SUM($D44:AJ44),INDEX($D$35:$W$35,,$C44)/$F$21)))</f>
        <v>0.60742160714322846</v>
      </c>
      <c r="AL44" s="2">
        <f>IF($F$21="n/a",0,IF(AL$23&lt;=$C44,0,IF(AL$23&gt;($F$21+$C44),INDEX($D$35:$W$35,,$C44)-SUM($D44:AK44),INDEX($D$35:$W$35,,$C44)/$F$21)))</f>
        <v>0.60742160714322846</v>
      </c>
      <c r="AM44" s="2">
        <f>IF($F$21="n/a",0,IF(AM$23&lt;=$C44,0,IF(AM$23&gt;($F$21+$C44),INDEX($D$35:$W$35,,$C44)-SUM($D44:AL44),INDEX($D$35:$W$35,,$C44)/$F$21)))</f>
        <v>0.60742160714322846</v>
      </c>
      <c r="AN44" s="2">
        <f>IF($F$21="n/a",0,IF(AN$23&lt;=$C44,0,IF(AN$23&gt;($F$21+$C44),INDEX($D$35:$W$35,,$C44)-SUM($D44:AM44),INDEX($D$35:$W$35,,$C44)/$F$21)))</f>
        <v>0.60742160714322846</v>
      </c>
      <c r="AO44" s="2">
        <f>IF($F$21="n/a",0,IF(AO$23&lt;=$C44,0,IF(AO$23&gt;($F$21+$C44),INDEX($D$35:$W$35,,$C44)-SUM($D44:AN44),INDEX($D$35:$W$35,,$C44)/$F$21)))</f>
        <v>0.60742160714322846</v>
      </c>
      <c r="AP44" s="2">
        <f>IF($F$21="n/a",0,IF(AP$23&lt;=$C44,0,IF(AP$23&gt;($F$21+$C44),INDEX($D$35:$W$35,,$C44)-SUM($D44:AO44),INDEX($D$35:$W$35,,$C44)/$F$21)))</f>
        <v>0.60742160714322846</v>
      </c>
      <c r="AQ44" s="2">
        <f>IF($F$21="n/a",0,IF(AQ$23&lt;=$C44,0,IF(AQ$23&gt;($F$21+$C44),INDEX($D$35:$W$35,,$C44)-SUM($D44:AP44),INDEX($D$35:$W$35,,$C44)/$F$21)))</f>
        <v>0.60742160714322846</v>
      </c>
      <c r="AR44" s="2">
        <f>IF($F$21="n/a",0,IF(AR$23&lt;=$C44,0,IF(AR$23&gt;($F$21+$C44),INDEX($D$35:$W$35,,$C44)-SUM($D44:AQ44),INDEX($D$35:$W$35,,$C44)/$F$21)))</f>
        <v>0.60742160714322846</v>
      </c>
      <c r="AS44" s="2">
        <f>IF($F$21="n/a",0,IF(AS$23&lt;=$C44,0,IF(AS$23&gt;($F$21+$C44),INDEX($D$35:$W$35,,$C44)-SUM($D44:AR44),INDEX($D$35:$W$35,,$C44)/$F$21)))</f>
        <v>0.60742160714322846</v>
      </c>
      <c r="AT44" s="2">
        <f>IF($F$21="n/a",0,IF(AT$23&lt;=$C44,0,IF(AT$23&gt;($F$21+$C44),INDEX($D$35:$W$35,,$C44)-SUM($D44:AS44),INDEX($D$35:$W$35,,$C44)/$F$21)))</f>
        <v>0.60742160714322846</v>
      </c>
      <c r="AU44" s="2">
        <f>IF($F$21="n/a",0,IF(AU$23&lt;=$C44,0,IF(AU$23&gt;($F$21+$C44),INDEX($D$35:$W$35,,$C44)-SUM($D44:AT44),INDEX($D$35:$W$35,,$C44)/$F$21)))</f>
        <v>0.60742160714322846</v>
      </c>
      <c r="AV44" s="2">
        <f>IF($F$21="n/a",0,IF(AV$23&lt;=$C44,0,IF(AV$23&gt;($F$21+$C44),INDEX($D$35:$W$35,,$C44)-SUM($D44:AU44),INDEX($D$35:$W$35,,$C44)/$F$21)))</f>
        <v>0.60742160714322846</v>
      </c>
      <c r="AW44" s="2">
        <f>IF($F$21="n/a",0,IF(AW$23&lt;=$C44,0,IF(AW$23&gt;($F$21+$C44),INDEX($D$35:$W$35,,$C44)-SUM($D44:AV44),INDEX($D$35:$W$35,,$C44)/$F$21)))</f>
        <v>0.60742160714322846</v>
      </c>
      <c r="AX44" s="2">
        <f>IF($F$21="n/a",0,IF(AX$23&lt;=$C44,0,IF(AX$23&gt;($F$21+$C44),INDEX($D$35:$W$35,,$C44)-SUM($D44:AW44),INDEX($D$35:$W$35,,$C44)/$F$21)))</f>
        <v>0.60742160714322846</v>
      </c>
      <c r="AY44" s="2">
        <f>IF($F$21="n/a",0,IF(AY$23&lt;=$C44,0,IF(AY$23&gt;($F$21+$C44),INDEX($D$35:$W$35,,$C44)-SUM($D44:AX44),INDEX($D$35:$W$35,,$C44)/$F$21)))</f>
        <v>0.60742160714322846</v>
      </c>
      <c r="AZ44" s="2">
        <f>IF($F$21="n/a",0,IF(AZ$23&lt;=$C44,0,IF(AZ$23&gt;($F$21+$C44),INDEX($D$35:$W$35,,$C44)-SUM($D44:AY44),INDEX($D$35:$W$35,,$C44)/$F$21)))</f>
        <v>0.60742160714322846</v>
      </c>
      <c r="BA44" s="2">
        <f>IF($F$21="n/a",0,IF(BA$23&lt;=$C44,0,IF(BA$23&gt;($F$21+$C44),INDEX($D$35:$W$35,,$C44)-SUM($D44:AZ44),INDEX($D$35:$W$35,,$C44)/$F$21)))</f>
        <v>0.60742160714322846</v>
      </c>
      <c r="BB44" s="2">
        <f>IF($F$21="n/a",0,IF(BB$23&lt;=$C44,0,IF(BB$23&gt;($F$21+$C44),INDEX($D$35:$W$35,,$C44)-SUM($D44:BA44),INDEX($D$35:$W$35,,$C44)/$F$21)))</f>
        <v>0.60742160714322846</v>
      </c>
      <c r="BC44" s="2">
        <f>IF($F$21="n/a",0,IF(BC$23&lt;=$C44,0,IF(BC$23&gt;($F$21+$C44),INDEX($D$35:$W$35,,$C44)-SUM($D44:BB44),INDEX($D$35:$W$35,,$C44)/$F$21)))</f>
        <v>0.60742160714322846</v>
      </c>
      <c r="BD44" s="2">
        <f>IF($F$21="n/a",0,IF(BD$23&lt;=$C44,0,IF(BD$23&gt;($F$21+$C44),INDEX($D$35:$W$35,,$C44)-SUM($D44:BC44),INDEX($D$35:$W$35,,$C44)/$F$21)))</f>
        <v>0.30371080357164359</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c r="BQ44" s="2">
        <f>IF($F$21="n/a",0,IF(BQ$23&lt;=$C44,0,IF(BQ$23&gt;($F$21+$C44),INDEX($D$35:$W$35,,$C44)-SUM($D44:BP44),INDEX($D$35:$W$35,,$C44)/$F$21)))</f>
        <v>0</v>
      </c>
      <c r="BR44" s="2">
        <f>IF($F$21="n/a",0,IF(BR$23&lt;=$C44,0,IF(BR$23&gt;($F$21+$C44),INDEX($D$35:$W$35,,$C44)-SUM($D44:BQ44),INDEX($D$35:$W$35,,$C44)/$F$21)))</f>
        <v>0</v>
      </c>
      <c r="BS44" s="2">
        <f>IF($F$21="n/a",0,IF(BS$23&lt;=$C44,0,IF(BS$23&gt;($F$21+$C44),INDEX($D$35:$W$35,,$C44)-SUM($D44:BR44),INDEX($D$35:$W$35,,$C44)/$F$21)))</f>
        <v>0</v>
      </c>
    </row>
    <row r="45" spans="2:71">
      <c r="B45" s="24">
        <v>2018</v>
      </c>
      <c r="C45" s="24">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0.92321394092081743</v>
      </c>
      <c r="M45" s="2">
        <f>IF($F$21="n/a",0,IF(M$23&lt;=$C45,0,IF(M$23&gt;($F$21+$C45),INDEX($D$35:$W$35,,$C45)-SUM($D45:L45),INDEX($D$35:$W$35,,$C45)/$F$21)))</f>
        <v>0.92321394092081743</v>
      </c>
      <c r="N45" s="170">
        <f>IF($F$21="n/a",0,IF(N$23&lt;=$C45,0,IF(N$23&gt;($F$21+$C45),INDEX($D$35:$W$35,,$C45)-SUM($D45:M45),INDEX($D$35:$W$35,,$C45)/$F$21)))*0.5</f>
        <v>0.46160697046040872</v>
      </c>
      <c r="O45" s="2">
        <f>IF($F$21="n/a",0,IF(O$23&lt;=$C45,0,IF(O$23&gt;($F$21+$C45),INDEX($D$35:$W$35,,$C45)-SUM($D45:N45),INDEX($D$35:$W$35,,$C45)/$F$21)))</f>
        <v>0.92321394092081743</v>
      </c>
      <c r="P45" s="2">
        <f>IF($F$21="n/a",0,IF(P$23&lt;=$C45,0,IF(P$23&gt;($F$21+$C45),INDEX($D$35:$W$35,,$C45)-SUM($D45:O45),INDEX($D$35:$W$35,,$C45)/$F$21)))</f>
        <v>0.92321394092081743</v>
      </c>
      <c r="Q45" s="2">
        <f>IF($F$21="n/a",0,IF(Q$23&lt;=$C45,0,IF(Q$23&gt;($F$21+$C45),INDEX($D$35:$W$35,,$C45)-SUM($D45:P45),INDEX($D$35:$W$35,,$C45)/$F$21)))</f>
        <v>0.92321394092081743</v>
      </c>
      <c r="R45" s="2">
        <f>IF($F$21="n/a",0,IF(R$23&lt;=$C45,0,IF(R$23&gt;($F$21+$C45),INDEX($D$35:$W$35,,$C45)-SUM($D45:Q45),INDEX($D$35:$W$35,,$C45)/$F$21)))</f>
        <v>0.92321394092081743</v>
      </c>
      <c r="S45" s="2">
        <f>IF($F$21="n/a",0,IF(S$23&lt;=$C45,0,IF(S$23&gt;($F$21+$C45),INDEX($D$35:$W$35,,$C45)-SUM($D45:R45),INDEX($D$35:$W$35,,$C45)/$F$21)))</f>
        <v>0.92321394092081743</v>
      </c>
      <c r="T45" s="2">
        <f>IF($F$21="n/a",0,IF(T$23&lt;=$C45,0,IF(T$23&gt;($F$21+$C45),INDEX($D$35:$W$35,,$C45)-SUM($D45:S45),INDEX($D$35:$W$35,,$C45)/$F$21)))</f>
        <v>0.92321394092081743</v>
      </c>
      <c r="U45" s="2">
        <f>IF($F$21="n/a",0,IF(U$23&lt;=$C45,0,IF(U$23&gt;($F$21+$C45),INDEX($D$35:$W$35,,$C45)-SUM($D45:T45),INDEX($D$35:$W$35,,$C45)/$F$21)))</f>
        <v>0.92321394092081743</v>
      </c>
      <c r="V45" s="2">
        <f>IF($F$21="n/a",0,IF(V$23&lt;=$C45,0,IF(V$23&gt;($F$21+$C45),INDEX($D$35:$W$35,,$C45)-SUM($D45:U45),INDEX($D$35:$W$35,,$C45)/$F$21)))</f>
        <v>0.92321394092081743</v>
      </c>
      <c r="W45" s="2">
        <f>IF($F$21="n/a",0,IF(W$23&lt;=$C45,0,IF(W$23&gt;($F$21+$C45),INDEX($D$35:$W$35,,$C45)-SUM($D45:V45),INDEX($D$35:$W$35,,$C45)/$F$21)))</f>
        <v>0.92321394092081743</v>
      </c>
      <c r="X45" s="2">
        <f>IF($F$21="n/a",0,IF(X$23&lt;=$C45,0,IF(X$23&gt;($F$21+$C45),INDEX($D$35:$W$35,,$C45)-SUM($D45:W45),INDEX($D$35:$W$35,,$C45)/$F$21)))</f>
        <v>0.92321394092081743</v>
      </c>
      <c r="Y45" s="2">
        <f>IF($F$21="n/a",0,IF(Y$23&lt;=$C45,0,IF(Y$23&gt;($F$21+$C45),INDEX($D$35:$W$35,,$C45)-SUM($D45:X45),INDEX($D$35:$W$35,,$C45)/$F$21)))</f>
        <v>0.92321394092081743</v>
      </c>
      <c r="Z45" s="2">
        <f>IF($F$21="n/a",0,IF(Z$23&lt;=$C45,0,IF(Z$23&gt;($F$21+$C45),INDEX($D$35:$W$35,,$C45)-SUM($D45:Y45),INDEX($D$35:$W$35,,$C45)/$F$21)))</f>
        <v>0.92321394092081743</v>
      </c>
      <c r="AA45" s="2">
        <f>IF($F$21="n/a",0,IF(AA$23&lt;=$C45,0,IF(AA$23&gt;($F$21+$C45),INDEX($D$35:$W$35,,$C45)-SUM($D45:Z45),INDEX($D$35:$W$35,,$C45)/$F$21)))</f>
        <v>0.92321394092081743</v>
      </c>
      <c r="AB45" s="2">
        <f>IF($F$21="n/a",0,IF(AB$23&lt;=$C45,0,IF(AB$23&gt;($F$21+$C45),INDEX($D$35:$W$35,,$C45)-SUM($D45:AA45),INDEX($D$35:$W$35,,$C45)/$F$21)))</f>
        <v>0.92321394092081743</v>
      </c>
      <c r="AC45" s="2">
        <f>IF($F$21="n/a",0,IF(AC$23&lt;=$C45,0,IF(AC$23&gt;($F$21+$C45),INDEX($D$35:$W$35,,$C45)-SUM($D45:AB45),INDEX($D$35:$W$35,,$C45)/$F$21)))</f>
        <v>0.92321394092081743</v>
      </c>
      <c r="AD45" s="2">
        <f>IF($F$21="n/a",0,IF(AD$23&lt;=$C45,0,IF(AD$23&gt;($F$21+$C45),INDEX($D$35:$W$35,,$C45)-SUM($D45:AC45),INDEX($D$35:$W$35,,$C45)/$F$21)))</f>
        <v>0.92321394092081743</v>
      </c>
      <c r="AE45" s="2">
        <f>IF($F$21="n/a",0,IF(AE$23&lt;=$C45,0,IF(AE$23&gt;($F$21+$C45),INDEX($D$35:$W$35,,$C45)-SUM($D45:AD45),INDEX($D$35:$W$35,,$C45)/$F$21)))</f>
        <v>0.92321394092081743</v>
      </c>
      <c r="AF45" s="2">
        <f>IF($F$21="n/a",0,IF(AF$23&lt;=$C45,0,IF(AF$23&gt;($F$21+$C45),INDEX($D$35:$W$35,,$C45)-SUM($D45:AE45),INDEX($D$35:$W$35,,$C45)/$F$21)))</f>
        <v>0.92321394092081743</v>
      </c>
      <c r="AG45" s="2">
        <f>IF($F$21="n/a",0,IF(AG$23&lt;=$C45,0,IF(AG$23&gt;($F$21+$C45),INDEX($D$35:$W$35,,$C45)-SUM($D45:AF45),INDEX($D$35:$W$35,,$C45)/$F$21)))</f>
        <v>0.92321394092081743</v>
      </c>
      <c r="AH45" s="2">
        <f>IF($F$21="n/a",0,IF(AH$23&lt;=$C45,0,IF(AH$23&gt;($F$21+$C45),INDEX($D$35:$W$35,,$C45)-SUM($D45:AG45),INDEX($D$35:$W$35,,$C45)/$F$21)))</f>
        <v>0.92321394092081743</v>
      </c>
      <c r="AI45" s="2">
        <f>IF($F$21="n/a",0,IF(AI$23&lt;=$C45,0,IF(AI$23&gt;($F$21+$C45),INDEX($D$35:$W$35,,$C45)-SUM($D45:AH45),INDEX($D$35:$W$35,,$C45)/$F$21)))</f>
        <v>0.92321394092081743</v>
      </c>
      <c r="AJ45" s="2">
        <f>IF($F$21="n/a",0,IF(AJ$23&lt;=$C45,0,IF(AJ$23&gt;($F$21+$C45),INDEX($D$35:$W$35,,$C45)-SUM($D45:AI45),INDEX($D$35:$W$35,,$C45)/$F$21)))</f>
        <v>0.92321394092081743</v>
      </c>
      <c r="AK45" s="2">
        <f>IF($F$21="n/a",0,IF(AK$23&lt;=$C45,0,IF(AK$23&gt;($F$21+$C45),INDEX($D$35:$W$35,,$C45)-SUM($D45:AJ45),INDEX($D$35:$W$35,,$C45)/$F$21)))</f>
        <v>0.92321394092081743</v>
      </c>
      <c r="AL45" s="2">
        <f>IF($F$21="n/a",0,IF(AL$23&lt;=$C45,0,IF(AL$23&gt;($F$21+$C45),INDEX($D$35:$W$35,,$C45)-SUM($D45:AK45),INDEX($D$35:$W$35,,$C45)/$F$21)))</f>
        <v>0.92321394092081743</v>
      </c>
      <c r="AM45" s="2">
        <f>IF($F$21="n/a",0,IF(AM$23&lt;=$C45,0,IF(AM$23&gt;($F$21+$C45),INDEX($D$35:$W$35,,$C45)-SUM($D45:AL45),INDEX($D$35:$W$35,,$C45)/$F$21)))</f>
        <v>0.92321394092081743</v>
      </c>
      <c r="AN45" s="2">
        <f>IF($F$21="n/a",0,IF(AN$23&lt;=$C45,0,IF(AN$23&gt;($F$21+$C45),INDEX($D$35:$W$35,,$C45)-SUM($D45:AM45),INDEX($D$35:$W$35,,$C45)/$F$21)))</f>
        <v>0.92321394092081743</v>
      </c>
      <c r="AO45" s="2">
        <f>IF($F$21="n/a",0,IF(AO$23&lt;=$C45,0,IF(AO$23&gt;($F$21+$C45),INDEX($D$35:$W$35,,$C45)-SUM($D45:AN45),INDEX($D$35:$W$35,,$C45)/$F$21)))</f>
        <v>0.92321394092081743</v>
      </c>
      <c r="AP45" s="2">
        <f>IF($F$21="n/a",0,IF(AP$23&lt;=$C45,0,IF(AP$23&gt;($F$21+$C45),INDEX($D$35:$W$35,,$C45)-SUM($D45:AO45),INDEX($D$35:$W$35,,$C45)/$F$21)))</f>
        <v>0.92321394092081743</v>
      </c>
      <c r="AQ45" s="2">
        <f>IF($F$21="n/a",0,IF(AQ$23&lt;=$C45,0,IF(AQ$23&gt;($F$21+$C45),INDEX($D$35:$W$35,,$C45)-SUM($D45:AP45),INDEX($D$35:$W$35,,$C45)/$F$21)))</f>
        <v>0.92321394092081743</v>
      </c>
      <c r="AR45" s="2">
        <f>IF($F$21="n/a",0,IF(AR$23&lt;=$C45,0,IF(AR$23&gt;($F$21+$C45),INDEX($D$35:$W$35,,$C45)-SUM($D45:AQ45),INDEX($D$35:$W$35,,$C45)/$F$21)))</f>
        <v>0.92321394092081743</v>
      </c>
      <c r="AS45" s="2">
        <f>IF($F$21="n/a",0,IF(AS$23&lt;=$C45,0,IF(AS$23&gt;($F$21+$C45),INDEX($D$35:$W$35,,$C45)-SUM($D45:AR45),INDEX($D$35:$W$35,,$C45)/$F$21)))</f>
        <v>0.92321394092081743</v>
      </c>
      <c r="AT45" s="2">
        <f>IF($F$21="n/a",0,IF(AT$23&lt;=$C45,0,IF(AT$23&gt;($F$21+$C45),INDEX($D$35:$W$35,,$C45)-SUM($D45:AS45),INDEX($D$35:$W$35,,$C45)/$F$21)))</f>
        <v>0.92321394092081743</v>
      </c>
      <c r="AU45" s="2">
        <f>IF($F$21="n/a",0,IF(AU$23&lt;=$C45,0,IF(AU$23&gt;($F$21+$C45),INDEX($D$35:$W$35,,$C45)-SUM($D45:AT45),INDEX($D$35:$W$35,,$C45)/$F$21)))</f>
        <v>0.92321394092081743</v>
      </c>
      <c r="AV45" s="2">
        <f>IF($F$21="n/a",0,IF(AV$23&lt;=$C45,0,IF(AV$23&gt;($F$21+$C45),INDEX($D$35:$W$35,,$C45)-SUM($D45:AU45),INDEX($D$35:$W$35,,$C45)/$F$21)))</f>
        <v>0.92321394092081743</v>
      </c>
      <c r="AW45" s="2">
        <f>IF($F$21="n/a",0,IF(AW$23&lt;=$C45,0,IF(AW$23&gt;($F$21+$C45),INDEX($D$35:$W$35,,$C45)-SUM($D45:AV45),INDEX($D$35:$W$35,,$C45)/$F$21)))</f>
        <v>0.92321394092081743</v>
      </c>
      <c r="AX45" s="2">
        <f>IF($F$21="n/a",0,IF(AX$23&lt;=$C45,0,IF(AX$23&gt;($F$21+$C45),INDEX($D$35:$W$35,,$C45)-SUM($D45:AW45),INDEX($D$35:$W$35,,$C45)/$F$21)))</f>
        <v>0.92321394092081743</v>
      </c>
      <c r="AY45" s="2">
        <f>IF($F$21="n/a",0,IF(AY$23&lt;=$C45,0,IF(AY$23&gt;($F$21+$C45),INDEX($D$35:$W$35,,$C45)-SUM($D45:AX45),INDEX($D$35:$W$35,,$C45)/$F$21)))</f>
        <v>0.92321394092081743</v>
      </c>
      <c r="AZ45" s="2">
        <f>IF($F$21="n/a",0,IF(AZ$23&lt;=$C45,0,IF(AZ$23&gt;($F$21+$C45),INDEX($D$35:$W$35,,$C45)-SUM($D45:AY45),INDEX($D$35:$W$35,,$C45)/$F$21)))</f>
        <v>0.92321394092081743</v>
      </c>
      <c r="BA45" s="2">
        <f>IF($F$21="n/a",0,IF(BA$23&lt;=$C45,0,IF(BA$23&gt;($F$21+$C45),INDEX($D$35:$W$35,,$C45)-SUM($D45:AZ45),INDEX($D$35:$W$35,,$C45)/$F$21)))</f>
        <v>0.92321394092081743</v>
      </c>
      <c r="BB45" s="2">
        <f>IF($F$21="n/a",0,IF(BB$23&lt;=$C45,0,IF(BB$23&gt;($F$21+$C45),INDEX($D$35:$W$35,,$C45)-SUM($D45:BA45),INDEX($D$35:$W$35,,$C45)/$F$21)))</f>
        <v>0.92321394092081743</v>
      </c>
      <c r="BC45" s="2">
        <f>IF($F$21="n/a",0,IF(BC$23&lt;=$C45,0,IF(BC$23&gt;($F$21+$C45),INDEX($D$35:$W$35,,$C45)-SUM($D45:BB45),INDEX($D$35:$W$35,,$C45)/$F$21)))</f>
        <v>0.92321394092081743</v>
      </c>
      <c r="BD45" s="2">
        <f>IF($F$21="n/a",0,IF(BD$23&lt;=$C45,0,IF(BD$23&gt;($F$21+$C45),INDEX($D$35:$W$35,,$C45)-SUM($D45:BC45),INDEX($D$35:$W$35,,$C45)/$F$21)))</f>
        <v>0.92321394092081743</v>
      </c>
      <c r="BE45" s="2">
        <f>IF($F$21="n/a",0,IF(BE$23&lt;=$C45,0,IF(BE$23&gt;($F$21+$C45),INDEX($D$35:$W$35,,$C45)-SUM($D45:BD45),INDEX($D$35:$W$35,,$C45)/$F$21)))</f>
        <v>0.46160697046040866</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c r="BQ45" s="2">
        <f>IF($F$21="n/a",0,IF(BQ$23&lt;=$C45,0,IF(BQ$23&gt;($F$21+$C45),INDEX($D$35:$W$35,,$C45)-SUM($D45:BP45),INDEX($D$35:$W$35,,$C45)/$F$21)))</f>
        <v>0</v>
      </c>
      <c r="BR45" s="2">
        <f>IF($F$21="n/a",0,IF(BR$23&lt;=$C45,0,IF(BR$23&gt;($F$21+$C45),INDEX($D$35:$W$35,,$C45)-SUM($D45:BQ45),INDEX($D$35:$W$35,,$C45)/$F$21)))</f>
        <v>0</v>
      </c>
      <c r="BS45" s="2">
        <f>IF($F$21="n/a",0,IF(BS$23&lt;=$C45,0,IF(BS$23&gt;($F$21+$C45),INDEX($D$35:$W$35,,$C45)-SUM($D45:BR45),INDEX($D$35:$W$35,,$C45)/$F$21)))</f>
        <v>0</v>
      </c>
    </row>
    <row r="46" spans="2:71">
      <c r="B46" s="24">
        <v>2019</v>
      </c>
      <c r="C46" s="24">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1.2153666445181117</v>
      </c>
      <c r="N46" s="170">
        <f>IF($F$21="n/a",0,IF(N$23&lt;=$C46,0,IF(N$23&gt;($F$21+$C46),INDEX($D$35:$W$35,,$C46)-SUM($D46:M46),INDEX($D$35:$W$35,,$C46)/$F$21)))*0.5</f>
        <v>0.60768332225905586</v>
      </c>
      <c r="O46" s="2">
        <f>IF($F$21="n/a",0,IF(O$23&lt;=$C46,0,IF(O$23&gt;($F$21+$C46),INDEX($D$35:$W$35,,$C46)-SUM($D46:N46),INDEX($D$35:$W$35,,$C46)/$F$21)))</f>
        <v>1.2153666445181117</v>
      </c>
      <c r="P46" s="2">
        <f>IF($F$21="n/a",0,IF(P$23&lt;=$C46,0,IF(P$23&gt;($F$21+$C46),INDEX($D$35:$W$35,,$C46)-SUM($D46:O46),INDEX($D$35:$W$35,,$C46)/$F$21)))</f>
        <v>1.2153666445181117</v>
      </c>
      <c r="Q46" s="2">
        <f>IF($F$21="n/a",0,IF(Q$23&lt;=$C46,0,IF(Q$23&gt;($F$21+$C46),INDEX($D$35:$W$35,,$C46)-SUM($D46:P46),INDEX($D$35:$W$35,,$C46)/$F$21)))</f>
        <v>1.2153666445181117</v>
      </c>
      <c r="R46" s="2">
        <f>IF($F$21="n/a",0,IF(R$23&lt;=$C46,0,IF(R$23&gt;($F$21+$C46),INDEX($D$35:$W$35,,$C46)-SUM($D46:Q46),INDEX($D$35:$W$35,,$C46)/$F$21)))</f>
        <v>1.2153666445181117</v>
      </c>
      <c r="S46" s="2">
        <f>IF($F$21="n/a",0,IF(S$23&lt;=$C46,0,IF(S$23&gt;($F$21+$C46),INDEX($D$35:$W$35,,$C46)-SUM($D46:R46),INDEX($D$35:$W$35,,$C46)/$F$21)))</f>
        <v>1.2153666445181117</v>
      </c>
      <c r="T46" s="2">
        <f>IF($F$21="n/a",0,IF(T$23&lt;=$C46,0,IF(T$23&gt;($F$21+$C46),INDEX($D$35:$W$35,,$C46)-SUM($D46:S46),INDEX($D$35:$W$35,,$C46)/$F$21)))</f>
        <v>1.2153666445181117</v>
      </c>
      <c r="U46" s="2">
        <f>IF($F$21="n/a",0,IF(U$23&lt;=$C46,0,IF(U$23&gt;($F$21+$C46),INDEX($D$35:$W$35,,$C46)-SUM($D46:T46),INDEX($D$35:$W$35,,$C46)/$F$21)))</f>
        <v>1.2153666445181117</v>
      </c>
      <c r="V46" s="2">
        <f>IF($F$21="n/a",0,IF(V$23&lt;=$C46,0,IF(V$23&gt;($F$21+$C46),INDEX($D$35:$W$35,,$C46)-SUM($D46:U46),INDEX($D$35:$W$35,,$C46)/$F$21)))</f>
        <v>1.2153666445181117</v>
      </c>
      <c r="W46" s="2">
        <f>IF($F$21="n/a",0,IF(W$23&lt;=$C46,0,IF(W$23&gt;($F$21+$C46),INDEX($D$35:$W$35,,$C46)-SUM($D46:V46),INDEX($D$35:$W$35,,$C46)/$F$21)))</f>
        <v>1.2153666445181117</v>
      </c>
      <c r="X46" s="2">
        <f>IF($F$21="n/a",0,IF(X$23&lt;=$C46,0,IF(X$23&gt;($F$21+$C46),INDEX($D$35:$W$35,,$C46)-SUM($D46:W46),INDEX($D$35:$W$35,,$C46)/$F$21)))</f>
        <v>1.2153666445181117</v>
      </c>
      <c r="Y46" s="2">
        <f>IF($F$21="n/a",0,IF(Y$23&lt;=$C46,0,IF(Y$23&gt;($F$21+$C46),INDEX($D$35:$W$35,,$C46)-SUM($D46:X46),INDEX($D$35:$W$35,,$C46)/$F$21)))</f>
        <v>1.2153666445181117</v>
      </c>
      <c r="Z46" s="2">
        <f>IF($F$21="n/a",0,IF(Z$23&lt;=$C46,0,IF(Z$23&gt;($F$21+$C46),INDEX($D$35:$W$35,,$C46)-SUM($D46:Y46),INDEX($D$35:$W$35,,$C46)/$F$21)))</f>
        <v>1.2153666445181117</v>
      </c>
      <c r="AA46" s="2">
        <f>IF($F$21="n/a",0,IF(AA$23&lt;=$C46,0,IF(AA$23&gt;($F$21+$C46),INDEX($D$35:$W$35,,$C46)-SUM($D46:Z46),INDEX($D$35:$W$35,,$C46)/$F$21)))</f>
        <v>1.2153666445181117</v>
      </c>
      <c r="AB46" s="2">
        <f>IF($F$21="n/a",0,IF(AB$23&lt;=$C46,0,IF(AB$23&gt;($F$21+$C46),INDEX($D$35:$W$35,,$C46)-SUM($D46:AA46),INDEX($D$35:$W$35,,$C46)/$F$21)))</f>
        <v>1.2153666445181117</v>
      </c>
      <c r="AC46" s="2">
        <f>IF($F$21="n/a",0,IF(AC$23&lt;=$C46,0,IF(AC$23&gt;($F$21+$C46),INDEX($D$35:$W$35,,$C46)-SUM($D46:AB46),INDEX($D$35:$W$35,,$C46)/$F$21)))</f>
        <v>1.2153666445181117</v>
      </c>
      <c r="AD46" s="2">
        <f>IF($F$21="n/a",0,IF(AD$23&lt;=$C46,0,IF(AD$23&gt;($F$21+$C46),INDEX($D$35:$W$35,,$C46)-SUM($D46:AC46),INDEX($D$35:$W$35,,$C46)/$F$21)))</f>
        <v>1.2153666445181117</v>
      </c>
      <c r="AE46" s="2">
        <f>IF($F$21="n/a",0,IF(AE$23&lt;=$C46,0,IF(AE$23&gt;($F$21+$C46),INDEX($D$35:$W$35,,$C46)-SUM($D46:AD46),INDEX($D$35:$W$35,,$C46)/$F$21)))</f>
        <v>1.2153666445181117</v>
      </c>
      <c r="AF46" s="2">
        <f>IF($F$21="n/a",0,IF(AF$23&lt;=$C46,0,IF(AF$23&gt;($F$21+$C46),INDEX($D$35:$W$35,,$C46)-SUM($D46:AE46),INDEX($D$35:$W$35,,$C46)/$F$21)))</f>
        <v>1.2153666445181117</v>
      </c>
      <c r="AG46" s="2">
        <f>IF($F$21="n/a",0,IF(AG$23&lt;=$C46,0,IF(AG$23&gt;($F$21+$C46),INDEX($D$35:$W$35,,$C46)-SUM($D46:AF46),INDEX($D$35:$W$35,,$C46)/$F$21)))</f>
        <v>1.2153666445181117</v>
      </c>
      <c r="AH46" s="2">
        <f>IF($F$21="n/a",0,IF(AH$23&lt;=$C46,0,IF(AH$23&gt;($F$21+$C46),INDEX($D$35:$W$35,,$C46)-SUM($D46:AG46),INDEX($D$35:$W$35,,$C46)/$F$21)))</f>
        <v>1.2153666445181117</v>
      </c>
      <c r="AI46" s="2">
        <f>IF($F$21="n/a",0,IF(AI$23&lt;=$C46,0,IF(AI$23&gt;($F$21+$C46),INDEX($D$35:$W$35,,$C46)-SUM($D46:AH46),INDEX($D$35:$W$35,,$C46)/$F$21)))</f>
        <v>1.2153666445181117</v>
      </c>
      <c r="AJ46" s="2">
        <f>IF($F$21="n/a",0,IF(AJ$23&lt;=$C46,0,IF(AJ$23&gt;($F$21+$C46),INDEX($D$35:$W$35,,$C46)-SUM($D46:AI46),INDEX($D$35:$W$35,,$C46)/$F$21)))</f>
        <v>1.2153666445181117</v>
      </c>
      <c r="AK46" s="2">
        <f>IF($F$21="n/a",0,IF(AK$23&lt;=$C46,0,IF(AK$23&gt;($F$21+$C46),INDEX($D$35:$W$35,,$C46)-SUM($D46:AJ46),INDEX($D$35:$W$35,,$C46)/$F$21)))</f>
        <v>1.2153666445181117</v>
      </c>
      <c r="AL46" s="2">
        <f>IF($F$21="n/a",0,IF(AL$23&lt;=$C46,0,IF(AL$23&gt;($F$21+$C46),INDEX($D$35:$W$35,,$C46)-SUM($D46:AK46),INDEX($D$35:$W$35,,$C46)/$F$21)))</f>
        <v>1.2153666445181117</v>
      </c>
      <c r="AM46" s="2">
        <f>IF($F$21="n/a",0,IF(AM$23&lt;=$C46,0,IF(AM$23&gt;($F$21+$C46),INDEX($D$35:$W$35,,$C46)-SUM($D46:AL46),INDEX($D$35:$W$35,,$C46)/$F$21)))</f>
        <v>1.2153666445181117</v>
      </c>
      <c r="AN46" s="2">
        <f>IF($F$21="n/a",0,IF(AN$23&lt;=$C46,0,IF(AN$23&gt;($F$21+$C46),INDEX($D$35:$W$35,,$C46)-SUM($D46:AM46),INDEX($D$35:$W$35,,$C46)/$F$21)))</f>
        <v>1.2153666445181117</v>
      </c>
      <c r="AO46" s="2">
        <f>IF($F$21="n/a",0,IF(AO$23&lt;=$C46,0,IF(AO$23&gt;($F$21+$C46),INDEX($D$35:$W$35,,$C46)-SUM($D46:AN46),INDEX($D$35:$W$35,,$C46)/$F$21)))</f>
        <v>1.2153666445181117</v>
      </c>
      <c r="AP46" s="2">
        <f>IF($F$21="n/a",0,IF(AP$23&lt;=$C46,0,IF(AP$23&gt;($F$21+$C46),INDEX($D$35:$W$35,,$C46)-SUM($D46:AO46),INDEX($D$35:$W$35,,$C46)/$F$21)))</f>
        <v>1.2153666445181117</v>
      </c>
      <c r="AQ46" s="2">
        <f>IF($F$21="n/a",0,IF(AQ$23&lt;=$C46,0,IF(AQ$23&gt;($F$21+$C46),INDEX($D$35:$W$35,,$C46)-SUM($D46:AP46),INDEX($D$35:$W$35,,$C46)/$F$21)))</f>
        <v>1.2153666445181117</v>
      </c>
      <c r="AR46" s="2">
        <f>IF($F$21="n/a",0,IF(AR$23&lt;=$C46,0,IF(AR$23&gt;($F$21+$C46),INDEX($D$35:$W$35,,$C46)-SUM($D46:AQ46),INDEX($D$35:$W$35,,$C46)/$F$21)))</f>
        <v>1.2153666445181117</v>
      </c>
      <c r="AS46" s="2">
        <f>IF($F$21="n/a",0,IF(AS$23&lt;=$C46,0,IF(AS$23&gt;($F$21+$C46),INDEX($D$35:$W$35,,$C46)-SUM($D46:AR46),INDEX($D$35:$W$35,,$C46)/$F$21)))</f>
        <v>1.2153666445181117</v>
      </c>
      <c r="AT46" s="2">
        <f>IF($F$21="n/a",0,IF(AT$23&lt;=$C46,0,IF(AT$23&gt;($F$21+$C46),INDEX($D$35:$W$35,,$C46)-SUM($D46:AS46),INDEX($D$35:$W$35,,$C46)/$F$21)))</f>
        <v>1.2153666445181117</v>
      </c>
      <c r="AU46" s="2">
        <f>IF($F$21="n/a",0,IF(AU$23&lt;=$C46,0,IF(AU$23&gt;($F$21+$C46),INDEX($D$35:$W$35,,$C46)-SUM($D46:AT46),INDEX($D$35:$W$35,,$C46)/$F$21)))</f>
        <v>1.2153666445181117</v>
      </c>
      <c r="AV46" s="2">
        <f>IF($F$21="n/a",0,IF(AV$23&lt;=$C46,0,IF(AV$23&gt;($F$21+$C46),INDEX($D$35:$W$35,,$C46)-SUM($D46:AU46),INDEX($D$35:$W$35,,$C46)/$F$21)))</f>
        <v>1.2153666445181117</v>
      </c>
      <c r="AW46" s="2">
        <f>IF($F$21="n/a",0,IF(AW$23&lt;=$C46,0,IF(AW$23&gt;($F$21+$C46),INDEX($D$35:$W$35,,$C46)-SUM($D46:AV46),INDEX($D$35:$W$35,,$C46)/$F$21)))</f>
        <v>1.2153666445181117</v>
      </c>
      <c r="AX46" s="2">
        <f>IF($F$21="n/a",0,IF(AX$23&lt;=$C46,0,IF(AX$23&gt;($F$21+$C46),INDEX($D$35:$W$35,,$C46)-SUM($D46:AW46),INDEX($D$35:$W$35,,$C46)/$F$21)))</f>
        <v>1.2153666445181117</v>
      </c>
      <c r="AY46" s="2">
        <f>IF($F$21="n/a",0,IF(AY$23&lt;=$C46,0,IF(AY$23&gt;($F$21+$C46),INDEX($D$35:$W$35,,$C46)-SUM($D46:AX46),INDEX($D$35:$W$35,,$C46)/$F$21)))</f>
        <v>1.2153666445181117</v>
      </c>
      <c r="AZ46" s="2">
        <f>IF($F$21="n/a",0,IF(AZ$23&lt;=$C46,0,IF(AZ$23&gt;($F$21+$C46),INDEX($D$35:$W$35,,$C46)-SUM($D46:AY46),INDEX($D$35:$W$35,,$C46)/$F$21)))</f>
        <v>1.2153666445181117</v>
      </c>
      <c r="BA46" s="2">
        <f>IF($F$21="n/a",0,IF(BA$23&lt;=$C46,0,IF(BA$23&gt;($F$21+$C46),INDEX($D$35:$W$35,,$C46)-SUM($D46:AZ46),INDEX($D$35:$W$35,,$C46)/$F$21)))</f>
        <v>1.2153666445181117</v>
      </c>
      <c r="BB46" s="2">
        <f>IF($F$21="n/a",0,IF(BB$23&lt;=$C46,0,IF(BB$23&gt;($F$21+$C46),INDEX($D$35:$W$35,,$C46)-SUM($D46:BA46),INDEX($D$35:$W$35,,$C46)/$F$21)))</f>
        <v>1.2153666445181117</v>
      </c>
      <c r="BC46" s="2">
        <f>IF($F$21="n/a",0,IF(BC$23&lt;=$C46,0,IF(BC$23&gt;($F$21+$C46),INDEX($D$35:$W$35,,$C46)-SUM($D46:BB46),INDEX($D$35:$W$35,,$C46)/$F$21)))</f>
        <v>1.2153666445181117</v>
      </c>
      <c r="BD46" s="2">
        <f>IF($F$21="n/a",0,IF(BD$23&lt;=$C46,0,IF(BD$23&gt;($F$21+$C46),INDEX($D$35:$W$35,,$C46)-SUM($D46:BC46),INDEX($D$35:$W$35,,$C46)/$F$21)))</f>
        <v>1.2153666445181117</v>
      </c>
      <c r="BE46" s="2">
        <f>IF($F$21="n/a",0,IF(BE$23&lt;=$C46,0,IF(BE$23&gt;($F$21+$C46),INDEX($D$35:$W$35,,$C46)-SUM($D46:BD46),INDEX($D$35:$W$35,,$C46)/$F$21)))</f>
        <v>1.2153666445181117</v>
      </c>
      <c r="BF46" s="2">
        <f>IF($F$21="n/a",0,IF(BF$23&lt;=$C46,0,IF(BF$23&gt;($F$21+$C46),INDEX($D$35:$W$35,,$C46)-SUM($D46:BE46),INDEX($D$35:$W$35,,$C46)/$F$21)))</f>
        <v>0.60768332225901389</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c r="BQ46" s="2">
        <f>IF($F$21="n/a",0,IF(BQ$23&lt;=$C46,0,IF(BQ$23&gt;($F$21+$C46),INDEX($D$35:$W$35,,$C46)-SUM($D46:BP46),INDEX($D$35:$W$35,,$C46)/$F$21)))</f>
        <v>0</v>
      </c>
      <c r="BR46" s="2">
        <f>IF($F$21="n/a",0,IF(BR$23&lt;=$C46,0,IF(BR$23&gt;($F$21+$C46),INDEX($D$35:$W$35,,$C46)-SUM($D46:BQ46),INDEX($D$35:$W$35,,$C46)/$F$21)))</f>
        <v>0</v>
      </c>
      <c r="BS46" s="2">
        <f>IF($F$21="n/a",0,IF(BS$23&lt;=$C46,0,IF(BS$23&gt;($F$21+$C46),INDEX($D$35:$W$35,,$C46)-SUM($D46:BR46),INDEX($D$35:$W$35,,$C46)/$F$21)))</f>
        <v>0</v>
      </c>
    </row>
    <row r="47" spans="2:71">
      <c r="B47" s="24">
        <v>2020</v>
      </c>
      <c r="C47" s="24">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170">
        <f>IF($F$21="n/a",0,IF(N$23&lt;=$C47,0,IF(N$23&gt;($F$21+$C47),INDEX($D$35:$W$35,,$C47)-SUM($D47:M47),INDEX($D$35:$W$35,,$C47)/$F$21)))*0.5</f>
        <v>0.6075335170843098</v>
      </c>
      <c r="O47" s="2">
        <f>IF($F$21="n/a",0,IF(O$23&lt;=$C47,0,IF(O$23&gt;($F$21+$C47),INDEX($D$35:$W$35,,$C47)-SUM($D47:N47),INDEX($D$35:$W$35,,$C47)/$F$21)))</f>
        <v>1.2150670341686196</v>
      </c>
      <c r="P47" s="2">
        <f>IF($F$21="n/a",0,IF(P$23&lt;=$C47,0,IF(P$23&gt;($F$21+$C47),INDEX($D$35:$W$35,,$C47)-SUM($D47:O47),INDEX($D$35:$W$35,,$C47)/$F$21)))</f>
        <v>1.2150670341686196</v>
      </c>
      <c r="Q47" s="2">
        <f>IF($F$21="n/a",0,IF(Q$23&lt;=$C47,0,IF(Q$23&gt;($F$21+$C47),INDEX($D$35:$W$35,,$C47)-SUM($D47:P47),INDEX($D$35:$W$35,,$C47)/$F$21)))</f>
        <v>1.2150670341686196</v>
      </c>
      <c r="R47" s="2">
        <f>IF($F$21="n/a",0,IF(R$23&lt;=$C47,0,IF(R$23&gt;($F$21+$C47),INDEX($D$35:$W$35,,$C47)-SUM($D47:Q47),INDEX($D$35:$W$35,,$C47)/$F$21)))</f>
        <v>1.2150670341686196</v>
      </c>
      <c r="S47" s="2">
        <f>IF($F$21="n/a",0,IF(S$23&lt;=$C47,0,IF(S$23&gt;($F$21+$C47),INDEX($D$35:$W$35,,$C47)-SUM($D47:R47),INDEX($D$35:$W$35,,$C47)/$F$21)))</f>
        <v>1.2150670341686196</v>
      </c>
      <c r="T47" s="2">
        <f>IF($F$21="n/a",0,IF(T$23&lt;=$C47,0,IF(T$23&gt;($F$21+$C47),INDEX($D$35:$W$35,,$C47)-SUM($D47:S47),INDEX($D$35:$W$35,,$C47)/$F$21)))</f>
        <v>1.2150670341686196</v>
      </c>
      <c r="U47" s="2">
        <f>IF($F$21="n/a",0,IF(U$23&lt;=$C47,0,IF(U$23&gt;($F$21+$C47),INDEX($D$35:$W$35,,$C47)-SUM($D47:T47),INDEX($D$35:$W$35,,$C47)/$F$21)))</f>
        <v>1.2150670341686196</v>
      </c>
      <c r="V47" s="2">
        <f>IF($F$21="n/a",0,IF(V$23&lt;=$C47,0,IF(V$23&gt;($F$21+$C47),INDEX($D$35:$W$35,,$C47)-SUM($D47:U47),INDEX($D$35:$W$35,,$C47)/$F$21)))</f>
        <v>1.2150670341686196</v>
      </c>
      <c r="W47" s="2">
        <f>IF($F$21="n/a",0,IF(W$23&lt;=$C47,0,IF(W$23&gt;($F$21+$C47),INDEX($D$35:$W$35,,$C47)-SUM($D47:V47),INDEX($D$35:$W$35,,$C47)/$F$21)))</f>
        <v>1.2150670341686196</v>
      </c>
      <c r="X47" s="2">
        <f>IF($F$21="n/a",0,IF(X$23&lt;=$C47,0,IF(X$23&gt;($F$21+$C47),INDEX($D$35:$W$35,,$C47)-SUM($D47:W47),INDEX($D$35:$W$35,,$C47)/$F$21)))</f>
        <v>1.2150670341686196</v>
      </c>
      <c r="Y47" s="2">
        <f>IF($F$21="n/a",0,IF(Y$23&lt;=$C47,0,IF(Y$23&gt;($F$21+$C47),INDEX($D$35:$W$35,,$C47)-SUM($D47:X47),INDEX($D$35:$W$35,,$C47)/$F$21)))</f>
        <v>1.2150670341686196</v>
      </c>
      <c r="Z47" s="2">
        <f>IF($F$21="n/a",0,IF(Z$23&lt;=$C47,0,IF(Z$23&gt;($F$21+$C47),INDEX($D$35:$W$35,,$C47)-SUM($D47:Y47),INDEX($D$35:$W$35,,$C47)/$F$21)))</f>
        <v>1.2150670341686196</v>
      </c>
      <c r="AA47" s="2">
        <f>IF($F$21="n/a",0,IF(AA$23&lt;=$C47,0,IF(AA$23&gt;($F$21+$C47),INDEX($D$35:$W$35,,$C47)-SUM($D47:Z47),INDEX($D$35:$W$35,,$C47)/$F$21)))</f>
        <v>1.2150670341686196</v>
      </c>
      <c r="AB47" s="2">
        <f>IF($F$21="n/a",0,IF(AB$23&lt;=$C47,0,IF(AB$23&gt;($F$21+$C47),INDEX($D$35:$W$35,,$C47)-SUM($D47:AA47),INDEX($D$35:$W$35,,$C47)/$F$21)))</f>
        <v>1.2150670341686196</v>
      </c>
      <c r="AC47" s="2">
        <f>IF($F$21="n/a",0,IF(AC$23&lt;=$C47,0,IF(AC$23&gt;($F$21+$C47),INDEX($D$35:$W$35,,$C47)-SUM($D47:AB47),INDEX($D$35:$W$35,,$C47)/$F$21)))</f>
        <v>1.2150670341686196</v>
      </c>
      <c r="AD47" s="2">
        <f>IF($F$21="n/a",0,IF(AD$23&lt;=$C47,0,IF(AD$23&gt;($F$21+$C47),INDEX($D$35:$W$35,,$C47)-SUM($D47:AC47),INDEX($D$35:$W$35,,$C47)/$F$21)))</f>
        <v>1.2150670341686196</v>
      </c>
      <c r="AE47" s="2">
        <f>IF($F$21="n/a",0,IF(AE$23&lt;=$C47,0,IF(AE$23&gt;($F$21+$C47),INDEX($D$35:$W$35,,$C47)-SUM($D47:AD47),INDEX($D$35:$W$35,,$C47)/$F$21)))</f>
        <v>1.2150670341686196</v>
      </c>
      <c r="AF47" s="2">
        <f>IF($F$21="n/a",0,IF(AF$23&lt;=$C47,0,IF(AF$23&gt;($F$21+$C47),INDEX($D$35:$W$35,,$C47)-SUM($D47:AE47),INDEX($D$35:$W$35,,$C47)/$F$21)))</f>
        <v>1.2150670341686196</v>
      </c>
      <c r="AG47" s="2">
        <f>IF($F$21="n/a",0,IF(AG$23&lt;=$C47,0,IF(AG$23&gt;($F$21+$C47),INDEX($D$35:$W$35,,$C47)-SUM($D47:AF47),INDEX($D$35:$W$35,,$C47)/$F$21)))</f>
        <v>1.2150670341686196</v>
      </c>
      <c r="AH47" s="2">
        <f>IF($F$21="n/a",0,IF(AH$23&lt;=$C47,0,IF(AH$23&gt;($F$21+$C47),INDEX($D$35:$W$35,,$C47)-SUM($D47:AG47),INDEX($D$35:$W$35,,$C47)/$F$21)))</f>
        <v>1.2150670341686196</v>
      </c>
      <c r="AI47" s="2">
        <f>IF($F$21="n/a",0,IF(AI$23&lt;=$C47,0,IF(AI$23&gt;($F$21+$C47),INDEX($D$35:$W$35,,$C47)-SUM($D47:AH47),INDEX($D$35:$W$35,,$C47)/$F$21)))</f>
        <v>1.2150670341686196</v>
      </c>
      <c r="AJ47" s="2">
        <f>IF($F$21="n/a",0,IF(AJ$23&lt;=$C47,0,IF(AJ$23&gt;($F$21+$C47),INDEX($D$35:$W$35,,$C47)-SUM($D47:AI47),INDEX($D$35:$W$35,,$C47)/$F$21)))</f>
        <v>1.2150670341686196</v>
      </c>
      <c r="AK47" s="2">
        <f>IF($F$21="n/a",0,IF(AK$23&lt;=$C47,0,IF(AK$23&gt;($F$21+$C47),INDEX($D$35:$W$35,,$C47)-SUM($D47:AJ47),INDEX($D$35:$W$35,,$C47)/$F$21)))</f>
        <v>1.2150670341686196</v>
      </c>
      <c r="AL47" s="2">
        <f>IF($F$21="n/a",0,IF(AL$23&lt;=$C47,0,IF(AL$23&gt;($F$21+$C47),INDEX($D$35:$W$35,,$C47)-SUM($D47:AK47),INDEX($D$35:$W$35,,$C47)/$F$21)))</f>
        <v>1.2150670341686196</v>
      </c>
      <c r="AM47" s="2">
        <f>IF($F$21="n/a",0,IF(AM$23&lt;=$C47,0,IF(AM$23&gt;($F$21+$C47),INDEX($D$35:$W$35,,$C47)-SUM($D47:AL47),INDEX($D$35:$W$35,,$C47)/$F$21)))</f>
        <v>1.2150670341686196</v>
      </c>
      <c r="AN47" s="2">
        <f>IF($F$21="n/a",0,IF(AN$23&lt;=$C47,0,IF(AN$23&gt;($F$21+$C47),INDEX($D$35:$W$35,,$C47)-SUM($D47:AM47),INDEX($D$35:$W$35,,$C47)/$F$21)))</f>
        <v>1.2150670341686196</v>
      </c>
      <c r="AO47" s="2">
        <f>IF($F$21="n/a",0,IF(AO$23&lt;=$C47,0,IF(AO$23&gt;($F$21+$C47),INDEX($D$35:$W$35,,$C47)-SUM($D47:AN47),INDEX($D$35:$W$35,,$C47)/$F$21)))</f>
        <v>1.2150670341686196</v>
      </c>
      <c r="AP47" s="2">
        <f>IF($F$21="n/a",0,IF(AP$23&lt;=$C47,0,IF(AP$23&gt;($F$21+$C47),INDEX($D$35:$W$35,,$C47)-SUM($D47:AO47),INDEX($D$35:$W$35,,$C47)/$F$21)))</f>
        <v>1.2150670341686196</v>
      </c>
      <c r="AQ47" s="2">
        <f>IF($F$21="n/a",0,IF(AQ$23&lt;=$C47,0,IF(AQ$23&gt;($F$21+$C47),INDEX($D$35:$W$35,,$C47)-SUM($D47:AP47),INDEX($D$35:$W$35,,$C47)/$F$21)))</f>
        <v>1.2150670341686196</v>
      </c>
      <c r="AR47" s="2">
        <f>IF($F$21="n/a",0,IF(AR$23&lt;=$C47,0,IF(AR$23&gt;($F$21+$C47),INDEX($D$35:$W$35,,$C47)-SUM($D47:AQ47),INDEX($D$35:$W$35,,$C47)/$F$21)))</f>
        <v>1.2150670341686196</v>
      </c>
      <c r="AS47" s="2">
        <f>IF($F$21="n/a",0,IF(AS$23&lt;=$C47,0,IF(AS$23&gt;($F$21+$C47),INDEX($D$35:$W$35,,$C47)-SUM($D47:AR47),INDEX($D$35:$W$35,,$C47)/$F$21)))</f>
        <v>1.2150670341686196</v>
      </c>
      <c r="AT47" s="2">
        <f>IF($F$21="n/a",0,IF(AT$23&lt;=$C47,0,IF(AT$23&gt;($F$21+$C47),INDEX($D$35:$W$35,,$C47)-SUM($D47:AS47),INDEX($D$35:$W$35,,$C47)/$F$21)))</f>
        <v>1.2150670341686196</v>
      </c>
      <c r="AU47" s="2">
        <f>IF($F$21="n/a",0,IF(AU$23&lt;=$C47,0,IF(AU$23&gt;($F$21+$C47),INDEX($D$35:$W$35,,$C47)-SUM($D47:AT47),INDEX($D$35:$W$35,,$C47)/$F$21)))</f>
        <v>1.2150670341686196</v>
      </c>
      <c r="AV47" s="2">
        <f>IF($F$21="n/a",0,IF(AV$23&lt;=$C47,0,IF(AV$23&gt;($F$21+$C47),INDEX($D$35:$W$35,,$C47)-SUM($D47:AU47),INDEX($D$35:$W$35,,$C47)/$F$21)))</f>
        <v>1.2150670341686196</v>
      </c>
      <c r="AW47" s="2">
        <f>IF($F$21="n/a",0,IF(AW$23&lt;=$C47,0,IF(AW$23&gt;($F$21+$C47),INDEX($D$35:$W$35,,$C47)-SUM($D47:AV47),INDEX($D$35:$W$35,,$C47)/$F$21)))</f>
        <v>1.2150670341686196</v>
      </c>
      <c r="AX47" s="2">
        <f>IF($F$21="n/a",0,IF(AX$23&lt;=$C47,0,IF(AX$23&gt;($F$21+$C47),INDEX($D$35:$W$35,,$C47)-SUM($D47:AW47),INDEX($D$35:$W$35,,$C47)/$F$21)))</f>
        <v>1.2150670341686196</v>
      </c>
      <c r="AY47" s="2">
        <f>IF($F$21="n/a",0,IF(AY$23&lt;=$C47,0,IF(AY$23&gt;($F$21+$C47),INDEX($D$35:$W$35,,$C47)-SUM($D47:AX47),INDEX($D$35:$W$35,,$C47)/$F$21)))</f>
        <v>1.2150670341686196</v>
      </c>
      <c r="AZ47" s="2">
        <f>IF($F$21="n/a",0,IF(AZ$23&lt;=$C47,0,IF(AZ$23&gt;($F$21+$C47),INDEX($D$35:$W$35,,$C47)-SUM($D47:AY47),INDEX($D$35:$W$35,,$C47)/$F$21)))</f>
        <v>1.2150670341686196</v>
      </c>
      <c r="BA47" s="2">
        <f>IF($F$21="n/a",0,IF(BA$23&lt;=$C47,0,IF(BA$23&gt;($F$21+$C47),INDEX($D$35:$W$35,,$C47)-SUM($D47:AZ47),INDEX($D$35:$W$35,,$C47)/$F$21)))</f>
        <v>1.2150670341686196</v>
      </c>
      <c r="BB47" s="2">
        <f>IF($F$21="n/a",0,IF(BB$23&lt;=$C47,0,IF(BB$23&gt;($F$21+$C47),INDEX($D$35:$W$35,,$C47)-SUM($D47:BA47),INDEX($D$35:$W$35,,$C47)/$F$21)))</f>
        <v>1.2150670341686196</v>
      </c>
      <c r="BC47" s="2">
        <f>IF($F$21="n/a",0,IF(BC$23&lt;=$C47,0,IF(BC$23&gt;($F$21+$C47),INDEX($D$35:$W$35,,$C47)-SUM($D47:BB47),INDEX($D$35:$W$35,,$C47)/$F$21)))</f>
        <v>1.2150670341686196</v>
      </c>
      <c r="BD47" s="2">
        <f>IF($F$21="n/a",0,IF(BD$23&lt;=$C47,0,IF(BD$23&gt;($F$21+$C47),INDEX($D$35:$W$35,,$C47)-SUM($D47:BC47),INDEX($D$35:$W$35,,$C47)/$F$21)))</f>
        <v>1.2150670341686196</v>
      </c>
      <c r="BE47" s="2">
        <f>IF($F$21="n/a",0,IF(BE$23&lt;=$C47,0,IF(BE$23&gt;($F$21+$C47),INDEX($D$35:$W$35,,$C47)-SUM($D47:BD47),INDEX($D$35:$W$35,,$C47)/$F$21)))</f>
        <v>1.2150670341686196</v>
      </c>
      <c r="BF47" s="2">
        <f>IF($F$21="n/a",0,IF(BF$23&lt;=$C47,0,IF(BF$23&gt;($F$21+$C47),INDEX($D$35:$W$35,,$C47)-SUM($D47:BE47),INDEX($D$35:$W$35,,$C47)/$F$21)))</f>
        <v>1.2150670341686196</v>
      </c>
      <c r="BG47" s="2">
        <f>IF($F$21="n/a",0,IF(BG$23&lt;=$C47,0,IF(BG$23&gt;($F$21+$C47),INDEX($D$35:$W$35,,$C47)-SUM($D47:BF47),INDEX($D$35:$W$35,,$C47)/$F$21)))</f>
        <v>0.60753351708431325</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c r="BQ47" s="2">
        <f>IF($F$21="n/a",0,IF(BQ$23&lt;=$C47,0,IF(BQ$23&gt;($F$21+$C47),INDEX($D$35:$W$35,,$C47)-SUM($D47:BP47),INDEX($D$35:$W$35,,$C47)/$F$21)))</f>
        <v>0</v>
      </c>
      <c r="BR47" s="2">
        <f>IF($F$21="n/a",0,IF(BR$23&lt;=$C47,0,IF(BR$23&gt;($F$21+$C47),INDEX($D$35:$W$35,,$C47)-SUM($D47:BQ47),INDEX($D$35:$W$35,,$C47)/$F$21)))</f>
        <v>0</v>
      </c>
      <c r="BS47" s="2">
        <f>IF($F$21="n/a",0,IF(BS$23&lt;=$C47,0,IF(BS$23&gt;($F$21+$C47),INDEX($D$35:$W$35,,$C47)-SUM($D47:BR47),INDEX($D$35:$W$35,,$C47)/$F$21)))</f>
        <v>0</v>
      </c>
    </row>
    <row r="48" spans="2:71" outlineLevel="1">
      <c r="B48" s="24">
        <v>2021</v>
      </c>
      <c r="C48" s="24">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0.53645438825139258</v>
      </c>
      <c r="P48" s="2">
        <f>IF($F$21="n/a",0,IF(P$23&lt;=$C48,0,IF(P$23&gt;($F$21+$C48),INDEX($D$35:$W$35,,$C48)-SUM($D48:O48),INDEX($D$35:$W$35,,$C48)/$F$21)))</f>
        <v>0.53645438825139258</v>
      </c>
      <c r="Q48" s="2">
        <f>IF($F$21="n/a",0,IF(Q$23&lt;=$C48,0,IF(Q$23&gt;($F$21+$C48),INDEX($D$35:$W$35,,$C48)-SUM($D48:P48),INDEX($D$35:$W$35,,$C48)/$F$21)))</f>
        <v>0.53645438825139258</v>
      </c>
      <c r="R48" s="2">
        <f>IF($F$21="n/a",0,IF(R$23&lt;=$C48,0,IF(R$23&gt;($F$21+$C48),INDEX($D$35:$W$35,,$C48)-SUM($D48:Q48),INDEX($D$35:$W$35,,$C48)/$F$21)))</f>
        <v>0.53645438825139258</v>
      </c>
      <c r="S48" s="2">
        <f>IF($F$21="n/a",0,IF(S$23&lt;=$C48,0,IF(S$23&gt;($F$21+$C48),INDEX($D$35:$W$35,,$C48)-SUM($D48:R48),INDEX($D$35:$W$35,,$C48)/$F$21)))</f>
        <v>0.53645438825139258</v>
      </c>
      <c r="T48" s="2">
        <f>IF($F$21="n/a",0,IF(T$23&lt;=$C48,0,IF(T$23&gt;($F$21+$C48),INDEX($D$35:$W$35,,$C48)-SUM($D48:S48),INDEX($D$35:$W$35,,$C48)/$F$21)))</f>
        <v>0.53645438825139258</v>
      </c>
      <c r="U48" s="2">
        <f>IF($F$21="n/a",0,IF(U$23&lt;=$C48,0,IF(U$23&gt;($F$21+$C48),INDEX($D$35:$W$35,,$C48)-SUM($D48:T48),INDEX($D$35:$W$35,,$C48)/$F$21)))</f>
        <v>0.53645438825139258</v>
      </c>
      <c r="V48" s="2">
        <f>IF($F$21="n/a",0,IF(V$23&lt;=$C48,0,IF(V$23&gt;($F$21+$C48),INDEX($D$35:$W$35,,$C48)-SUM($D48:U48),INDEX($D$35:$W$35,,$C48)/$F$21)))</f>
        <v>0.53645438825139258</v>
      </c>
      <c r="W48" s="2">
        <f>IF($F$21="n/a",0,IF(W$23&lt;=$C48,0,IF(W$23&gt;($F$21+$C48),INDEX($D$35:$W$35,,$C48)-SUM($D48:V48),INDEX($D$35:$W$35,,$C48)/$F$21)))</f>
        <v>0.53645438825139258</v>
      </c>
      <c r="X48" s="2">
        <f>IF($F$21="n/a",0,IF(X$23&lt;=$C48,0,IF(X$23&gt;($F$21+$C48),INDEX($D$35:$W$35,,$C48)-SUM($D48:W48),INDEX($D$35:$W$35,,$C48)/$F$21)))</f>
        <v>0.53645438825139258</v>
      </c>
      <c r="Y48" s="2">
        <f>IF($F$21="n/a",0,IF(Y$23&lt;=$C48,0,IF(Y$23&gt;($F$21+$C48),INDEX($D$35:$W$35,,$C48)-SUM($D48:X48),INDEX($D$35:$W$35,,$C48)/$F$21)))</f>
        <v>0.53645438825139258</v>
      </c>
      <c r="Z48" s="2">
        <f>IF($F$21="n/a",0,IF(Z$23&lt;=$C48,0,IF(Z$23&gt;($F$21+$C48),INDEX($D$35:$W$35,,$C48)-SUM($D48:Y48),INDEX($D$35:$W$35,,$C48)/$F$21)))</f>
        <v>0.53645438825139258</v>
      </c>
      <c r="AA48" s="2">
        <f>IF($F$21="n/a",0,IF(AA$23&lt;=$C48,0,IF(AA$23&gt;($F$21+$C48),INDEX($D$35:$W$35,,$C48)-SUM($D48:Z48),INDEX($D$35:$W$35,,$C48)/$F$21)))</f>
        <v>0.53645438825139258</v>
      </c>
      <c r="AB48" s="2">
        <f>IF($F$21="n/a",0,IF(AB$23&lt;=$C48,0,IF(AB$23&gt;($F$21+$C48),INDEX($D$35:$W$35,,$C48)-SUM($D48:AA48),INDEX($D$35:$W$35,,$C48)/$F$21)))</f>
        <v>0.53645438825139258</v>
      </c>
      <c r="AC48" s="2">
        <f>IF($F$21="n/a",0,IF(AC$23&lt;=$C48,0,IF(AC$23&gt;($F$21+$C48),INDEX($D$35:$W$35,,$C48)-SUM($D48:AB48),INDEX($D$35:$W$35,,$C48)/$F$21)))</f>
        <v>0.53645438825139258</v>
      </c>
      <c r="AD48" s="2">
        <f>IF($F$21="n/a",0,IF(AD$23&lt;=$C48,0,IF(AD$23&gt;($F$21+$C48),INDEX($D$35:$W$35,,$C48)-SUM($D48:AC48),INDEX($D$35:$W$35,,$C48)/$F$21)))</f>
        <v>0.53645438825139258</v>
      </c>
      <c r="AE48" s="2">
        <f>IF($F$21="n/a",0,IF(AE$23&lt;=$C48,0,IF(AE$23&gt;($F$21+$C48),INDEX($D$35:$W$35,,$C48)-SUM($D48:AD48),INDEX($D$35:$W$35,,$C48)/$F$21)))</f>
        <v>0.53645438825139258</v>
      </c>
      <c r="AF48" s="2">
        <f>IF($F$21="n/a",0,IF(AF$23&lt;=$C48,0,IF(AF$23&gt;($F$21+$C48),INDEX($D$35:$W$35,,$C48)-SUM($D48:AE48),INDEX($D$35:$W$35,,$C48)/$F$21)))</f>
        <v>0.53645438825139258</v>
      </c>
      <c r="AG48" s="2">
        <f>IF($F$21="n/a",0,IF(AG$23&lt;=$C48,0,IF(AG$23&gt;($F$21+$C48),INDEX($D$35:$W$35,,$C48)-SUM($D48:AF48),INDEX($D$35:$W$35,,$C48)/$F$21)))</f>
        <v>0.53645438825139258</v>
      </c>
      <c r="AH48" s="2">
        <f>IF($F$21="n/a",0,IF(AH$23&lt;=$C48,0,IF(AH$23&gt;($F$21+$C48),INDEX($D$35:$W$35,,$C48)-SUM($D48:AG48),INDEX($D$35:$W$35,,$C48)/$F$21)))</f>
        <v>0.53645438825139258</v>
      </c>
      <c r="AI48" s="2">
        <f>IF($F$21="n/a",0,IF(AI$23&lt;=$C48,0,IF(AI$23&gt;($F$21+$C48),INDEX($D$35:$W$35,,$C48)-SUM($D48:AH48),INDEX($D$35:$W$35,,$C48)/$F$21)))</f>
        <v>0.53645438825139258</v>
      </c>
      <c r="AJ48" s="2">
        <f>IF($F$21="n/a",0,IF(AJ$23&lt;=$C48,0,IF(AJ$23&gt;($F$21+$C48),INDEX($D$35:$W$35,,$C48)-SUM($D48:AI48),INDEX($D$35:$W$35,,$C48)/$F$21)))</f>
        <v>0.53645438825139258</v>
      </c>
      <c r="AK48" s="2">
        <f>IF($F$21="n/a",0,IF(AK$23&lt;=$C48,0,IF(AK$23&gt;($F$21+$C48),INDEX($D$35:$W$35,,$C48)-SUM($D48:AJ48),INDEX($D$35:$W$35,,$C48)/$F$21)))</f>
        <v>0.53645438825139258</v>
      </c>
      <c r="AL48" s="2">
        <f>IF($F$21="n/a",0,IF(AL$23&lt;=$C48,0,IF(AL$23&gt;($F$21+$C48),INDEX($D$35:$W$35,,$C48)-SUM($D48:AK48),INDEX($D$35:$W$35,,$C48)/$F$21)))</f>
        <v>0.53645438825139258</v>
      </c>
      <c r="AM48" s="2">
        <f>IF($F$21="n/a",0,IF(AM$23&lt;=$C48,0,IF(AM$23&gt;($F$21+$C48),INDEX($D$35:$W$35,,$C48)-SUM($D48:AL48),INDEX($D$35:$W$35,,$C48)/$F$21)))</f>
        <v>0.53645438825139258</v>
      </c>
      <c r="AN48" s="2">
        <f>IF($F$21="n/a",0,IF(AN$23&lt;=$C48,0,IF(AN$23&gt;($F$21+$C48),INDEX($D$35:$W$35,,$C48)-SUM($D48:AM48),INDEX($D$35:$W$35,,$C48)/$F$21)))</f>
        <v>0.53645438825139258</v>
      </c>
      <c r="AO48" s="2">
        <f>IF($F$21="n/a",0,IF(AO$23&lt;=$C48,0,IF(AO$23&gt;($F$21+$C48),INDEX($D$35:$W$35,,$C48)-SUM($D48:AN48),INDEX($D$35:$W$35,,$C48)/$F$21)))</f>
        <v>0.53645438825139258</v>
      </c>
      <c r="AP48" s="2">
        <f>IF($F$21="n/a",0,IF(AP$23&lt;=$C48,0,IF(AP$23&gt;($F$21+$C48),INDEX($D$35:$W$35,,$C48)-SUM($D48:AO48),INDEX($D$35:$W$35,,$C48)/$F$21)))</f>
        <v>0.53645438825139258</v>
      </c>
      <c r="AQ48" s="2">
        <f>IF($F$21="n/a",0,IF(AQ$23&lt;=$C48,0,IF(AQ$23&gt;($F$21+$C48),INDEX($D$35:$W$35,,$C48)-SUM($D48:AP48),INDEX($D$35:$W$35,,$C48)/$F$21)))</f>
        <v>0.53645438825139258</v>
      </c>
      <c r="AR48" s="2">
        <f>IF($F$21="n/a",0,IF(AR$23&lt;=$C48,0,IF(AR$23&gt;($F$21+$C48),INDEX($D$35:$W$35,,$C48)-SUM($D48:AQ48),INDEX($D$35:$W$35,,$C48)/$F$21)))</f>
        <v>0.53645438825139258</v>
      </c>
      <c r="AS48" s="2">
        <f>IF($F$21="n/a",0,IF(AS$23&lt;=$C48,0,IF(AS$23&gt;($F$21+$C48),INDEX($D$35:$W$35,,$C48)-SUM($D48:AR48),INDEX($D$35:$W$35,,$C48)/$F$21)))</f>
        <v>0.53645438825139258</v>
      </c>
      <c r="AT48" s="2">
        <f>IF($F$21="n/a",0,IF(AT$23&lt;=$C48,0,IF(AT$23&gt;($F$21+$C48),INDEX($D$35:$W$35,,$C48)-SUM($D48:AS48),INDEX($D$35:$W$35,,$C48)/$F$21)))</f>
        <v>0.53645438825139258</v>
      </c>
      <c r="AU48" s="2">
        <f>IF($F$21="n/a",0,IF(AU$23&lt;=$C48,0,IF(AU$23&gt;($F$21+$C48),INDEX($D$35:$W$35,,$C48)-SUM($D48:AT48),INDEX($D$35:$W$35,,$C48)/$F$21)))</f>
        <v>0.53645438825139258</v>
      </c>
      <c r="AV48" s="2">
        <f>IF($F$21="n/a",0,IF(AV$23&lt;=$C48,0,IF(AV$23&gt;($F$21+$C48),INDEX($D$35:$W$35,,$C48)-SUM($D48:AU48),INDEX($D$35:$W$35,,$C48)/$F$21)))</f>
        <v>0.53645438825139258</v>
      </c>
      <c r="AW48" s="2">
        <f>IF($F$21="n/a",0,IF(AW$23&lt;=$C48,0,IF(AW$23&gt;($F$21+$C48),INDEX($D$35:$W$35,,$C48)-SUM($D48:AV48),INDEX($D$35:$W$35,,$C48)/$F$21)))</f>
        <v>0.53645438825139258</v>
      </c>
      <c r="AX48" s="2">
        <f>IF($F$21="n/a",0,IF(AX$23&lt;=$C48,0,IF(AX$23&gt;($F$21+$C48),INDEX($D$35:$W$35,,$C48)-SUM($D48:AW48),INDEX($D$35:$W$35,,$C48)/$F$21)))</f>
        <v>0.53645438825139258</v>
      </c>
      <c r="AY48" s="2">
        <f>IF($F$21="n/a",0,IF(AY$23&lt;=$C48,0,IF(AY$23&gt;($F$21+$C48),INDEX($D$35:$W$35,,$C48)-SUM($D48:AX48),INDEX($D$35:$W$35,,$C48)/$F$21)))</f>
        <v>0.53645438825139258</v>
      </c>
      <c r="AZ48" s="2">
        <f>IF($F$21="n/a",0,IF(AZ$23&lt;=$C48,0,IF(AZ$23&gt;($F$21+$C48),INDEX($D$35:$W$35,,$C48)-SUM($D48:AY48),INDEX($D$35:$W$35,,$C48)/$F$21)))</f>
        <v>0.53645438825139258</v>
      </c>
      <c r="BA48" s="2">
        <f>IF($F$21="n/a",0,IF(BA$23&lt;=$C48,0,IF(BA$23&gt;($F$21+$C48),INDEX($D$35:$W$35,,$C48)-SUM($D48:AZ48),INDEX($D$35:$W$35,,$C48)/$F$21)))</f>
        <v>0.53645438825139258</v>
      </c>
      <c r="BB48" s="2">
        <f>IF($F$21="n/a",0,IF(BB$23&lt;=$C48,0,IF(BB$23&gt;($F$21+$C48),INDEX($D$35:$W$35,,$C48)-SUM($D48:BA48),INDEX($D$35:$W$35,,$C48)/$F$21)))</f>
        <v>0.53645438825139258</v>
      </c>
      <c r="BC48" s="2">
        <f>IF($F$21="n/a",0,IF(BC$23&lt;=$C48,0,IF(BC$23&gt;($F$21+$C48),INDEX($D$35:$W$35,,$C48)-SUM($D48:BB48),INDEX($D$35:$W$35,,$C48)/$F$21)))</f>
        <v>0.53645438825139258</v>
      </c>
      <c r="BD48" s="2">
        <f>IF($F$21="n/a",0,IF(BD$23&lt;=$C48,0,IF(BD$23&gt;($F$21+$C48),INDEX($D$35:$W$35,,$C48)-SUM($D48:BC48),INDEX($D$35:$W$35,,$C48)/$F$21)))</f>
        <v>0.53645438825139258</v>
      </c>
      <c r="BE48" s="2">
        <f>IF($F$21="n/a",0,IF(BE$23&lt;=$C48,0,IF(BE$23&gt;($F$21+$C48),INDEX($D$35:$W$35,,$C48)-SUM($D48:BD48),INDEX($D$35:$W$35,,$C48)/$F$21)))</f>
        <v>0.53645438825139258</v>
      </c>
      <c r="BF48" s="2">
        <f>IF($F$21="n/a",0,IF(BF$23&lt;=$C48,0,IF(BF$23&gt;($F$21+$C48),INDEX($D$35:$W$35,,$C48)-SUM($D48:BE48),INDEX($D$35:$W$35,,$C48)/$F$21)))</f>
        <v>0.53645438825139258</v>
      </c>
      <c r="BG48" s="2">
        <f>IF($F$21="n/a",0,IF(BG$23&lt;=$C48,0,IF(BG$23&gt;($F$21+$C48),INDEX($D$35:$W$35,,$C48)-SUM($D48:BF48),INDEX($D$35:$W$35,,$C48)/$F$21)))</f>
        <v>0.53645438825139258</v>
      </c>
      <c r="BH48" s="2">
        <f>IF($F$21="n/a",0,IF(BH$23&lt;=$C48,0,IF(BH$23&gt;($F$21+$C48),INDEX($D$35:$W$35,,$C48)-SUM($D48:BG48),INDEX($D$35:$W$35,,$C48)/$F$21)))</f>
        <v>-7.1054273576010019E-15</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c r="BQ48" s="2">
        <f>IF($F$21="n/a",0,IF(BQ$23&lt;=$C48,0,IF(BQ$23&gt;($F$21+$C48),INDEX($D$35:$W$35,,$C48)-SUM($D48:BP48),INDEX($D$35:$W$35,,$C48)/$F$21)))</f>
        <v>0</v>
      </c>
      <c r="BR48" s="2">
        <f>IF($F$21="n/a",0,IF(BR$23&lt;=$C48,0,IF(BR$23&gt;($F$21+$C48),INDEX($D$35:$W$35,,$C48)-SUM($D48:BQ48),INDEX($D$35:$W$35,,$C48)/$F$21)))</f>
        <v>0</v>
      </c>
      <c r="BS48" s="2">
        <f>IF($F$21="n/a",0,IF(BS$23&lt;=$C48,0,IF(BS$23&gt;($F$21+$C48),INDEX($D$35:$W$35,,$C48)-SUM($D48:BR48),INDEX($D$35:$W$35,,$C48)/$F$21)))</f>
        <v>0</v>
      </c>
    </row>
    <row r="49" spans="2:71" outlineLevel="1">
      <c r="B49" s="24">
        <v>2022</v>
      </c>
      <c r="C49" s="24">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c r="BQ49" s="2">
        <f>IF($F$21="n/a",0,IF(BQ$23&lt;=$C49,0,IF(BQ$23&gt;($F$21+$C49),INDEX($D$35:$W$35,,$C49)-SUM($D49:BP49),INDEX($D$35:$W$35,,$C49)/$F$21)))</f>
        <v>0</v>
      </c>
      <c r="BR49" s="2">
        <f>IF($F$21="n/a",0,IF(BR$23&lt;=$C49,0,IF(BR$23&gt;($F$21+$C49),INDEX($D$35:$W$35,,$C49)-SUM($D49:BQ49),INDEX($D$35:$W$35,,$C49)/$F$21)))</f>
        <v>0</v>
      </c>
      <c r="BS49" s="2">
        <f>IF($F$21="n/a",0,IF(BS$23&lt;=$C49,0,IF(BS$23&gt;($F$21+$C49),INDEX($D$35:$W$35,,$C49)-SUM($D49:BR49),INDEX($D$35:$W$35,,$C49)/$F$21)))</f>
        <v>0</v>
      </c>
    </row>
    <row r="50" spans="2:71" outlineLevel="1">
      <c r="B50" s="24">
        <v>2023</v>
      </c>
      <c r="C50" s="24">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c r="BQ50" s="2">
        <f>IF($F$21="n/a",0,IF(BQ$23&lt;=$C50,0,IF(BQ$23&gt;($F$21+$C50),INDEX($D$35:$W$35,,$C50)-SUM($D50:BP50),INDEX($D$35:$W$35,,$C50)/$F$21)))</f>
        <v>0</v>
      </c>
      <c r="BR50" s="2">
        <f>IF($F$21="n/a",0,IF(BR$23&lt;=$C50,0,IF(BR$23&gt;($F$21+$C50),INDEX($D$35:$W$35,,$C50)-SUM($D50:BQ50),INDEX($D$35:$W$35,,$C50)/$F$21)))</f>
        <v>0</v>
      </c>
      <c r="BS50" s="2">
        <f>IF($F$21="n/a",0,IF(BS$23&lt;=$C50,0,IF(BS$23&gt;($F$21+$C50),INDEX($D$35:$W$35,,$C50)-SUM($D50:BR50),INDEX($D$35:$W$35,,$C50)/$F$21)))</f>
        <v>0</v>
      </c>
    </row>
    <row r="51" spans="2:71" outlineLevel="1">
      <c r="B51" s="24">
        <v>2024</v>
      </c>
      <c r="C51" s="24">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c r="BQ51" s="2">
        <f>IF($F$21="n/a",0,IF(BQ$23&lt;=$C51,0,IF(BQ$23&gt;($F$21+$C51),INDEX($D$35:$W$35,,$C51)-SUM($D51:BP51),INDEX($D$35:$W$35,,$C51)/$F$21)))</f>
        <v>0</v>
      </c>
      <c r="BR51" s="2">
        <f>IF($F$21="n/a",0,IF(BR$23&lt;=$C51,0,IF(BR$23&gt;($F$21+$C51),INDEX($D$35:$W$35,,$C51)-SUM($D51:BQ51),INDEX($D$35:$W$35,,$C51)/$F$21)))</f>
        <v>0</v>
      </c>
      <c r="BS51" s="2">
        <f>IF($F$21="n/a",0,IF(BS$23&lt;=$C51,0,IF(BS$23&gt;($F$21+$C51),INDEX($D$35:$W$35,,$C51)-SUM($D51:BR51),INDEX($D$35:$W$35,,$C51)/$F$21)))</f>
        <v>0</v>
      </c>
    </row>
    <row r="52" spans="2:71" outlineLevel="1">
      <c r="B52" s="24">
        <v>2025</v>
      </c>
      <c r="C52" s="24">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c r="BQ52" s="2">
        <f>IF($F$21="n/a",0,IF(BQ$23&lt;=$C52,0,IF(BQ$23&gt;($F$21+$C52),INDEX($D$35:$W$35,,$C52)-SUM($D52:BP52),INDEX($D$35:$W$35,,$C52)/$F$21)))</f>
        <v>0</v>
      </c>
      <c r="BR52" s="2">
        <f>IF($F$21="n/a",0,IF(BR$23&lt;=$C52,0,IF(BR$23&gt;($F$21+$C52),INDEX($D$35:$W$35,,$C52)-SUM($D52:BQ52),INDEX($D$35:$W$35,,$C52)/$F$21)))</f>
        <v>0</v>
      </c>
      <c r="BS52" s="2">
        <f>IF($F$21="n/a",0,IF(BS$23&lt;=$C52,0,IF(BS$23&gt;($F$21+$C52),INDEX($D$35:$W$35,,$C52)-SUM($D52:BR52),INDEX($D$35:$W$35,,$C52)/$F$21)))</f>
        <v>0</v>
      </c>
    </row>
    <row r="53" spans="2:71" outlineLevel="1">
      <c r="B53" s="24">
        <v>2026</v>
      </c>
      <c r="C53" s="24">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c r="BQ53" s="2">
        <f>IF($F$21="n/a",0,IF(BQ$23&lt;=$C53,0,IF(BQ$23&gt;($F$21+$C53),INDEX($D$35:$W$35,,$C53)-SUM($D53:BP53),INDEX($D$35:$W$35,,$C53)/$F$21)))</f>
        <v>0</v>
      </c>
      <c r="BR53" s="2">
        <f>IF($F$21="n/a",0,IF(BR$23&lt;=$C53,0,IF(BR$23&gt;($F$21+$C53),INDEX($D$35:$W$35,,$C53)-SUM($D53:BQ53),INDEX($D$35:$W$35,,$C53)/$F$21)))</f>
        <v>0</v>
      </c>
      <c r="BS53" s="2">
        <f>IF($F$21="n/a",0,IF(BS$23&lt;=$C53,0,IF(BS$23&gt;($F$21+$C53),INDEX($D$35:$W$35,,$C53)-SUM($D53:BR53),INDEX($D$35:$W$35,,$C53)/$F$21)))</f>
        <v>0</v>
      </c>
    </row>
    <row r="54" spans="2:71" outlineLevel="1">
      <c r="B54" s="24">
        <v>2027</v>
      </c>
      <c r="C54" s="24">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c r="BQ54" s="2">
        <f>IF($F$21="n/a",0,IF(BQ$23&lt;=$C54,0,IF(BQ$23&gt;($F$21+$C54),INDEX($D$35:$W$35,,$C54)-SUM($D54:BP54),INDEX($D$35:$W$35,,$C54)/$F$21)))</f>
        <v>0</v>
      </c>
      <c r="BR54" s="2">
        <f>IF($F$21="n/a",0,IF(BR$23&lt;=$C54,0,IF(BR$23&gt;($F$21+$C54),INDEX($D$35:$W$35,,$C54)-SUM($D54:BQ54),INDEX($D$35:$W$35,,$C54)/$F$21)))</f>
        <v>0</v>
      </c>
      <c r="BS54" s="2">
        <f>IF($F$21="n/a",0,IF(BS$23&lt;=$C54,0,IF(BS$23&gt;($F$21+$C54),INDEX($D$35:$W$35,,$C54)-SUM($D54:BR54),INDEX($D$35:$W$35,,$C54)/$F$21)))</f>
        <v>0</v>
      </c>
    </row>
    <row r="55" spans="2:71" outlineLevel="1">
      <c r="B55" s="24">
        <v>2028</v>
      </c>
      <c r="C55" s="24">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c r="BQ55" s="2">
        <f>IF($F$21="n/a",0,IF(BQ$23&lt;=$C55,0,IF(BQ$23&gt;($F$21+$C55),INDEX($D$35:$W$35,,$C55)-SUM($D55:BP55),INDEX($D$35:$W$35,,$C55)/$F$21)))</f>
        <v>0</v>
      </c>
      <c r="BR55" s="2">
        <f>IF($F$21="n/a",0,IF(BR$23&lt;=$C55,0,IF(BR$23&gt;($F$21+$C55),INDEX($D$35:$W$35,,$C55)-SUM($D55:BQ55),INDEX($D$35:$W$35,,$C55)/$F$21)))</f>
        <v>0</v>
      </c>
      <c r="BS55" s="2">
        <f>IF($F$21="n/a",0,IF(BS$23&lt;=$C55,0,IF(BS$23&gt;($F$21+$C55),INDEX($D$35:$W$35,,$C55)-SUM($D55:BR55),INDEX($D$35:$W$35,,$C55)/$F$21)))</f>
        <v>0</v>
      </c>
    </row>
    <row r="56" spans="2:71" outlineLevel="1">
      <c r="B56" s="24">
        <v>2029</v>
      </c>
      <c r="C56" s="24">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c r="BQ56" s="2">
        <f>IF($F$21="n/a",0,IF(BQ$23&lt;=$C56,0,IF(BQ$23&gt;($F$21+$C56),INDEX($D$35:$W$35,,$C56)-SUM($D56:BP56),INDEX($D$35:$W$35,,$C56)/$F$21)))</f>
        <v>0</v>
      </c>
      <c r="BR56" s="2">
        <f>IF($F$21="n/a",0,IF(BR$23&lt;=$C56,0,IF(BR$23&gt;($F$21+$C56),INDEX($D$35:$W$35,,$C56)-SUM($D56:BQ56),INDEX($D$35:$W$35,,$C56)/$F$21)))</f>
        <v>0</v>
      </c>
      <c r="BS56" s="2">
        <f>IF($F$21="n/a",0,IF(BS$23&lt;=$C56,0,IF(BS$23&gt;($F$21+$C56),INDEX($D$35:$W$35,,$C56)-SUM($D56:BR56),INDEX($D$35:$W$35,,$C56)/$F$21)))</f>
        <v>0</v>
      </c>
    </row>
    <row r="57" spans="2:71" outlineLevel="1">
      <c r="B57" s="24">
        <v>2030</v>
      </c>
      <c r="C57" s="24">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c r="BQ57" s="2">
        <f>IF($F$21="n/a",0,IF(BQ$23&lt;=$C57,0,IF(BQ$23&gt;($F$21+$C57),INDEX($D$35:$W$35,,$C57)-SUM($D57:BP57),INDEX($D$35:$W$35,,$C57)/$F$21)))</f>
        <v>0</v>
      </c>
      <c r="BR57" s="2">
        <f>IF($F$21="n/a",0,IF(BR$23&lt;=$C57,0,IF(BR$23&gt;($F$21+$C57),INDEX($D$35:$W$35,,$C57)-SUM($D57:BQ57),INDEX($D$35:$W$35,,$C57)/$F$21)))</f>
        <v>0</v>
      </c>
      <c r="BS57" s="2">
        <f>IF($F$21="n/a",0,IF(BS$23&lt;=$C57,0,IF(BS$23&gt;($F$21+$C57),INDEX($D$35:$W$35,,$C57)-SUM($D57:BR57),INDEX($D$35:$W$35,,$C57)/$F$21)))</f>
        <v>0</v>
      </c>
    </row>
    <row r="58" spans="2:71">
      <c r="B58" s="24"/>
      <c r="C58" s="2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2:71">
      <c r="B59" t="s">
        <v>26</v>
      </c>
      <c r="D59" s="2">
        <f>SUM(D38:D57)</f>
        <v>0</v>
      </c>
      <c r="E59" s="2">
        <f t="shared" ref="E59:BK59" si="36">SUM(E38:E57)</f>
        <v>0.50381366632062241</v>
      </c>
      <c r="F59" s="2">
        <f t="shared" si="36"/>
        <v>1.4724076201211265</v>
      </c>
      <c r="G59" s="2">
        <f t="shared" si="36"/>
        <v>2.8371155253690912</v>
      </c>
      <c r="H59" s="2">
        <f t="shared" si="36"/>
        <v>4.1595949386531172</v>
      </c>
      <c r="I59" s="2">
        <f t="shared" si="36"/>
        <v>4.475340692020878</v>
      </c>
      <c r="J59" s="2">
        <f t="shared" si="36"/>
        <v>5.0777490409714687</v>
      </c>
      <c r="K59" s="2">
        <f t="shared" si="36"/>
        <v>5.6851706481146973</v>
      </c>
      <c r="L59" s="2">
        <f t="shared" si="36"/>
        <v>6.6083845890355146</v>
      </c>
      <c r="M59" s="2">
        <f t="shared" si="36"/>
        <v>7.8237512335536259</v>
      </c>
      <c r="N59" s="2">
        <f t="shared" si="36"/>
        <v>4.5194091338611226</v>
      </c>
      <c r="O59" s="2">
        <f t="shared" si="36"/>
        <v>9.5752726559736381</v>
      </c>
      <c r="P59" s="2">
        <f t="shared" si="36"/>
        <v>9.5752726559736381</v>
      </c>
      <c r="Q59" s="2">
        <f t="shared" si="36"/>
        <v>9.5752726559736381</v>
      </c>
      <c r="R59" s="2">
        <f t="shared" si="36"/>
        <v>9.5752726559736381</v>
      </c>
      <c r="S59" s="2">
        <f t="shared" si="36"/>
        <v>9.5752726559736381</v>
      </c>
      <c r="T59" s="2">
        <f t="shared" si="36"/>
        <v>9.5752726559736381</v>
      </c>
      <c r="U59" s="2">
        <f t="shared" si="36"/>
        <v>9.5752726559736381</v>
      </c>
      <c r="V59" s="2">
        <f t="shared" si="36"/>
        <v>9.5752726559736381</v>
      </c>
      <c r="W59" s="2">
        <f t="shared" si="36"/>
        <v>9.5752726559736381</v>
      </c>
      <c r="X59" s="2">
        <f t="shared" si="36"/>
        <v>9.5752726559736381</v>
      </c>
      <c r="Y59" s="2">
        <f t="shared" si="36"/>
        <v>9.5752726559736381</v>
      </c>
      <c r="Z59" s="2">
        <f t="shared" si="36"/>
        <v>9.5752726559736381</v>
      </c>
      <c r="AA59" s="2">
        <f t="shared" si="36"/>
        <v>9.5752726559736381</v>
      </c>
      <c r="AB59" s="2">
        <f t="shared" si="36"/>
        <v>9.5752726559736381</v>
      </c>
      <c r="AC59" s="2">
        <f t="shared" si="36"/>
        <v>9.5752726559736381</v>
      </c>
      <c r="AD59" s="2">
        <f t="shared" si="36"/>
        <v>9.5752726559736381</v>
      </c>
      <c r="AE59" s="2">
        <f t="shared" si="36"/>
        <v>9.5752726559736381</v>
      </c>
      <c r="AF59" s="2">
        <f t="shared" si="36"/>
        <v>9.5752726559736381</v>
      </c>
      <c r="AG59" s="2">
        <f t="shared" si="36"/>
        <v>9.5752726559736381</v>
      </c>
      <c r="AH59" s="2">
        <f t="shared" si="36"/>
        <v>9.5752726559736381</v>
      </c>
      <c r="AI59" s="2">
        <f t="shared" si="36"/>
        <v>9.5752726559736381</v>
      </c>
      <c r="AJ59" s="2">
        <f t="shared" si="36"/>
        <v>9.5752726559736381</v>
      </c>
      <c r="AK59" s="2">
        <f t="shared" si="36"/>
        <v>9.5752726559736381</v>
      </c>
      <c r="AL59" s="2">
        <f t="shared" si="36"/>
        <v>9.5752726559736381</v>
      </c>
      <c r="AM59" s="2">
        <f t="shared" si="36"/>
        <v>9.5752726559736381</v>
      </c>
      <c r="AN59" s="2">
        <f t="shared" si="36"/>
        <v>9.5752726559736381</v>
      </c>
      <c r="AO59" s="2">
        <f t="shared" si="36"/>
        <v>9.5752726559736381</v>
      </c>
      <c r="AP59" s="2">
        <f t="shared" si="36"/>
        <v>9.5752726559736381</v>
      </c>
      <c r="AQ59" s="2">
        <f t="shared" si="36"/>
        <v>9.5752726559736381</v>
      </c>
      <c r="AR59" s="2">
        <f t="shared" si="36"/>
        <v>9.5752726559736381</v>
      </c>
      <c r="AS59" s="2">
        <f t="shared" si="36"/>
        <v>9.5752726559736381</v>
      </c>
      <c r="AT59" s="2">
        <f t="shared" si="36"/>
        <v>9.5752726559736381</v>
      </c>
      <c r="AU59" s="2">
        <f t="shared" si="36"/>
        <v>9.5752726559736381</v>
      </c>
      <c r="AV59" s="2">
        <f t="shared" si="36"/>
        <v>9.5752726559736381</v>
      </c>
      <c r="AW59" s="2">
        <f t="shared" si="36"/>
        <v>9.5752726559736381</v>
      </c>
      <c r="AX59" s="2">
        <f t="shared" si="36"/>
        <v>9.3233658228133347</v>
      </c>
      <c r="AY59" s="2">
        <f t="shared" si="36"/>
        <v>8.5871620127527297</v>
      </c>
      <c r="AZ59" s="2">
        <f t="shared" si="36"/>
        <v>7.4205110832284529</v>
      </c>
      <c r="BA59" s="2">
        <f t="shared" si="36"/>
        <v>6.0769174239625006</v>
      </c>
      <c r="BB59" s="2">
        <f t="shared" si="36"/>
        <v>5.257804840636636</v>
      </c>
      <c r="BC59" s="2">
        <f t="shared" si="36"/>
        <v>4.7987277894774758</v>
      </c>
      <c r="BD59" s="2">
        <f t="shared" si="36"/>
        <v>4.1938128114305853</v>
      </c>
      <c r="BE59" s="2">
        <f t="shared" si="36"/>
        <v>3.428495037398533</v>
      </c>
      <c r="BF59" s="2">
        <f t="shared" si="36"/>
        <v>2.3592047446790261</v>
      </c>
      <c r="BG59" s="2">
        <f t="shared" si="36"/>
        <v>1.1439879053357058</v>
      </c>
      <c r="BH59" s="2">
        <f t="shared" si="36"/>
        <v>-7.1054273576010019E-15</v>
      </c>
      <c r="BI59" s="2">
        <f t="shared" si="36"/>
        <v>0</v>
      </c>
      <c r="BJ59" s="2">
        <f t="shared" si="36"/>
        <v>0</v>
      </c>
      <c r="BK59" s="2">
        <f t="shared" si="36"/>
        <v>0</v>
      </c>
      <c r="BL59" s="2">
        <f t="shared" ref="BL59:BP59" si="37">SUM(BL38:BL57)</f>
        <v>0</v>
      </c>
      <c r="BM59" s="2">
        <f t="shared" si="37"/>
        <v>0</v>
      </c>
      <c r="BN59" s="2">
        <f t="shared" si="37"/>
        <v>0</v>
      </c>
      <c r="BO59" s="2">
        <f t="shared" si="37"/>
        <v>0</v>
      </c>
      <c r="BP59" s="2">
        <f t="shared" si="37"/>
        <v>0</v>
      </c>
      <c r="BQ59" s="2">
        <f t="shared" ref="BQ59:BS59" si="38">SUM(BQ38:BQ57)</f>
        <v>0</v>
      </c>
      <c r="BR59" s="2">
        <f t="shared" si="38"/>
        <v>0</v>
      </c>
      <c r="BS59" s="2">
        <f t="shared" si="38"/>
        <v>0</v>
      </c>
    </row>
    <row r="60" spans="2:7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2:71">
      <c r="B61" s="63" t="s">
        <v>123</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2:71">
      <c r="B62" s="67" t="s">
        <v>66</v>
      </c>
      <c r="D62" s="2"/>
      <c r="E62" s="2"/>
      <c r="F62" s="2"/>
      <c r="G62" s="2"/>
      <c r="H62" s="2"/>
      <c r="I62" s="2"/>
      <c r="J62" s="2"/>
      <c r="K62" s="2"/>
      <c r="L62" s="2"/>
      <c r="M62" s="43"/>
      <c r="N62" s="266">
        <f>Inputs!$N76/Inputs!N$5</f>
        <v>-8.9156099037201297</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2:71">
      <c r="B63" s="63" t="s">
        <v>95</v>
      </c>
      <c r="C63">
        <v>10</v>
      </c>
      <c r="D63" s="2"/>
      <c r="E63" s="2"/>
      <c r="F63" s="2"/>
      <c r="G63" s="2"/>
      <c r="H63" s="2"/>
      <c r="I63" s="2"/>
      <c r="J63" s="2"/>
      <c r="K63" s="2"/>
      <c r="L63" s="2"/>
      <c r="M63" s="25"/>
      <c r="N63" s="183">
        <v>0</v>
      </c>
      <c r="O63" s="267">
        <f>IF(O$23&gt;($F21-5.5+$C63),$N62-SUM($N63:N63),$N62/($F21-5.5))</f>
        <v>-0.22571164313215519</v>
      </c>
      <c r="P63" s="267">
        <f>IF(P$23&gt;($F21-5.5+$C63),$N62-SUM($N63:O63),$N62/($F21-5.5))</f>
        <v>-0.22571164313215519</v>
      </c>
      <c r="Q63" s="267">
        <f>IF(Q$23&gt;($F21-5.5+$C63),$N62-SUM($N63:P63),$N62/($F21-5.5))</f>
        <v>-0.22571164313215519</v>
      </c>
      <c r="R63" s="267">
        <f>IF(R$23&gt;($F21-5.5+$C63),$N62-SUM($N63:Q63),$N62/($F21-5.5))</f>
        <v>-0.22571164313215519</v>
      </c>
      <c r="S63" s="267">
        <f>IF(S$23&gt;($F21-5.5+$C63),$N62-SUM($N63:R63),$N62/($F21-5.5))</f>
        <v>-0.22571164313215519</v>
      </c>
      <c r="T63" s="267">
        <f>IF(T$23&gt;($F21-5.5+$C63),$N62-SUM($N63:S63),$N62/($F21-5.5))</f>
        <v>-0.22571164313215519</v>
      </c>
      <c r="U63" s="267">
        <f>IF(U$23&gt;($F21-5.5+$C63),$N62-SUM($N63:T63),$N62/($F21-5.5))</f>
        <v>-0.22571164313215519</v>
      </c>
      <c r="V63" s="267">
        <f>IF(V$23&gt;($F21-5.5+$C63),$N62-SUM($N63:U63),$N62/($F21-5.5))</f>
        <v>-0.22571164313215519</v>
      </c>
      <c r="W63" s="267">
        <f>IF(W$23&gt;($F21-5.5+$C63),$N62-SUM($N63:V63),$N62/($F21-5.5))</f>
        <v>-0.22571164313215519</v>
      </c>
      <c r="X63" s="267">
        <f>IF(X$23&gt;($F21-5.5+$C63),$N62-SUM($N63:W63),$N62/($F21-5.5))</f>
        <v>-0.22571164313215519</v>
      </c>
      <c r="Y63" s="267">
        <f>IF(Y$23&gt;($F21-5.5+$C63),$N62-SUM($N63:X63),$N62/($F21-5.5))</f>
        <v>-0.22571164313215519</v>
      </c>
      <c r="Z63" s="267">
        <f>IF(Z$23&gt;($F21-5.5+$C63),$N62-SUM($N63:Y63),$N62/($F21-5.5))</f>
        <v>-0.22571164313215519</v>
      </c>
      <c r="AA63" s="267">
        <f>IF(AA$23&gt;($F21-5.5+$C63),$N62-SUM($N63:Z63),$N62/($F21-5.5))</f>
        <v>-0.22571164313215519</v>
      </c>
      <c r="AB63" s="267">
        <f>IF(AB$23&gt;($F21-5.5+$C63),$N62-SUM($N63:AA63),$N62/($F21-5.5))</f>
        <v>-0.22571164313215519</v>
      </c>
      <c r="AC63" s="267">
        <f>IF(AC$23&gt;($F21-5.5+$C63),$N62-SUM($N63:AB63),$N62/($F21-5.5))</f>
        <v>-0.22571164313215519</v>
      </c>
      <c r="AD63" s="267">
        <f>IF(AD$23&gt;($F21-5.5+$C63),$N62-SUM($N63:AC63),$N62/($F21-5.5))</f>
        <v>-0.22571164313215519</v>
      </c>
      <c r="AE63" s="267">
        <f>IF(AE$23&gt;($F21-5.5+$C63),$N62-SUM($N63:AD63),$N62/($F21-5.5))</f>
        <v>-0.22571164313215519</v>
      </c>
      <c r="AF63" s="267">
        <f>IF(AF$23&gt;($F21-5.5+$C63),$N62-SUM($N63:AE63),$N62/($F21-5.5))</f>
        <v>-0.22571164313215519</v>
      </c>
      <c r="AG63" s="267">
        <f>IF(AG$23&gt;($F21-5.5+$C63),$N62-SUM($N63:AF63),$N62/($F21-5.5))</f>
        <v>-0.22571164313215519</v>
      </c>
      <c r="AH63" s="267">
        <f>IF(AH$23&gt;($F21-5.5+$C63),$N62-SUM($N63:AG63),$N62/($F21-5.5))</f>
        <v>-0.22571164313215519</v>
      </c>
      <c r="AI63" s="267">
        <f>IF(AI$23&gt;($F21-5.5+$C63),$N62-SUM($N63:AH63),$N62/($F21-5.5))</f>
        <v>-0.22571164313215519</v>
      </c>
      <c r="AJ63" s="267">
        <f>IF(AJ$23&gt;($F21-5.5+$C63),$N62-SUM($N63:AI63),$N62/($F21-5.5))</f>
        <v>-0.22571164313215519</v>
      </c>
      <c r="AK63" s="267">
        <f>IF(AK$23&gt;($F21-5.5+$C63),$N62-SUM($N63:AJ63),$N62/($F21-5.5))</f>
        <v>-0.22571164313215519</v>
      </c>
      <c r="AL63" s="267">
        <f>IF(AL$23&gt;($F21-5.5+$C63),$N62-SUM($N63:AK63),$N62/($F21-5.5))</f>
        <v>-0.22571164313215519</v>
      </c>
      <c r="AM63" s="267">
        <f>IF(AM$23&gt;($F21-5.5+$C63),$N62-SUM($N63:AL63),$N62/($F21-5.5))</f>
        <v>-0.22571164313215519</v>
      </c>
      <c r="AN63" s="267">
        <f>IF(AN$23&gt;($F21-5.5+$C63),$N62-SUM($N63:AM63),$N62/($F21-5.5))</f>
        <v>-0.22571164313215519</v>
      </c>
      <c r="AO63" s="267">
        <f>IF(AO$23&gt;($F21-5.5+$C63),$N62-SUM($N63:AN63),$N62/($F21-5.5))</f>
        <v>-0.22571164313215519</v>
      </c>
      <c r="AP63" s="267">
        <f>IF(AP$23&gt;($F21-5.5+$C63),$N62-SUM($N63:AO63),$N62/($F21-5.5))</f>
        <v>-0.22571164313215519</v>
      </c>
      <c r="AQ63" s="267">
        <f>IF(AQ$23&gt;($F21-5.5+$C63),$N62-SUM($N63:AP63),$N62/($F21-5.5))</f>
        <v>-0.22571164313215519</v>
      </c>
      <c r="AR63" s="267">
        <f>IF(AR$23&gt;($F21-5.5+$C63),$N62-SUM($N63:AQ63),$N62/($F21-5.5))</f>
        <v>-0.22571164313215519</v>
      </c>
      <c r="AS63" s="267">
        <f>IF(AS$23&gt;($F21-5.5+$C63),$N62-SUM($N63:AR63),$N62/($F21-5.5))</f>
        <v>-0.22571164313215519</v>
      </c>
      <c r="AT63" s="267">
        <f>IF(AT$23&gt;($F21-5.5+$C63),$N62-SUM($N63:AS63),$N62/($F21-5.5))</f>
        <v>-0.22571164313215519</v>
      </c>
      <c r="AU63" s="267">
        <f>IF(AU$23&gt;($F21-5.5+$C63),$N62-SUM($N63:AT63),$N62/($F21-5.5))</f>
        <v>-0.22571164313215519</v>
      </c>
      <c r="AV63" s="267">
        <f>IF(AV$23&gt;($F21-5.5+$C63),$N62-SUM($N63:AU63),$N62/($F21-5.5))</f>
        <v>-0.22571164313215519</v>
      </c>
      <c r="AW63" s="267">
        <f>IF(AW$23&gt;($F21-5.5+$C63),$N62-SUM($N63:AV63),$N62/($F21-5.5))</f>
        <v>-0.22571164313215519</v>
      </c>
      <c r="AX63" s="267">
        <f>IF(AX$23&gt;($F21-5.5+$C63),$N62-SUM($N63:AW63),$N62/($F21-5.5))</f>
        <v>-0.22571164313215519</v>
      </c>
      <c r="AY63" s="267">
        <f>IF(AY$23&gt;($F21-5.5+$C63),$N62-SUM($N63:AX63),$N62/($F21-5.5))</f>
        <v>-0.22571164313215519</v>
      </c>
      <c r="AZ63" s="267">
        <f>IF(AZ$23&gt;($F21-5.5+$C63),$N62-SUM($N63:AY63),$N62/($F21-5.5))</f>
        <v>-0.22571164313215519</v>
      </c>
      <c r="BA63" s="237">
        <f>AZ63</f>
        <v>-0.22571164313215519</v>
      </c>
      <c r="BB63" s="267">
        <f>IF(BB$23&gt;($F21-5.5+$C63),$N62-SUM($N63:BA63),$N62/($F21-5.5))</f>
        <v>-0.1128558215660771</v>
      </c>
      <c r="BC63" s="267">
        <f>IF(BC$23&gt;($F21-5.5+$C63),$N62-SUM($N63:BB63),$N62/($F21-5.5))</f>
        <v>0</v>
      </c>
      <c r="BD63" s="267">
        <f>IF(BD$23&gt;($F21-5.5+$C63),$N62-SUM($N63:BC63),$N62/($F21-5.5))</f>
        <v>0</v>
      </c>
      <c r="BE63" s="267">
        <f>IF(BE$23&gt;($F21-5.5+$C63),$N62-SUM($N63:BD63),$N62/($F21-5.5))</f>
        <v>0</v>
      </c>
      <c r="BF63" s="267">
        <f>IF(BF$23&gt;($F21-5.5+$C63),$N62-SUM($N63:BE63),$N62/($F21-5.5))</f>
        <v>0</v>
      </c>
      <c r="BG63" s="267">
        <f>IF(BG$23&gt;($F21-5.5+$C63),$N62-SUM($N63:BF63),$N62/($F21-5.5))</f>
        <v>0</v>
      </c>
      <c r="BH63" s="267">
        <f>IF(BH$23&gt;($F21-5.5+$C63),$N62-SUM($N63:BG63),$N62/($F21-5.5))</f>
        <v>0</v>
      </c>
      <c r="BI63" s="267">
        <f>IF(BI$23&gt;($F21-5.5+$C63),$N62-SUM($N63:BH63),$N62/($F21-5.5))</f>
        <v>0</v>
      </c>
      <c r="BJ63" s="267">
        <f>IF(BJ$23&gt;($F21-5.5+$C63),$N62-SUM($N63:BI63),$N62/($F21-5.5))</f>
        <v>0</v>
      </c>
      <c r="BK63" s="267">
        <f>IF(BK$23&gt;($F21-5.5+$C63),$N62-SUM($N63:BJ63),$N62/($F21-5.5))</f>
        <v>0</v>
      </c>
      <c r="BL63" s="267">
        <f>IF(BL$23&gt;($F21-5.5+$C63),$N62-SUM($N63:BK63),$N62/($F21-5.5))</f>
        <v>0</v>
      </c>
      <c r="BM63" s="267">
        <f>IF(BM$23&gt;($F21-5.5+$C63),$N62-SUM($N63:BL63),$N62/($F21-5.5))</f>
        <v>0</v>
      </c>
      <c r="BN63" s="267">
        <f>IF(BN$23&gt;($F21-5.5+$C63),$N62-SUM($N63:BM63),$N62/($F21-5.5))</f>
        <v>0</v>
      </c>
      <c r="BO63" s="267">
        <f>IF(BO$23&gt;($F21-5.5+$C63),$N62-SUM($N63:BN63),$N62/($F21-5.5))</f>
        <v>0</v>
      </c>
      <c r="BP63" s="267">
        <f>IF(BP$23&gt;($F21-5.5+$C63),$N62-SUM($N63:BO63),$N62/($F21-5.5))</f>
        <v>0</v>
      </c>
      <c r="BQ63" s="267">
        <f>IF(BQ$23&gt;($F21-5.5+$C63),$N62-SUM($N63:BP63),$N62/($F21-5.5))</f>
        <v>0</v>
      </c>
      <c r="BR63" s="267">
        <f>IF(BR$23&gt;($F21-5.5+$C63),$N62-SUM($N63:BQ63),$N62/($F21-5.5))</f>
        <v>0</v>
      </c>
      <c r="BS63" s="267">
        <f>IF(BS$23&gt;($F21-5.5+$C63),$N62-SUM($N63:BR63),$N62/($F21-5.5))</f>
        <v>0</v>
      </c>
    </row>
    <row r="64" spans="2:71" s="4" customFormat="1">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row>
    <row r="65" spans="2:71">
      <c r="B65" s="63" t="s">
        <v>144</v>
      </c>
      <c r="D65" s="2"/>
      <c r="E65" s="2"/>
      <c r="F65" s="2"/>
      <c r="G65" s="2"/>
      <c r="H65" s="2"/>
      <c r="I65" s="2"/>
      <c r="J65" s="2"/>
      <c r="K65" s="2"/>
      <c r="L65" s="2"/>
      <c r="M65" s="43"/>
      <c r="N65" s="318"/>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2:71">
      <c r="B66" s="63" t="s">
        <v>95</v>
      </c>
      <c r="D66" s="2"/>
      <c r="E66" s="2"/>
      <c r="F66" s="2"/>
      <c r="G66" s="2"/>
      <c r="H66" s="2"/>
      <c r="I66" s="2"/>
      <c r="J66" s="2"/>
      <c r="K66" s="2"/>
      <c r="L66" s="2"/>
      <c r="M66" s="2"/>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row>
    <row r="67" spans="2:71" s="4" customFormat="1">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row>
    <row r="68" spans="2:71">
      <c r="B68" t="s">
        <v>24</v>
      </c>
      <c r="D68" s="2">
        <f>D26+D59</f>
        <v>6.84850116405884</v>
      </c>
      <c r="E68" s="2">
        <f t="shared" ref="E68:L68" si="39">E26+E59</f>
        <v>7.3523148303794628</v>
      </c>
      <c r="F68" s="2">
        <f t="shared" si="39"/>
        <v>8.3209087841799665</v>
      </c>
      <c r="G68" s="2">
        <f t="shared" si="39"/>
        <v>9.6856166894279312</v>
      </c>
      <c r="H68" s="2">
        <f t="shared" si="39"/>
        <v>11.008096102711956</v>
      </c>
      <c r="I68" s="2">
        <f t="shared" si="39"/>
        <v>11.253352838269258</v>
      </c>
      <c r="J68" s="2">
        <f t="shared" si="39"/>
        <v>11.855761187219848</v>
      </c>
      <c r="K68" s="2">
        <f t="shared" si="39"/>
        <v>12.463182794363078</v>
      </c>
      <c r="L68" s="2">
        <f t="shared" si="39"/>
        <v>13.386396735283896</v>
      </c>
      <c r="M68" s="2">
        <f>M26+M59</f>
        <v>14.601763379802005</v>
      </c>
      <c r="N68" s="43">
        <v>7.9084152069853122</v>
      </c>
      <c r="O68" s="234">
        <v>14.444755619809028</v>
      </c>
      <c r="P68" s="43">
        <v>14.444755619809028</v>
      </c>
      <c r="Q68" s="43">
        <v>14.444755619809028</v>
      </c>
      <c r="R68" s="43">
        <v>14.444755619809028</v>
      </c>
      <c r="S68" s="43">
        <v>14.444755619809028</v>
      </c>
      <c r="T68" s="43">
        <v>14.444755619809028</v>
      </c>
      <c r="U68" s="43">
        <v>14.444755619809028</v>
      </c>
      <c r="V68" s="43">
        <v>14.444755619809028</v>
      </c>
      <c r="W68" s="43">
        <v>14.444755619809028</v>
      </c>
      <c r="X68" s="43">
        <v>14.4565304807407</v>
      </c>
      <c r="Y68" s="43">
        <v>14.468305341672371</v>
      </c>
      <c r="Z68" s="43">
        <v>14.487145119163046</v>
      </c>
      <c r="AA68" s="43">
        <v>14.508339868840055</v>
      </c>
      <c r="AB68" s="43">
        <v>14.534244562889731</v>
      </c>
      <c r="AC68" s="43">
        <v>14.557794284753074</v>
      </c>
      <c r="AD68" s="43">
        <v>14.562504229125743</v>
      </c>
      <c r="AE68" s="43">
        <v>14.571924117871081</v>
      </c>
      <c r="AF68" s="43">
        <v>14.633153394715773</v>
      </c>
      <c r="AG68" s="43">
        <v>11.052954386007084</v>
      </c>
      <c r="AH68" s="43">
        <v>8.8536494554731302</v>
      </c>
      <c r="AI68" s="43">
        <v>8.825389789237132</v>
      </c>
      <c r="AJ68" s="43">
        <v>8.8583593998457957</v>
      </c>
      <c r="AK68" s="43">
        <v>8.9502033151128408</v>
      </c>
      <c r="AL68" s="43">
        <v>8.8418745945414567</v>
      </c>
      <c r="AM68" s="43">
        <v>8.7170610686657479</v>
      </c>
      <c r="AN68" s="43">
        <v>8.7170610686657479</v>
      </c>
      <c r="AO68" s="43">
        <v>8.7170610686657479</v>
      </c>
      <c r="AP68" s="43">
        <v>8.7170610686657479</v>
      </c>
      <c r="AQ68" s="43">
        <v>8.7170610686657479</v>
      </c>
      <c r="AR68" s="43">
        <v>8.7170610686657479</v>
      </c>
      <c r="AS68" s="43">
        <v>8.7170610686657479</v>
      </c>
      <c r="AT68" s="43">
        <v>8.7170610686657479</v>
      </c>
      <c r="AU68" s="43">
        <v>8.7170610686657479</v>
      </c>
      <c r="AV68" s="43">
        <v>8.7170610686657479</v>
      </c>
      <c r="AW68" s="43">
        <v>8.7170610686657479</v>
      </c>
      <c r="AX68" s="43">
        <v>8.5140535390678718</v>
      </c>
      <c r="AY68" s="43">
        <v>7.8449242808191171</v>
      </c>
      <c r="AZ68" s="43">
        <v>6.7559861512502302</v>
      </c>
      <c r="BA68" s="43">
        <v>5.5856801322780782</v>
      </c>
      <c r="BB68" s="43">
        <v>5.0690612390883487</v>
      </c>
      <c r="BC68" s="43">
        <v>4.7987277894774758</v>
      </c>
      <c r="BD68" s="43">
        <v>4.1938128114305853</v>
      </c>
      <c r="BE68" s="43">
        <v>3.428495037398533</v>
      </c>
      <c r="BF68" s="43">
        <v>2.3592047446790261</v>
      </c>
      <c r="BG68" s="43">
        <v>1.1439879053357058</v>
      </c>
      <c r="BH68" s="43">
        <v>-7.1054273576010019E-15</v>
      </c>
      <c r="BI68" s="43">
        <v>0</v>
      </c>
      <c r="BJ68" s="43">
        <v>0</v>
      </c>
      <c r="BK68" s="43">
        <v>0</v>
      </c>
      <c r="BL68" s="43">
        <v>0</v>
      </c>
      <c r="BM68" s="43">
        <v>0</v>
      </c>
      <c r="BN68" s="43">
        <v>0</v>
      </c>
      <c r="BO68" s="43">
        <v>0</v>
      </c>
      <c r="BP68" s="43">
        <v>0</v>
      </c>
      <c r="BQ68" s="43">
        <v>0</v>
      </c>
      <c r="BR68" s="43">
        <v>0</v>
      </c>
      <c r="BS68" s="43">
        <v>0</v>
      </c>
    </row>
    <row r="69" spans="2:71">
      <c r="B69" t="s">
        <v>25</v>
      </c>
      <c r="D69" s="2">
        <f>D35-D59</f>
        <v>22.671614984428007</v>
      </c>
      <c r="E69" s="2">
        <f>E35-E59+D69</f>
        <v>65.754529239130065</v>
      </c>
      <c r="F69" s="2">
        <f t="shared" ref="F69:H69" si="40">F35-F59+E69</f>
        <v>125.69397735516735</v>
      </c>
      <c r="G69" s="2">
        <f t="shared" si="40"/>
        <v>182.36843542757944</v>
      </c>
      <c r="H69" s="2">
        <f t="shared" si="40"/>
        <v>192.41739939047557</v>
      </c>
      <c r="I69" s="2">
        <f t="shared" ref="I69" si="41">I35-I59+H69</f>
        <v>215.05043440123129</v>
      </c>
      <c r="J69" s="2">
        <f t="shared" ref="J69" si="42">J35-J59+I69</f>
        <v>237.3066576817051</v>
      </c>
      <c r="K69" s="2">
        <f t="shared" ref="K69" si="43">K35-K59+J69</f>
        <v>273.16611437502718</v>
      </c>
      <c r="L69" s="2">
        <f t="shared" ref="L69" si="44">L35-L59+K69</f>
        <v>321.2492287893067</v>
      </c>
      <c r="M69" s="43">
        <v>368.10349409334094</v>
      </c>
      <c r="N69" s="43">
        <v>354.79107103412633</v>
      </c>
      <c r="O69" s="43">
        <v>346.07400996546056</v>
      </c>
      <c r="P69" s="43">
        <v>337.35694889679479</v>
      </c>
      <c r="Q69" s="43">
        <v>328.63988782812902</v>
      </c>
      <c r="R69" s="43">
        <v>319.92282675946325</v>
      </c>
      <c r="S69" s="43">
        <v>311.20576569079748</v>
      </c>
      <c r="T69" s="43">
        <v>302.48870462213171</v>
      </c>
      <c r="U69" s="43">
        <v>293.77164355346594</v>
      </c>
      <c r="V69" s="43">
        <v>285.05458248480016</v>
      </c>
      <c r="W69" s="43">
        <v>276.33752141613439</v>
      </c>
      <c r="X69" s="43">
        <v>267.62046034746862</v>
      </c>
      <c r="Y69" s="43">
        <v>258.90339927880285</v>
      </c>
      <c r="Z69" s="43">
        <v>250.18633821013711</v>
      </c>
      <c r="AA69" s="43">
        <v>241.46927714147137</v>
      </c>
      <c r="AB69" s="43">
        <v>232.75221607280562</v>
      </c>
      <c r="AC69" s="43">
        <v>224.03515500413988</v>
      </c>
      <c r="AD69" s="43">
        <v>215.31809393547414</v>
      </c>
      <c r="AE69" s="43">
        <v>206.6010328668084</v>
      </c>
      <c r="AF69" s="43">
        <v>197.88397179814265</v>
      </c>
      <c r="AG69" s="43">
        <v>189.16691072947691</v>
      </c>
      <c r="AH69" s="43">
        <v>180.44984966081117</v>
      </c>
      <c r="AI69" s="43">
        <v>171.73278859214543</v>
      </c>
      <c r="AJ69" s="43">
        <v>163.01572752347968</v>
      </c>
      <c r="AK69" s="43">
        <v>154.29866645481394</v>
      </c>
      <c r="AL69" s="43">
        <v>145.5816053861482</v>
      </c>
      <c r="AM69" s="43">
        <v>136.86454431748245</v>
      </c>
      <c r="AN69" s="43">
        <v>128.14748324881671</v>
      </c>
      <c r="AO69" s="43">
        <v>119.43042218015097</v>
      </c>
      <c r="AP69" s="43">
        <v>110.71336111148523</v>
      </c>
      <c r="AQ69" s="43">
        <v>101.99630004281948</v>
      </c>
      <c r="AR69" s="43">
        <v>93.279238974153742</v>
      </c>
      <c r="AS69" s="43">
        <v>84.562177905487999</v>
      </c>
      <c r="AT69" s="43">
        <v>75.845116836822257</v>
      </c>
      <c r="AU69" s="43">
        <v>67.128055768156514</v>
      </c>
      <c r="AV69" s="43">
        <v>58.410994699490772</v>
      </c>
      <c r="AW69" s="43">
        <v>49.693933630825029</v>
      </c>
      <c r="AX69" s="43">
        <v>41.179880091757155</v>
      </c>
      <c r="AY69" s="43">
        <v>33.334955810938041</v>
      </c>
      <c r="AZ69" s="43">
        <v>26.578969659687807</v>
      </c>
      <c r="BA69" s="43">
        <v>20.993289527409729</v>
      </c>
      <c r="BB69" s="43">
        <v>15.92422828832138</v>
      </c>
      <c r="BC69" s="43">
        <v>11.125500498843905</v>
      </c>
      <c r="BD69" s="43">
        <v>6.9316876874133202</v>
      </c>
      <c r="BE69" s="43">
        <v>3.5031926500147872</v>
      </c>
      <c r="BF69" s="43">
        <v>1.1439879053357611</v>
      </c>
      <c r="BG69" s="43">
        <v>5.5289106626332796E-14</v>
      </c>
      <c r="BH69" s="43">
        <v>6.2394533983933798E-14</v>
      </c>
      <c r="BI69" s="43">
        <v>6.2394533983933798E-14</v>
      </c>
      <c r="BJ69" s="43">
        <v>6.2394533983933798E-14</v>
      </c>
      <c r="BK69" s="43">
        <v>6.2394533983933798E-14</v>
      </c>
      <c r="BL69" s="43">
        <v>6.2394533983933798E-14</v>
      </c>
      <c r="BM69" s="43">
        <v>6.2394533983933798E-14</v>
      </c>
      <c r="BN69" s="43">
        <v>6.2394533983933798E-14</v>
      </c>
      <c r="BO69" s="43">
        <v>6.2394533983933798E-14</v>
      </c>
      <c r="BP69" s="43">
        <v>6.2394533983933798E-14</v>
      </c>
      <c r="BQ69" s="43">
        <v>6.2394533983933798E-14</v>
      </c>
      <c r="BR69" s="43">
        <v>6.2394533983933798E-14</v>
      </c>
      <c r="BS69" s="43">
        <v>6.2394533983933798E-14</v>
      </c>
    </row>
    <row r="70" spans="2:71">
      <c r="B70" t="s">
        <v>27</v>
      </c>
      <c r="D70" s="2">
        <f>D32+D69</f>
        <v>217.68544368388643</v>
      </c>
      <c r="E70" s="2">
        <f t="shared" ref="E70:L70" si="45">E32+E69</f>
        <v>253.91985677452965</v>
      </c>
      <c r="F70" s="2">
        <f t="shared" si="45"/>
        <v>307.01080372650813</v>
      </c>
      <c r="G70" s="2">
        <f t="shared" si="45"/>
        <v>356.83676063486138</v>
      </c>
      <c r="H70" s="2">
        <f t="shared" si="45"/>
        <v>357.11452679219281</v>
      </c>
      <c r="I70" s="2">
        <f t="shared" si="45"/>
        <v>372.96954965670017</v>
      </c>
      <c r="J70" s="2">
        <f t="shared" si="45"/>
        <v>388.4477607909256</v>
      </c>
      <c r="K70" s="2">
        <f t="shared" si="45"/>
        <v>417.52920533799931</v>
      </c>
      <c r="L70" s="2">
        <f t="shared" si="45"/>
        <v>458.83430760603039</v>
      </c>
      <c r="M70" s="2">
        <f>M32+M69</f>
        <v>498.91056076381631</v>
      </c>
      <c r="N70" s="2">
        <f t="shared" ref="N70:BP70" si="46">N32+N69</f>
        <v>461.74677830441874</v>
      </c>
      <c r="O70" s="2">
        <f t="shared" si="46"/>
        <v>447.30202268460965</v>
      </c>
      <c r="P70" s="2">
        <f t="shared" si="46"/>
        <v>432.85726706480057</v>
      </c>
      <c r="Q70" s="2">
        <f t="shared" si="46"/>
        <v>418.41251144499154</v>
      </c>
      <c r="R70" s="2">
        <f t="shared" si="46"/>
        <v>403.96775582518251</v>
      </c>
      <c r="S70" s="2">
        <f t="shared" si="46"/>
        <v>389.52300020537342</v>
      </c>
      <c r="T70" s="2">
        <f t="shared" si="46"/>
        <v>375.07824458556433</v>
      </c>
      <c r="U70" s="2">
        <f t="shared" si="46"/>
        <v>360.6334889657553</v>
      </c>
      <c r="V70" s="2">
        <f t="shared" si="46"/>
        <v>346.18873334594628</v>
      </c>
      <c r="W70" s="2">
        <f t="shared" si="46"/>
        <v>331.74397772613719</v>
      </c>
      <c r="X70" s="2">
        <f t="shared" si="46"/>
        <v>317.28744724539649</v>
      </c>
      <c r="Y70" s="2">
        <f t="shared" si="46"/>
        <v>302.81914190372407</v>
      </c>
      <c r="Z70" s="2">
        <f t="shared" si="46"/>
        <v>288.33199678456106</v>
      </c>
      <c r="AA70" s="2">
        <f t="shared" si="46"/>
        <v>273.82365691572102</v>
      </c>
      <c r="AB70" s="2">
        <f t="shared" si="46"/>
        <v>259.28941235283128</v>
      </c>
      <c r="AC70" s="2">
        <f t="shared" si="46"/>
        <v>244.73161806807821</v>
      </c>
      <c r="AD70" s="2">
        <f t="shared" si="46"/>
        <v>230.16911383895248</v>
      </c>
      <c r="AE70" s="2">
        <f t="shared" si="46"/>
        <v>215.59718972108141</v>
      </c>
      <c r="AF70" s="2">
        <f t="shared" si="46"/>
        <v>200.96403632636563</v>
      </c>
      <c r="AG70" s="2">
        <f t="shared" si="46"/>
        <v>189.91108194035854</v>
      </c>
      <c r="AH70" s="2">
        <f t="shared" si="46"/>
        <v>181.05743248488542</v>
      </c>
      <c r="AI70" s="2">
        <f t="shared" si="46"/>
        <v>172.23204269564829</v>
      </c>
      <c r="AJ70" s="2">
        <f t="shared" si="46"/>
        <v>163.37368329580249</v>
      </c>
      <c r="AK70" s="2">
        <f t="shared" si="46"/>
        <v>154.42347998068968</v>
      </c>
      <c r="AL70" s="2">
        <f t="shared" si="46"/>
        <v>145.58160538614823</v>
      </c>
      <c r="AM70" s="2">
        <f t="shared" si="46"/>
        <v>136.86454431748248</v>
      </c>
      <c r="AN70" s="2">
        <f t="shared" si="46"/>
        <v>128.14748324881674</v>
      </c>
      <c r="AO70" s="2">
        <f t="shared" si="46"/>
        <v>119.430422180151</v>
      </c>
      <c r="AP70" s="2">
        <f t="shared" si="46"/>
        <v>110.71336111148526</v>
      </c>
      <c r="AQ70" s="2">
        <f t="shared" si="46"/>
        <v>101.99630004281951</v>
      </c>
      <c r="AR70" s="2">
        <f t="shared" si="46"/>
        <v>93.27923897415377</v>
      </c>
      <c r="AS70" s="2">
        <f t="shared" si="46"/>
        <v>84.562177905488028</v>
      </c>
      <c r="AT70" s="2">
        <f t="shared" si="46"/>
        <v>75.845116836822285</v>
      </c>
      <c r="AU70" s="2">
        <f t="shared" si="46"/>
        <v>67.128055768156543</v>
      </c>
      <c r="AV70" s="2">
        <f t="shared" si="46"/>
        <v>58.410994699490793</v>
      </c>
      <c r="AW70" s="2">
        <f t="shared" si="46"/>
        <v>49.69393363082505</v>
      </c>
      <c r="AX70" s="2">
        <f t="shared" si="46"/>
        <v>41.179880091757177</v>
      </c>
      <c r="AY70" s="2">
        <f t="shared" si="46"/>
        <v>33.334955810938062</v>
      </c>
      <c r="AZ70" s="2">
        <f t="shared" si="46"/>
        <v>26.578969659687829</v>
      </c>
      <c r="BA70" s="2">
        <f t="shared" si="46"/>
        <v>20.99328952740975</v>
      </c>
      <c r="BB70" s="2">
        <f t="shared" si="46"/>
        <v>15.924228288321403</v>
      </c>
      <c r="BC70" s="2">
        <f t="shared" si="46"/>
        <v>11.125500498843929</v>
      </c>
      <c r="BD70" s="2">
        <f t="shared" si="46"/>
        <v>6.9316876874133433</v>
      </c>
      <c r="BE70" s="2">
        <f t="shared" si="46"/>
        <v>3.5031926500148098</v>
      </c>
      <c r="BF70" s="2">
        <f t="shared" si="46"/>
        <v>1.143987905335784</v>
      </c>
      <c r="BG70" s="2">
        <f t="shared" si="46"/>
        <v>7.8076434206764134E-14</v>
      </c>
      <c r="BH70" s="2">
        <f t="shared" si="46"/>
        <v>8.5181861564365136E-14</v>
      </c>
      <c r="BI70" s="2">
        <f t="shared" si="46"/>
        <v>8.5181861564365136E-14</v>
      </c>
      <c r="BJ70" s="2">
        <f t="shared" si="46"/>
        <v>8.5181861564365136E-14</v>
      </c>
      <c r="BK70" s="2">
        <f t="shared" si="46"/>
        <v>8.5181861564365136E-14</v>
      </c>
      <c r="BL70" s="2">
        <f t="shared" si="46"/>
        <v>8.5181861564365136E-14</v>
      </c>
      <c r="BM70" s="2">
        <f t="shared" si="46"/>
        <v>8.5181861564365136E-14</v>
      </c>
      <c r="BN70" s="2">
        <f t="shared" si="46"/>
        <v>8.5181861564365136E-14</v>
      </c>
      <c r="BO70" s="2">
        <f t="shared" si="46"/>
        <v>8.5181861564365136E-14</v>
      </c>
      <c r="BP70" s="2">
        <f t="shared" si="46"/>
        <v>8.5181861564365136E-14</v>
      </c>
      <c r="BQ70" s="2">
        <f t="shared" ref="BQ70:BS70" si="47">BQ32+BQ69</f>
        <v>8.5181861564365136E-14</v>
      </c>
      <c r="BR70" s="2">
        <f t="shared" si="47"/>
        <v>8.5181861564365136E-14</v>
      </c>
      <c r="BS70" s="2">
        <f t="shared" si="47"/>
        <v>8.5181861564365136E-14</v>
      </c>
    </row>
    <row r="71" spans="2:71">
      <c r="D71" s="16"/>
      <c r="E71" s="16"/>
      <c r="F71" s="16"/>
      <c r="G71" s="16"/>
      <c r="H71" s="16"/>
    </row>
    <row r="72" spans="2:71" s="3" customFormat="1">
      <c r="B72" s="3" t="s">
        <v>7</v>
      </c>
    </row>
    <row r="73" spans="2:71" s="4" customFormat="1"/>
    <row r="74" spans="2:71">
      <c r="D74" s="1" t="s">
        <v>2</v>
      </c>
      <c r="E74" s="1" t="s">
        <v>1</v>
      </c>
      <c r="F74" s="1" t="s">
        <v>3</v>
      </c>
      <c r="M74" s="125"/>
      <c r="N74" s="125"/>
    </row>
    <row r="75" spans="2:71">
      <c r="B75" t="s">
        <v>16</v>
      </c>
      <c r="D75" s="2">
        <f>'OAV 2011'!C6</f>
        <v>1751.8018003116877</v>
      </c>
      <c r="E75" s="2">
        <f>'OAV 2011'!D6</f>
        <v>29.079692831606991</v>
      </c>
      <c r="F75" s="2">
        <f>'OAV 2011'!E6</f>
        <v>50</v>
      </c>
      <c r="I75" s="206">
        <f>IF(OR(E75&lt;I77,E75="n/a"),0,(E75-5)*(H86-H84)/H86+(F75-5)*H84/H86)</f>
        <v>24.052000471217021</v>
      </c>
      <c r="J75" s="207" t="s">
        <v>81</v>
      </c>
      <c r="K75" s="208" t="s">
        <v>82</v>
      </c>
      <c r="L75" s="208"/>
      <c r="M75" s="208"/>
      <c r="N75" s="208"/>
    </row>
    <row r="77" spans="2:71">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c r="BQ77" s="1">
        <v>66</v>
      </c>
      <c r="BR77" s="1">
        <v>67</v>
      </c>
      <c r="BS77" s="1">
        <v>68</v>
      </c>
    </row>
    <row r="78" spans="2:71">
      <c r="D78" s="1">
        <v>2011</v>
      </c>
      <c r="E78" s="1">
        <v>2012</v>
      </c>
      <c r="F78" s="1">
        <v>2013</v>
      </c>
      <c r="G78" s="1">
        <v>2014</v>
      </c>
      <c r="H78" s="1">
        <v>2015</v>
      </c>
      <c r="I78" s="1">
        <v>2016</v>
      </c>
      <c r="J78" s="1">
        <v>2017</v>
      </c>
      <c r="K78" s="1">
        <v>2018</v>
      </c>
      <c r="L78" s="1">
        <v>2019</v>
      </c>
      <c r="M78" s="1">
        <v>2020</v>
      </c>
      <c r="N78" s="1">
        <v>2021</v>
      </c>
      <c r="O78" s="1">
        <v>2022</v>
      </c>
      <c r="P78" s="1">
        <v>2023</v>
      </c>
      <c r="Q78" s="1">
        <v>2024</v>
      </c>
      <c r="R78" s="1">
        <v>2025</v>
      </c>
      <c r="S78" s="1">
        <v>2026</v>
      </c>
      <c r="T78" s="1">
        <v>2027</v>
      </c>
      <c r="U78" s="1">
        <v>2028</v>
      </c>
      <c r="V78" s="1">
        <v>2029</v>
      </c>
      <c r="W78" s="1">
        <v>2030</v>
      </c>
      <c r="X78" s="1">
        <v>2031</v>
      </c>
      <c r="Y78" s="1">
        <v>2032</v>
      </c>
      <c r="Z78" s="1">
        <v>2033</v>
      </c>
      <c r="AA78" s="1">
        <v>2034</v>
      </c>
      <c r="AB78" s="1">
        <v>2035</v>
      </c>
      <c r="AC78" s="1">
        <v>2036</v>
      </c>
      <c r="AD78" s="1">
        <v>2037</v>
      </c>
      <c r="AE78" s="1">
        <v>2038</v>
      </c>
      <c r="AF78" s="1">
        <v>2039</v>
      </c>
      <c r="AG78" s="1">
        <v>2040</v>
      </c>
      <c r="AH78" s="1">
        <v>2041</v>
      </c>
      <c r="AI78" s="1">
        <v>2042</v>
      </c>
      <c r="AJ78" s="1">
        <v>2043</v>
      </c>
      <c r="AK78" s="1">
        <v>2044</v>
      </c>
      <c r="AL78" s="1">
        <v>2045</v>
      </c>
      <c r="AM78" s="1">
        <v>2046</v>
      </c>
      <c r="AN78" s="1">
        <v>2047</v>
      </c>
      <c r="AO78" s="1">
        <v>2048</v>
      </c>
      <c r="AP78" s="1">
        <v>2049</v>
      </c>
      <c r="AQ78" s="1">
        <v>2050</v>
      </c>
      <c r="AR78" s="1">
        <v>2051</v>
      </c>
      <c r="AS78" s="1">
        <v>2052</v>
      </c>
      <c r="AT78" s="1">
        <v>2053</v>
      </c>
      <c r="AU78" s="1">
        <v>2054</v>
      </c>
      <c r="AV78" s="1">
        <v>2055</v>
      </c>
      <c r="AW78" s="1">
        <v>2056</v>
      </c>
      <c r="AX78" s="1">
        <v>2057</v>
      </c>
      <c r="AY78" s="1">
        <v>2058</v>
      </c>
      <c r="AZ78" s="1">
        <v>2059</v>
      </c>
      <c r="BA78" s="1">
        <v>2060</v>
      </c>
      <c r="BB78" s="1">
        <v>2061</v>
      </c>
      <c r="BC78" s="1">
        <v>2062</v>
      </c>
      <c r="BD78" s="1">
        <v>2063</v>
      </c>
      <c r="BE78" s="1">
        <v>2064</v>
      </c>
      <c r="BF78" s="1">
        <v>2065</v>
      </c>
      <c r="BG78" s="1">
        <v>2066</v>
      </c>
      <c r="BH78" s="1">
        <v>2067</v>
      </c>
      <c r="BI78" s="1">
        <v>2068</v>
      </c>
      <c r="BJ78" s="1">
        <v>2069</v>
      </c>
      <c r="BK78" s="1">
        <v>2070</v>
      </c>
      <c r="BL78" s="1">
        <v>2071</v>
      </c>
      <c r="BM78" s="1">
        <v>2072</v>
      </c>
      <c r="BN78" s="1">
        <v>2073</v>
      </c>
      <c r="BO78" s="1">
        <v>2074</v>
      </c>
      <c r="BP78" s="1">
        <v>2075</v>
      </c>
      <c r="BQ78" s="1">
        <v>2076</v>
      </c>
      <c r="BR78" s="1">
        <v>2077</v>
      </c>
      <c r="BS78" s="1">
        <v>2078</v>
      </c>
    </row>
    <row r="80" spans="2:71">
      <c r="B80" t="s">
        <v>21</v>
      </c>
      <c r="D80" s="2">
        <v>60.241413499651479</v>
      </c>
      <c r="E80" s="2">
        <v>60.241413499651479</v>
      </c>
      <c r="F80" s="2">
        <v>60.241413499651479</v>
      </c>
      <c r="G80" s="2">
        <v>60.241413499651479</v>
      </c>
      <c r="H80" s="2">
        <v>60.241413499651479</v>
      </c>
      <c r="I80" s="235">
        <v>57.331768507996387</v>
      </c>
      <c r="J80" s="236">
        <v>57.196852414414252</v>
      </c>
      <c r="K80" s="236">
        <v>57.196852414414252</v>
      </c>
      <c r="L80" s="236">
        <v>57.002847828930797</v>
      </c>
      <c r="M80" s="236">
        <v>57.002847828930797</v>
      </c>
      <c r="N80" s="175">
        <v>28.501423914465398</v>
      </c>
      <c r="O80" s="236">
        <v>54.429007593476086</v>
      </c>
      <c r="P80" s="236">
        <v>54.429007593476086</v>
      </c>
      <c r="Q80" s="236">
        <v>54.429007593476086</v>
      </c>
      <c r="R80" s="65">
        <v>54.429007593476086</v>
      </c>
      <c r="S80" s="65">
        <v>54.429007593476086</v>
      </c>
      <c r="T80" s="65">
        <v>54.429007593476086</v>
      </c>
      <c r="U80" s="65">
        <v>54.429007593476086</v>
      </c>
      <c r="V80" s="65">
        <v>54.429007593476086</v>
      </c>
      <c r="W80" s="65">
        <v>54.429007593476086</v>
      </c>
      <c r="X80" s="65">
        <v>54.437649621196513</v>
      </c>
      <c r="Y80" s="65">
        <v>54.467767915300854</v>
      </c>
      <c r="Z80" s="65">
        <v>54.500046716335305</v>
      </c>
      <c r="AA80" s="65">
        <v>54.604365920904669</v>
      </c>
      <c r="AB80" s="65">
        <v>54.888321513260131</v>
      </c>
      <c r="AC80" s="65">
        <v>55.052883642780685</v>
      </c>
      <c r="AD80" s="65">
        <v>55.120731835372546</v>
      </c>
      <c r="AE80" s="65">
        <v>55.233950673496658</v>
      </c>
      <c r="AF80" s="65">
        <v>55.445908815819898</v>
      </c>
      <c r="AG80" s="65">
        <v>24.636163057984056</v>
      </c>
      <c r="AH80" s="65">
        <v>0.63775821974966163</v>
      </c>
      <c r="AI80" s="65">
        <v>0.29102442097861858</v>
      </c>
      <c r="AJ80" s="65">
        <v>0.40564227060164859</v>
      </c>
      <c r="AK80" s="65">
        <v>0.41139492551041618</v>
      </c>
      <c r="AL80" s="65">
        <v>0.19609091897109465</v>
      </c>
      <c r="AM80" s="65">
        <v>0</v>
      </c>
      <c r="AN80" s="65">
        <v>0</v>
      </c>
      <c r="AO80" s="65">
        <v>0</v>
      </c>
      <c r="AP80" s="65">
        <v>0</v>
      </c>
      <c r="AQ80" s="65">
        <v>0</v>
      </c>
      <c r="AR80" s="65">
        <v>0</v>
      </c>
      <c r="AS80" s="65">
        <v>0</v>
      </c>
      <c r="AT80" s="65">
        <v>0</v>
      </c>
      <c r="AU80" s="65">
        <v>0</v>
      </c>
      <c r="AV80" s="65">
        <v>0</v>
      </c>
      <c r="AW80" s="65">
        <v>0</v>
      </c>
      <c r="AX80" s="65">
        <v>0</v>
      </c>
      <c r="AY80" s="65">
        <v>0</v>
      </c>
      <c r="AZ80" s="65">
        <v>0</v>
      </c>
      <c r="BA80" s="65">
        <v>0</v>
      </c>
      <c r="BB80" s="65">
        <v>0</v>
      </c>
      <c r="BC80" s="65">
        <v>0</v>
      </c>
      <c r="BD80" s="65">
        <v>0</v>
      </c>
      <c r="BE80" s="65">
        <v>0</v>
      </c>
      <c r="BF80" s="65">
        <v>0</v>
      </c>
      <c r="BG80" s="65">
        <v>0</v>
      </c>
      <c r="BH80" s="65">
        <v>0</v>
      </c>
      <c r="BI80" s="65">
        <v>0</v>
      </c>
      <c r="BJ80" s="65">
        <v>0</v>
      </c>
      <c r="BK80" s="65">
        <v>0</v>
      </c>
      <c r="BL80" s="65">
        <v>0</v>
      </c>
      <c r="BM80" s="65">
        <v>0</v>
      </c>
      <c r="BN80" s="65">
        <v>0</v>
      </c>
      <c r="BO80" s="65">
        <v>0</v>
      </c>
      <c r="BP80" s="65">
        <v>0</v>
      </c>
      <c r="BQ80" s="65">
        <v>0</v>
      </c>
      <c r="BR80" s="65">
        <v>0</v>
      </c>
      <c r="BS80" s="65">
        <v>0</v>
      </c>
    </row>
    <row r="81" spans="1:71">
      <c r="B81" t="s">
        <v>17</v>
      </c>
    </row>
    <row r="82" spans="1:71">
      <c r="B82" s="10" t="s">
        <v>18</v>
      </c>
      <c r="C82" s="10"/>
      <c r="H82" s="25">
        <f>VLOOKUP($B72,Inputs!$B$63:$I$72,8,FALSE)/Inputs!$I$5</f>
        <v>-1.3017464708318016</v>
      </c>
    </row>
    <row r="83" spans="1:71">
      <c r="B83" s="10" t="s">
        <v>19</v>
      </c>
      <c r="C83" s="10"/>
      <c r="D83" s="12"/>
      <c r="E83" s="12"/>
      <c r="F83" s="12"/>
      <c r="G83" s="12"/>
      <c r="H83" s="13">
        <f>VLOOKUP($B72,Inputs!$B$76:$I$85,8,FALSE)/Inputs!$I$5</f>
        <v>-0.52357120888189046</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row>
    <row r="84" spans="1:71">
      <c r="B84" s="10" t="s">
        <v>66</v>
      </c>
      <c r="C84" s="10"/>
      <c r="D84" s="2">
        <f t="shared" ref="D84:G84" si="48">SUM(D82:D83)</f>
        <v>0</v>
      </c>
      <c r="E84" s="2">
        <f t="shared" si="48"/>
        <v>0</v>
      </c>
      <c r="F84" s="2">
        <f t="shared" si="48"/>
        <v>0</v>
      </c>
      <c r="G84" s="2">
        <f t="shared" si="48"/>
        <v>0</v>
      </c>
      <c r="H84" s="2">
        <f>SUM(H82:H83)</f>
        <v>-1.8253176797136921</v>
      </c>
      <c r="I84" s="2">
        <f t="shared" ref="I84:BK84" si="49">SUM(I82:I83)</f>
        <v>0</v>
      </c>
      <c r="J84" s="2">
        <f t="shared" si="49"/>
        <v>0</v>
      </c>
      <c r="K84" s="2">
        <f t="shared" si="49"/>
        <v>0</v>
      </c>
      <c r="L84" s="2">
        <f t="shared" si="49"/>
        <v>0</v>
      </c>
      <c r="M84" s="2">
        <f t="shared" si="49"/>
        <v>0</v>
      </c>
      <c r="N84" s="2">
        <f t="shared" si="49"/>
        <v>0</v>
      </c>
      <c r="O84" s="2">
        <f t="shared" si="49"/>
        <v>0</v>
      </c>
      <c r="P84" s="2">
        <f t="shared" si="49"/>
        <v>0</v>
      </c>
      <c r="Q84" s="2">
        <f t="shared" si="49"/>
        <v>0</v>
      </c>
      <c r="R84" s="2">
        <f t="shared" si="49"/>
        <v>0</v>
      </c>
      <c r="S84" s="2">
        <f t="shared" si="49"/>
        <v>0</v>
      </c>
      <c r="T84" s="2">
        <f t="shared" si="49"/>
        <v>0</v>
      </c>
      <c r="U84" s="2">
        <f t="shared" si="49"/>
        <v>0</v>
      </c>
      <c r="V84" s="2">
        <f t="shared" si="49"/>
        <v>0</v>
      </c>
      <c r="W84" s="2">
        <f t="shared" si="49"/>
        <v>0</v>
      </c>
      <c r="X84" s="2">
        <f t="shared" si="49"/>
        <v>0</v>
      </c>
      <c r="Y84" s="2">
        <f t="shared" si="49"/>
        <v>0</v>
      </c>
      <c r="Z84" s="2">
        <f t="shared" si="49"/>
        <v>0</v>
      </c>
      <c r="AA84" s="2">
        <f t="shared" si="49"/>
        <v>0</v>
      </c>
      <c r="AB84" s="2">
        <f t="shared" si="49"/>
        <v>0</v>
      </c>
      <c r="AC84" s="2">
        <f t="shared" si="49"/>
        <v>0</v>
      </c>
      <c r="AD84" s="2">
        <f t="shared" si="49"/>
        <v>0</v>
      </c>
      <c r="AE84" s="2">
        <f t="shared" si="49"/>
        <v>0</v>
      </c>
      <c r="AF84" s="2">
        <f t="shared" si="49"/>
        <v>0</v>
      </c>
      <c r="AG84" s="2">
        <f t="shared" si="49"/>
        <v>0</v>
      </c>
      <c r="AH84" s="2">
        <f t="shared" si="49"/>
        <v>0</v>
      </c>
      <c r="AI84" s="2">
        <f t="shared" si="49"/>
        <v>0</v>
      </c>
      <c r="AJ84" s="2">
        <f t="shared" si="49"/>
        <v>0</v>
      </c>
      <c r="AK84" s="2">
        <f t="shared" si="49"/>
        <v>0</v>
      </c>
      <c r="AL84" s="2">
        <f t="shared" si="49"/>
        <v>0</v>
      </c>
      <c r="AM84" s="2">
        <f t="shared" si="49"/>
        <v>0</v>
      </c>
      <c r="AN84" s="2">
        <f t="shared" si="49"/>
        <v>0</v>
      </c>
      <c r="AO84" s="2">
        <f t="shared" si="49"/>
        <v>0</v>
      </c>
      <c r="AP84" s="2">
        <f t="shared" si="49"/>
        <v>0</v>
      </c>
      <c r="AQ84" s="2">
        <f t="shared" si="49"/>
        <v>0</v>
      </c>
      <c r="AR84" s="2">
        <f t="shared" si="49"/>
        <v>0</v>
      </c>
      <c r="AS84" s="2">
        <f t="shared" si="49"/>
        <v>0</v>
      </c>
      <c r="AT84" s="2">
        <f t="shared" si="49"/>
        <v>0</v>
      </c>
      <c r="AU84" s="2">
        <f t="shared" si="49"/>
        <v>0</v>
      </c>
      <c r="AV84" s="2">
        <f t="shared" si="49"/>
        <v>0</v>
      </c>
      <c r="AW84" s="2">
        <f t="shared" si="49"/>
        <v>0</v>
      </c>
      <c r="AX84" s="2">
        <f t="shared" si="49"/>
        <v>0</v>
      </c>
      <c r="AY84" s="2">
        <f t="shared" si="49"/>
        <v>0</v>
      </c>
      <c r="AZ84" s="2">
        <f t="shared" si="49"/>
        <v>0</v>
      </c>
      <c r="BA84" s="2">
        <f t="shared" si="49"/>
        <v>0</v>
      </c>
      <c r="BB84" s="2">
        <f t="shared" si="49"/>
        <v>0</v>
      </c>
      <c r="BC84" s="2">
        <f t="shared" si="49"/>
        <v>0</v>
      </c>
      <c r="BD84" s="2">
        <f t="shared" si="49"/>
        <v>0</v>
      </c>
      <c r="BE84" s="2">
        <f t="shared" si="49"/>
        <v>0</v>
      </c>
      <c r="BF84" s="2">
        <f t="shared" si="49"/>
        <v>0</v>
      </c>
      <c r="BG84" s="2">
        <f t="shared" si="49"/>
        <v>0</v>
      </c>
      <c r="BH84" s="2">
        <f t="shared" si="49"/>
        <v>0</v>
      </c>
      <c r="BI84" s="2">
        <f t="shared" si="49"/>
        <v>0</v>
      </c>
      <c r="BJ84" s="2">
        <f t="shared" si="49"/>
        <v>0</v>
      </c>
      <c r="BK84" s="2">
        <f t="shared" si="49"/>
        <v>0</v>
      </c>
      <c r="BL84" s="2">
        <f t="shared" ref="BL84:BP84" si="50">SUM(BL82:BL83)</f>
        <v>0</v>
      </c>
      <c r="BM84" s="2">
        <f t="shared" si="50"/>
        <v>0</v>
      </c>
      <c r="BN84" s="2">
        <f t="shared" si="50"/>
        <v>0</v>
      </c>
      <c r="BO84" s="2">
        <f t="shared" si="50"/>
        <v>0</v>
      </c>
      <c r="BP84" s="2">
        <f t="shared" si="50"/>
        <v>0</v>
      </c>
      <c r="BQ84" s="2">
        <f t="shared" ref="BQ84:BS84" si="51">SUM(BQ82:BQ83)</f>
        <v>0</v>
      </c>
      <c r="BR84" s="2">
        <f t="shared" si="51"/>
        <v>0</v>
      </c>
      <c r="BS84" s="2">
        <f t="shared" si="51"/>
        <v>0</v>
      </c>
    </row>
    <row r="85" spans="1:71">
      <c r="B85" s="10" t="s">
        <v>45</v>
      </c>
      <c r="C85" s="10"/>
      <c r="D85" s="2"/>
      <c r="E85" s="2"/>
      <c r="F85" s="2"/>
      <c r="G85" s="2"/>
      <c r="H85" s="2">
        <f>-('Accel Depr'!D6+'Accel Depr'!D8)/Inputs!I5</f>
        <v>-69.825691963682019</v>
      </c>
      <c r="I85" s="43">
        <f>'RAB depn offset'!C62</f>
        <v>-2.3975089864073982</v>
      </c>
      <c r="J85" s="2">
        <f>'RAB depn offset'!D62</f>
        <v>0</v>
      </c>
      <c r="K85" s="43">
        <f>'RAB depn offset'!E62</f>
        <v>-4.5882928513500856</v>
      </c>
      <c r="L85" s="140">
        <f>'RAB depn offset'!F62</f>
        <v>0</v>
      </c>
      <c r="M85" s="43"/>
      <c r="N85" s="318"/>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c r="B86" t="s">
        <v>22</v>
      </c>
      <c r="C86" s="319"/>
      <c r="D86" s="25">
        <v>1691.5603868120361</v>
      </c>
      <c r="E86" s="2">
        <v>1631.3189733123845</v>
      </c>
      <c r="F86" s="2">
        <v>1571.0775598127329</v>
      </c>
      <c r="G86" s="2">
        <v>1510.8361463130814</v>
      </c>
      <c r="H86" s="2">
        <v>1378.9437231700342</v>
      </c>
      <c r="I86" s="161">
        <v>1319.2144456756303</v>
      </c>
      <c r="J86" s="161">
        <v>1262.017593261216</v>
      </c>
      <c r="K86" s="161">
        <v>1200.2324479954516</v>
      </c>
      <c r="L86" s="161">
        <v>1143.2296001665209</v>
      </c>
      <c r="M86" s="161">
        <v>1086.2267523375901</v>
      </c>
      <c r="N86" s="161">
        <v>1010.190768809547</v>
      </c>
      <c r="O86" s="2">
        <v>955.76176121607091</v>
      </c>
      <c r="P86" s="2">
        <v>901.33275362259485</v>
      </c>
      <c r="Q86" s="2">
        <v>846.90374602911879</v>
      </c>
      <c r="R86" s="2">
        <v>792.47473843564273</v>
      </c>
      <c r="S86" s="2">
        <v>738.04573084216668</v>
      </c>
      <c r="T86" s="2">
        <v>683.61672324869062</v>
      </c>
      <c r="U86" s="2">
        <v>629.18771565521456</v>
      </c>
      <c r="V86" s="2">
        <v>574.7587080617385</v>
      </c>
      <c r="W86" s="2">
        <v>520.32970046826244</v>
      </c>
      <c r="X86" s="2">
        <v>465.89205084706595</v>
      </c>
      <c r="Y86" s="2">
        <v>411.42428293176511</v>
      </c>
      <c r="Z86" s="2">
        <v>356.9242362154298</v>
      </c>
      <c r="AA86" s="2">
        <v>302.31987029452512</v>
      </c>
      <c r="AB86" s="2">
        <v>247.43154878126498</v>
      </c>
      <c r="AC86" s="2">
        <v>192.37866513848428</v>
      </c>
      <c r="AD86" s="2">
        <v>137.25793330311174</v>
      </c>
      <c r="AE86" s="2">
        <v>82.023982629615091</v>
      </c>
      <c r="AF86" s="2">
        <v>26.578073813795193</v>
      </c>
      <c r="AG86" s="2">
        <v>1.9419107558111364</v>
      </c>
      <c r="AH86" s="2">
        <v>1.3041525360614747</v>
      </c>
      <c r="AI86" s="2">
        <v>1.0131281150828562</v>
      </c>
      <c r="AJ86" s="2">
        <v>0.60748584448120757</v>
      </c>
      <c r="AK86" s="2">
        <v>0.19609091897079139</v>
      </c>
      <c r="AL86" s="2">
        <v>-3.0325741917636151E-13</v>
      </c>
      <c r="AM86" s="2">
        <v>-3.0325741917636151E-13</v>
      </c>
      <c r="AN86" s="2">
        <v>-3.0325741917636151E-13</v>
      </c>
      <c r="AO86" s="2">
        <v>-3.0325741917636151E-13</v>
      </c>
      <c r="AP86" s="2">
        <v>-3.0325741917636151E-13</v>
      </c>
      <c r="AQ86" s="2">
        <v>-3.0325741917636151E-13</v>
      </c>
      <c r="AR86" s="2">
        <v>-3.0325741917636151E-13</v>
      </c>
      <c r="AS86" s="2">
        <v>-3.0325741917636151E-13</v>
      </c>
      <c r="AT86" s="2">
        <v>-3.0325741917636151E-13</v>
      </c>
      <c r="AU86" s="2">
        <v>-3.0325741917636151E-13</v>
      </c>
      <c r="AV86" s="2">
        <v>-3.0325741917636151E-13</v>
      </c>
      <c r="AW86" s="2">
        <v>-3.0325741917636151E-13</v>
      </c>
      <c r="AX86" s="2">
        <v>-3.0325741917636151E-13</v>
      </c>
      <c r="AY86" s="2">
        <v>-3.0325741917636151E-13</v>
      </c>
      <c r="AZ86" s="2">
        <v>-3.0325741917636151E-13</v>
      </c>
      <c r="BA86" s="2">
        <v>-3.0325741917636151E-13</v>
      </c>
      <c r="BB86" s="2">
        <v>-3.0325741917636151E-13</v>
      </c>
      <c r="BC86" s="213">
        <v>-3.0325741917636151E-13</v>
      </c>
      <c r="BD86" s="213">
        <v>-3.0325741917636151E-13</v>
      </c>
      <c r="BE86" s="213">
        <v>-3.0325741917636151E-13</v>
      </c>
      <c r="BF86" s="213">
        <v>-3.0325741917636151E-13</v>
      </c>
      <c r="BG86" s="213">
        <v>-3.0325741917636151E-13</v>
      </c>
      <c r="BH86" s="213">
        <v>-3.0325741917636151E-13</v>
      </c>
      <c r="BI86" s="2">
        <v>-3.0325741917636151E-13</v>
      </c>
      <c r="BJ86" s="2">
        <v>-3.0325741917636151E-13</v>
      </c>
      <c r="BK86" s="2">
        <v>-3.0325741917636151E-13</v>
      </c>
      <c r="BL86" s="2">
        <v>-3.0325741917636151E-13</v>
      </c>
      <c r="BM86" s="2">
        <v>-3.0325741917636151E-13</v>
      </c>
      <c r="BN86" s="2">
        <v>-3.0325741917636151E-13</v>
      </c>
      <c r="BO86" s="2">
        <v>-3.0325741917636151E-13</v>
      </c>
      <c r="BP86" s="2">
        <v>-3.0325741917636151E-13</v>
      </c>
      <c r="BQ86" s="2">
        <v>-3.0325741917636151E-13</v>
      </c>
      <c r="BR86" s="2">
        <v>-3.0325741917636151E-13</v>
      </c>
      <c r="BS86" s="2">
        <v>-3.0325741917636151E-13</v>
      </c>
    </row>
    <row r="87" spans="1:71">
      <c r="J87" s="43">
        <f>'RAB depn offset'!D75</f>
        <v>-0.13491609358213616</v>
      </c>
      <c r="K87" s="43">
        <f>'RAB depn offset'!E75</f>
        <v>-0.13491609358213616</v>
      </c>
      <c r="L87" s="43">
        <f>'RAB depn offset'!F75</f>
        <v>-0.32892067906558681</v>
      </c>
      <c r="M87" s="43">
        <f>'RAB depn offset'!G75</f>
        <v>-0.32892067906558681</v>
      </c>
      <c r="N87" s="321"/>
      <c r="O87" s="317"/>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20"/>
      <c r="BA87" s="320"/>
      <c r="BB87" s="320"/>
      <c r="BC87" s="320"/>
      <c r="BD87" s="320"/>
      <c r="BE87" s="320"/>
      <c r="BF87" s="320"/>
      <c r="BG87" s="320"/>
      <c r="BH87" s="320"/>
      <c r="BI87" s="320"/>
      <c r="BJ87" s="320"/>
      <c r="BK87" s="320"/>
      <c r="BL87" s="320"/>
      <c r="BM87" s="320"/>
      <c r="BN87" s="320"/>
      <c r="BO87" s="320"/>
      <c r="BP87" s="320"/>
      <c r="BQ87" s="320"/>
      <c r="BR87" s="320"/>
      <c r="BS87" s="320"/>
    </row>
    <row r="88" spans="1:71" s="4" customFormat="1">
      <c r="A88"/>
      <c r="B88"/>
      <c r="C88"/>
      <c r="D88"/>
      <c r="E88"/>
      <c r="F88"/>
      <c r="G88"/>
      <c r="H88"/>
      <c r="I88"/>
      <c r="J88"/>
      <c r="K88"/>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K88" s="125"/>
    </row>
    <row r="89" spans="1:71">
      <c r="B89" t="s">
        <v>59</v>
      </c>
      <c r="D89" s="2">
        <f>INDEX(Inputs!$E$34:$X$44,MATCH('Depr schedule - Actual'!$B72,Inputs!$B$34:$B$44,0),MATCH('Depr schedule - Actual'!D78,Inputs!$E$18:$X$18,0))*IF(D78&gt;=Base_Reg_Year,(1+D$3)^0.5,(1+D$4)^0.5)</f>
        <v>188.34463884995122</v>
      </c>
      <c r="E89" s="2">
        <f>INDEX(Inputs!$E$34:$X$44,MATCH('Depr schedule - Actual'!$B72,Inputs!$B$34:$B$44,0),MATCH('Depr schedule - Actual'!E78,Inputs!$E$18:$X$18,0))*IF(E78&gt;=Base_Reg_Year,(1+E$3)^0.5,(1+E$4)^0.5)</f>
        <v>202.12464897667002</v>
      </c>
      <c r="F89" s="2">
        <f>INDEX(Inputs!$E$34:$X$44,MATCH('Depr schedule - Actual'!$B72,Inputs!$B$34:$B$44,0),MATCH('Depr schedule - Actual'!F78,Inputs!$E$18:$X$18,0))*IF(F78&gt;=Base_Reg_Year,(1+F$3)^0.5,(1+F$4)^0.5)</f>
        <v>232.36006200267539</v>
      </c>
      <c r="G89" s="2">
        <f>INDEX(Inputs!$E$34:$X$44,MATCH('Depr schedule - Actual'!$B72,Inputs!$B$34:$B$44,0),MATCH('Depr schedule - Actual'!G78,Inputs!$E$18:$X$18,0))*IF(G78&gt;=Base_Reg_Year,(1+G$3)^0.5,(1+G$4)^0.5)</f>
        <v>265.70860609315577</v>
      </c>
      <c r="H89" s="2">
        <f>INDEX(Inputs!$E$34:$X$44,MATCH('Depr schedule - Actual'!$B72,Inputs!$B$34:$B$44,0),MATCH('Depr schedule - Actual'!H78,Inputs!$E$18:$X$18,0))*IF(H78&gt;=Base_Reg_Year,(1+H$3)^0.5,(1+H$4)^0.5)</f>
        <v>239.78109279176761</v>
      </c>
      <c r="I89" s="2">
        <f>INDEX(Inputs!$E$34:$X$44,MATCH('Depr schedule - Actual'!$B72,Inputs!$B$34:$B$44,0),MATCH('Depr schedule - Actual'!I78,Inputs!$E$18:$X$18,0))*IF(I78&gt;=Base_Reg_Year,(1+I$3)^0.5,(1+I$4)^0.5)</f>
        <v>200.75909063519802</v>
      </c>
      <c r="J89" s="2">
        <f>INDEX(Inputs!$E$34:$X$44,MATCH('Depr schedule - Actual'!$B72,Inputs!$B$34:$B$44,0),MATCH('Depr schedule - Actual'!J78,Inputs!$E$18:$X$18,0))*IF(J78&gt;=Base_Reg_Year,(1+J$3)^0.5,(1+J$4)^0.5)</f>
        <v>200.97516851913321</v>
      </c>
      <c r="K89" s="2">
        <f>INDEX(Inputs!$E$34:$X$44,MATCH('Depr schedule - Actual'!$B72,Inputs!$B$34:$B$44,0),MATCH('Depr schedule - Actual'!K78,Inputs!$E$18:$X$18,0))*IF(K78&gt;=Base_Reg_Year,(1+K$3)^0.5,(1+K$4)^0.5)</f>
        <v>207.90479918095735</v>
      </c>
      <c r="L89" s="2">
        <f>INDEX(Inputs!$E$34:$X$44,MATCH('Depr schedule - Actual'!$B72,Inputs!$B$34:$B$44,0),MATCH('Depr schedule - Actual'!L78,Inputs!$E$18:$X$18,0))*IF(L78&gt;=Base_Reg_Year,(1+L$3)^0.5,(1+L$4)^0.5)</f>
        <v>174.62191354588569</v>
      </c>
      <c r="M89" s="2">
        <f>INDEX(Inputs!$E$34:$X$44,MATCH('Depr schedule - Actual'!$B72,Inputs!$B$34:$B$44,0),MATCH('Depr schedule - Actual'!M78,Inputs!$E$18:$X$18,0))*IF(M78&gt;=Base_Reg_Year,(1+M$3)^0.5,(1+M$4)^0.5)</f>
        <v>139.97721687275254</v>
      </c>
      <c r="N89" s="2">
        <f>INDEX(Inputs!$E$34:$X$44,MATCH('Depr schedule - Actual'!$B72,Inputs!$B$34:$B$44,0),MATCH('Depr schedule - Actual'!N78,Inputs!$E$18:$X$18,0))*IF(N78&gt;=Base_Reg_Year,(1+N$3)^0.5,(1+N$4)^0.5)</f>
        <v>81.005154487757935</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f>INDEX(Inputs!$E$34:$X$44,MATCH('Depr schedule - Actual'!$B72,Inputs!$B$34:$B$44,0),MATCH('Depr schedule - Actual'!S78,Inputs!$E$18:$X$18,0))*IF(S78&gt;=Base_Reg_Year,(1+S$3)^0.5,(1+S$4)^0.5)</f>
        <v>0</v>
      </c>
      <c r="T89" s="2">
        <f>INDEX(Inputs!$E$34:$X$44,MATCH('Depr schedule - Actual'!$B72,Inputs!$B$34:$B$44,0),MATCH('Depr schedule - Actual'!T78,Inputs!$E$18:$X$18,0))*IF(T78&gt;=Base_Reg_Year,(1+T$3)^0.5,(1+T$4)^0.5)</f>
        <v>0</v>
      </c>
      <c r="U89" s="2">
        <f>INDEX(Inputs!$E$34:$X$44,MATCH('Depr schedule - Actual'!$B72,Inputs!$B$34:$B$44,0),MATCH('Depr schedule - Actual'!U78,Inputs!$E$18:$X$18,0))*IF(U78&gt;=Base_Reg_Year,(1+U$3)^0.5,(1+U$4)^0.5)</f>
        <v>0</v>
      </c>
      <c r="V89" s="2">
        <f>INDEX(Inputs!$E$34:$X$44,MATCH('Depr schedule - Actual'!$B72,Inputs!$B$34:$B$44,0),MATCH('Depr schedule - Actual'!V78,Inputs!$E$18:$X$18,0))*IF(V78&gt;=Base_Reg_Year,(1+V$3)^0.5,(1+V$4)^0.5)</f>
        <v>0</v>
      </c>
      <c r="W89" s="2">
        <f>INDEX(Inputs!$E$34:$X$44,MATCH('Depr schedule - Actual'!$B72,Inputs!$B$34:$B$44,0),MATCH('Depr schedule - Actual'!W78,Inputs!$E$18:$X$18,0))*IF(W78&gt;=Base_Reg_Year,(1+W$3)^0.5,(1+W$4)^0.5)</f>
        <v>0</v>
      </c>
    </row>
    <row r="90" spans="1:71">
      <c r="I90" s="2"/>
      <c r="J90" s="2"/>
      <c r="K90" s="2"/>
      <c r="L90" s="2"/>
      <c r="M90" s="2"/>
    </row>
    <row r="91" spans="1:71">
      <c r="B91" t="s">
        <v>23</v>
      </c>
    </row>
    <row r="92" spans="1:71">
      <c r="B92" s="193">
        <v>2011</v>
      </c>
      <c r="C92" s="24">
        <v>1</v>
      </c>
      <c r="E92" s="2">
        <f>IF($F$75="n/a",0,IF(E$77&lt;=$C92,0,IF(E$77&gt;($F$75+$C92),INDEX($D$89:$W$89,,$C92)-SUM($D92:D92),INDEX($D$89:$W$89,,$C92)/$F$75)))</f>
        <v>3.7668927769990246</v>
      </c>
      <c r="F92" s="2">
        <f>IF($F$75="n/a",0,IF(F$77&lt;=$C92,0,IF(F$77&gt;($F$75+$C92),INDEX($D$89:$W$89,,$C92)-SUM($D92:E92),INDEX($D$89:$W$89,,$C92)/$F$75)))</f>
        <v>3.7668927769990246</v>
      </c>
      <c r="G92" s="2">
        <f>IF($F$75="n/a",0,IF(G$77&lt;=$C92,0,IF(G$77&gt;($F$75+$C92),INDEX($D$89:$W$89,,$C92)-SUM($D92:F92),INDEX($D$89:$W$89,,$C92)/$F$75)))</f>
        <v>3.7668927769990246</v>
      </c>
      <c r="H92" s="2">
        <f>IF($F$75="n/a",0,IF(H$77&lt;=$C92,0,IF(H$77&gt;($F$75+$C92),INDEX($D$89:$W$89,,$C92)-SUM($D92:G92),INDEX($D$89:$W$89,,$C92)/$F$75)))</f>
        <v>3.7668927769990246</v>
      </c>
      <c r="I92" s="2">
        <f>IF($F$75="n/a",0,IF(I$77&lt;=$C92,0,IF(I$77&gt;($F$75+$C92),INDEX($D$89:$W$89,,$C92)-SUM($D92:H92),INDEX($D$89:$W$89,,$C92)/$F$75)))</f>
        <v>3.7668927769990246</v>
      </c>
      <c r="J92" s="2">
        <f>IF($F$75="n/a",0,IF(J$77&lt;=$C92,0,IF(J$77&gt;($F$75+$C92),INDEX($D$89:$W$89,,$C92)-SUM($D92:I92),INDEX($D$89:$W$89,,$C92)/$F$75)))</f>
        <v>3.7668927769990246</v>
      </c>
      <c r="K92" s="2">
        <f>IF($F$75="n/a",0,IF(K$77&lt;=$C92,0,IF(K$77&gt;($F$75+$C92),INDEX($D$89:$W$89,,$C92)-SUM($D92:J92),INDEX($D$89:$W$89,,$C92)/$F$75)))</f>
        <v>3.7668927769990246</v>
      </c>
      <c r="L92" s="2">
        <f>IF($F$75="n/a",0,IF(L$77&lt;=$C92,0,IF(L$77&gt;($F$75+$C92),INDEX($D$89:$W$89,,$C92)-SUM($D92:K92),INDEX($D$89:$W$89,,$C92)/$F$75)))</f>
        <v>3.7668927769990246</v>
      </c>
      <c r="M92" s="2">
        <f>IF($F$75="n/a",0,IF(M$77&lt;=$C92,0,IF(M$77&gt;($F$75+$C92),INDEX($D$89:$W$89,,$C92)-SUM($D92:L92),INDEX($D$89:$W$89,,$C92)/$F$75)))</f>
        <v>3.7668927769990246</v>
      </c>
      <c r="N92" s="170">
        <f>IF($F$75="n/a",0,IF(N$77&lt;=$C92,0,IF(N$77&gt;($F$75+$C92),INDEX($D$89:$W$89,,$C92)-SUM($D92:M92),INDEX($D$89:$W$89,,$C92)/$F$75)))*0.5</f>
        <v>1.8834463884995123</v>
      </c>
      <c r="O92" s="25">
        <f>IF($F$75="n/a",0,IF(O$77&lt;=$C92,0,IF(O$77&gt;($F$75+$C92),INDEX($D$89:$W$89,,$C92)-SUM($D92:N92),INDEX($D$89:$W$89,,$C92)/$F$75)))</f>
        <v>3.7668927769990246</v>
      </c>
      <c r="P92" s="2">
        <f>IF($F$75="n/a",0,IF(P$77&lt;=$C92,0,IF(P$77&gt;($F$75+$C92),INDEX($D$89:$W$89,,$C92)-SUM($D92:O92),INDEX($D$89:$W$89,,$C92)/$F$75)))</f>
        <v>3.7668927769990246</v>
      </c>
      <c r="Q92" s="2">
        <f>IF($F$75="n/a",0,IF(Q$77&lt;=$C92,0,IF(Q$77&gt;($F$75+$C92),INDEX($D$89:$W$89,,$C92)-SUM($D92:P92),INDEX($D$89:$W$89,,$C92)/$F$75)))</f>
        <v>3.7668927769990246</v>
      </c>
      <c r="R92" s="2">
        <f>IF($F$75="n/a",0,IF(R$77&lt;=$C92,0,IF(R$77&gt;($F$75+$C92),INDEX($D$89:$W$89,,$C92)-SUM($D92:Q92),INDEX($D$89:$W$89,,$C92)/$F$75)))</f>
        <v>3.7668927769990246</v>
      </c>
      <c r="S92" s="2">
        <f>IF($F$75="n/a",0,IF(S$77&lt;=$C92,0,IF(S$77&gt;($F$75+$C92),INDEX($D$89:$W$89,,$C92)-SUM($D92:R92),INDEX($D$89:$W$89,,$C92)/$F$75)))</f>
        <v>3.7668927769990246</v>
      </c>
      <c r="T92" s="2">
        <f>IF($F$75="n/a",0,IF(T$77&lt;=$C92,0,IF(T$77&gt;($F$75+$C92),INDEX($D$89:$W$89,,$C92)-SUM($D92:S92),INDEX($D$89:$W$89,,$C92)/$F$75)))</f>
        <v>3.7668927769990246</v>
      </c>
      <c r="U92" s="2">
        <f>IF($F$75="n/a",0,IF(U$77&lt;=$C92,0,IF(U$77&gt;($F$75+$C92),INDEX($D$89:$W$89,,$C92)-SUM($D92:T92),INDEX($D$89:$W$89,,$C92)/$F$75)))</f>
        <v>3.7668927769990246</v>
      </c>
      <c r="V92" s="2">
        <f>IF($F$75="n/a",0,IF(V$77&lt;=$C92,0,IF(V$77&gt;($F$75+$C92),INDEX($D$89:$W$89,,$C92)-SUM($D92:U92),INDEX($D$89:$W$89,,$C92)/$F$75)))</f>
        <v>3.7668927769990246</v>
      </c>
      <c r="W92" s="2">
        <f>IF($F$75="n/a",0,IF(W$77&lt;=$C92,0,IF(W$77&gt;($F$75+$C92),INDEX($D$89:$W$89,,$C92)-SUM($D92:V92),INDEX($D$89:$W$89,,$C92)/$F$75)))</f>
        <v>3.7668927769990246</v>
      </c>
      <c r="X92" s="2">
        <f>IF($F$75="n/a",0,IF(X$77&lt;=$C92,0,IF(X$77&gt;($F$75+$C92),INDEX($D$89:$W$89,,$C92)-SUM($D92:W92),INDEX($D$89:$W$89,,$C92)/$F$75)))</f>
        <v>3.7668927769990246</v>
      </c>
      <c r="Y92" s="2">
        <f>IF($F$75="n/a",0,IF(Y$77&lt;=$C92,0,IF(Y$77&gt;($F$75+$C92),INDEX($D$89:$W$89,,$C92)-SUM($D92:X92),INDEX($D$89:$W$89,,$C92)/$F$75)))</f>
        <v>3.7668927769990246</v>
      </c>
      <c r="Z92" s="2">
        <f>IF($F$75="n/a",0,IF(Z$77&lt;=$C92,0,IF(Z$77&gt;($F$75+$C92),INDEX($D$89:$W$89,,$C92)-SUM($D92:Y92),INDEX($D$89:$W$89,,$C92)/$F$75)))</f>
        <v>3.7668927769990246</v>
      </c>
      <c r="AA92" s="2">
        <f>IF($F$75="n/a",0,IF(AA$77&lt;=$C92,0,IF(AA$77&gt;($F$75+$C92),INDEX($D$89:$W$89,,$C92)-SUM($D92:Z92),INDEX($D$89:$W$89,,$C92)/$F$75)))</f>
        <v>3.7668927769990246</v>
      </c>
      <c r="AB92" s="2">
        <f>IF($F$75="n/a",0,IF(AB$77&lt;=$C92,0,IF(AB$77&gt;($F$75+$C92),INDEX($D$89:$W$89,,$C92)-SUM($D92:AA92),INDEX($D$89:$W$89,,$C92)/$F$75)))</f>
        <v>3.7668927769990246</v>
      </c>
      <c r="AC92" s="2">
        <f>IF($F$75="n/a",0,IF(AC$77&lt;=$C92,0,IF(AC$77&gt;($F$75+$C92),INDEX($D$89:$W$89,,$C92)-SUM($D92:AB92),INDEX($D$89:$W$89,,$C92)/$F$75)))</f>
        <v>3.7668927769990246</v>
      </c>
      <c r="AD92" s="2">
        <f>IF($F$75="n/a",0,IF(AD$77&lt;=$C92,0,IF(AD$77&gt;($F$75+$C92),INDEX($D$89:$W$89,,$C92)-SUM($D92:AC92),INDEX($D$89:$W$89,,$C92)/$F$75)))</f>
        <v>3.7668927769990246</v>
      </c>
      <c r="AE92" s="2">
        <f>IF($F$75="n/a",0,IF(AE$77&lt;=$C92,0,IF(AE$77&gt;($F$75+$C92),INDEX($D$89:$W$89,,$C92)-SUM($D92:AD92),INDEX($D$89:$W$89,,$C92)/$F$75)))</f>
        <v>3.7668927769990246</v>
      </c>
      <c r="AF92" s="2">
        <f>IF($F$75="n/a",0,IF(AF$77&lt;=$C92,0,IF(AF$77&gt;($F$75+$C92),INDEX($D$89:$W$89,,$C92)-SUM($D92:AE92),INDEX($D$89:$W$89,,$C92)/$F$75)))</f>
        <v>3.7668927769990246</v>
      </c>
      <c r="AG92" s="2">
        <f>IF($F$75="n/a",0,IF(AG$77&lt;=$C92,0,IF(AG$77&gt;($F$75+$C92),INDEX($D$89:$W$89,,$C92)-SUM($D92:AF92),INDEX($D$89:$W$89,,$C92)/$F$75)))</f>
        <v>3.7668927769990246</v>
      </c>
      <c r="AH92" s="2">
        <f>IF($F$75="n/a",0,IF(AH$77&lt;=$C92,0,IF(AH$77&gt;($F$75+$C92),INDEX($D$89:$W$89,,$C92)-SUM($D92:AG92),INDEX($D$89:$W$89,,$C92)/$F$75)))</f>
        <v>3.7668927769990246</v>
      </c>
      <c r="AI92" s="2">
        <f>IF($F$75="n/a",0,IF(AI$77&lt;=$C92,0,IF(AI$77&gt;($F$75+$C92),INDEX($D$89:$W$89,,$C92)-SUM($D92:AH92),INDEX($D$89:$W$89,,$C92)/$F$75)))</f>
        <v>3.7668927769990246</v>
      </c>
      <c r="AJ92" s="2">
        <f>IF($F$75="n/a",0,IF(AJ$77&lt;=$C92,0,IF(AJ$77&gt;($F$75+$C92),INDEX($D$89:$W$89,,$C92)-SUM($D92:AI92),INDEX($D$89:$W$89,,$C92)/$F$75)))</f>
        <v>3.7668927769990246</v>
      </c>
      <c r="AK92" s="2">
        <f>IF($F$75="n/a",0,IF(AK$77&lt;=$C92,0,IF(AK$77&gt;($F$75+$C92),INDEX($D$89:$W$89,,$C92)-SUM($D92:AJ92),INDEX($D$89:$W$89,,$C92)/$F$75)))</f>
        <v>3.7668927769990246</v>
      </c>
      <c r="AL92" s="2">
        <f>IF($F$75="n/a",0,IF(AL$77&lt;=$C92,0,IF(AL$77&gt;($F$75+$C92),INDEX($D$89:$W$89,,$C92)-SUM($D92:AK92),INDEX($D$89:$W$89,,$C92)/$F$75)))</f>
        <v>3.7668927769990246</v>
      </c>
      <c r="AM92" s="2">
        <f>IF($F$75="n/a",0,IF(AM$77&lt;=$C92,0,IF(AM$77&gt;($F$75+$C92),INDEX($D$89:$W$89,,$C92)-SUM($D92:AL92),INDEX($D$89:$W$89,,$C92)/$F$75)))</f>
        <v>3.7668927769990246</v>
      </c>
      <c r="AN92" s="2">
        <f>IF($F$75="n/a",0,IF(AN$77&lt;=$C92,0,IF(AN$77&gt;($F$75+$C92),INDEX($D$89:$W$89,,$C92)-SUM($D92:AM92),INDEX($D$89:$W$89,,$C92)/$F$75)))</f>
        <v>3.7668927769990246</v>
      </c>
      <c r="AO92" s="2">
        <f>IF($F$75="n/a",0,IF(AO$77&lt;=$C92,0,IF(AO$77&gt;($F$75+$C92),INDEX($D$89:$W$89,,$C92)-SUM($D92:AN92),INDEX($D$89:$W$89,,$C92)/$F$75)))</f>
        <v>3.7668927769990246</v>
      </c>
      <c r="AP92" s="2">
        <f>IF($F$75="n/a",0,IF(AP$77&lt;=$C92,0,IF(AP$77&gt;($F$75+$C92),INDEX($D$89:$W$89,,$C92)-SUM($D92:AO92),INDEX($D$89:$W$89,,$C92)/$F$75)))</f>
        <v>3.7668927769990246</v>
      </c>
      <c r="AQ92" s="2">
        <f>IF($F$75="n/a",0,IF(AQ$77&lt;=$C92,0,IF(AQ$77&gt;($F$75+$C92),INDEX($D$89:$W$89,,$C92)-SUM($D92:AP92),INDEX($D$89:$W$89,,$C92)/$F$75)))</f>
        <v>3.7668927769990246</v>
      </c>
      <c r="AR92" s="2">
        <f>IF($F$75="n/a",0,IF(AR$77&lt;=$C92,0,IF(AR$77&gt;($F$75+$C92),INDEX($D$89:$W$89,,$C92)-SUM($D92:AQ92),INDEX($D$89:$W$89,,$C92)/$F$75)))</f>
        <v>3.7668927769990246</v>
      </c>
      <c r="AS92" s="2">
        <f>IF($F$75="n/a",0,IF(AS$77&lt;=$C92,0,IF(AS$77&gt;($F$75+$C92),INDEX($D$89:$W$89,,$C92)-SUM($D92:AR92),INDEX($D$89:$W$89,,$C92)/$F$75)))</f>
        <v>3.7668927769990246</v>
      </c>
      <c r="AT92" s="2">
        <f>IF($F$75="n/a",0,IF(AT$77&lt;=$C92,0,IF(AT$77&gt;($F$75+$C92),INDEX($D$89:$W$89,,$C92)-SUM($D92:AS92),INDEX($D$89:$W$89,,$C92)/$F$75)))</f>
        <v>3.7668927769990246</v>
      </c>
      <c r="AU92" s="2">
        <f>IF($F$75="n/a",0,IF(AU$77&lt;=$C92,0,IF(AU$77&gt;($F$75+$C92),INDEX($D$89:$W$89,,$C92)-SUM($D92:AT92),INDEX($D$89:$W$89,,$C92)/$F$75)))</f>
        <v>3.7668927769990246</v>
      </c>
      <c r="AV92" s="2">
        <f>IF($F$75="n/a",0,IF(AV$77&lt;=$C92,0,IF(AV$77&gt;($F$75+$C92),INDEX($D$89:$W$89,,$C92)-SUM($D92:AU92),INDEX($D$89:$W$89,,$C92)/$F$75)))</f>
        <v>3.7668927769990246</v>
      </c>
      <c r="AW92" s="2">
        <f>IF($F$75="n/a",0,IF(AW$77&lt;=$C92,0,IF(AW$77&gt;($F$75+$C92),INDEX($D$89:$W$89,,$C92)-SUM($D92:AV92),INDEX($D$89:$W$89,,$C92)/$F$75)))</f>
        <v>3.7668927769990246</v>
      </c>
      <c r="AX92" s="2">
        <f>IF($F$75="n/a",0,IF(AX$77&lt;=$C92,0,IF(AX$77&gt;($F$75+$C92),INDEX($D$89:$W$89,,$C92)-SUM($D92:AW92),INDEX($D$89:$W$89,,$C92)/$F$75)))</f>
        <v>3.7668927769990246</v>
      </c>
      <c r="AY92" s="2">
        <f>IF($F$75="n/a",0,IF(AY$77&lt;=$C92,0,IF(AY$77&gt;($F$75+$C92),INDEX($D$89:$W$89,,$C92)-SUM($D92:AX92),INDEX($D$89:$W$89,,$C92)/$F$75)))</f>
        <v>3.7668927769990246</v>
      </c>
      <c r="AZ92" s="2">
        <f>IF($F$75="n/a",0,IF(AZ$77&lt;=$C92,0,IF(AZ$77&gt;($F$75+$C92),INDEX($D$89:$W$89,,$C92)-SUM($D92:AY92),INDEX($D$89:$W$89,,$C92)/$F$75)))</f>
        <v>3.7668927769990246</v>
      </c>
      <c r="BA92" s="2">
        <f>IF($F$75="n/a",0,IF(BA$77&lt;=$C92,0,IF(BA$77&gt;($F$75+$C92),INDEX($D$89:$W$89,,$C92)-SUM($D92:AZ92),INDEX($D$89:$W$89,,$C92)/$F$75)))</f>
        <v>3.7668927769990246</v>
      </c>
      <c r="BB92" s="2">
        <f>IF($F$75="n/a",0,IF(BB$77&lt;=$C92,0,IF(BB$77&gt;($F$75+$C92),INDEX($D$89:$W$89,,$C92)-SUM($D92:BA92),INDEX($D$89:$W$89,,$C92)/$F$75)))</f>
        <v>3.7668927769990246</v>
      </c>
      <c r="BC92" s="2">
        <f>IF($F$75="n/a",0,IF(BC$77&lt;=$C92,0,IF(BC$77&gt;($F$75+$C92),INDEX($D$89:$W$89,,$C92)-SUM($D92:BB92),INDEX($D$89:$W$89,,$C92)/$F$75)))</f>
        <v>1.8834463884996069</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c r="BQ92" s="2">
        <f>IF($F$75="n/a",0,IF(BQ$77&lt;=$C92,0,IF(BQ$77&gt;($F$75+$C92),INDEX($D$89:$W$89,,$C92)-SUM($D92:BP92),INDEX($D$89:$W$89,,$C92)/$F$75)))</f>
        <v>0</v>
      </c>
      <c r="BR92" s="2">
        <f>IF($F$75="n/a",0,IF(BR$77&lt;=$C92,0,IF(BR$77&gt;($F$75+$C92),INDEX($D$89:$W$89,,$C92)-SUM($D92:BQ92),INDEX($D$89:$W$89,,$C92)/$F$75)))</f>
        <v>0</v>
      </c>
      <c r="BS92" s="2">
        <f>IF($F$75="n/a",0,IF(BS$77&lt;=$C92,0,IF(BS$77&gt;($F$75+$C92),INDEX($D$89:$W$89,,$C92)-SUM($D92:BR92),INDEX($D$89:$W$89,,$C92)/$F$75)))</f>
        <v>0</v>
      </c>
    </row>
    <row r="93" spans="1:71">
      <c r="B93" s="193">
        <v>2012</v>
      </c>
      <c r="C93" s="24">
        <v>2</v>
      </c>
      <c r="E93" s="2">
        <f>IF($F$75="n/a",0,IF(E$77&lt;=$C93,0,IF(E$77&gt;($F$75+$C93),INDEX($D$89:$W$89,,$C93)-SUM($D93:D93),INDEX($D$89:$W$89,,$C93)/$F$75)))</f>
        <v>0</v>
      </c>
      <c r="F93" s="2">
        <f>IF($F$75="n/a",0,IF(F$77&lt;=$C93,0,IF(F$77&gt;($F$75+$C93),INDEX($D$89:$W$89,,$C93)-SUM($D93:E93),INDEX($D$89:$W$89,,$C93)/$F$75)))</f>
        <v>4.0424929795334004</v>
      </c>
      <c r="G93" s="2">
        <f>IF($F$75="n/a",0,IF(G$77&lt;=$C93,0,IF(G$77&gt;($F$75+$C93),INDEX($D$89:$W$89,,$C93)-SUM($D93:F93),INDEX($D$89:$W$89,,$C93)/$F$75)))</f>
        <v>4.0424929795334004</v>
      </c>
      <c r="H93" s="2">
        <f>IF($F$75="n/a",0,IF(H$77&lt;=$C93,0,IF(H$77&gt;($F$75+$C93),INDEX($D$89:$W$89,,$C93)-SUM($D93:G93),INDEX($D$89:$W$89,,$C93)/$F$75)))</f>
        <v>4.0424929795334004</v>
      </c>
      <c r="I93" s="2">
        <f>IF($F$75="n/a",0,IF(I$77&lt;=$C93,0,IF(I$77&gt;($F$75+$C93),INDEX($D$89:$W$89,,$C93)-SUM($D93:H93),INDEX($D$89:$W$89,,$C93)/$F$75)))</f>
        <v>4.0424929795334004</v>
      </c>
      <c r="J93" s="2">
        <f>IF($F$75="n/a",0,IF(J$77&lt;=$C93,0,IF(J$77&gt;($F$75+$C93),INDEX($D$89:$W$89,,$C93)-SUM($D93:I93),INDEX($D$89:$W$89,,$C93)/$F$75)))</f>
        <v>4.0424929795334004</v>
      </c>
      <c r="K93" s="2">
        <f>IF($F$75="n/a",0,IF(K$77&lt;=$C93,0,IF(K$77&gt;($F$75+$C93),INDEX($D$89:$W$89,,$C93)-SUM($D93:J93),INDEX($D$89:$W$89,,$C93)/$F$75)))</f>
        <v>4.0424929795334004</v>
      </c>
      <c r="L93" s="2">
        <f>IF($F$75="n/a",0,IF(L$77&lt;=$C93,0,IF(L$77&gt;($F$75+$C93),INDEX($D$89:$W$89,,$C93)-SUM($D93:K93),INDEX($D$89:$W$89,,$C93)/$F$75)))</f>
        <v>4.0424929795334004</v>
      </c>
      <c r="M93" s="2">
        <f>IF($F$75="n/a",0,IF(M$77&lt;=$C93,0,IF(M$77&gt;($F$75+$C93),INDEX($D$89:$W$89,,$C93)-SUM($D93:L93),INDEX($D$89:$W$89,,$C93)/$F$75)))</f>
        <v>4.0424929795334004</v>
      </c>
      <c r="N93" s="170">
        <f>IF($F$75="n/a",0,IF(N$77&lt;=$C93,0,IF(N$77&gt;($F$75+$C93),INDEX($D$89:$W$89,,$C93)-SUM($D93:M93),INDEX($D$89:$W$89,,$C93)/$F$75)))*0.5</f>
        <v>2.0212464897667002</v>
      </c>
      <c r="O93" s="25">
        <f>IF($F$75="n/a",0,IF(O$77&lt;=$C93,0,IF(O$77&gt;($F$75+$C93),INDEX($D$89:$W$89,,$C93)-SUM($D93:N93),INDEX($D$89:$W$89,,$C93)/$F$75)))</f>
        <v>4.0424929795334004</v>
      </c>
      <c r="P93" s="2">
        <f>IF($F$75="n/a",0,IF(P$77&lt;=$C93,0,IF(P$77&gt;($F$75+$C93),INDEX($D$89:$W$89,,$C93)-SUM($D93:O93),INDEX($D$89:$W$89,,$C93)/$F$75)))</f>
        <v>4.0424929795334004</v>
      </c>
      <c r="Q93" s="2">
        <f>IF($F$75="n/a",0,IF(Q$77&lt;=$C93,0,IF(Q$77&gt;($F$75+$C93),INDEX($D$89:$W$89,,$C93)-SUM($D93:P93),INDEX($D$89:$W$89,,$C93)/$F$75)))</f>
        <v>4.0424929795334004</v>
      </c>
      <c r="R93" s="2">
        <f>IF($F$75="n/a",0,IF(R$77&lt;=$C93,0,IF(R$77&gt;($F$75+$C93),INDEX($D$89:$W$89,,$C93)-SUM($D93:Q93),INDEX($D$89:$W$89,,$C93)/$F$75)))</f>
        <v>4.0424929795334004</v>
      </c>
      <c r="S93" s="2">
        <f>IF($F$75="n/a",0,IF(S$77&lt;=$C93,0,IF(S$77&gt;($F$75+$C93),INDEX($D$89:$W$89,,$C93)-SUM($D93:R93),INDEX($D$89:$W$89,,$C93)/$F$75)))</f>
        <v>4.0424929795334004</v>
      </c>
      <c r="T93" s="2">
        <f>IF($F$75="n/a",0,IF(T$77&lt;=$C93,0,IF(T$77&gt;($F$75+$C93),INDEX($D$89:$W$89,,$C93)-SUM($D93:S93),INDEX($D$89:$W$89,,$C93)/$F$75)))</f>
        <v>4.0424929795334004</v>
      </c>
      <c r="U93" s="2">
        <f>IF($F$75="n/a",0,IF(U$77&lt;=$C93,0,IF(U$77&gt;($F$75+$C93),INDEX($D$89:$W$89,,$C93)-SUM($D93:T93),INDEX($D$89:$W$89,,$C93)/$F$75)))</f>
        <v>4.0424929795334004</v>
      </c>
      <c r="V93" s="2">
        <f>IF($F$75="n/a",0,IF(V$77&lt;=$C93,0,IF(V$77&gt;($F$75+$C93),INDEX($D$89:$W$89,,$C93)-SUM($D93:U93),INDEX($D$89:$W$89,,$C93)/$F$75)))</f>
        <v>4.0424929795334004</v>
      </c>
      <c r="W93" s="2">
        <f>IF($F$75="n/a",0,IF(W$77&lt;=$C93,0,IF(W$77&gt;($F$75+$C93),INDEX($D$89:$W$89,,$C93)-SUM($D93:V93),INDEX($D$89:$W$89,,$C93)/$F$75)))</f>
        <v>4.0424929795334004</v>
      </c>
      <c r="X93" s="2">
        <f>IF($F$75="n/a",0,IF(X$77&lt;=$C93,0,IF(X$77&gt;($F$75+$C93),INDEX($D$89:$W$89,,$C93)-SUM($D93:W93),INDEX($D$89:$W$89,,$C93)/$F$75)))</f>
        <v>4.0424929795334004</v>
      </c>
      <c r="Y93" s="2">
        <f>IF($F$75="n/a",0,IF(Y$77&lt;=$C93,0,IF(Y$77&gt;($F$75+$C93),INDEX($D$89:$W$89,,$C93)-SUM($D93:X93),INDEX($D$89:$W$89,,$C93)/$F$75)))</f>
        <v>4.0424929795334004</v>
      </c>
      <c r="Z93" s="2">
        <f>IF($F$75="n/a",0,IF(Z$77&lt;=$C93,0,IF(Z$77&gt;($F$75+$C93),INDEX($D$89:$W$89,,$C93)-SUM($D93:Y93),INDEX($D$89:$W$89,,$C93)/$F$75)))</f>
        <v>4.0424929795334004</v>
      </c>
      <c r="AA93" s="2">
        <f>IF($F$75="n/a",0,IF(AA$77&lt;=$C93,0,IF(AA$77&gt;($F$75+$C93),INDEX($D$89:$W$89,,$C93)-SUM($D93:Z93),INDEX($D$89:$W$89,,$C93)/$F$75)))</f>
        <v>4.0424929795334004</v>
      </c>
      <c r="AB93" s="2">
        <f>IF($F$75="n/a",0,IF(AB$77&lt;=$C93,0,IF(AB$77&gt;($F$75+$C93),INDEX($D$89:$W$89,,$C93)-SUM($D93:AA93),INDEX($D$89:$W$89,,$C93)/$F$75)))</f>
        <v>4.0424929795334004</v>
      </c>
      <c r="AC93" s="2">
        <f>IF($F$75="n/a",0,IF(AC$77&lt;=$C93,0,IF(AC$77&gt;($F$75+$C93),INDEX($D$89:$W$89,,$C93)-SUM($D93:AB93),INDEX($D$89:$W$89,,$C93)/$F$75)))</f>
        <v>4.0424929795334004</v>
      </c>
      <c r="AD93" s="2">
        <f>IF($F$75="n/a",0,IF(AD$77&lt;=$C93,0,IF(AD$77&gt;($F$75+$C93),INDEX($D$89:$W$89,,$C93)-SUM($D93:AC93),INDEX($D$89:$W$89,,$C93)/$F$75)))</f>
        <v>4.0424929795334004</v>
      </c>
      <c r="AE93" s="2">
        <f>IF($F$75="n/a",0,IF(AE$77&lt;=$C93,0,IF(AE$77&gt;($F$75+$C93),INDEX($D$89:$W$89,,$C93)-SUM($D93:AD93),INDEX($D$89:$W$89,,$C93)/$F$75)))</f>
        <v>4.0424929795334004</v>
      </c>
      <c r="AF93" s="2">
        <f>IF($F$75="n/a",0,IF(AF$77&lt;=$C93,0,IF(AF$77&gt;($F$75+$C93),INDEX($D$89:$W$89,,$C93)-SUM($D93:AE93),INDEX($D$89:$W$89,,$C93)/$F$75)))</f>
        <v>4.0424929795334004</v>
      </c>
      <c r="AG93" s="2">
        <f>IF($F$75="n/a",0,IF(AG$77&lt;=$C93,0,IF(AG$77&gt;($F$75+$C93),INDEX($D$89:$W$89,,$C93)-SUM($D93:AF93),INDEX($D$89:$W$89,,$C93)/$F$75)))</f>
        <v>4.0424929795334004</v>
      </c>
      <c r="AH93" s="2">
        <f>IF($F$75="n/a",0,IF(AH$77&lt;=$C93,0,IF(AH$77&gt;($F$75+$C93),INDEX($D$89:$W$89,,$C93)-SUM($D93:AG93),INDEX($D$89:$W$89,,$C93)/$F$75)))</f>
        <v>4.0424929795334004</v>
      </c>
      <c r="AI93" s="2">
        <f>IF($F$75="n/a",0,IF(AI$77&lt;=$C93,0,IF(AI$77&gt;($F$75+$C93),INDEX($D$89:$W$89,,$C93)-SUM($D93:AH93),INDEX($D$89:$W$89,,$C93)/$F$75)))</f>
        <v>4.0424929795334004</v>
      </c>
      <c r="AJ93" s="2">
        <f>IF($F$75="n/a",0,IF(AJ$77&lt;=$C93,0,IF(AJ$77&gt;($F$75+$C93),INDEX($D$89:$W$89,,$C93)-SUM($D93:AI93),INDEX($D$89:$W$89,,$C93)/$F$75)))</f>
        <v>4.0424929795334004</v>
      </c>
      <c r="AK93" s="2">
        <f>IF($F$75="n/a",0,IF(AK$77&lt;=$C93,0,IF(AK$77&gt;($F$75+$C93),INDEX($D$89:$W$89,,$C93)-SUM($D93:AJ93),INDEX($D$89:$W$89,,$C93)/$F$75)))</f>
        <v>4.0424929795334004</v>
      </c>
      <c r="AL93" s="2">
        <f>IF($F$75="n/a",0,IF(AL$77&lt;=$C93,0,IF(AL$77&gt;($F$75+$C93),INDEX($D$89:$W$89,,$C93)-SUM($D93:AK93),INDEX($D$89:$W$89,,$C93)/$F$75)))</f>
        <v>4.0424929795334004</v>
      </c>
      <c r="AM93" s="2">
        <f>IF($F$75="n/a",0,IF(AM$77&lt;=$C93,0,IF(AM$77&gt;($F$75+$C93),INDEX($D$89:$W$89,,$C93)-SUM($D93:AL93),INDEX($D$89:$W$89,,$C93)/$F$75)))</f>
        <v>4.0424929795334004</v>
      </c>
      <c r="AN93" s="2">
        <f>IF($F$75="n/a",0,IF(AN$77&lt;=$C93,0,IF(AN$77&gt;($F$75+$C93),INDEX($D$89:$W$89,,$C93)-SUM($D93:AM93),INDEX($D$89:$W$89,,$C93)/$F$75)))</f>
        <v>4.0424929795334004</v>
      </c>
      <c r="AO93" s="2">
        <f>IF($F$75="n/a",0,IF(AO$77&lt;=$C93,0,IF(AO$77&gt;($F$75+$C93),INDEX($D$89:$W$89,,$C93)-SUM($D93:AN93),INDEX($D$89:$W$89,,$C93)/$F$75)))</f>
        <v>4.0424929795334004</v>
      </c>
      <c r="AP93" s="2">
        <f>IF($F$75="n/a",0,IF(AP$77&lt;=$C93,0,IF(AP$77&gt;($F$75+$C93),INDEX($D$89:$W$89,,$C93)-SUM($D93:AO93),INDEX($D$89:$W$89,,$C93)/$F$75)))</f>
        <v>4.0424929795334004</v>
      </c>
      <c r="AQ93" s="2">
        <f>IF($F$75="n/a",0,IF(AQ$77&lt;=$C93,0,IF(AQ$77&gt;($F$75+$C93),INDEX($D$89:$W$89,,$C93)-SUM($D93:AP93),INDEX($D$89:$W$89,,$C93)/$F$75)))</f>
        <v>4.0424929795334004</v>
      </c>
      <c r="AR93" s="2">
        <f>IF($F$75="n/a",0,IF(AR$77&lt;=$C93,0,IF(AR$77&gt;($F$75+$C93),INDEX($D$89:$W$89,,$C93)-SUM($D93:AQ93),INDEX($D$89:$W$89,,$C93)/$F$75)))</f>
        <v>4.0424929795334004</v>
      </c>
      <c r="AS93" s="2">
        <f>IF($F$75="n/a",0,IF(AS$77&lt;=$C93,0,IF(AS$77&gt;($F$75+$C93),INDEX($D$89:$W$89,,$C93)-SUM($D93:AR93),INDEX($D$89:$W$89,,$C93)/$F$75)))</f>
        <v>4.0424929795334004</v>
      </c>
      <c r="AT93" s="2">
        <f>IF($F$75="n/a",0,IF(AT$77&lt;=$C93,0,IF(AT$77&gt;($F$75+$C93),INDEX($D$89:$W$89,,$C93)-SUM($D93:AS93),INDEX($D$89:$W$89,,$C93)/$F$75)))</f>
        <v>4.0424929795334004</v>
      </c>
      <c r="AU93" s="2">
        <f>IF($F$75="n/a",0,IF(AU$77&lt;=$C93,0,IF(AU$77&gt;($F$75+$C93),INDEX($D$89:$W$89,,$C93)-SUM($D93:AT93),INDEX($D$89:$W$89,,$C93)/$F$75)))</f>
        <v>4.0424929795334004</v>
      </c>
      <c r="AV93" s="2">
        <f>IF($F$75="n/a",0,IF(AV$77&lt;=$C93,0,IF(AV$77&gt;($F$75+$C93),INDEX($D$89:$W$89,,$C93)-SUM($D93:AU93),INDEX($D$89:$W$89,,$C93)/$F$75)))</f>
        <v>4.0424929795334004</v>
      </c>
      <c r="AW93" s="2">
        <f>IF($F$75="n/a",0,IF(AW$77&lt;=$C93,0,IF(AW$77&gt;($F$75+$C93),INDEX($D$89:$W$89,,$C93)-SUM($D93:AV93),INDEX($D$89:$W$89,,$C93)/$F$75)))</f>
        <v>4.0424929795334004</v>
      </c>
      <c r="AX93" s="2">
        <f>IF($F$75="n/a",0,IF(AX$77&lt;=$C93,0,IF(AX$77&gt;($F$75+$C93),INDEX($D$89:$W$89,,$C93)-SUM($D93:AW93),INDEX($D$89:$W$89,,$C93)/$F$75)))</f>
        <v>4.0424929795334004</v>
      </c>
      <c r="AY93" s="2">
        <f>IF($F$75="n/a",0,IF(AY$77&lt;=$C93,0,IF(AY$77&gt;($F$75+$C93),INDEX($D$89:$W$89,,$C93)-SUM($D93:AX93),INDEX($D$89:$W$89,,$C93)/$F$75)))</f>
        <v>4.0424929795334004</v>
      </c>
      <c r="AZ93" s="2">
        <f>IF($F$75="n/a",0,IF(AZ$77&lt;=$C93,0,IF(AZ$77&gt;($F$75+$C93),INDEX($D$89:$W$89,,$C93)-SUM($D93:AY93),INDEX($D$89:$W$89,,$C93)/$F$75)))</f>
        <v>4.0424929795334004</v>
      </c>
      <c r="BA93" s="2">
        <f>IF($F$75="n/a",0,IF(BA$77&lt;=$C93,0,IF(BA$77&gt;($F$75+$C93),INDEX($D$89:$W$89,,$C93)-SUM($D93:AZ93),INDEX($D$89:$W$89,,$C93)/$F$75)))</f>
        <v>4.0424929795334004</v>
      </c>
      <c r="BB93" s="2">
        <f>IF($F$75="n/a",0,IF(BB$77&lt;=$C93,0,IF(BB$77&gt;($F$75+$C93),INDEX($D$89:$W$89,,$C93)-SUM($D93:BA93),INDEX($D$89:$W$89,,$C93)/$F$75)))</f>
        <v>4.0424929795334004</v>
      </c>
      <c r="BC93" s="2">
        <f>IF($F$75="n/a",0,IF(BC$77&lt;=$C93,0,IF(BC$77&gt;($F$75+$C93),INDEX($D$89:$W$89,,$C93)-SUM($D93:BB93),INDEX($D$89:$W$89,,$C93)/$F$75)))</f>
        <v>4.0424929795334004</v>
      </c>
      <c r="BD93" s="2">
        <f>IF($F$75="n/a",0,IF(BD$77&lt;=$C93,0,IF(BD$77&gt;($F$75+$C93),INDEX($D$89:$W$89,,$C93)-SUM($D93:BC93),INDEX($D$89:$W$89,,$C93)/$F$75)))</f>
        <v>2.021246489766753</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c r="BQ93" s="2">
        <f>IF($F$75="n/a",0,IF(BQ$77&lt;=$C93,0,IF(BQ$77&gt;($F$75+$C93),INDEX($D$89:$W$89,,$C93)-SUM($D93:BP93),INDEX($D$89:$W$89,,$C93)/$F$75)))</f>
        <v>0</v>
      </c>
      <c r="BR93" s="2">
        <f>IF($F$75="n/a",0,IF(BR$77&lt;=$C93,0,IF(BR$77&gt;($F$75+$C93),INDEX($D$89:$W$89,,$C93)-SUM($D93:BQ93),INDEX($D$89:$W$89,,$C93)/$F$75)))</f>
        <v>0</v>
      </c>
      <c r="BS93" s="2">
        <f>IF($F$75="n/a",0,IF(BS$77&lt;=$C93,0,IF(BS$77&gt;($F$75+$C93),INDEX($D$89:$W$89,,$C93)-SUM($D93:BR93),INDEX($D$89:$W$89,,$C93)/$F$75)))</f>
        <v>0</v>
      </c>
    </row>
    <row r="94" spans="1:71">
      <c r="B94" s="193">
        <v>2013</v>
      </c>
      <c r="C94" s="24">
        <v>3</v>
      </c>
      <c r="E94" s="2">
        <f>IF($F$75="n/a",0,IF(E$77&lt;=$C94,0,IF(E$77&gt;($F$75+$C94),INDEX($D$89:$W$89,,$C94)-SUM($D94:D94),INDEX($D$89:$W$89,,$C94)/$F$75)))</f>
        <v>0</v>
      </c>
      <c r="F94" s="2">
        <f>IF($F$75="n/a",0,IF(F$77&lt;=$C94,0,IF(F$77&gt;($F$75+$C94),INDEX($D$89:$W$89,,$C94)-SUM($D94:E94),INDEX($D$89:$W$89,,$C94)/$F$75)))</f>
        <v>0</v>
      </c>
      <c r="G94" s="2">
        <f>IF($F$75="n/a",0,IF(G$77&lt;=$C94,0,IF(G$77&gt;($F$75+$C94),INDEX($D$89:$W$89,,$C94)-SUM($D94:F94),INDEX($D$89:$W$89,,$C94)/$F$75)))</f>
        <v>4.6472012400535077</v>
      </c>
      <c r="H94" s="2">
        <f>IF($F$75="n/a",0,IF(H$77&lt;=$C94,0,IF(H$77&gt;($F$75+$C94),INDEX($D$89:$W$89,,$C94)-SUM($D94:G94),INDEX($D$89:$W$89,,$C94)/$F$75)))</f>
        <v>4.6472012400535077</v>
      </c>
      <c r="I94" s="2">
        <f>IF($F$75="n/a",0,IF(I$77&lt;=$C94,0,IF(I$77&gt;($F$75+$C94),INDEX($D$89:$W$89,,$C94)-SUM($D94:H94),INDEX($D$89:$W$89,,$C94)/$F$75)))</f>
        <v>4.6472012400535077</v>
      </c>
      <c r="J94" s="2">
        <f>IF($F$75="n/a",0,IF(J$77&lt;=$C94,0,IF(J$77&gt;($F$75+$C94),INDEX($D$89:$W$89,,$C94)-SUM($D94:I94),INDEX($D$89:$W$89,,$C94)/$F$75)))</f>
        <v>4.6472012400535077</v>
      </c>
      <c r="K94" s="2">
        <f>IF($F$75="n/a",0,IF(K$77&lt;=$C94,0,IF(K$77&gt;($F$75+$C94),INDEX($D$89:$W$89,,$C94)-SUM($D94:J94),INDEX($D$89:$W$89,,$C94)/$F$75)))</f>
        <v>4.6472012400535077</v>
      </c>
      <c r="L94" s="2">
        <f>IF($F$75="n/a",0,IF(L$77&lt;=$C94,0,IF(L$77&gt;($F$75+$C94),INDEX($D$89:$W$89,,$C94)-SUM($D94:K94),INDEX($D$89:$W$89,,$C94)/$F$75)))</f>
        <v>4.6472012400535077</v>
      </c>
      <c r="M94" s="2">
        <f>IF($F$75="n/a",0,IF(M$77&lt;=$C94,0,IF(M$77&gt;($F$75+$C94),INDEX($D$89:$W$89,,$C94)-SUM($D94:L94),INDEX($D$89:$W$89,,$C94)/$F$75)))</f>
        <v>4.6472012400535077</v>
      </c>
      <c r="N94" s="170">
        <f>IF($F$75="n/a",0,IF(N$77&lt;=$C94,0,IF(N$77&gt;($F$75+$C94),INDEX($D$89:$W$89,,$C94)-SUM($D94:M94),INDEX($D$89:$W$89,,$C94)/$F$75)))*0.5</f>
        <v>2.3236006200267538</v>
      </c>
      <c r="O94" s="25">
        <f>IF($F$75="n/a",0,IF(O$77&lt;=$C94,0,IF(O$77&gt;($F$75+$C94),INDEX($D$89:$W$89,,$C94)-SUM($D94:N94),INDEX($D$89:$W$89,,$C94)/$F$75)))</f>
        <v>4.6472012400535077</v>
      </c>
      <c r="P94" s="2">
        <f>IF($F$75="n/a",0,IF(P$77&lt;=$C94,0,IF(P$77&gt;($F$75+$C94),INDEX($D$89:$W$89,,$C94)-SUM($D94:O94),INDEX($D$89:$W$89,,$C94)/$F$75)))</f>
        <v>4.6472012400535077</v>
      </c>
      <c r="Q94" s="2">
        <f>IF($F$75="n/a",0,IF(Q$77&lt;=$C94,0,IF(Q$77&gt;($F$75+$C94),INDEX($D$89:$W$89,,$C94)-SUM($D94:P94),INDEX($D$89:$W$89,,$C94)/$F$75)))</f>
        <v>4.6472012400535077</v>
      </c>
      <c r="R94" s="2">
        <f>IF($F$75="n/a",0,IF(R$77&lt;=$C94,0,IF(R$77&gt;($F$75+$C94),INDEX($D$89:$W$89,,$C94)-SUM($D94:Q94),INDEX($D$89:$W$89,,$C94)/$F$75)))</f>
        <v>4.6472012400535077</v>
      </c>
      <c r="S94" s="2">
        <f>IF($F$75="n/a",0,IF(S$77&lt;=$C94,0,IF(S$77&gt;($F$75+$C94),INDEX($D$89:$W$89,,$C94)-SUM($D94:R94),INDEX($D$89:$W$89,,$C94)/$F$75)))</f>
        <v>4.6472012400535077</v>
      </c>
      <c r="T94" s="2">
        <f>IF($F$75="n/a",0,IF(T$77&lt;=$C94,0,IF(T$77&gt;($F$75+$C94),INDEX($D$89:$W$89,,$C94)-SUM($D94:S94),INDEX($D$89:$W$89,,$C94)/$F$75)))</f>
        <v>4.6472012400535077</v>
      </c>
      <c r="U94" s="2">
        <f>IF($F$75="n/a",0,IF(U$77&lt;=$C94,0,IF(U$77&gt;($F$75+$C94),INDEX($D$89:$W$89,,$C94)-SUM($D94:T94),INDEX($D$89:$W$89,,$C94)/$F$75)))</f>
        <v>4.6472012400535077</v>
      </c>
      <c r="V94" s="2">
        <f>IF($F$75="n/a",0,IF(V$77&lt;=$C94,0,IF(V$77&gt;($F$75+$C94),INDEX($D$89:$W$89,,$C94)-SUM($D94:U94),INDEX($D$89:$W$89,,$C94)/$F$75)))</f>
        <v>4.6472012400535077</v>
      </c>
      <c r="W94" s="2">
        <f>IF($F$75="n/a",0,IF(W$77&lt;=$C94,0,IF(W$77&gt;($F$75+$C94),INDEX($D$89:$W$89,,$C94)-SUM($D94:V94),INDEX($D$89:$W$89,,$C94)/$F$75)))</f>
        <v>4.6472012400535077</v>
      </c>
      <c r="X94" s="2">
        <f>IF($F$75="n/a",0,IF(X$77&lt;=$C94,0,IF(X$77&gt;($F$75+$C94),INDEX($D$89:$W$89,,$C94)-SUM($D94:W94),INDEX($D$89:$W$89,,$C94)/$F$75)))</f>
        <v>4.6472012400535077</v>
      </c>
      <c r="Y94" s="2">
        <f>IF($F$75="n/a",0,IF(Y$77&lt;=$C94,0,IF(Y$77&gt;($F$75+$C94),INDEX($D$89:$W$89,,$C94)-SUM($D94:X94),INDEX($D$89:$W$89,,$C94)/$F$75)))</f>
        <v>4.6472012400535077</v>
      </c>
      <c r="Z94" s="2">
        <f>IF($F$75="n/a",0,IF(Z$77&lt;=$C94,0,IF(Z$77&gt;($F$75+$C94),INDEX($D$89:$W$89,,$C94)-SUM($D94:Y94),INDEX($D$89:$W$89,,$C94)/$F$75)))</f>
        <v>4.6472012400535077</v>
      </c>
      <c r="AA94" s="2">
        <f>IF($F$75="n/a",0,IF(AA$77&lt;=$C94,0,IF(AA$77&gt;($F$75+$C94),INDEX($D$89:$W$89,,$C94)-SUM($D94:Z94),INDEX($D$89:$W$89,,$C94)/$F$75)))</f>
        <v>4.6472012400535077</v>
      </c>
      <c r="AB94" s="2">
        <f>IF($F$75="n/a",0,IF(AB$77&lt;=$C94,0,IF(AB$77&gt;($F$75+$C94),INDEX($D$89:$W$89,,$C94)-SUM($D94:AA94),INDEX($D$89:$W$89,,$C94)/$F$75)))</f>
        <v>4.6472012400535077</v>
      </c>
      <c r="AC94" s="2">
        <f>IF($F$75="n/a",0,IF(AC$77&lt;=$C94,0,IF(AC$77&gt;($F$75+$C94),INDEX($D$89:$W$89,,$C94)-SUM($D94:AB94),INDEX($D$89:$W$89,,$C94)/$F$75)))</f>
        <v>4.6472012400535077</v>
      </c>
      <c r="AD94" s="2">
        <f>IF($F$75="n/a",0,IF(AD$77&lt;=$C94,0,IF(AD$77&gt;($F$75+$C94),INDEX($D$89:$W$89,,$C94)-SUM($D94:AC94),INDEX($D$89:$W$89,,$C94)/$F$75)))</f>
        <v>4.6472012400535077</v>
      </c>
      <c r="AE94" s="2">
        <f>IF($F$75="n/a",0,IF(AE$77&lt;=$C94,0,IF(AE$77&gt;($F$75+$C94),INDEX($D$89:$W$89,,$C94)-SUM($D94:AD94),INDEX($D$89:$W$89,,$C94)/$F$75)))</f>
        <v>4.6472012400535077</v>
      </c>
      <c r="AF94" s="2">
        <f>IF($F$75="n/a",0,IF(AF$77&lt;=$C94,0,IF(AF$77&gt;($F$75+$C94),INDEX($D$89:$W$89,,$C94)-SUM($D94:AE94),INDEX($D$89:$W$89,,$C94)/$F$75)))</f>
        <v>4.6472012400535077</v>
      </c>
      <c r="AG94" s="2">
        <f>IF($F$75="n/a",0,IF(AG$77&lt;=$C94,0,IF(AG$77&gt;($F$75+$C94),INDEX($D$89:$W$89,,$C94)-SUM($D94:AF94),INDEX($D$89:$W$89,,$C94)/$F$75)))</f>
        <v>4.6472012400535077</v>
      </c>
      <c r="AH94" s="2">
        <f>IF($F$75="n/a",0,IF(AH$77&lt;=$C94,0,IF(AH$77&gt;($F$75+$C94),INDEX($D$89:$W$89,,$C94)-SUM($D94:AG94),INDEX($D$89:$W$89,,$C94)/$F$75)))</f>
        <v>4.6472012400535077</v>
      </c>
      <c r="AI94" s="2">
        <f>IF($F$75="n/a",0,IF(AI$77&lt;=$C94,0,IF(AI$77&gt;($F$75+$C94),INDEX($D$89:$W$89,,$C94)-SUM($D94:AH94),INDEX($D$89:$W$89,,$C94)/$F$75)))</f>
        <v>4.6472012400535077</v>
      </c>
      <c r="AJ94" s="2">
        <f>IF($F$75="n/a",0,IF(AJ$77&lt;=$C94,0,IF(AJ$77&gt;($F$75+$C94),INDEX($D$89:$W$89,,$C94)-SUM($D94:AI94),INDEX($D$89:$W$89,,$C94)/$F$75)))</f>
        <v>4.6472012400535077</v>
      </c>
      <c r="AK94" s="2">
        <f>IF($F$75="n/a",0,IF(AK$77&lt;=$C94,0,IF(AK$77&gt;($F$75+$C94),INDEX($D$89:$W$89,,$C94)-SUM($D94:AJ94),INDEX($D$89:$W$89,,$C94)/$F$75)))</f>
        <v>4.6472012400535077</v>
      </c>
      <c r="AL94" s="2">
        <f>IF($F$75="n/a",0,IF(AL$77&lt;=$C94,0,IF(AL$77&gt;($F$75+$C94),INDEX($D$89:$W$89,,$C94)-SUM($D94:AK94),INDEX($D$89:$W$89,,$C94)/$F$75)))</f>
        <v>4.6472012400535077</v>
      </c>
      <c r="AM94" s="2">
        <f>IF($F$75="n/a",0,IF(AM$77&lt;=$C94,0,IF(AM$77&gt;($F$75+$C94),INDEX($D$89:$W$89,,$C94)-SUM($D94:AL94),INDEX($D$89:$W$89,,$C94)/$F$75)))</f>
        <v>4.6472012400535077</v>
      </c>
      <c r="AN94" s="2">
        <f>IF($F$75="n/a",0,IF(AN$77&lt;=$C94,0,IF(AN$77&gt;($F$75+$C94),INDEX($D$89:$W$89,,$C94)-SUM($D94:AM94),INDEX($D$89:$W$89,,$C94)/$F$75)))</f>
        <v>4.6472012400535077</v>
      </c>
      <c r="AO94" s="2">
        <f>IF($F$75="n/a",0,IF(AO$77&lt;=$C94,0,IF(AO$77&gt;($F$75+$C94),INDEX($D$89:$W$89,,$C94)-SUM($D94:AN94),INDEX($D$89:$W$89,,$C94)/$F$75)))</f>
        <v>4.6472012400535077</v>
      </c>
      <c r="AP94" s="2">
        <f>IF($F$75="n/a",0,IF(AP$77&lt;=$C94,0,IF(AP$77&gt;($F$75+$C94),INDEX($D$89:$W$89,,$C94)-SUM($D94:AO94),INDEX($D$89:$W$89,,$C94)/$F$75)))</f>
        <v>4.6472012400535077</v>
      </c>
      <c r="AQ94" s="2">
        <f>IF($F$75="n/a",0,IF(AQ$77&lt;=$C94,0,IF(AQ$77&gt;($F$75+$C94),INDEX($D$89:$W$89,,$C94)-SUM($D94:AP94),INDEX($D$89:$W$89,,$C94)/$F$75)))</f>
        <v>4.6472012400535077</v>
      </c>
      <c r="AR94" s="2">
        <f>IF($F$75="n/a",0,IF(AR$77&lt;=$C94,0,IF(AR$77&gt;($F$75+$C94),INDEX($D$89:$W$89,,$C94)-SUM($D94:AQ94),INDEX($D$89:$W$89,,$C94)/$F$75)))</f>
        <v>4.6472012400535077</v>
      </c>
      <c r="AS94" s="2">
        <f>IF($F$75="n/a",0,IF(AS$77&lt;=$C94,0,IF(AS$77&gt;($F$75+$C94),INDEX($D$89:$W$89,,$C94)-SUM($D94:AR94),INDEX($D$89:$W$89,,$C94)/$F$75)))</f>
        <v>4.6472012400535077</v>
      </c>
      <c r="AT94" s="2">
        <f>IF($F$75="n/a",0,IF(AT$77&lt;=$C94,0,IF(AT$77&gt;($F$75+$C94),INDEX($D$89:$W$89,,$C94)-SUM($D94:AS94),INDEX($D$89:$W$89,,$C94)/$F$75)))</f>
        <v>4.6472012400535077</v>
      </c>
      <c r="AU94" s="2">
        <f>IF($F$75="n/a",0,IF(AU$77&lt;=$C94,0,IF(AU$77&gt;($F$75+$C94),INDEX($D$89:$W$89,,$C94)-SUM($D94:AT94),INDEX($D$89:$W$89,,$C94)/$F$75)))</f>
        <v>4.6472012400535077</v>
      </c>
      <c r="AV94" s="2">
        <f>IF($F$75="n/a",0,IF(AV$77&lt;=$C94,0,IF(AV$77&gt;($F$75+$C94),INDEX($D$89:$W$89,,$C94)-SUM($D94:AU94),INDEX($D$89:$W$89,,$C94)/$F$75)))</f>
        <v>4.6472012400535077</v>
      </c>
      <c r="AW94" s="2">
        <f>IF($F$75="n/a",0,IF(AW$77&lt;=$C94,0,IF(AW$77&gt;($F$75+$C94),INDEX($D$89:$W$89,,$C94)-SUM($D94:AV94),INDEX($D$89:$W$89,,$C94)/$F$75)))</f>
        <v>4.6472012400535077</v>
      </c>
      <c r="AX94" s="2">
        <f>IF($F$75="n/a",0,IF(AX$77&lt;=$C94,0,IF(AX$77&gt;($F$75+$C94),INDEX($D$89:$W$89,,$C94)-SUM($D94:AW94),INDEX($D$89:$W$89,,$C94)/$F$75)))</f>
        <v>4.6472012400535077</v>
      </c>
      <c r="AY94" s="2">
        <f>IF($F$75="n/a",0,IF(AY$77&lt;=$C94,0,IF(AY$77&gt;($F$75+$C94),INDEX($D$89:$W$89,,$C94)-SUM($D94:AX94),INDEX($D$89:$W$89,,$C94)/$F$75)))</f>
        <v>4.6472012400535077</v>
      </c>
      <c r="AZ94" s="2">
        <f>IF($F$75="n/a",0,IF(AZ$77&lt;=$C94,0,IF(AZ$77&gt;($F$75+$C94),INDEX($D$89:$W$89,,$C94)-SUM($D94:AY94),INDEX($D$89:$W$89,,$C94)/$F$75)))</f>
        <v>4.6472012400535077</v>
      </c>
      <c r="BA94" s="2">
        <f>IF($F$75="n/a",0,IF(BA$77&lt;=$C94,0,IF(BA$77&gt;($F$75+$C94),INDEX($D$89:$W$89,,$C94)-SUM($D94:AZ94),INDEX($D$89:$W$89,,$C94)/$F$75)))</f>
        <v>4.6472012400535077</v>
      </c>
      <c r="BB94" s="2">
        <f>IF($F$75="n/a",0,IF(BB$77&lt;=$C94,0,IF(BB$77&gt;($F$75+$C94),INDEX($D$89:$W$89,,$C94)-SUM($D94:BA94),INDEX($D$89:$W$89,,$C94)/$F$75)))</f>
        <v>4.6472012400535077</v>
      </c>
      <c r="BC94" s="2">
        <f>IF($F$75="n/a",0,IF(BC$77&lt;=$C94,0,IF(BC$77&gt;($F$75+$C94),INDEX($D$89:$W$89,,$C94)-SUM($D94:BB94),INDEX($D$89:$W$89,,$C94)/$F$75)))</f>
        <v>4.6472012400535077</v>
      </c>
      <c r="BD94" s="2">
        <f>IF($F$75="n/a",0,IF(BD$77&lt;=$C94,0,IF(BD$77&gt;($F$75+$C94),INDEX($D$89:$W$89,,$C94)-SUM($D94:BC94),INDEX($D$89:$W$89,,$C94)/$F$75)))</f>
        <v>4.6472012400535077</v>
      </c>
      <c r="BE94" s="2">
        <f>IF($F$75="n/a",0,IF(BE$77&lt;=$C94,0,IF(BE$77&gt;($F$75+$C94),INDEX($D$89:$W$89,,$C94)-SUM($D94:BD94),INDEX($D$89:$W$89,,$C94)/$F$75)))</f>
        <v>2.3236006200268662</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c r="BQ94" s="2">
        <f>IF($F$75="n/a",0,IF(BQ$77&lt;=$C94,0,IF(BQ$77&gt;($F$75+$C94),INDEX($D$89:$W$89,,$C94)-SUM($D94:BP94),INDEX($D$89:$W$89,,$C94)/$F$75)))</f>
        <v>0</v>
      </c>
      <c r="BR94" s="2">
        <f>IF($F$75="n/a",0,IF(BR$77&lt;=$C94,0,IF(BR$77&gt;($F$75+$C94),INDEX($D$89:$W$89,,$C94)-SUM($D94:BQ94),INDEX($D$89:$W$89,,$C94)/$F$75)))</f>
        <v>0</v>
      </c>
      <c r="BS94" s="2">
        <f>IF($F$75="n/a",0,IF(BS$77&lt;=$C94,0,IF(BS$77&gt;($F$75+$C94),INDEX($D$89:$W$89,,$C94)-SUM($D94:BR94),INDEX($D$89:$W$89,,$C94)/$F$75)))</f>
        <v>0</v>
      </c>
    </row>
    <row r="95" spans="1:71">
      <c r="B95" s="193">
        <v>2014</v>
      </c>
      <c r="C95" s="24">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5.3141721218631153</v>
      </c>
      <c r="I95" s="2">
        <f>IF($F$75="n/a",0,IF(I$77&lt;=$C95,0,IF(I$77&gt;($F$75+$C95),INDEX($D$89:$W$89,,$C95)-SUM($D95:H95),INDEX($D$89:$W$89,,$C95)/$F$75)))</f>
        <v>5.3141721218631153</v>
      </c>
      <c r="J95" s="2">
        <f>IF($F$75="n/a",0,IF(J$77&lt;=$C95,0,IF(J$77&gt;($F$75+$C95),INDEX($D$89:$W$89,,$C95)-SUM($D95:I95),INDEX($D$89:$W$89,,$C95)/$F$75)))</f>
        <v>5.3141721218631153</v>
      </c>
      <c r="K95" s="2">
        <f>IF($F$75="n/a",0,IF(K$77&lt;=$C95,0,IF(K$77&gt;($F$75+$C95),INDEX($D$89:$W$89,,$C95)-SUM($D95:J95),INDEX($D$89:$W$89,,$C95)/$F$75)))</f>
        <v>5.3141721218631153</v>
      </c>
      <c r="L95" s="2">
        <f>IF($F$75="n/a",0,IF(L$77&lt;=$C95,0,IF(L$77&gt;($F$75+$C95),INDEX($D$89:$W$89,,$C95)-SUM($D95:K95),INDEX($D$89:$W$89,,$C95)/$F$75)))</f>
        <v>5.3141721218631153</v>
      </c>
      <c r="M95" s="2">
        <f>IF($F$75="n/a",0,IF(M$77&lt;=$C95,0,IF(M$77&gt;($F$75+$C95),INDEX($D$89:$W$89,,$C95)-SUM($D95:L95),INDEX($D$89:$W$89,,$C95)/$F$75)))</f>
        <v>5.3141721218631153</v>
      </c>
      <c r="N95" s="170">
        <f>IF($F$75="n/a",0,IF(N$77&lt;=$C95,0,IF(N$77&gt;($F$75+$C95),INDEX($D$89:$W$89,,$C95)-SUM($D95:M95),INDEX($D$89:$W$89,,$C95)/$F$75)))*0.5</f>
        <v>2.6570860609315576</v>
      </c>
      <c r="O95" s="25">
        <f>IF($F$75="n/a",0,IF(O$77&lt;=$C95,0,IF(O$77&gt;($F$75+$C95),INDEX($D$89:$W$89,,$C95)-SUM($D95:N95),INDEX($D$89:$W$89,,$C95)/$F$75)))</f>
        <v>5.3141721218631153</v>
      </c>
      <c r="P95" s="2">
        <f>IF($F$75="n/a",0,IF(P$77&lt;=$C95,0,IF(P$77&gt;($F$75+$C95),INDEX($D$89:$W$89,,$C95)-SUM($D95:O95),INDEX($D$89:$W$89,,$C95)/$F$75)))</f>
        <v>5.3141721218631153</v>
      </c>
      <c r="Q95" s="2">
        <f>IF($F$75="n/a",0,IF(Q$77&lt;=$C95,0,IF(Q$77&gt;($F$75+$C95),INDEX($D$89:$W$89,,$C95)-SUM($D95:P95),INDEX($D$89:$W$89,,$C95)/$F$75)))</f>
        <v>5.3141721218631153</v>
      </c>
      <c r="R95" s="2">
        <f>IF($F$75="n/a",0,IF(R$77&lt;=$C95,0,IF(R$77&gt;($F$75+$C95),INDEX($D$89:$W$89,,$C95)-SUM($D95:Q95),INDEX($D$89:$W$89,,$C95)/$F$75)))</f>
        <v>5.3141721218631153</v>
      </c>
      <c r="S95" s="2">
        <f>IF($F$75="n/a",0,IF(S$77&lt;=$C95,0,IF(S$77&gt;($F$75+$C95),INDEX($D$89:$W$89,,$C95)-SUM($D95:R95),INDEX($D$89:$W$89,,$C95)/$F$75)))</f>
        <v>5.3141721218631153</v>
      </c>
      <c r="T95" s="2">
        <f>IF($F$75="n/a",0,IF(T$77&lt;=$C95,0,IF(T$77&gt;($F$75+$C95),INDEX($D$89:$W$89,,$C95)-SUM($D95:S95),INDEX($D$89:$W$89,,$C95)/$F$75)))</f>
        <v>5.3141721218631153</v>
      </c>
      <c r="U95" s="2">
        <f>IF($F$75="n/a",0,IF(U$77&lt;=$C95,0,IF(U$77&gt;($F$75+$C95),INDEX($D$89:$W$89,,$C95)-SUM($D95:T95),INDEX($D$89:$W$89,,$C95)/$F$75)))</f>
        <v>5.3141721218631153</v>
      </c>
      <c r="V95" s="2">
        <f>IF($F$75="n/a",0,IF(V$77&lt;=$C95,0,IF(V$77&gt;($F$75+$C95),INDEX($D$89:$W$89,,$C95)-SUM($D95:U95),INDEX($D$89:$W$89,,$C95)/$F$75)))</f>
        <v>5.3141721218631153</v>
      </c>
      <c r="W95" s="2">
        <f>IF($F$75="n/a",0,IF(W$77&lt;=$C95,0,IF(W$77&gt;($F$75+$C95),INDEX($D$89:$W$89,,$C95)-SUM($D95:V95),INDEX($D$89:$W$89,,$C95)/$F$75)))</f>
        <v>5.3141721218631153</v>
      </c>
      <c r="X95" s="2">
        <f>IF($F$75="n/a",0,IF(X$77&lt;=$C95,0,IF(X$77&gt;($F$75+$C95),INDEX($D$89:$W$89,,$C95)-SUM($D95:W95),INDEX($D$89:$W$89,,$C95)/$F$75)))</f>
        <v>5.3141721218631153</v>
      </c>
      <c r="Y95" s="2">
        <f>IF($F$75="n/a",0,IF(Y$77&lt;=$C95,0,IF(Y$77&gt;($F$75+$C95),INDEX($D$89:$W$89,,$C95)-SUM($D95:X95),INDEX($D$89:$W$89,,$C95)/$F$75)))</f>
        <v>5.3141721218631153</v>
      </c>
      <c r="Z95" s="2">
        <f>IF($F$75="n/a",0,IF(Z$77&lt;=$C95,0,IF(Z$77&gt;($F$75+$C95),INDEX($D$89:$W$89,,$C95)-SUM($D95:Y95),INDEX($D$89:$W$89,,$C95)/$F$75)))</f>
        <v>5.3141721218631153</v>
      </c>
      <c r="AA95" s="2">
        <f>IF($F$75="n/a",0,IF(AA$77&lt;=$C95,0,IF(AA$77&gt;($F$75+$C95),INDEX($D$89:$W$89,,$C95)-SUM($D95:Z95),INDEX($D$89:$W$89,,$C95)/$F$75)))</f>
        <v>5.3141721218631153</v>
      </c>
      <c r="AB95" s="2">
        <f>IF($F$75="n/a",0,IF(AB$77&lt;=$C95,0,IF(AB$77&gt;($F$75+$C95),INDEX($D$89:$W$89,,$C95)-SUM($D95:AA95),INDEX($D$89:$W$89,,$C95)/$F$75)))</f>
        <v>5.3141721218631153</v>
      </c>
      <c r="AC95" s="2">
        <f>IF($F$75="n/a",0,IF(AC$77&lt;=$C95,0,IF(AC$77&gt;($F$75+$C95),INDEX($D$89:$W$89,,$C95)-SUM($D95:AB95),INDEX($D$89:$W$89,,$C95)/$F$75)))</f>
        <v>5.3141721218631153</v>
      </c>
      <c r="AD95" s="2">
        <f>IF($F$75="n/a",0,IF(AD$77&lt;=$C95,0,IF(AD$77&gt;($F$75+$C95),INDEX($D$89:$W$89,,$C95)-SUM($D95:AC95),INDEX($D$89:$W$89,,$C95)/$F$75)))</f>
        <v>5.3141721218631153</v>
      </c>
      <c r="AE95" s="2">
        <f>IF($F$75="n/a",0,IF(AE$77&lt;=$C95,0,IF(AE$77&gt;($F$75+$C95),INDEX($D$89:$W$89,,$C95)-SUM($D95:AD95),INDEX($D$89:$W$89,,$C95)/$F$75)))</f>
        <v>5.3141721218631153</v>
      </c>
      <c r="AF95" s="2">
        <f>IF($F$75="n/a",0,IF(AF$77&lt;=$C95,0,IF(AF$77&gt;($F$75+$C95),INDEX($D$89:$W$89,,$C95)-SUM($D95:AE95),INDEX($D$89:$W$89,,$C95)/$F$75)))</f>
        <v>5.3141721218631153</v>
      </c>
      <c r="AG95" s="2">
        <f>IF($F$75="n/a",0,IF(AG$77&lt;=$C95,0,IF(AG$77&gt;($F$75+$C95),INDEX($D$89:$W$89,,$C95)-SUM($D95:AF95),INDEX($D$89:$W$89,,$C95)/$F$75)))</f>
        <v>5.3141721218631153</v>
      </c>
      <c r="AH95" s="2">
        <f>IF($F$75="n/a",0,IF(AH$77&lt;=$C95,0,IF(AH$77&gt;($F$75+$C95),INDEX($D$89:$W$89,,$C95)-SUM($D95:AG95),INDEX($D$89:$W$89,,$C95)/$F$75)))</f>
        <v>5.3141721218631153</v>
      </c>
      <c r="AI95" s="2">
        <f>IF($F$75="n/a",0,IF(AI$77&lt;=$C95,0,IF(AI$77&gt;($F$75+$C95),INDEX($D$89:$W$89,,$C95)-SUM($D95:AH95),INDEX($D$89:$W$89,,$C95)/$F$75)))</f>
        <v>5.3141721218631153</v>
      </c>
      <c r="AJ95" s="2">
        <f>IF($F$75="n/a",0,IF(AJ$77&lt;=$C95,0,IF(AJ$77&gt;($F$75+$C95),INDEX($D$89:$W$89,,$C95)-SUM($D95:AI95),INDEX($D$89:$W$89,,$C95)/$F$75)))</f>
        <v>5.3141721218631153</v>
      </c>
      <c r="AK95" s="2">
        <f>IF($F$75="n/a",0,IF(AK$77&lt;=$C95,0,IF(AK$77&gt;($F$75+$C95),INDEX($D$89:$W$89,,$C95)-SUM($D95:AJ95),INDEX($D$89:$W$89,,$C95)/$F$75)))</f>
        <v>5.3141721218631153</v>
      </c>
      <c r="AL95" s="2">
        <f>IF($F$75="n/a",0,IF(AL$77&lt;=$C95,0,IF(AL$77&gt;($F$75+$C95),INDEX($D$89:$W$89,,$C95)-SUM($D95:AK95),INDEX($D$89:$W$89,,$C95)/$F$75)))</f>
        <v>5.3141721218631153</v>
      </c>
      <c r="AM95" s="2">
        <f>IF($F$75="n/a",0,IF(AM$77&lt;=$C95,0,IF(AM$77&gt;($F$75+$C95),INDEX($D$89:$W$89,,$C95)-SUM($D95:AL95),INDEX($D$89:$W$89,,$C95)/$F$75)))</f>
        <v>5.3141721218631153</v>
      </c>
      <c r="AN95" s="2">
        <f>IF($F$75="n/a",0,IF(AN$77&lt;=$C95,0,IF(AN$77&gt;($F$75+$C95),INDEX($D$89:$W$89,,$C95)-SUM($D95:AM95),INDEX($D$89:$W$89,,$C95)/$F$75)))</f>
        <v>5.3141721218631153</v>
      </c>
      <c r="AO95" s="2">
        <f>IF($F$75="n/a",0,IF(AO$77&lt;=$C95,0,IF(AO$77&gt;($F$75+$C95),INDEX($D$89:$W$89,,$C95)-SUM($D95:AN95),INDEX($D$89:$W$89,,$C95)/$F$75)))</f>
        <v>5.3141721218631153</v>
      </c>
      <c r="AP95" s="2">
        <f>IF($F$75="n/a",0,IF(AP$77&lt;=$C95,0,IF(AP$77&gt;($F$75+$C95),INDEX($D$89:$W$89,,$C95)-SUM($D95:AO95),INDEX($D$89:$W$89,,$C95)/$F$75)))</f>
        <v>5.3141721218631153</v>
      </c>
      <c r="AQ95" s="2">
        <f>IF($F$75="n/a",0,IF(AQ$77&lt;=$C95,0,IF(AQ$77&gt;($F$75+$C95),INDEX($D$89:$W$89,,$C95)-SUM($D95:AP95),INDEX($D$89:$W$89,,$C95)/$F$75)))</f>
        <v>5.3141721218631153</v>
      </c>
      <c r="AR95" s="2">
        <f>IF($F$75="n/a",0,IF(AR$77&lt;=$C95,0,IF(AR$77&gt;($F$75+$C95),INDEX($D$89:$W$89,,$C95)-SUM($D95:AQ95),INDEX($D$89:$W$89,,$C95)/$F$75)))</f>
        <v>5.3141721218631153</v>
      </c>
      <c r="AS95" s="2">
        <f>IF($F$75="n/a",0,IF(AS$77&lt;=$C95,0,IF(AS$77&gt;($F$75+$C95),INDEX($D$89:$W$89,,$C95)-SUM($D95:AR95),INDEX($D$89:$W$89,,$C95)/$F$75)))</f>
        <v>5.3141721218631153</v>
      </c>
      <c r="AT95" s="2">
        <f>IF($F$75="n/a",0,IF(AT$77&lt;=$C95,0,IF(AT$77&gt;($F$75+$C95),INDEX($D$89:$W$89,,$C95)-SUM($D95:AS95),INDEX($D$89:$W$89,,$C95)/$F$75)))</f>
        <v>5.3141721218631153</v>
      </c>
      <c r="AU95" s="2">
        <f>IF($F$75="n/a",0,IF(AU$77&lt;=$C95,0,IF(AU$77&gt;($F$75+$C95),INDEX($D$89:$W$89,,$C95)-SUM($D95:AT95),INDEX($D$89:$W$89,,$C95)/$F$75)))</f>
        <v>5.3141721218631153</v>
      </c>
      <c r="AV95" s="2">
        <f>IF($F$75="n/a",0,IF(AV$77&lt;=$C95,0,IF(AV$77&gt;($F$75+$C95),INDEX($D$89:$W$89,,$C95)-SUM($D95:AU95),INDEX($D$89:$W$89,,$C95)/$F$75)))</f>
        <v>5.3141721218631153</v>
      </c>
      <c r="AW95" s="2">
        <f>IF($F$75="n/a",0,IF(AW$77&lt;=$C95,0,IF(AW$77&gt;($F$75+$C95),INDEX($D$89:$W$89,,$C95)-SUM($D95:AV95),INDEX($D$89:$W$89,,$C95)/$F$75)))</f>
        <v>5.3141721218631153</v>
      </c>
      <c r="AX95" s="2">
        <f>IF($F$75="n/a",0,IF(AX$77&lt;=$C95,0,IF(AX$77&gt;($F$75+$C95),INDEX($D$89:$W$89,,$C95)-SUM($D95:AW95),INDEX($D$89:$W$89,,$C95)/$F$75)))</f>
        <v>5.3141721218631153</v>
      </c>
      <c r="AY95" s="2">
        <f>IF($F$75="n/a",0,IF(AY$77&lt;=$C95,0,IF(AY$77&gt;($F$75+$C95),INDEX($D$89:$W$89,,$C95)-SUM($D95:AX95),INDEX($D$89:$W$89,,$C95)/$F$75)))</f>
        <v>5.3141721218631153</v>
      </c>
      <c r="AZ95" s="2">
        <f>IF($F$75="n/a",0,IF(AZ$77&lt;=$C95,0,IF(AZ$77&gt;($F$75+$C95),INDEX($D$89:$W$89,,$C95)-SUM($D95:AY95),INDEX($D$89:$W$89,,$C95)/$F$75)))</f>
        <v>5.3141721218631153</v>
      </c>
      <c r="BA95" s="2">
        <f>IF($F$75="n/a",0,IF(BA$77&lt;=$C95,0,IF(BA$77&gt;($F$75+$C95),INDEX($D$89:$W$89,,$C95)-SUM($D95:AZ95),INDEX($D$89:$W$89,,$C95)/$F$75)))</f>
        <v>5.3141721218631153</v>
      </c>
      <c r="BB95" s="2">
        <f>IF($F$75="n/a",0,IF(BB$77&lt;=$C95,0,IF(BB$77&gt;($F$75+$C95),INDEX($D$89:$W$89,,$C95)-SUM($D95:BA95),INDEX($D$89:$W$89,,$C95)/$F$75)))</f>
        <v>5.3141721218631153</v>
      </c>
      <c r="BC95" s="2">
        <f>IF($F$75="n/a",0,IF(BC$77&lt;=$C95,0,IF(BC$77&gt;($F$75+$C95),INDEX($D$89:$W$89,,$C95)-SUM($D95:BB95),INDEX($D$89:$W$89,,$C95)/$F$75)))</f>
        <v>5.3141721218631153</v>
      </c>
      <c r="BD95" s="2">
        <f>IF($F$75="n/a",0,IF(BD$77&lt;=$C95,0,IF(BD$77&gt;($F$75+$C95),INDEX($D$89:$W$89,,$C95)-SUM($D95:BC95),INDEX($D$89:$W$89,,$C95)/$F$75)))</f>
        <v>5.3141721218631153</v>
      </c>
      <c r="BE95" s="2">
        <f>IF($F$75="n/a",0,IF(BE$77&lt;=$C95,0,IF(BE$77&gt;($F$75+$C95),INDEX($D$89:$W$89,,$C95)-SUM($D95:BD95),INDEX($D$89:$W$89,,$C95)/$F$75)))</f>
        <v>5.3141721218631153</v>
      </c>
      <c r="BF95" s="2">
        <f>IF($F$75="n/a",0,IF(BF$77&lt;=$C95,0,IF(BF$77&gt;($F$75+$C95),INDEX($D$89:$W$89,,$C95)-SUM($D95:BE95),INDEX($D$89:$W$89,,$C95)/$F$75)))</f>
        <v>2.6570860609314195</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c r="BQ95" s="2">
        <f>IF($F$75="n/a",0,IF(BQ$77&lt;=$C95,0,IF(BQ$77&gt;($F$75+$C95),INDEX($D$89:$W$89,,$C95)-SUM($D95:BP95),INDEX($D$89:$W$89,,$C95)/$F$75)))</f>
        <v>0</v>
      </c>
      <c r="BR95" s="2">
        <f>IF($F$75="n/a",0,IF(BR$77&lt;=$C95,0,IF(BR$77&gt;($F$75+$C95),INDEX($D$89:$W$89,,$C95)-SUM($D95:BQ95),INDEX($D$89:$W$89,,$C95)/$F$75)))</f>
        <v>0</v>
      </c>
      <c r="BS95" s="2">
        <f>IF($F$75="n/a",0,IF(BS$77&lt;=$C95,0,IF(BS$77&gt;($F$75+$C95),INDEX($D$89:$W$89,,$C95)-SUM($D95:BR95),INDEX($D$89:$W$89,,$C95)/$F$75)))</f>
        <v>0</v>
      </c>
    </row>
    <row r="96" spans="1:71">
      <c r="B96" s="193">
        <v>2015</v>
      </c>
      <c r="C96" s="24">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f>
        <v>4.7956218558353525</v>
      </c>
      <c r="J96" s="2">
        <f>IF($F$75="n/a",0,IF(J$77&lt;=$C96,0,IF(J$77&gt;($F$75+$C96),INDEX($D$89:$W$89,,$C96)-SUM($D96:I96),INDEX($D$89:$W$89,,$C96)/$F$75)))</f>
        <v>4.7956218558353525</v>
      </c>
      <c r="K96" s="2">
        <f>IF($F$75="n/a",0,IF(K$77&lt;=$C96,0,IF(K$77&gt;($F$75+$C96),INDEX($D$89:$W$89,,$C96)-SUM($D96:J96),INDEX($D$89:$W$89,,$C96)/$F$75)))</f>
        <v>4.7956218558353525</v>
      </c>
      <c r="L96" s="2">
        <f>IF($F$75="n/a",0,IF(L$77&lt;=$C96,0,IF(L$77&gt;($F$75+$C96),INDEX($D$89:$W$89,,$C96)-SUM($D96:K96),INDEX($D$89:$W$89,,$C96)/$F$75)))</f>
        <v>4.7956218558353525</v>
      </c>
      <c r="M96" s="2">
        <f>IF($F$75="n/a",0,IF(M$77&lt;=$C96,0,IF(M$77&gt;($F$75+$C96),INDEX($D$89:$W$89,,$C96)-SUM($D96:L96),INDEX($D$89:$W$89,,$C96)/$F$75)))</f>
        <v>4.7956218558353525</v>
      </c>
      <c r="N96" s="170">
        <f>IF($F$75="n/a",0,IF(N$77&lt;=$C96,0,IF(N$77&gt;($F$75+$C96),INDEX($D$89:$W$89,,$C96)-SUM($D96:M96),INDEX($D$89:$W$89,,$C96)/$F$75)))*0.5</f>
        <v>2.3978109279176762</v>
      </c>
      <c r="O96" s="25">
        <f>IF($F$75="n/a",0,IF(O$77&lt;=$C96,0,IF(O$77&gt;($F$75+$C96),INDEX($D$89:$W$89,,$C96)-SUM($D96:N96),INDEX($D$89:$W$89,,$C96)/$F$75)))</f>
        <v>4.7956218558353525</v>
      </c>
      <c r="P96" s="2">
        <f>IF($F$75="n/a",0,IF(P$77&lt;=$C96,0,IF(P$77&gt;($F$75+$C96),INDEX($D$89:$W$89,,$C96)-SUM($D96:O96),INDEX($D$89:$W$89,,$C96)/$F$75)))</f>
        <v>4.7956218558353525</v>
      </c>
      <c r="Q96" s="2">
        <f>IF($F$75="n/a",0,IF(Q$77&lt;=$C96,0,IF(Q$77&gt;($F$75+$C96),INDEX($D$89:$W$89,,$C96)-SUM($D96:P96),INDEX($D$89:$W$89,,$C96)/$F$75)))</f>
        <v>4.7956218558353525</v>
      </c>
      <c r="R96" s="2">
        <f>IF($F$75="n/a",0,IF(R$77&lt;=$C96,0,IF(R$77&gt;($F$75+$C96),INDEX($D$89:$W$89,,$C96)-SUM($D96:Q96),INDEX($D$89:$W$89,,$C96)/$F$75)))</f>
        <v>4.7956218558353525</v>
      </c>
      <c r="S96" s="2">
        <f>IF($F$75="n/a",0,IF(S$77&lt;=$C96,0,IF(S$77&gt;($F$75+$C96),INDEX($D$89:$W$89,,$C96)-SUM($D96:R96),INDEX($D$89:$W$89,,$C96)/$F$75)))</f>
        <v>4.7956218558353525</v>
      </c>
      <c r="T96" s="2">
        <f>IF($F$75="n/a",0,IF(T$77&lt;=$C96,0,IF(T$77&gt;($F$75+$C96),INDEX($D$89:$W$89,,$C96)-SUM($D96:S96),INDEX($D$89:$W$89,,$C96)/$F$75)))</f>
        <v>4.7956218558353525</v>
      </c>
      <c r="U96" s="2">
        <f>IF($F$75="n/a",0,IF(U$77&lt;=$C96,0,IF(U$77&gt;($F$75+$C96),INDEX($D$89:$W$89,,$C96)-SUM($D96:T96),INDEX($D$89:$W$89,,$C96)/$F$75)))</f>
        <v>4.7956218558353525</v>
      </c>
      <c r="V96" s="2">
        <f>IF($F$75="n/a",0,IF(V$77&lt;=$C96,0,IF(V$77&gt;($F$75+$C96),INDEX($D$89:$W$89,,$C96)-SUM($D96:U96),INDEX($D$89:$W$89,,$C96)/$F$75)))</f>
        <v>4.7956218558353525</v>
      </c>
      <c r="W96" s="2">
        <f>IF($F$75="n/a",0,IF(W$77&lt;=$C96,0,IF(W$77&gt;($F$75+$C96),INDEX($D$89:$W$89,,$C96)-SUM($D96:V96),INDEX($D$89:$W$89,,$C96)/$F$75)))</f>
        <v>4.7956218558353525</v>
      </c>
      <c r="X96" s="2">
        <f>IF($F$75="n/a",0,IF(X$77&lt;=$C96,0,IF(X$77&gt;($F$75+$C96),INDEX($D$89:$W$89,,$C96)-SUM($D96:W96),INDEX($D$89:$W$89,,$C96)/$F$75)))</f>
        <v>4.7956218558353525</v>
      </c>
      <c r="Y96" s="2">
        <f>IF($F$75="n/a",0,IF(Y$77&lt;=$C96,0,IF(Y$77&gt;($F$75+$C96),INDEX($D$89:$W$89,,$C96)-SUM($D96:X96),INDEX($D$89:$W$89,,$C96)/$F$75)))</f>
        <v>4.7956218558353525</v>
      </c>
      <c r="Z96" s="2">
        <f>IF($F$75="n/a",0,IF(Z$77&lt;=$C96,0,IF(Z$77&gt;($F$75+$C96),INDEX($D$89:$W$89,,$C96)-SUM($D96:Y96),INDEX($D$89:$W$89,,$C96)/$F$75)))</f>
        <v>4.7956218558353525</v>
      </c>
      <c r="AA96" s="2">
        <f>IF($F$75="n/a",0,IF(AA$77&lt;=$C96,0,IF(AA$77&gt;($F$75+$C96),INDEX($D$89:$W$89,,$C96)-SUM($D96:Z96),INDEX($D$89:$W$89,,$C96)/$F$75)))</f>
        <v>4.7956218558353525</v>
      </c>
      <c r="AB96" s="2">
        <f>IF($F$75="n/a",0,IF(AB$77&lt;=$C96,0,IF(AB$77&gt;($F$75+$C96),INDEX($D$89:$W$89,,$C96)-SUM($D96:AA96),INDEX($D$89:$W$89,,$C96)/$F$75)))</f>
        <v>4.7956218558353525</v>
      </c>
      <c r="AC96" s="2">
        <f>IF($F$75="n/a",0,IF(AC$77&lt;=$C96,0,IF(AC$77&gt;($F$75+$C96),INDEX($D$89:$W$89,,$C96)-SUM($D96:AB96),INDEX($D$89:$W$89,,$C96)/$F$75)))</f>
        <v>4.7956218558353525</v>
      </c>
      <c r="AD96" s="2">
        <f>IF($F$75="n/a",0,IF(AD$77&lt;=$C96,0,IF(AD$77&gt;($F$75+$C96),INDEX($D$89:$W$89,,$C96)-SUM($D96:AC96),INDEX($D$89:$W$89,,$C96)/$F$75)))</f>
        <v>4.7956218558353525</v>
      </c>
      <c r="AE96" s="2">
        <f>IF($F$75="n/a",0,IF(AE$77&lt;=$C96,0,IF(AE$77&gt;($F$75+$C96),INDEX($D$89:$W$89,,$C96)-SUM($D96:AD96),INDEX($D$89:$W$89,,$C96)/$F$75)))</f>
        <v>4.7956218558353525</v>
      </c>
      <c r="AF96" s="2">
        <f>IF($F$75="n/a",0,IF(AF$77&lt;=$C96,0,IF(AF$77&gt;($F$75+$C96),INDEX($D$89:$W$89,,$C96)-SUM($D96:AE96),INDEX($D$89:$W$89,,$C96)/$F$75)))</f>
        <v>4.7956218558353525</v>
      </c>
      <c r="AG96" s="2">
        <f>IF($F$75="n/a",0,IF(AG$77&lt;=$C96,0,IF(AG$77&gt;($F$75+$C96),INDEX($D$89:$W$89,,$C96)-SUM($D96:AF96),INDEX($D$89:$W$89,,$C96)/$F$75)))</f>
        <v>4.7956218558353525</v>
      </c>
      <c r="AH96" s="2">
        <f>IF($F$75="n/a",0,IF(AH$77&lt;=$C96,0,IF(AH$77&gt;($F$75+$C96),INDEX($D$89:$W$89,,$C96)-SUM($D96:AG96),INDEX($D$89:$W$89,,$C96)/$F$75)))</f>
        <v>4.7956218558353525</v>
      </c>
      <c r="AI96" s="2">
        <f>IF($F$75="n/a",0,IF(AI$77&lt;=$C96,0,IF(AI$77&gt;($F$75+$C96),INDEX($D$89:$W$89,,$C96)-SUM($D96:AH96),INDEX($D$89:$W$89,,$C96)/$F$75)))</f>
        <v>4.7956218558353525</v>
      </c>
      <c r="AJ96" s="2">
        <f>IF($F$75="n/a",0,IF(AJ$77&lt;=$C96,0,IF(AJ$77&gt;($F$75+$C96),INDEX($D$89:$W$89,,$C96)-SUM($D96:AI96),INDEX($D$89:$W$89,,$C96)/$F$75)))</f>
        <v>4.7956218558353525</v>
      </c>
      <c r="AK96" s="2">
        <f>IF($F$75="n/a",0,IF(AK$77&lt;=$C96,0,IF(AK$77&gt;($F$75+$C96),INDEX($D$89:$W$89,,$C96)-SUM($D96:AJ96),INDEX($D$89:$W$89,,$C96)/$F$75)))</f>
        <v>4.7956218558353525</v>
      </c>
      <c r="AL96" s="2">
        <f>IF($F$75="n/a",0,IF(AL$77&lt;=$C96,0,IF(AL$77&gt;($F$75+$C96),INDEX($D$89:$W$89,,$C96)-SUM($D96:AK96),INDEX($D$89:$W$89,,$C96)/$F$75)))</f>
        <v>4.7956218558353525</v>
      </c>
      <c r="AM96" s="2">
        <f>IF($F$75="n/a",0,IF(AM$77&lt;=$C96,0,IF(AM$77&gt;($F$75+$C96),INDEX($D$89:$W$89,,$C96)-SUM($D96:AL96),INDEX($D$89:$W$89,,$C96)/$F$75)))</f>
        <v>4.7956218558353525</v>
      </c>
      <c r="AN96" s="2">
        <f>IF($F$75="n/a",0,IF(AN$77&lt;=$C96,0,IF(AN$77&gt;($F$75+$C96),INDEX($D$89:$W$89,,$C96)-SUM($D96:AM96),INDEX($D$89:$W$89,,$C96)/$F$75)))</f>
        <v>4.7956218558353525</v>
      </c>
      <c r="AO96" s="2">
        <f>IF($F$75="n/a",0,IF(AO$77&lt;=$C96,0,IF(AO$77&gt;($F$75+$C96),INDEX($D$89:$W$89,,$C96)-SUM($D96:AN96),INDEX($D$89:$W$89,,$C96)/$F$75)))</f>
        <v>4.7956218558353525</v>
      </c>
      <c r="AP96" s="2">
        <f>IF($F$75="n/a",0,IF(AP$77&lt;=$C96,0,IF(AP$77&gt;($F$75+$C96),INDEX($D$89:$W$89,,$C96)-SUM($D96:AO96),INDEX($D$89:$W$89,,$C96)/$F$75)))</f>
        <v>4.7956218558353525</v>
      </c>
      <c r="AQ96" s="2">
        <f>IF($F$75="n/a",0,IF(AQ$77&lt;=$C96,0,IF(AQ$77&gt;($F$75+$C96),INDEX($D$89:$W$89,,$C96)-SUM($D96:AP96),INDEX($D$89:$W$89,,$C96)/$F$75)))</f>
        <v>4.7956218558353525</v>
      </c>
      <c r="AR96" s="2">
        <f>IF($F$75="n/a",0,IF(AR$77&lt;=$C96,0,IF(AR$77&gt;($F$75+$C96),INDEX($D$89:$W$89,,$C96)-SUM($D96:AQ96),INDEX($D$89:$W$89,,$C96)/$F$75)))</f>
        <v>4.7956218558353525</v>
      </c>
      <c r="AS96" s="2">
        <f>IF($F$75="n/a",0,IF(AS$77&lt;=$C96,0,IF(AS$77&gt;($F$75+$C96),INDEX($D$89:$W$89,,$C96)-SUM($D96:AR96),INDEX($D$89:$W$89,,$C96)/$F$75)))</f>
        <v>4.7956218558353525</v>
      </c>
      <c r="AT96" s="2">
        <f>IF($F$75="n/a",0,IF(AT$77&lt;=$C96,0,IF(AT$77&gt;($F$75+$C96),INDEX($D$89:$W$89,,$C96)-SUM($D96:AS96),INDEX($D$89:$W$89,,$C96)/$F$75)))</f>
        <v>4.7956218558353525</v>
      </c>
      <c r="AU96" s="2">
        <f>IF($F$75="n/a",0,IF(AU$77&lt;=$C96,0,IF(AU$77&gt;($F$75+$C96),INDEX($D$89:$W$89,,$C96)-SUM($D96:AT96),INDEX($D$89:$W$89,,$C96)/$F$75)))</f>
        <v>4.7956218558353525</v>
      </c>
      <c r="AV96" s="2">
        <f>IF($F$75="n/a",0,IF(AV$77&lt;=$C96,0,IF(AV$77&gt;($F$75+$C96),INDEX($D$89:$W$89,,$C96)-SUM($D96:AU96),INDEX($D$89:$W$89,,$C96)/$F$75)))</f>
        <v>4.7956218558353525</v>
      </c>
      <c r="AW96" s="2">
        <f>IF($F$75="n/a",0,IF(AW$77&lt;=$C96,0,IF(AW$77&gt;($F$75+$C96),INDEX($D$89:$W$89,,$C96)-SUM($D96:AV96),INDEX($D$89:$W$89,,$C96)/$F$75)))</f>
        <v>4.7956218558353525</v>
      </c>
      <c r="AX96" s="2">
        <f>IF($F$75="n/a",0,IF(AX$77&lt;=$C96,0,IF(AX$77&gt;($F$75+$C96),INDEX($D$89:$W$89,,$C96)-SUM($D96:AW96),INDEX($D$89:$W$89,,$C96)/$F$75)))</f>
        <v>4.7956218558353525</v>
      </c>
      <c r="AY96" s="2">
        <f>IF($F$75="n/a",0,IF(AY$77&lt;=$C96,0,IF(AY$77&gt;($F$75+$C96),INDEX($D$89:$W$89,,$C96)-SUM($D96:AX96),INDEX($D$89:$W$89,,$C96)/$F$75)))</f>
        <v>4.7956218558353525</v>
      </c>
      <c r="AZ96" s="2">
        <f>IF($F$75="n/a",0,IF(AZ$77&lt;=$C96,0,IF(AZ$77&gt;($F$75+$C96),INDEX($D$89:$W$89,,$C96)-SUM($D96:AY96),INDEX($D$89:$W$89,,$C96)/$F$75)))</f>
        <v>4.7956218558353525</v>
      </c>
      <c r="BA96" s="2">
        <f>IF($F$75="n/a",0,IF(BA$77&lt;=$C96,0,IF(BA$77&gt;($F$75+$C96),INDEX($D$89:$W$89,,$C96)-SUM($D96:AZ96),INDEX($D$89:$W$89,,$C96)/$F$75)))</f>
        <v>4.7956218558353525</v>
      </c>
      <c r="BB96" s="2">
        <f>IF($F$75="n/a",0,IF(BB$77&lt;=$C96,0,IF(BB$77&gt;($F$75+$C96),INDEX($D$89:$W$89,,$C96)-SUM($D96:BA96),INDEX($D$89:$W$89,,$C96)/$F$75)))</f>
        <v>4.7956218558353525</v>
      </c>
      <c r="BC96" s="2">
        <f>IF($F$75="n/a",0,IF(BC$77&lt;=$C96,0,IF(BC$77&gt;($F$75+$C96),INDEX($D$89:$W$89,,$C96)-SUM($D96:BB96),INDEX($D$89:$W$89,,$C96)/$F$75)))</f>
        <v>4.7956218558353525</v>
      </c>
      <c r="BD96" s="2">
        <f>IF($F$75="n/a",0,IF(BD$77&lt;=$C96,0,IF(BD$77&gt;($F$75+$C96),INDEX($D$89:$W$89,,$C96)-SUM($D96:BC96),INDEX($D$89:$W$89,,$C96)/$F$75)))</f>
        <v>4.7956218558353525</v>
      </c>
      <c r="BE96" s="2">
        <f>IF($F$75="n/a",0,IF(BE$77&lt;=$C96,0,IF(BE$77&gt;($F$75+$C96),INDEX($D$89:$W$89,,$C96)-SUM($D96:BD96),INDEX($D$89:$W$89,,$C96)/$F$75)))</f>
        <v>4.7956218558353525</v>
      </c>
      <c r="BF96" s="2">
        <f>IF($F$75="n/a",0,IF(BF$77&lt;=$C96,0,IF(BF$77&gt;($F$75+$C96),INDEX($D$89:$W$89,,$C96)-SUM($D96:BE96),INDEX($D$89:$W$89,,$C96)/$F$75)))</f>
        <v>4.7956218558353525</v>
      </c>
      <c r="BG96" s="2">
        <f>IF($F$75="n/a",0,IF(BG$77&lt;=$C96,0,IF(BG$77&gt;($F$75+$C96),INDEX($D$89:$W$89,,$C96)-SUM($D96:BF96),INDEX($D$89:$W$89,,$C96)/$F$75)))</f>
        <v>2.3978109279177602</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c r="BQ96" s="2">
        <f>IF($F$75="n/a",0,IF(BQ$77&lt;=$C96,0,IF(BQ$77&gt;($F$75+$C96),INDEX($D$89:$W$89,,$C96)-SUM($D96:BP96),INDEX($D$89:$W$89,,$C96)/$F$75)))</f>
        <v>0</v>
      </c>
      <c r="BR96" s="2">
        <f>IF($F$75="n/a",0,IF(BR$77&lt;=$C96,0,IF(BR$77&gt;($F$75+$C96),INDEX($D$89:$W$89,,$C96)-SUM($D96:BQ96),INDEX($D$89:$W$89,,$C96)/$F$75)))</f>
        <v>0</v>
      </c>
      <c r="BS96" s="2">
        <f>IF($F$75="n/a",0,IF(BS$77&lt;=$C96,0,IF(BS$77&gt;($F$75+$C96),INDEX($D$89:$W$89,,$C96)-SUM($D96:BR96),INDEX($D$89:$W$89,,$C96)/$F$75)))</f>
        <v>0</v>
      </c>
    </row>
    <row r="97" spans="2:71">
      <c r="B97" s="193">
        <v>2016</v>
      </c>
      <c r="C97" s="24">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f>
        <v>0</v>
      </c>
      <c r="J97" s="2">
        <f>IF($F$75="n/a",0,IF(J$77&lt;=$C97,0,IF(J$77&gt;($F$75+$C97),INDEX($D$89:$W$89,,$C97)-SUM($D97:I97),INDEX($D$89:$W$89,,$C97)/$F$75)))</f>
        <v>4.0151818127039602</v>
      </c>
      <c r="K97" s="2">
        <f>IF($F$75="n/a",0,IF(K$77&lt;=$C97,0,IF(K$77&gt;($F$75+$C97),INDEX($D$89:$W$89,,$C97)-SUM($D97:J97),INDEX($D$89:$W$89,,$C97)/$F$75)))</f>
        <v>4.0151818127039602</v>
      </c>
      <c r="L97" s="2">
        <f>IF($F$75="n/a",0,IF(L$77&lt;=$C97,0,IF(L$77&gt;($F$75+$C97),INDEX($D$89:$W$89,,$C97)-SUM($D97:K97),INDEX($D$89:$W$89,,$C97)/$F$75)))</f>
        <v>4.0151818127039602</v>
      </c>
      <c r="M97" s="2">
        <f>IF($F$75="n/a",0,IF(M$77&lt;=$C97,0,IF(M$77&gt;($F$75+$C97),INDEX($D$89:$W$89,,$C97)-SUM($D97:L97),INDEX($D$89:$W$89,,$C97)/$F$75)))</f>
        <v>4.0151818127039602</v>
      </c>
      <c r="N97" s="170">
        <f>IF($F$75="n/a",0,IF(N$77&lt;=$C97,0,IF(N$77&gt;($F$75+$C97),INDEX($D$89:$W$89,,$C97)-SUM($D97:M97),INDEX($D$89:$W$89,,$C97)/$F$75)))*0.5</f>
        <v>2.0075909063519801</v>
      </c>
      <c r="O97" s="25">
        <f>IF($F$75="n/a",0,IF(O$77&lt;=$C97,0,IF(O$77&gt;($F$75+$C97),INDEX($D$89:$W$89,,$C97)-SUM($D97:N97),INDEX($D$89:$W$89,,$C97)/$F$75)))</f>
        <v>4.0151818127039602</v>
      </c>
      <c r="P97" s="2">
        <f>IF($F$75="n/a",0,IF(P$77&lt;=$C97,0,IF(P$77&gt;($F$75+$C97),INDEX($D$89:$W$89,,$C97)-SUM($D97:O97),INDEX($D$89:$W$89,,$C97)/$F$75)))</f>
        <v>4.0151818127039602</v>
      </c>
      <c r="Q97" s="2">
        <f>IF($F$75="n/a",0,IF(Q$77&lt;=$C97,0,IF(Q$77&gt;($F$75+$C97),INDEX($D$89:$W$89,,$C97)-SUM($D97:P97),INDEX($D$89:$W$89,,$C97)/$F$75)))</f>
        <v>4.0151818127039602</v>
      </c>
      <c r="R97" s="2">
        <f>IF($F$75="n/a",0,IF(R$77&lt;=$C97,0,IF(R$77&gt;($F$75+$C97),INDEX($D$89:$W$89,,$C97)-SUM($D97:Q97),INDEX($D$89:$W$89,,$C97)/$F$75)))</f>
        <v>4.0151818127039602</v>
      </c>
      <c r="S97" s="2">
        <f>IF($F$75="n/a",0,IF(S$77&lt;=$C97,0,IF(S$77&gt;($F$75+$C97),INDEX($D$89:$W$89,,$C97)-SUM($D97:R97),INDEX($D$89:$W$89,,$C97)/$F$75)))</f>
        <v>4.0151818127039602</v>
      </c>
      <c r="T97" s="2">
        <f>IF($F$75="n/a",0,IF(T$77&lt;=$C97,0,IF(T$77&gt;($F$75+$C97),INDEX($D$89:$W$89,,$C97)-SUM($D97:S97),INDEX($D$89:$W$89,,$C97)/$F$75)))</f>
        <v>4.0151818127039602</v>
      </c>
      <c r="U97" s="2">
        <f>IF($F$75="n/a",0,IF(U$77&lt;=$C97,0,IF(U$77&gt;($F$75+$C97),INDEX($D$89:$W$89,,$C97)-SUM($D97:T97),INDEX($D$89:$W$89,,$C97)/$F$75)))</f>
        <v>4.0151818127039602</v>
      </c>
      <c r="V97" s="2">
        <f>IF($F$75="n/a",0,IF(V$77&lt;=$C97,0,IF(V$77&gt;($F$75+$C97),INDEX($D$89:$W$89,,$C97)-SUM($D97:U97),INDEX($D$89:$W$89,,$C97)/$F$75)))</f>
        <v>4.0151818127039602</v>
      </c>
      <c r="W97" s="2">
        <f>IF($F$75="n/a",0,IF(W$77&lt;=$C97,0,IF(W$77&gt;($F$75+$C97),INDEX($D$89:$W$89,,$C97)-SUM($D97:V97),INDEX($D$89:$W$89,,$C97)/$F$75)))</f>
        <v>4.0151818127039602</v>
      </c>
      <c r="X97" s="2">
        <f>IF($F$75="n/a",0,IF(X$77&lt;=$C97,0,IF(X$77&gt;($F$75+$C97),INDEX($D$89:$W$89,,$C97)-SUM($D97:W97),INDEX($D$89:$W$89,,$C97)/$F$75)))</f>
        <v>4.0151818127039602</v>
      </c>
      <c r="Y97" s="2">
        <f>IF($F$75="n/a",0,IF(Y$77&lt;=$C97,0,IF(Y$77&gt;($F$75+$C97),INDEX($D$89:$W$89,,$C97)-SUM($D97:X97),INDEX($D$89:$W$89,,$C97)/$F$75)))</f>
        <v>4.0151818127039602</v>
      </c>
      <c r="Z97" s="2">
        <f>IF($F$75="n/a",0,IF(Z$77&lt;=$C97,0,IF(Z$77&gt;($F$75+$C97),INDEX($D$89:$W$89,,$C97)-SUM($D97:Y97),INDEX($D$89:$W$89,,$C97)/$F$75)))</f>
        <v>4.0151818127039602</v>
      </c>
      <c r="AA97" s="2">
        <f>IF($F$75="n/a",0,IF(AA$77&lt;=$C97,0,IF(AA$77&gt;($F$75+$C97),INDEX($D$89:$W$89,,$C97)-SUM($D97:Z97),INDEX($D$89:$W$89,,$C97)/$F$75)))</f>
        <v>4.0151818127039602</v>
      </c>
      <c r="AB97" s="2">
        <f>IF($F$75="n/a",0,IF(AB$77&lt;=$C97,0,IF(AB$77&gt;($F$75+$C97),INDEX($D$89:$W$89,,$C97)-SUM($D97:AA97),INDEX($D$89:$W$89,,$C97)/$F$75)))</f>
        <v>4.0151818127039602</v>
      </c>
      <c r="AC97" s="2">
        <f>IF($F$75="n/a",0,IF(AC$77&lt;=$C97,0,IF(AC$77&gt;($F$75+$C97),INDEX($D$89:$W$89,,$C97)-SUM($D97:AB97),INDEX($D$89:$W$89,,$C97)/$F$75)))</f>
        <v>4.0151818127039602</v>
      </c>
      <c r="AD97" s="2">
        <f>IF($F$75="n/a",0,IF(AD$77&lt;=$C97,0,IF(AD$77&gt;($F$75+$C97),INDEX($D$89:$W$89,,$C97)-SUM($D97:AC97),INDEX($D$89:$W$89,,$C97)/$F$75)))</f>
        <v>4.0151818127039602</v>
      </c>
      <c r="AE97" s="2">
        <f>IF($F$75="n/a",0,IF(AE$77&lt;=$C97,0,IF(AE$77&gt;($F$75+$C97),INDEX($D$89:$W$89,,$C97)-SUM($D97:AD97),INDEX($D$89:$W$89,,$C97)/$F$75)))</f>
        <v>4.0151818127039602</v>
      </c>
      <c r="AF97" s="2">
        <f>IF($F$75="n/a",0,IF(AF$77&lt;=$C97,0,IF(AF$77&gt;($F$75+$C97),INDEX($D$89:$W$89,,$C97)-SUM($D97:AE97),INDEX($D$89:$W$89,,$C97)/$F$75)))</f>
        <v>4.0151818127039602</v>
      </c>
      <c r="AG97" s="2">
        <f>IF($F$75="n/a",0,IF(AG$77&lt;=$C97,0,IF(AG$77&gt;($F$75+$C97),INDEX($D$89:$W$89,,$C97)-SUM($D97:AF97),INDEX($D$89:$W$89,,$C97)/$F$75)))</f>
        <v>4.0151818127039602</v>
      </c>
      <c r="AH97" s="2">
        <f>IF($F$75="n/a",0,IF(AH$77&lt;=$C97,0,IF(AH$77&gt;($F$75+$C97),INDEX($D$89:$W$89,,$C97)-SUM($D97:AG97),INDEX($D$89:$W$89,,$C97)/$F$75)))</f>
        <v>4.0151818127039602</v>
      </c>
      <c r="AI97" s="2">
        <f>IF($F$75="n/a",0,IF(AI$77&lt;=$C97,0,IF(AI$77&gt;($F$75+$C97),INDEX($D$89:$W$89,,$C97)-SUM($D97:AH97),INDEX($D$89:$W$89,,$C97)/$F$75)))</f>
        <v>4.0151818127039602</v>
      </c>
      <c r="AJ97" s="2">
        <f>IF($F$75="n/a",0,IF(AJ$77&lt;=$C97,0,IF(AJ$77&gt;($F$75+$C97),INDEX($D$89:$W$89,,$C97)-SUM($D97:AI97),INDEX($D$89:$W$89,,$C97)/$F$75)))</f>
        <v>4.0151818127039602</v>
      </c>
      <c r="AK97" s="2">
        <f>IF($F$75="n/a",0,IF(AK$77&lt;=$C97,0,IF(AK$77&gt;($F$75+$C97),INDEX($D$89:$W$89,,$C97)-SUM($D97:AJ97),INDEX($D$89:$W$89,,$C97)/$F$75)))</f>
        <v>4.0151818127039602</v>
      </c>
      <c r="AL97" s="2">
        <f>IF($F$75="n/a",0,IF(AL$77&lt;=$C97,0,IF(AL$77&gt;($F$75+$C97),INDEX($D$89:$W$89,,$C97)-SUM($D97:AK97),INDEX($D$89:$W$89,,$C97)/$F$75)))</f>
        <v>4.0151818127039602</v>
      </c>
      <c r="AM97" s="2">
        <f>IF($F$75="n/a",0,IF(AM$77&lt;=$C97,0,IF(AM$77&gt;($F$75+$C97),INDEX($D$89:$W$89,,$C97)-SUM($D97:AL97),INDEX($D$89:$W$89,,$C97)/$F$75)))</f>
        <v>4.0151818127039602</v>
      </c>
      <c r="AN97" s="2">
        <f>IF($F$75="n/a",0,IF(AN$77&lt;=$C97,0,IF(AN$77&gt;($F$75+$C97),INDEX($D$89:$W$89,,$C97)-SUM($D97:AM97),INDEX($D$89:$W$89,,$C97)/$F$75)))</f>
        <v>4.0151818127039602</v>
      </c>
      <c r="AO97" s="2">
        <f>IF($F$75="n/a",0,IF(AO$77&lt;=$C97,0,IF(AO$77&gt;($F$75+$C97),INDEX($D$89:$W$89,,$C97)-SUM($D97:AN97),INDEX($D$89:$W$89,,$C97)/$F$75)))</f>
        <v>4.0151818127039602</v>
      </c>
      <c r="AP97" s="2">
        <f>IF($F$75="n/a",0,IF(AP$77&lt;=$C97,0,IF(AP$77&gt;($F$75+$C97),INDEX($D$89:$W$89,,$C97)-SUM($D97:AO97),INDEX($D$89:$W$89,,$C97)/$F$75)))</f>
        <v>4.0151818127039602</v>
      </c>
      <c r="AQ97" s="2">
        <f>IF($F$75="n/a",0,IF(AQ$77&lt;=$C97,0,IF(AQ$77&gt;($F$75+$C97),INDEX($D$89:$W$89,,$C97)-SUM($D97:AP97),INDEX($D$89:$W$89,,$C97)/$F$75)))</f>
        <v>4.0151818127039602</v>
      </c>
      <c r="AR97" s="2">
        <f>IF($F$75="n/a",0,IF(AR$77&lt;=$C97,0,IF(AR$77&gt;($F$75+$C97),INDEX($D$89:$W$89,,$C97)-SUM($D97:AQ97),INDEX($D$89:$W$89,,$C97)/$F$75)))</f>
        <v>4.0151818127039602</v>
      </c>
      <c r="AS97" s="2">
        <f>IF($F$75="n/a",0,IF(AS$77&lt;=$C97,0,IF(AS$77&gt;($F$75+$C97),INDEX($D$89:$W$89,,$C97)-SUM($D97:AR97),INDEX($D$89:$W$89,,$C97)/$F$75)))</f>
        <v>4.0151818127039602</v>
      </c>
      <c r="AT97" s="2">
        <f>IF($F$75="n/a",0,IF(AT$77&lt;=$C97,0,IF(AT$77&gt;($F$75+$C97),INDEX($D$89:$W$89,,$C97)-SUM($D97:AS97),INDEX($D$89:$W$89,,$C97)/$F$75)))</f>
        <v>4.0151818127039602</v>
      </c>
      <c r="AU97" s="2">
        <f>IF($F$75="n/a",0,IF(AU$77&lt;=$C97,0,IF(AU$77&gt;($F$75+$C97),INDEX($D$89:$W$89,,$C97)-SUM($D97:AT97),INDEX($D$89:$W$89,,$C97)/$F$75)))</f>
        <v>4.0151818127039602</v>
      </c>
      <c r="AV97" s="2">
        <f>IF($F$75="n/a",0,IF(AV$77&lt;=$C97,0,IF(AV$77&gt;($F$75+$C97),INDEX($D$89:$W$89,,$C97)-SUM($D97:AU97),INDEX($D$89:$W$89,,$C97)/$F$75)))</f>
        <v>4.0151818127039602</v>
      </c>
      <c r="AW97" s="2">
        <f>IF($F$75="n/a",0,IF(AW$77&lt;=$C97,0,IF(AW$77&gt;($F$75+$C97),INDEX($D$89:$W$89,,$C97)-SUM($D97:AV97),INDEX($D$89:$W$89,,$C97)/$F$75)))</f>
        <v>4.0151818127039602</v>
      </c>
      <c r="AX97" s="2">
        <f>IF($F$75="n/a",0,IF(AX$77&lt;=$C97,0,IF(AX$77&gt;($F$75+$C97),INDEX($D$89:$W$89,,$C97)-SUM($D97:AW97),INDEX($D$89:$W$89,,$C97)/$F$75)))</f>
        <v>4.0151818127039602</v>
      </c>
      <c r="AY97" s="2">
        <f>IF($F$75="n/a",0,IF(AY$77&lt;=$C97,0,IF(AY$77&gt;($F$75+$C97),INDEX($D$89:$W$89,,$C97)-SUM($D97:AX97),INDEX($D$89:$W$89,,$C97)/$F$75)))</f>
        <v>4.0151818127039602</v>
      </c>
      <c r="AZ97" s="2">
        <f>IF($F$75="n/a",0,IF(AZ$77&lt;=$C97,0,IF(AZ$77&gt;($F$75+$C97),INDEX($D$89:$W$89,,$C97)-SUM($D97:AY97),INDEX($D$89:$W$89,,$C97)/$F$75)))</f>
        <v>4.0151818127039602</v>
      </c>
      <c r="BA97" s="2">
        <f>IF($F$75="n/a",0,IF(BA$77&lt;=$C97,0,IF(BA$77&gt;($F$75+$C97),INDEX($D$89:$W$89,,$C97)-SUM($D97:AZ97),INDEX($D$89:$W$89,,$C97)/$F$75)))</f>
        <v>4.0151818127039602</v>
      </c>
      <c r="BB97" s="2">
        <f>IF($F$75="n/a",0,IF(BB$77&lt;=$C97,0,IF(BB$77&gt;($F$75+$C97),INDEX($D$89:$W$89,,$C97)-SUM($D97:BA97),INDEX($D$89:$W$89,,$C97)/$F$75)))</f>
        <v>4.0151818127039602</v>
      </c>
      <c r="BC97" s="2">
        <f>IF($F$75="n/a",0,IF(BC$77&lt;=$C97,0,IF(BC$77&gt;($F$75+$C97),INDEX($D$89:$W$89,,$C97)-SUM($D97:BB97),INDEX($D$89:$W$89,,$C97)/$F$75)))</f>
        <v>4.0151818127039602</v>
      </c>
      <c r="BD97" s="2">
        <f>IF($F$75="n/a",0,IF(BD$77&lt;=$C97,0,IF(BD$77&gt;($F$75+$C97),INDEX($D$89:$W$89,,$C97)-SUM($D97:BC97),INDEX($D$89:$W$89,,$C97)/$F$75)))</f>
        <v>4.0151818127039602</v>
      </c>
      <c r="BE97" s="2">
        <f>IF($F$75="n/a",0,IF(BE$77&lt;=$C97,0,IF(BE$77&gt;($F$75+$C97),INDEX($D$89:$W$89,,$C97)-SUM($D97:BD97),INDEX($D$89:$W$89,,$C97)/$F$75)))</f>
        <v>4.0151818127039602</v>
      </c>
      <c r="BF97" s="2">
        <f>IF($F$75="n/a",0,IF(BF$77&lt;=$C97,0,IF(BF$77&gt;($F$75+$C97),INDEX($D$89:$W$89,,$C97)-SUM($D97:BE97),INDEX($D$89:$W$89,,$C97)/$F$75)))</f>
        <v>4.0151818127039602</v>
      </c>
      <c r="BG97" s="2">
        <f>IF($F$75="n/a",0,IF(BG$77&lt;=$C97,0,IF(BG$77&gt;($F$75+$C97),INDEX($D$89:$W$89,,$C97)-SUM($D97:BF97),INDEX($D$89:$W$89,,$C97)/$F$75)))</f>
        <v>4.0151818127039602</v>
      </c>
      <c r="BH97" s="2">
        <f>IF($F$75="n/a",0,IF(BH$77&lt;=$C97,0,IF(BH$77&gt;($F$75+$C97),INDEX($D$89:$W$89,,$C97)-SUM($D97:BG97),INDEX($D$89:$W$89,,$C97)/$F$75)))</f>
        <v>2.0075909063520783</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c r="BQ97" s="2">
        <f>IF($F$75="n/a",0,IF(BQ$77&lt;=$C97,0,IF(BQ$77&gt;($F$75+$C97),INDEX($D$89:$W$89,,$C97)-SUM($D97:BP97),INDEX($D$89:$W$89,,$C97)/$F$75)))</f>
        <v>0</v>
      </c>
      <c r="BR97" s="2">
        <f>IF($F$75="n/a",0,IF(BR$77&lt;=$C97,0,IF(BR$77&gt;($F$75+$C97),INDEX($D$89:$W$89,,$C97)-SUM($D97:BQ97),INDEX($D$89:$W$89,,$C97)/$F$75)))</f>
        <v>0</v>
      </c>
      <c r="BS97" s="2">
        <f>IF($F$75="n/a",0,IF(BS$77&lt;=$C97,0,IF(BS$77&gt;($F$75+$C97),INDEX($D$89:$W$89,,$C97)-SUM($D97:BR97),INDEX($D$89:$W$89,,$C97)/$F$75)))</f>
        <v>0</v>
      </c>
    </row>
    <row r="98" spans="2:71">
      <c r="B98" s="193">
        <v>2017</v>
      </c>
      <c r="C98" s="24">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f>
        <v>0</v>
      </c>
      <c r="J98" s="2">
        <f>IF($F$75="n/a",0,IF(J$77&lt;=$C98,0,IF(J$77&gt;($F$75+$C98),INDEX($D$89:$W$89,,$C98)-SUM($D98:I98),INDEX($D$89:$W$89,,$C98)/$F$75)))</f>
        <v>0</v>
      </c>
      <c r="K98" s="2">
        <f>IF($F$75="n/a",0,IF(K$77&lt;=$C98,0,IF(K$77&gt;($F$75+$C98),INDEX($D$89:$W$89,,$C98)-SUM($D98:J98),INDEX($D$89:$W$89,,$C98)/$F$75)))</f>
        <v>4.0195033703826644</v>
      </c>
      <c r="L98" s="2">
        <f>IF($F$75="n/a",0,IF(L$77&lt;=$C98,0,IF(L$77&gt;($F$75+$C98),INDEX($D$89:$W$89,,$C98)-SUM($D98:K98),INDEX($D$89:$W$89,,$C98)/$F$75)))</f>
        <v>4.0195033703826644</v>
      </c>
      <c r="M98" s="2">
        <f>IF($F$75="n/a",0,IF(M$77&lt;=$C98,0,IF(M$77&gt;($F$75+$C98),INDEX($D$89:$W$89,,$C98)-SUM($D98:L98),INDEX($D$89:$W$89,,$C98)/$F$75)))</f>
        <v>4.0195033703826644</v>
      </c>
      <c r="N98" s="170">
        <f>IF($F$75="n/a",0,IF(N$77&lt;=$C98,0,IF(N$77&gt;($F$75+$C98),INDEX($D$89:$W$89,,$C98)-SUM($D98:M98),INDEX($D$89:$W$89,,$C98)/$F$75)))*0.5</f>
        <v>2.0097516851913322</v>
      </c>
      <c r="O98" s="25">
        <f>IF($F$75="n/a",0,IF(O$77&lt;=$C98,0,IF(O$77&gt;($F$75+$C98),INDEX($D$89:$W$89,,$C98)-SUM($D98:N98),INDEX($D$89:$W$89,,$C98)/$F$75)))</f>
        <v>4.0195033703826644</v>
      </c>
      <c r="P98" s="2">
        <f>IF($F$75="n/a",0,IF(P$77&lt;=$C98,0,IF(P$77&gt;($F$75+$C98),INDEX($D$89:$W$89,,$C98)-SUM($D98:O98),INDEX($D$89:$W$89,,$C98)/$F$75)))</f>
        <v>4.0195033703826644</v>
      </c>
      <c r="Q98" s="2">
        <f>IF($F$75="n/a",0,IF(Q$77&lt;=$C98,0,IF(Q$77&gt;($F$75+$C98),INDEX($D$89:$W$89,,$C98)-SUM($D98:P98),INDEX($D$89:$W$89,,$C98)/$F$75)))</f>
        <v>4.0195033703826644</v>
      </c>
      <c r="R98" s="2">
        <f>IF($F$75="n/a",0,IF(R$77&lt;=$C98,0,IF(R$77&gt;($F$75+$C98),INDEX($D$89:$W$89,,$C98)-SUM($D98:Q98),INDEX($D$89:$W$89,,$C98)/$F$75)))</f>
        <v>4.0195033703826644</v>
      </c>
      <c r="S98" s="2">
        <f>IF($F$75="n/a",0,IF(S$77&lt;=$C98,0,IF(S$77&gt;($F$75+$C98),INDEX($D$89:$W$89,,$C98)-SUM($D98:R98),INDEX($D$89:$W$89,,$C98)/$F$75)))</f>
        <v>4.0195033703826644</v>
      </c>
      <c r="T98" s="2">
        <f>IF($F$75="n/a",0,IF(T$77&lt;=$C98,0,IF(T$77&gt;($F$75+$C98),INDEX($D$89:$W$89,,$C98)-SUM($D98:S98),INDEX($D$89:$W$89,,$C98)/$F$75)))</f>
        <v>4.0195033703826644</v>
      </c>
      <c r="U98" s="2">
        <f>IF($F$75="n/a",0,IF(U$77&lt;=$C98,0,IF(U$77&gt;($F$75+$C98),INDEX($D$89:$W$89,,$C98)-SUM($D98:T98),INDEX($D$89:$W$89,,$C98)/$F$75)))</f>
        <v>4.0195033703826644</v>
      </c>
      <c r="V98" s="2">
        <f>IF($F$75="n/a",0,IF(V$77&lt;=$C98,0,IF(V$77&gt;($F$75+$C98),INDEX($D$89:$W$89,,$C98)-SUM($D98:U98),INDEX($D$89:$W$89,,$C98)/$F$75)))</f>
        <v>4.0195033703826644</v>
      </c>
      <c r="W98" s="2">
        <f>IF($F$75="n/a",0,IF(W$77&lt;=$C98,0,IF(W$77&gt;($F$75+$C98),INDEX($D$89:$W$89,,$C98)-SUM($D98:V98),INDEX($D$89:$W$89,,$C98)/$F$75)))</f>
        <v>4.0195033703826644</v>
      </c>
      <c r="X98" s="2">
        <f>IF($F$75="n/a",0,IF(X$77&lt;=$C98,0,IF(X$77&gt;($F$75+$C98),INDEX($D$89:$W$89,,$C98)-SUM($D98:W98),INDEX($D$89:$W$89,,$C98)/$F$75)))</f>
        <v>4.0195033703826644</v>
      </c>
      <c r="Y98" s="2">
        <f>IF($F$75="n/a",0,IF(Y$77&lt;=$C98,0,IF(Y$77&gt;($F$75+$C98),INDEX($D$89:$W$89,,$C98)-SUM($D98:X98),INDEX($D$89:$W$89,,$C98)/$F$75)))</f>
        <v>4.0195033703826644</v>
      </c>
      <c r="Z98" s="2">
        <f>IF($F$75="n/a",0,IF(Z$77&lt;=$C98,0,IF(Z$77&gt;($F$75+$C98),INDEX($D$89:$W$89,,$C98)-SUM($D98:Y98),INDEX($D$89:$W$89,,$C98)/$F$75)))</f>
        <v>4.0195033703826644</v>
      </c>
      <c r="AA98" s="2">
        <f>IF($F$75="n/a",0,IF(AA$77&lt;=$C98,0,IF(AA$77&gt;($F$75+$C98),INDEX($D$89:$W$89,,$C98)-SUM($D98:Z98),INDEX($D$89:$W$89,,$C98)/$F$75)))</f>
        <v>4.0195033703826644</v>
      </c>
      <c r="AB98" s="2">
        <f>IF($F$75="n/a",0,IF(AB$77&lt;=$C98,0,IF(AB$77&gt;($F$75+$C98),INDEX($D$89:$W$89,,$C98)-SUM($D98:AA98),INDEX($D$89:$W$89,,$C98)/$F$75)))</f>
        <v>4.0195033703826644</v>
      </c>
      <c r="AC98" s="2">
        <f>IF($F$75="n/a",0,IF(AC$77&lt;=$C98,0,IF(AC$77&gt;($F$75+$C98),INDEX($D$89:$W$89,,$C98)-SUM($D98:AB98),INDEX($D$89:$W$89,,$C98)/$F$75)))</f>
        <v>4.0195033703826644</v>
      </c>
      <c r="AD98" s="2">
        <f>IF($F$75="n/a",0,IF(AD$77&lt;=$C98,0,IF(AD$77&gt;($F$75+$C98),INDEX($D$89:$W$89,,$C98)-SUM($D98:AC98),INDEX($D$89:$W$89,,$C98)/$F$75)))</f>
        <v>4.0195033703826644</v>
      </c>
      <c r="AE98" s="2">
        <f>IF($F$75="n/a",0,IF(AE$77&lt;=$C98,0,IF(AE$77&gt;($F$75+$C98),INDEX($D$89:$W$89,,$C98)-SUM($D98:AD98),INDEX($D$89:$W$89,,$C98)/$F$75)))</f>
        <v>4.0195033703826644</v>
      </c>
      <c r="AF98" s="2">
        <f>IF($F$75="n/a",0,IF(AF$77&lt;=$C98,0,IF(AF$77&gt;($F$75+$C98),INDEX($D$89:$W$89,,$C98)-SUM($D98:AE98),INDEX($D$89:$W$89,,$C98)/$F$75)))</f>
        <v>4.0195033703826644</v>
      </c>
      <c r="AG98" s="2">
        <f>IF($F$75="n/a",0,IF(AG$77&lt;=$C98,0,IF(AG$77&gt;($F$75+$C98),INDEX($D$89:$W$89,,$C98)-SUM($D98:AF98),INDEX($D$89:$W$89,,$C98)/$F$75)))</f>
        <v>4.0195033703826644</v>
      </c>
      <c r="AH98" s="2">
        <f>IF($F$75="n/a",0,IF(AH$77&lt;=$C98,0,IF(AH$77&gt;($F$75+$C98),INDEX($D$89:$W$89,,$C98)-SUM($D98:AG98),INDEX($D$89:$W$89,,$C98)/$F$75)))</f>
        <v>4.0195033703826644</v>
      </c>
      <c r="AI98" s="2">
        <f>IF($F$75="n/a",0,IF(AI$77&lt;=$C98,0,IF(AI$77&gt;($F$75+$C98),INDEX($D$89:$W$89,,$C98)-SUM($D98:AH98),INDEX($D$89:$W$89,,$C98)/$F$75)))</f>
        <v>4.0195033703826644</v>
      </c>
      <c r="AJ98" s="2">
        <f>IF($F$75="n/a",0,IF(AJ$77&lt;=$C98,0,IF(AJ$77&gt;($F$75+$C98),INDEX($D$89:$W$89,,$C98)-SUM($D98:AI98),INDEX($D$89:$W$89,,$C98)/$F$75)))</f>
        <v>4.0195033703826644</v>
      </c>
      <c r="AK98" s="2">
        <f>IF($F$75="n/a",0,IF(AK$77&lt;=$C98,0,IF(AK$77&gt;($F$75+$C98),INDEX($D$89:$W$89,,$C98)-SUM($D98:AJ98),INDEX($D$89:$W$89,,$C98)/$F$75)))</f>
        <v>4.0195033703826644</v>
      </c>
      <c r="AL98" s="2">
        <f>IF($F$75="n/a",0,IF(AL$77&lt;=$C98,0,IF(AL$77&gt;($F$75+$C98),INDEX($D$89:$W$89,,$C98)-SUM($D98:AK98),INDEX($D$89:$W$89,,$C98)/$F$75)))</f>
        <v>4.0195033703826644</v>
      </c>
      <c r="AM98" s="2">
        <f>IF($F$75="n/a",0,IF(AM$77&lt;=$C98,0,IF(AM$77&gt;($F$75+$C98),INDEX($D$89:$W$89,,$C98)-SUM($D98:AL98),INDEX($D$89:$W$89,,$C98)/$F$75)))</f>
        <v>4.0195033703826644</v>
      </c>
      <c r="AN98" s="2">
        <f>IF($F$75="n/a",0,IF(AN$77&lt;=$C98,0,IF(AN$77&gt;($F$75+$C98),INDEX($D$89:$W$89,,$C98)-SUM($D98:AM98),INDEX($D$89:$W$89,,$C98)/$F$75)))</f>
        <v>4.0195033703826644</v>
      </c>
      <c r="AO98" s="2">
        <f>IF($F$75="n/a",0,IF(AO$77&lt;=$C98,0,IF(AO$77&gt;($F$75+$C98),INDEX($D$89:$W$89,,$C98)-SUM($D98:AN98),INDEX($D$89:$W$89,,$C98)/$F$75)))</f>
        <v>4.0195033703826644</v>
      </c>
      <c r="AP98" s="2">
        <f>IF($F$75="n/a",0,IF(AP$77&lt;=$C98,0,IF(AP$77&gt;($F$75+$C98),INDEX($D$89:$W$89,,$C98)-SUM($D98:AO98),INDEX($D$89:$W$89,,$C98)/$F$75)))</f>
        <v>4.0195033703826644</v>
      </c>
      <c r="AQ98" s="2">
        <f>IF($F$75="n/a",0,IF(AQ$77&lt;=$C98,0,IF(AQ$77&gt;($F$75+$C98),INDEX($D$89:$W$89,,$C98)-SUM($D98:AP98),INDEX($D$89:$W$89,,$C98)/$F$75)))</f>
        <v>4.0195033703826644</v>
      </c>
      <c r="AR98" s="2">
        <f>IF($F$75="n/a",0,IF(AR$77&lt;=$C98,0,IF(AR$77&gt;($F$75+$C98),INDEX($D$89:$W$89,,$C98)-SUM($D98:AQ98),INDEX($D$89:$W$89,,$C98)/$F$75)))</f>
        <v>4.0195033703826644</v>
      </c>
      <c r="AS98" s="2">
        <f>IF($F$75="n/a",0,IF(AS$77&lt;=$C98,0,IF(AS$77&gt;($F$75+$C98),INDEX($D$89:$W$89,,$C98)-SUM($D98:AR98),INDEX($D$89:$W$89,,$C98)/$F$75)))</f>
        <v>4.0195033703826644</v>
      </c>
      <c r="AT98" s="2">
        <f>IF($F$75="n/a",0,IF(AT$77&lt;=$C98,0,IF(AT$77&gt;($F$75+$C98),INDEX($D$89:$W$89,,$C98)-SUM($D98:AS98),INDEX($D$89:$W$89,,$C98)/$F$75)))</f>
        <v>4.0195033703826644</v>
      </c>
      <c r="AU98" s="2">
        <f>IF($F$75="n/a",0,IF(AU$77&lt;=$C98,0,IF(AU$77&gt;($F$75+$C98),INDEX($D$89:$W$89,,$C98)-SUM($D98:AT98),INDEX($D$89:$W$89,,$C98)/$F$75)))</f>
        <v>4.0195033703826644</v>
      </c>
      <c r="AV98" s="2">
        <f>IF($F$75="n/a",0,IF(AV$77&lt;=$C98,0,IF(AV$77&gt;($F$75+$C98),INDEX($D$89:$W$89,,$C98)-SUM($D98:AU98),INDEX($D$89:$W$89,,$C98)/$F$75)))</f>
        <v>4.0195033703826644</v>
      </c>
      <c r="AW98" s="2">
        <f>IF($F$75="n/a",0,IF(AW$77&lt;=$C98,0,IF(AW$77&gt;($F$75+$C98),INDEX($D$89:$W$89,,$C98)-SUM($D98:AV98),INDEX($D$89:$W$89,,$C98)/$F$75)))</f>
        <v>4.0195033703826644</v>
      </c>
      <c r="AX98" s="2">
        <f>IF($F$75="n/a",0,IF(AX$77&lt;=$C98,0,IF(AX$77&gt;($F$75+$C98),INDEX($D$89:$W$89,,$C98)-SUM($D98:AW98),INDEX($D$89:$W$89,,$C98)/$F$75)))</f>
        <v>4.0195033703826644</v>
      </c>
      <c r="AY98" s="2">
        <f>IF($F$75="n/a",0,IF(AY$77&lt;=$C98,0,IF(AY$77&gt;($F$75+$C98),INDEX($D$89:$W$89,,$C98)-SUM($D98:AX98),INDEX($D$89:$W$89,,$C98)/$F$75)))</f>
        <v>4.0195033703826644</v>
      </c>
      <c r="AZ98" s="2">
        <f>IF($F$75="n/a",0,IF(AZ$77&lt;=$C98,0,IF(AZ$77&gt;($F$75+$C98),INDEX($D$89:$W$89,,$C98)-SUM($D98:AY98),INDEX($D$89:$W$89,,$C98)/$F$75)))</f>
        <v>4.0195033703826644</v>
      </c>
      <c r="BA98" s="2">
        <f>IF($F$75="n/a",0,IF(BA$77&lt;=$C98,0,IF(BA$77&gt;($F$75+$C98),INDEX($D$89:$W$89,,$C98)-SUM($D98:AZ98),INDEX($D$89:$W$89,,$C98)/$F$75)))</f>
        <v>4.0195033703826644</v>
      </c>
      <c r="BB98" s="2">
        <f>IF($F$75="n/a",0,IF(BB$77&lt;=$C98,0,IF(BB$77&gt;($F$75+$C98),INDEX($D$89:$W$89,,$C98)-SUM($D98:BA98),INDEX($D$89:$W$89,,$C98)/$F$75)))</f>
        <v>4.0195033703826644</v>
      </c>
      <c r="BC98" s="2">
        <f>IF($F$75="n/a",0,IF(BC$77&lt;=$C98,0,IF(BC$77&gt;($F$75+$C98),INDEX($D$89:$W$89,,$C98)-SUM($D98:BB98),INDEX($D$89:$W$89,,$C98)/$F$75)))</f>
        <v>4.0195033703826644</v>
      </c>
      <c r="BD98" s="2">
        <f>IF($F$75="n/a",0,IF(BD$77&lt;=$C98,0,IF(BD$77&gt;($F$75+$C98),INDEX($D$89:$W$89,,$C98)-SUM($D98:BC98),INDEX($D$89:$W$89,,$C98)/$F$75)))</f>
        <v>4.0195033703826644</v>
      </c>
      <c r="BE98" s="2">
        <f>IF($F$75="n/a",0,IF(BE$77&lt;=$C98,0,IF(BE$77&gt;($F$75+$C98),INDEX($D$89:$W$89,,$C98)-SUM($D98:BD98),INDEX($D$89:$W$89,,$C98)/$F$75)))</f>
        <v>4.0195033703826644</v>
      </c>
      <c r="BF98" s="2">
        <f>IF($F$75="n/a",0,IF(BF$77&lt;=$C98,0,IF(BF$77&gt;($F$75+$C98),INDEX($D$89:$W$89,,$C98)-SUM($D98:BE98),INDEX($D$89:$W$89,,$C98)/$F$75)))</f>
        <v>4.0195033703826644</v>
      </c>
      <c r="BG98" s="2">
        <f>IF($F$75="n/a",0,IF(BG$77&lt;=$C98,0,IF(BG$77&gt;($F$75+$C98),INDEX($D$89:$W$89,,$C98)-SUM($D98:BF98),INDEX($D$89:$W$89,,$C98)/$F$75)))</f>
        <v>4.0195033703826644</v>
      </c>
      <c r="BH98" s="2">
        <f>IF($F$75="n/a",0,IF(BH$77&lt;=$C98,0,IF(BH$77&gt;($F$75+$C98),INDEX($D$89:$W$89,,$C98)-SUM($D98:BG98),INDEX($D$89:$W$89,,$C98)/$F$75)))</f>
        <v>4.0195033703826644</v>
      </c>
      <c r="BI98" s="2">
        <f>IF($F$75="n/a",0,IF(BI$77&lt;=$C98,0,IF(BI$77&gt;($F$75+$C98),INDEX($D$89:$W$89,,$C98)-SUM($D98:BH98),INDEX($D$89:$W$89,,$C98)/$F$75)))</f>
        <v>2.0097516851913042</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c r="BQ98" s="2">
        <f>IF($F$75="n/a",0,IF(BQ$77&lt;=$C98,0,IF(BQ$77&gt;($F$75+$C98),INDEX($D$89:$W$89,,$C98)-SUM($D98:BP98),INDEX($D$89:$W$89,,$C98)/$F$75)))</f>
        <v>0</v>
      </c>
      <c r="BR98" s="2">
        <f>IF($F$75="n/a",0,IF(BR$77&lt;=$C98,0,IF(BR$77&gt;($F$75+$C98),INDEX($D$89:$W$89,,$C98)-SUM($D98:BQ98),INDEX($D$89:$W$89,,$C98)/$F$75)))</f>
        <v>0</v>
      </c>
      <c r="BS98" s="2">
        <f>IF($F$75="n/a",0,IF(BS$77&lt;=$C98,0,IF(BS$77&gt;($F$75+$C98),INDEX($D$89:$W$89,,$C98)-SUM($D98:BR98),INDEX($D$89:$W$89,,$C98)/$F$75)))</f>
        <v>0</v>
      </c>
    </row>
    <row r="99" spans="2:71">
      <c r="B99" s="193">
        <v>2018</v>
      </c>
      <c r="C99" s="24">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f>
        <v>0</v>
      </c>
      <c r="J99" s="2">
        <f>IF($F$75="n/a",0,IF(J$77&lt;=$C99,0,IF(J$77&gt;($F$75+$C99),INDEX($D$89:$W$89,,$C99)-SUM($D99:I99),INDEX($D$89:$W$89,,$C99)/$F$75)))</f>
        <v>0</v>
      </c>
      <c r="K99" s="2">
        <f>IF($F$75="n/a",0,IF(K$77&lt;=$C99,0,IF(K$77&gt;($F$75+$C99),INDEX($D$89:$W$89,,$C99)-SUM($D99:J99),INDEX($D$89:$W$89,,$C99)/$F$75)))</f>
        <v>0</v>
      </c>
      <c r="L99" s="2">
        <f>IF($F$75="n/a",0,IF(L$77&lt;=$C99,0,IF(L$77&gt;($F$75+$C99),INDEX($D$89:$W$89,,$C99)-SUM($D99:K99),INDEX($D$89:$W$89,,$C99)/$F$75)))</f>
        <v>4.1580959836191473</v>
      </c>
      <c r="M99" s="2">
        <f>IF($F$75="n/a",0,IF(M$77&lt;=$C99,0,IF(M$77&gt;($F$75+$C99),INDEX($D$89:$W$89,,$C99)-SUM($D99:L99),INDEX($D$89:$W$89,,$C99)/$F$75)))</f>
        <v>4.1580959836191473</v>
      </c>
      <c r="N99" s="170">
        <f>IF($F$75="n/a",0,IF(N$77&lt;=$C99,0,IF(N$77&gt;($F$75+$C99),INDEX($D$89:$W$89,,$C99)-SUM($D99:M99),INDEX($D$89:$W$89,,$C99)/$F$75)))*0.5</f>
        <v>2.0790479918095737</v>
      </c>
      <c r="O99" s="25">
        <f>IF($F$75="n/a",0,IF(O$77&lt;=$C99,0,IF(O$77&gt;($F$75+$C99),INDEX($D$89:$W$89,,$C99)-SUM($D99:N99),INDEX($D$89:$W$89,,$C99)/$F$75)))</f>
        <v>4.1580959836191473</v>
      </c>
      <c r="P99" s="2">
        <f>IF($F$75="n/a",0,IF(P$77&lt;=$C99,0,IF(P$77&gt;($F$75+$C99),INDEX($D$89:$W$89,,$C99)-SUM($D99:O99),INDEX($D$89:$W$89,,$C99)/$F$75)))</f>
        <v>4.1580959836191473</v>
      </c>
      <c r="Q99" s="2">
        <f>IF($F$75="n/a",0,IF(Q$77&lt;=$C99,0,IF(Q$77&gt;($F$75+$C99),INDEX($D$89:$W$89,,$C99)-SUM($D99:P99),INDEX($D$89:$W$89,,$C99)/$F$75)))</f>
        <v>4.1580959836191473</v>
      </c>
      <c r="R99" s="2">
        <f>IF($F$75="n/a",0,IF(R$77&lt;=$C99,0,IF(R$77&gt;($F$75+$C99),INDEX($D$89:$W$89,,$C99)-SUM($D99:Q99),INDEX($D$89:$W$89,,$C99)/$F$75)))</f>
        <v>4.1580959836191473</v>
      </c>
      <c r="S99" s="2">
        <f>IF($F$75="n/a",0,IF(S$77&lt;=$C99,0,IF(S$77&gt;($F$75+$C99),INDEX($D$89:$W$89,,$C99)-SUM($D99:R99),INDEX($D$89:$W$89,,$C99)/$F$75)))</f>
        <v>4.1580959836191473</v>
      </c>
      <c r="T99" s="2">
        <f>IF($F$75="n/a",0,IF(T$77&lt;=$C99,0,IF(T$77&gt;($F$75+$C99),INDEX($D$89:$W$89,,$C99)-SUM($D99:S99),INDEX($D$89:$W$89,,$C99)/$F$75)))</f>
        <v>4.1580959836191473</v>
      </c>
      <c r="U99" s="2">
        <f>IF($F$75="n/a",0,IF(U$77&lt;=$C99,0,IF(U$77&gt;($F$75+$C99),INDEX($D$89:$W$89,,$C99)-SUM($D99:T99),INDEX($D$89:$W$89,,$C99)/$F$75)))</f>
        <v>4.1580959836191473</v>
      </c>
      <c r="V99" s="2">
        <f>IF($F$75="n/a",0,IF(V$77&lt;=$C99,0,IF(V$77&gt;($F$75+$C99),INDEX($D$89:$W$89,,$C99)-SUM($D99:U99),INDEX($D$89:$W$89,,$C99)/$F$75)))</f>
        <v>4.1580959836191473</v>
      </c>
      <c r="W99" s="2">
        <f>IF($F$75="n/a",0,IF(W$77&lt;=$C99,0,IF(W$77&gt;($F$75+$C99),INDEX($D$89:$W$89,,$C99)-SUM($D99:V99),INDEX($D$89:$W$89,,$C99)/$F$75)))</f>
        <v>4.1580959836191473</v>
      </c>
      <c r="X99" s="2">
        <f>IF($F$75="n/a",0,IF(X$77&lt;=$C99,0,IF(X$77&gt;($F$75+$C99),INDEX($D$89:$W$89,,$C99)-SUM($D99:W99),INDEX($D$89:$W$89,,$C99)/$F$75)))</f>
        <v>4.1580959836191473</v>
      </c>
      <c r="Y99" s="2">
        <f>IF($F$75="n/a",0,IF(Y$77&lt;=$C99,0,IF(Y$77&gt;($F$75+$C99),INDEX($D$89:$W$89,,$C99)-SUM($D99:X99),INDEX($D$89:$W$89,,$C99)/$F$75)))</f>
        <v>4.1580959836191473</v>
      </c>
      <c r="Z99" s="2">
        <f>IF($F$75="n/a",0,IF(Z$77&lt;=$C99,0,IF(Z$77&gt;($F$75+$C99),INDEX($D$89:$W$89,,$C99)-SUM($D99:Y99),INDEX($D$89:$W$89,,$C99)/$F$75)))</f>
        <v>4.1580959836191473</v>
      </c>
      <c r="AA99" s="2">
        <f>IF($F$75="n/a",0,IF(AA$77&lt;=$C99,0,IF(AA$77&gt;($F$75+$C99),INDEX($D$89:$W$89,,$C99)-SUM($D99:Z99),INDEX($D$89:$W$89,,$C99)/$F$75)))</f>
        <v>4.1580959836191473</v>
      </c>
      <c r="AB99" s="2">
        <f>IF($F$75="n/a",0,IF(AB$77&lt;=$C99,0,IF(AB$77&gt;($F$75+$C99),INDEX($D$89:$W$89,,$C99)-SUM($D99:AA99),INDEX($D$89:$W$89,,$C99)/$F$75)))</f>
        <v>4.1580959836191473</v>
      </c>
      <c r="AC99" s="2">
        <f>IF($F$75="n/a",0,IF(AC$77&lt;=$C99,0,IF(AC$77&gt;($F$75+$C99),INDEX($D$89:$W$89,,$C99)-SUM($D99:AB99),INDEX($D$89:$W$89,,$C99)/$F$75)))</f>
        <v>4.1580959836191473</v>
      </c>
      <c r="AD99" s="2">
        <f>IF($F$75="n/a",0,IF(AD$77&lt;=$C99,0,IF(AD$77&gt;($F$75+$C99),INDEX($D$89:$W$89,,$C99)-SUM($D99:AC99),INDEX($D$89:$W$89,,$C99)/$F$75)))</f>
        <v>4.1580959836191473</v>
      </c>
      <c r="AE99" s="2">
        <f>IF($F$75="n/a",0,IF(AE$77&lt;=$C99,0,IF(AE$77&gt;($F$75+$C99),INDEX($D$89:$W$89,,$C99)-SUM($D99:AD99),INDEX($D$89:$W$89,,$C99)/$F$75)))</f>
        <v>4.1580959836191473</v>
      </c>
      <c r="AF99" s="2">
        <f>IF($F$75="n/a",0,IF(AF$77&lt;=$C99,0,IF(AF$77&gt;($F$75+$C99),INDEX($D$89:$W$89,,$C99)-SUM($D99:AE99),INDEX($D$89:$W$89,,$C99)/$F$75)))</f>
        <v>4.1580959836191473</v>
      </c>
      <c r="AG99" s="2">
        <f>IF($F$75="n/a",0,IF(AG$77&lt;=$C99,0,IF(AG$77&gt;($F$75+$C99),INDEX($D$89:$W$89,,$C99)-SUM($D99:AF99),INDEX($D$89:$W$89,,$C99)/$F$75)))</f>
        <v>4.1580959836191473</v>
      </c>
      <c r="AH99" s="2">
        <f>IF($F$75="n/a",0,IF(AH$77&lt;=$C99,0,IF(AH$77&gt;($F$75+$C99),INDEX($D$89:$W$89,,$C99)-SUM($D99:AG99),INDEX($D$89:$W$89,,$C99)/$F$75)))</f>
        <v>4.1580959836191473</v>
      </c>
      <c r="AI99" s="2">
        <f>IF($F$75="n/a",0,IF(AI$77&lt;=$C99,0,IF(AI$77&gt;($F$75+$C99),INDEX($D$89:$W$89,,$C99)-SUM($D99:AH99),INDEX($D$89:$W$89,,$C99)/$F$75)))</f>
        <v>4.1580959836191473</v>
      </c>
      <c r="AJ99" s="2">
        <f>IF($F$75="n/a",0,IF(AJ$77&lt;=$C99,0,IF(AJ$77&gt;($F$75+$C99),INDEX($D$89:$W$89,,$C99)-SUM($D99:AI99),INDEX($D$89:$W$89,,$C99)/$F$75)))</f>
        <v>4.1580959836191473</v>
      </c>
      <c r="AK99" s="2">
        <f>IF($F$75="n/a",0,IF(AK$77&lt;=$C99,0,IF(AK$77&gt;($F$75+$C99),INDEX($D$89:$W$89,,$C99)-SUM($D99:AJ99),INDEX($D$89:$W$89,,$C99)/$F$75)))</f>
        <v>4.1580959836191473</v>
      </c>
      <c r="AL99" s="2">
        <f>IF($F$75="n/a",0,IF(AL$77&lt;=$C99,0,IF(AL$77&gt;($F$75+$C99),INDEX($D$89:$W$89,,$C99)-SUM($D99:AK99),INDEX($D$89:$W$89,,$C99)/$F$75)))</f>
        <v>4.1580959836191473</v>
      </c>
      <c r="AM99" s="2">
        <f>IF($F$75="n/a",0,IF(AM$77&lt;=$C99,0,IF(AM$77&gt;($F$75+$C99),INDEX($D$89:$W$89,,$C99)-SUM($D99:AL99),INDEX($D$89:$W$89,,$C99)/$F$75)))</f>
        <v>4.1580959836191473</v>
      </c>
      <c r="AN99" s="2">
        <f>IF($F$75="n/a",0,IF(AN$77&lt;=$C99,0,IF(AN$77&gt;($F$75+$C99),INDEX($D$89:$W$89,,$C99)-SUM($D99:AM99),INDEX($D$89:$W$89,,$C99)/$F$75)))</f>
        <v>4.1580959836191473</v>
      </c>
      <c r="AO99" s="2">
        <f>IF($F$75="n/a",0,IF(AO$77&lt;=$C99,0,IF(AO$77&gt;($F$75+$C99),INDEX($D$89:$W$89,,$C99)-SUM($D99:AN99),INDEX($D$89:$W$89,,$C99)/$F$75)))</f>
        <v>4.1580959836191473</v>
      </c>
      <c r="AP99" s="2">
        <f>IF($F$75="n/a",0,IF(AP$77&lt;=$C99,0,IF(AP$77&gt;($F$75+$C99),INDEX($D$89:$W$89,,$C99)-SUM($D99:AO99),INDEX($D$89:$W$89,,$C99)/$F$75)))</f>
        <v>4.1580959836191473</v>
      </c>
      <c r="AQ99" s="2">
        <f>IF($F$75="n/a",0,IF(AQ$77&lt;=$C99,0,IF(AQ$77&gt;($F$75+$C99),INDEX($D$89:$W$89,,$C99)-SUM($D99:AP99),INDEX($D$89:$W$89,,$C99)/$F$75)))</f>
        <v>4.1580959836191473</v>
      </c>
      <c r="AR99" s="2">
        <f>IF($F$75="n/a",0,IF(AR$77&lt;=$C99,0,IF(AR$77&gt;($F$75+$C99),INDEX($D$89:$W$89,,$C99)-SUM($D99:AQ99),INDEX($D$89:$W$89,,$C99)/$F$75)))</f>
        <v>4.1580959836191473</v>
      </c>
      <c r="AS99" s="2">
        <f>IF($F$75="n/a",0,IF(AS$77&lt;=$C99,0,IF(AS$77&gt;($F$75+$C99),INDEX($D$89:$W$89,,$C99)-SUM($D99:AR99),INDEX($D$89:$W$89,,$C99)/$F$75)))</f>
        <v>4.1580959836191473</v>
      </c>
      <c r="AT99" s="2">
        <f>IF($F$75="n/a",0,IF(AT$77&lt;=$C99,0,IF(AT$77&gt;($F$75+$C99),INDEX($D$89:$W$89,,$C99)-SUM($D99:AS99),INDEX($D$89:$W$89,,$C99)/$F$75)))</f>
        <v>4.1580959836191473</v>
      </c>
      <c r="AU99" s="2">
        <f>IF($F$75="n/a",0,IF(AU$77&lt;=$C99,0,IF(AU$77&gt;($F$75+$C99),INDEX($D$89:$W$89,,$C99)-SUM($D99:AT99),INDEX($D$89:$W$89,,$C99)/$F$75)))</f>
        <v>4.1580959836191473</v>
      </c>
      <c r="AV99" s="2">
        <f>IF($F$75="n/a",0,IF(AV$77&lt;=$C99,0,IF(AV$77&gt;($F$75+$C99),INDEX($D$89:$W$89,,$C99)-SUM($D99:AU99),INDEX($D$89:$W$89,,$C99)/$F$75)))</f>
        <v>4.1580959836191473</v>
      </c>
      <c r="AW99" s="2">
        <f>IF($F$75="n/a",0,IF(AW$77&lt;=$C99,0,IF(AW$77&gt;($F$75+$C99),INDEX($D$89:$W$89,,$C99)-SUM($D99:AV99),INDEX($D$89:$W$89,,$C99)/$F$75)))</f>
        <v>4.1580959836191473</v>
      </c>
      <c r="AX99" s="2">
        <f>IF($F$75="n/a",0,IF(AX$77&lt;=$C99,0,IF(AX$77&gt;($F$75+$C99),INDEX($D$89:$W$89,,$C99)-SUM($D99:AW99),INDEX($D$89:$W$89,,$C99)/$F$75)))</f>
        <v>4.1580959836191473</v>
      </c>
      <c r="AY99" s="2">
        <f>IF($F$75="n/a",0,IF(AY$77&lt;=$C99,0,IF(AY$77&gt;($F$75+$C99),INDEX($D$89:$W$89,,$C99)-SUM($D99:AX99),INDEX($D$89:$W$89,,$C99)/$F$75)))</f>
        <v>4.1580959836191473</v>
      </c>
      <c r="AZ99" s="2">
        <f>IF($F$75="n/a",0,IF(AZ$77&lt;=$C99,0,IF(AZ$77&gt;($F$75+$C99),INDEX($D$89:$W$89,,$C99)-SUM($D99:AY99),INDEX($D$89:$W$89,,$C99)/$F$75)))</f>
        <v>4.1580959836191473</v>
      </c>
      <c r="BA99" s="2">
        <f>IF($F$75="n/a",0,IF(BA$77&lt;=$C99,0,IF(BA$77&gt;($F$75+$C99),INDEX($D$89:$W$89,,$C99)-SUM($D99:AZ99),INDEX($D$89:$W$89,,$C99)/$F$75)))</f>
        <v>4.1580959836191473</v>
      </c>
      <c r="BB99" s="2">
        <f>IF($F$75="n/a",0,IF(BB$77&lt;=$C99,0,IF(BB$77&gt;($F$75+$C99),INDEX($D$89:$W$89,,$C99)-SUM($D99:BA99),INDEX($D$89:$W$89,,$C99)/$F$75)))</f>
        <v>4.1580959836191473</v>
      </c>
      <c r="BC99" s="2">
        <f>IF($F$75="n/a",0,IF(BC$77&lt;=$C99,0,IF(BC$77&gt;($F$75+$C99),INDEX($D$89:$W$89,,$C99)-SUM($D99:BB99),INDEX($D$89:$W$89,,$C99)/$F$75)))</f>
        <v>4.1580959836191473</v>
      </c>
      <c r="BD99" s="2">
        <f>IF($F$75="n/a",0,IF(BD$77&lt;=$C99,0,IF(BD$77&gt;($F$75+$C99),INDEX($D$89:$W$89,,$C99)-SUM($D99:BC99),INDEX($D$89:$W$89,,$C99)/$F$75)))</f>
        <v>4.1580959836191473</v>
      </c>
      <c r="BE99" s="2">
        <f>IF($F$75="n/a",0,IF(BE$77&lt;=$C99,0,IF(BE$77&gt;($F$75+$C99),INDEX($D$89:$W$89,,$C99)-SUM($D99:BD99),INDEX($D$89:$W$89,,$C99)/$F$75)))</f>
        <v>4.1580959836191473</v>
      </c>
      <c r="BF99" s="2">
        <f>IF($F$75="n/a",0,IF(BF$77&lt;=$C99,0,IF(BF$77&gt;($F$75+$C99),INDEX($D$89:$W$89,,$C99)-SUM($D99:BE99),INDEX($D$89:$W$89,,$C99)/$F$75)))</f>
        <v>4.1580959836191473</v>
      </c>
      <c r="BG99" s="2">
        <f>IF($F$75="n/a",0,IF(BG$77&lt;=$C99,0,IF(BG$77&gt;($F$75+$C99),INDEX($D$89:$W$89,,$C99)-SUM($D99:BF99),INDEX($D$89:$W$89,,$C99)/$F$75)))</f>
        <v>4.1580959836191473</v>
      </c>
      <c r="BH99" s="2">
        <f>IF($F$75="n/a",0,IF(BH$77&lt;=$C99,0,IF(BH$77&gt;($F$75+$C99),INDEX($D$89:$W$89,,$C99)-SUM($D99:BG99),INDEX($D$89:$W$89,,$C99)/$F$75)))</f>
        <v>4.1580959836191473</v>
      </c>
      <c r="BI99" s="2">
        <f>IF($F$75="n/a",0,IF(BI$77&lt;=$C99,0,IF(BI$77&gt;($F$75+$C99),INDEX($D$89:$W$89,,$C99)-SUM($D99:BH99),INDEX($D$89:$W$89,,$C99)/$F$75)))</f>
        <v>4.1580959836191473</v>
      </c>
      <c r="BJ99" s="2">
        <f>IF($F$75="n/a",0,IF(BJ$77&lt;=$C99,0,IF(BJ$77&gt;($F$75+$C99),INDEX($D$89:$W$89,,$C99)-SUM($D99:BI99),INDEX($D$89:$W$89,,$C99)/$F$75)))</f>
        <v>2.0790479918095457</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c r="BQ99" s="2">
        <f>IF($F$75="n/a",0,IF(BQ$77&lt;=$C99,0,IF(BQ$77&gt;($F$75+$C99),INDEX($D$89:$W$89,,$C99)-SUM($D99:BP99),INDEX($D$89:$W$89,,$C99)/$F$75)))</f>
        <v>0</v>
      </c>
      <c r="BR99" s="2">
        <f>IF($F$75="n/a",0,IF(BR$77&lt;=$C99,0,IF(BR$77&gt;($F$75+$C99),INDEX($D$89:$W$89,,$C99)-SUM($D99:BQ99),INDEX($D$89:$W$89,,$C99)/$F$75)))</f>
        <v>0</v>
      </c>
      <c r="BS99" s="2">
        <f>IF($F$75="n/a",0,IF(BS$77&lt;=$C99,0,IF(BS$77&gt;($F$75+$C99),INDEX($D$89:$W$89,,$C99)-SUM($D99:BR99),INDEX($D$89:$W$89,,$C99)/$F$75)))</f>
        <v>0</v>
      </c>
    </row>
    <row r="100" spans="2:71">
      <c r="B100" s="193">
        <v>2019</v>
      </c>
      <c r="C100" s="24">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3.492438270917714</v>
      </c>
      <c r="N100" s="170">
        <f>IF($F$75="n/a",0,IF(N$77&lt;=$C100,0,IF(N$77&gt;($F$75+$C100),INDEX($D$89:$W$89,,$C100)-SUM($D100:M100),INDEX($D$89:$W$89,,$C100)/$F$75)))*0.5</f>
        <v>1.746219135458857</v>
      </c>
      <c r="O100" s="25">
        <f>IF($F$75="n/a",0,IF(O$77&lt;=$C100,0,IF(O$77&gt;($F$75+$C100),INDEX($D$89:$W$89,,$C100)-SUM($D100:N100),INDEX($D$89:$W$89,,$C100)/$F$75)))</f>
        <v>3.492438270917714</v>
      </c>
      <c r="P100" s="2">
        <f>IF($F$75="n/a",0,IF(P$77&lt;=$C100,0,IF(P$77&gt;($F$75+$C100),INDEX($D$89:$W$89,,$C100)-SUM($D100:O100),INDEX($D$89:$W$89,,$C100)/$F$75)))</f>
        <v>3.492438270917714</v>
      </c>
      <c r="Q100" s="2">
        <f>IF($F$75="n/a",0,IF(Q$77&lt;=$C100,0,IF(Q$77&gt;($F$75+$C100),INDEX($D$89:$W$89,,$C100)-SUM($D100:P100),INDEX($D$89:$W$89,,$C100)/$F$75)))</f>
        <v>3.492438270917714</v>
      </c>
      <c r="R100" s="2">
        <f>IF($F$75="n/a",0,IF(R$77&lt;=$C100,0,IF(R$77&gt;($F$75+$C100),INDEX($D$89:$W$89,,$C100)-SUM($D100:Q100),INDEX($D$89:$W$89,,$C100)/$F$75)))</f>
        <v>3.492438270917714</v>
      </c>
      <c r="S100" s="2">
        <f>IF($F$75="n/a",0,IF(S$77&lt;=$C100,0,IF(S$77&gt;($F$75+$C100),INDEX($D$89:$W$89,,$C100)-SUM($D100:R100),INDEX($D$89:$W$89,,$C100)/$F$75)))</f>
        <v>3.492438270917714</v>
      </c>
      <c r="T100" s="2">
        <f>IF($F$75="n/a",0,IF(T$77&lt;=$C100,0,IF(T$77&gt;($F$75+$C100),INDEX($D$89:$W$89,,$C100)-SUM($D100:S100),INDEX($D$89:$W$89,,$C100)/$F$75)))</f>
        <v>3.492438270917714</v>
      </c>
      <c r="U100" s="2">
        <f>IF($F$75="n/a",0,IF(U$77&lt;=$C100,0,IF(U$77&gt;($F$75+$C100),INDEX($D$89:$W$89,,$C100)-SUM($D100:T100),INDEX($D$89:$W$89,,$C100)/$F$75)))</f>
        <v>3.492438270917714</v>
      </c>
      <c r="V100" s="2">
        <f>IF($F$75="n/a",0,IF(V$77&lt;=$C100,0,IF(V$77&gt;($F$75+$C100),INDEX($D$89:$W$89,,$C100)-SUM($D100:U100),INDEX($D$89:$W$89,,$C100)/$F$75)))</f>
        <v>3.492438270917714</v>
      </c>
      <c r="W100" s="2">
        <f>IF($F$75="n/a",0,IF(W$77&lt;=$C100,0,IF(W$77&gt;($F$75+$C100),INDEX($D$89:$W$89,,$C100)-SUM($D100:V100),INDEX($D$89:$W$89,,$C100)/$F$75)))</f>
        <v>3.492438270917714</v>
      </c>
      <c r="X100" s="2">
        <f>IF($F$75="n/a",0,IF(X$77&lt;=$C100,0,IF(X$77&gt;($F$75+$C100),INDEX($D$89:$W$89,,$C100)-SUM($D100:W100),INDEX($D$89:$W$89,,$C100)/$F$75)))</f>
        <v>3.492438270917714</v>
      </c>
      <c r="Y100" s="2">
        <f>IF($F$75="n/a",0,IF(Y$77&lt;=$C100,0,IF(Y$77&gt;($F$75+$C100),INDEX($D$89:$W$89,,$C100)-SUM($D100:X100),INDEX($D$89:$W$89,,$C100)/$F$75)))</f>
        <v>3.492438270917714</v>
      </c>
      <c r="Z100" s="2">
        <f>IF($F$75="n/a",0,IF(Z$77&lt;=$C100,0,IF(Z$77&gt;($F$75+$C100),INDEX($D$89:$W$89,,$C100)-SUM($D100:Y100),INDEX($D$89:$W$89,,$C100)/$F$75)))</f>
        <v>3.492438270917714</v>
      </c>
      <c r="AA100" s="2">
        <f>IF($F$75="n/a",0,IF(AA$77&lt;=$C100,0,IF(AA$77&gt;($F$75+$C100),INDEX($D$89:$W$89,,$C100)-SUM($D100:Z100),INDEX($D$89:$W$89,,$C100)/$F$75)))</f>
        <v>3.492438270917714</v>
      </c>
      <c r="AB100" s="2">
        <f>IF($F$75="n/a",0,IF(AB$77&lt;=$C100,0,IF(AB$77&gt;($F$75+$C100),INDEX($D$89:$W$89,,$C100)-SUM($D100:AA100),INDEX($D$89:$W$89,,$C100)/$F$75)))</f>
        <v>3.492438270917714</v>
      </c>
      <c r="AC100" s="2">
        <f>IF($F$75="n/a",0,IF(AC$77&lt;=$C100,0,IF(AC$77&gt;($F$75+$C100),INDEX($D$89:$W$89,,$C100)-SUM($D100:AB100),INDEX($D$89:$W$89,,$C100)/$F$75)))</f>
        <v>3.492438270917714</v>
      </c>
      <c r="AD100" s="2">
        <f>IF($F$75="n/a",0,IF(AD$77&lt;=$C100,0,IF(AD$77&gt;($F$75+$C100),INDEX($D$89:$W$89,,$C100)-SUM($D100:AC100),INDEX($D$89:$W$89,,$C100)/$F$75)))</f>
        <v>3.492438270917714</v>
      </c>
      <c r="AE100" s="2">
        <f>IF($F$75="n/a",0,IF(AE$77&lt;=$C100,0,IF(AE$77&gt;($F$75+$C100),INDEX($D$89:$W$89,,$C100)-SUM($D100:AD100),INDEX($D$89:$W$89,,$C100)/$F$75)))</f>
        <v>3.492438270917714</v>
      </c>
      <c r="AF100" s="2">
        <f>IF($F$75="n/a",0,IF(AF$77&lt;=$C100,0,IF(AF$77&gt;($F$75+$C100),INDEX($D$89:$W$89,,$C100)-SUM($D100:AE100),INDEX($D$89:$W$89,,$C100)/$F$75)))</f>
        <v>3.492438270917714</v>
      </c>
      <c r="AG100" s="2">
        <f>IF($F$75="n/a",0,IF(AG$77&lt;=$C100,0,IF(AG$77&gt;($F$75+$C100),INDEX($D$89:$W$89,,$C100)-SUM($D100:AF100),INDEX($D$89:$W$89,,$C100)/$F$75)))</f>
        <v>3.492438270917714</v>
      </c>
      <c r="AH100" s="2">
        <f>IF($F$75="n/a",0,IF(AH$77&lt;=$C100,0,IF(AH$77&gt;($F$75+$C100),INDEX($D$89:$W$89,,$C100)-SUM($D100:AG100),INDEX($D$89:$W$89,,$C100)/$F$75)))</f>
        <v>3.492438270917714</v>
      </c>
      <c r="AI100" s="2">
        <f>IF($F$75="n/a",0,IF(AI$77&lt;=$C100,0,IF(AI$77&gt;($F$75+$C100),INDEX($D$89:$W$89,,$C100)-SUM($D100:AH100),INDEX($D$89:$W$89,,$C100)/$F$75)))</f>
        <v>3.492438270917714</v>
      </c>
      <c r="AJ100" s="2">
        <f>IF($F$75="n/a",0,IF(AJ$77&lt;=$C100,0,IF(AJ$77&gt;($F$75+$C100),INDEX($D$89:$W$89,,$C100)-SUM($D100:AI100),INDEX($D$89:$W$89,,$C100)/$F$75)))</f>
        <v>3.492438270917714</v>
      </c>
      <c r="AK100" s="2">
        <f>IF($F$75="n/a",0,IF(AK$77&lt;=$C100,0,IF(AK$77&gt;($F$75+$C100),INDEX($D$89:$W$89,,$C100)-SUM($D100:AJ100),INDEX($D$89:$W$89,,$C100)/$F$75)))</f>
        <v>3.492438270917714</v>
      </c>
      <c r="AL100" s="2">
        <f>IF($F$75="n/a",0,IF(AL$77&lt;=$C100,0,IF(AL$77&gt;($F$75+$C100),INDEX($D$89:$W$89,,$C100)-SUM($D100:AK100),INDEX($D$89:$W$89,,$C100)/$F$75)))</f>
        <v>3.492438270917714</v>
      </c>
      <c r="AM100" s="2">
        <f>IF($F$75="n/a",0,IF(AM$77&lt;=$C100,0,IF(AM$77&gt;($F$75+$C100),INDEX($D$89:$W$89,,$C100)-SUM($D100:AL100),INDEX($D$89:$W$89,,$C100)/$F$75)))</f>
        <v>3.492438270917714</v>
      </c>
      <c r="AN100" s="2">
        <f>IF($F$75="n/a",0,IF(AN$77&lt;=$C100,0,IF(AN$77&gt;($F$75+$C100),INDEX($D$89:$W$89,,$C100)-SUM($D100:AM100),INDEX($D$89:$W$89,,$C100)/$F$75)))</f>
        <v>3.492438270917714</v>
      </c>
      <c r="AO100" s="2">
        <f>IF($F$75="n/a",0,IF(AO$77&lt;=$C100,0,IF(AO$77&gt;($F$75+$C100),INDEX($D$89:$W$89,,$C100)-SUM($D100:AN100),INDEX($D$89:$W$89,,$C100)/$F$75)))</f>
        <v>3.492438270917714</v>
      </c>
      <c r="AP100" s="2">
        <f>IF($F$75="n/a",0,IF(AP$77&lt;=$C100,0,IF(AP$77&gt;($F$75+$C100),INDEX($D$89:$W$89,,$C100)-SUM($D100:AO100),INDEX($D$89:$W$89,,$C100)/$F$75)))</f>
        <v>3.492438270917714</v>
      </c>
      <c r="AQ100" s="2">
        <f>IF($F$75="n/a",0,IF(AQ$77&lt;=$C100,0,IF(AQ$77&gt;($F$75+$C100),INDEX($D$89:$W$89,,$C100)-SUM($D100:AP100),INDEX($D$89:$W$89,,$C100)/$F$75)))</f>
        <v>3.492438270917714</v>
      </c>
      <c r="AR100" s="2">
        <f>IF($F$75="n/a",0,IF(AR$77&lt;=$C100,0,IF(AR$77&gt;($F$75+$C100),INDEX($D$89:$W$89,,$C100)-SUM($D100:AQ100),INDEX($D$89:$W$89,,$C100)/$F$75)))</f>
        <v>3.492438270917714</v>
      </c>
      <c r="AS100" s="2">
        <f>IF($F$75="n/a",0,IF(AS$77&lt;=$C100,0,IF(AS$77&gt;($F$75+$C100),INDEX($D$89:$W$89,,$C100)-SUM($D100:AR100),INDEX($D$89:$W$89,,$C100)/$F$75)))</f>
        <v>3.492438270917714</v>
      </c>
      <c r="AT100" s="2">
        <f>IF($F$75="n/a",0,IF(AT$77&lt;=$C100,0,IF(AT$77&gt;($F$75+$C100),INDEX($D$89:$W$89,,$C100)-SUM($D100:AS100),INDEX($D$89:$W$89,,$C100)/$F$75)))</f>
        <v>3.492438270917714</v>
      </c>
      <c r="AU100" s="2">
        <f>IF($F$75="n/a",0,IF(AU$77&lt;=$C100,0,IF(AU$77&gt;($F$75+$C100),INDEX($D$89:$W$89,,$C100)-SUM($D100:AT100),INDEX($D$89:$W$89,,$C100)/$F$75)))</f>
        <v>3.492438270917714</v>
      </c>
      <c r="AV100" s="2">
        <f>IF($F$75="n/a",0,IF(AV$77&lt;=$C100,0,IF(AV$77&gt;($F$75+$C100),INDEX($D$89:$W$89,,$C100)-SUM($D100:AU100),INDEX($D$89:$W$89,,$C100)/$F$75)))</f>
        <v>3.492438270917714</v>
      </c>
      <c r="AW100" s="2">
        <f>IF($F$75="n/a",0,IF(AW$77&lt;=$C100,0,IF(AW$77&gt;($F$75+$C100),INDEX($D$89:$W$89,,$C100)-SUM($D100:AV100),INDEX($D$89:$W$89,,$C100)/$F$75)))</f>
        <v>3.492438270917714</v>
      </c>
      <c r="AX100" s="2">
        <f>IF($F$75="n/a",0,IF(AX$77&lt;=$C100,0,IF(AX$77&gt;($F$75+$C100),INDEX($D$89:$W$89,,$C100)-SUM($D100:AW100),INDEX($D$89:$W$89,,$C100)/$F$75)))</f>
        <v>3.492438270917714</v>
      </c>
      <c r="AY100" s="2">
        <f>IF($F$75="n/a",0,IF(AY$77&lt;=$C100,0,IF(AY$77&gt;($F$75+$C100),INDEX($D$89:$W$89,,$C100)-SUM($D100:AX100),INDEX($D$89:$W$89,,$C100)/$F$75)))</f>
        <v>3.492438270917714</v>
      </c>
      <c r="AZ100" s="2">
        <f>IF($F$75="n/a",0,IF(AZ$77&lt;=$C100,0,IF(AZ$77&gt;($F$75+$C100),INDEX($D$89:$W$89,,$C100)-SUM($D100:AY100),INDEX($D$89:$W$89,,$C100)/$F$75)))</f>
        <v>3.492438270917714</v>
      </c>
      <c r="BA100" s="2">
        <f>IF($F$75="n/a",0,IF(BA$77&lt;=$C100,0,IF(BA$77&gt;($F$75+$C100),INDEX($D$89:$W$89,,$C100)-SUM($D100:AZ100),INDEX($D$89:$W$89,,$C100)/$F$75)))</f>
        <v>3.492438270917714</v>
      </c>
      <c r="BB100" s="2">
        <f>IF($F$75="n/a",0,IF(BB$77&lt;=$C100,0,IF(BB$77&gt;($F$75+$C100),INDEX($D$89:$W$89,,$C100)-SUM($D100:BA100),INDEX($D$89:$W$89,,$C100)/$F$75)))</f>
        <v>3.492438270917714</v>
      </c>
      <c r="BC100" s="2">
        <f>IF($F$75="n/a",0,IF(BC$77&lt;=$C100,0,IF(BC$77&gt;($F$75+$C100),INDEX($D$89:$W$89,,$C100)-SUM($D100:BB100),INDEX($D$89:$W$89,,$C100)/$F$75)))</f>
        <v>3.492438270917714</v>
      </c>
      <c r="BD100" s="2">
        <f>IF($F$75="n/a",0,IF(BD$77&lt;=$C100,0,IF(BD$77&gt;($F$75+$C100),INDEX($D$89:$W$89,,$C100)-SUM($D100:BC100),INDEX($D$89:$W$89,,$C100)/$F$75)))</f>
        <v>3.492438270917714</v>
      </c>
      <c r="BE100" s="2">
        <f>IF($F$75="n/a",0,IF(BE$77&lt;=$C100,0,IF(BE$77&gt;($F$75+$C100),INDEX($D$89:$W$89,,$C100)-SUM($D100:BD100),INDEX($D$89:$W$89,,$C100)/$F$75)))</f>
        <v>3.492438270917714</v>
      </c>
      <c r="BF100" s="2">
        <f>IF($F$75="n/a",0,IF(BF$77&lt;=$C100,0,IF(BF$77&gt;($F$75+$C100),INDEX($D$89:$W$89,,$C100)-SUM($D100:BE100),INDEX($D$89:$W$89,,$C100)/$F$75)))</f>
        <v>3.492438270917714</v>
      </c>
      <c r="BG100" s="2">
        <f>IF($F$75="n/a",0,IF(BG$77&lt;=$C100,0,IF(BG$77&gt;($F$75+$C100),INDEX($D$89:$W$89,,$C100)-SUM($D100:BF100),INDEX($D$89:$W$89,,$C100)/$F$75)))</f>
        <v>3.492438270917714</v>
      </c>
      <c r="BH100" s="2">
        <f>IF($F$75="n/a",0,IF(BH$77&lt;=$C100,0,IF(BH$77&gt;($F$75+$C100),INDEX($D$89:$W$89,,$C100)-SUM($D100:BG100),INDEX($D$89:$W$89,,$C100)/$F$75)))</f>
        <v>3.492438270917714</v>
      </c>
      <c r="BI100" s="2">
        <f>IF($F$75="n/a",0,IF(BI$77&lt;=$C100,0,IF(BI$77&gt;($F$75+$C100),INDEX($D$89:$W$89,,$C100)-SUM($D100:BH100),INDEX($D$89:$W$89,,$C100)/$F$75)))</f>
        <v>3.492438270917714</v>
      </c>
      <c r="BJ100" s="2">
        <f>IF($F$75="n/a",0,IF(BJ$77&lt;=$C100,0,IF(BJ$77&gt;($F$75+$C100),INDEX($D$89:$W$89,,$C100)-SUM($D100:BI100),INDEX($D$89:$W$89,,$C100)/$F$75)))</f>
        <v>3.492438270917714</v>
      </c>
      <c r="BK100" s="2">
        <f>IF($F$75="n/a",0,IF(BK$77&lt;=$C100,0,IF(BK$77&gt;($F$75+$C100),INDEX($D$89:$W$89,,$C100)-SUM($D100:BJ100),INDEX($D$89:$W$89,,$C100)/$F$75)))</f>
        <v>1.7462191354587446</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c r="BQ100" s="2">
        <f>IF($F$75="n/a",0,IF(BQ$77&lt;=$C100,0,IF(BQ$77&gt;($F$75+$C100),INDEX($D$89:$W$89,,$C100)-SUM($D100:BP100),INDEX($D$89:$W$89,,$C100)/$F$75)))</f>
        <v>0</v>
      </c>
      <c r="BR100" s="2">
        <f>IF($F$75="n/a",0,IF(BR$77&lt;=$C100,0,IF(BR$77&gt;($F$75+$C100),INDEX($D$89:$W$89,,$C100)-SUM($D100:BQ100),INDEX($D$89:$W$89,,$C100)/$F$75)))</f>
        <v>0</v>
      </c>
      <c r="BS100" s="2">
        <f>IF($F$75="n/a",0,IF(BS$77&lt;=$C100,0,IF(BS$77&gt;($F$75+$C100),INDEX($D$89:$W$89,,$C100)-SUM($D100:BR100),INDEX($D$89:$W$89,,$C100)/$F$75)))</f>
        <v>0</v>
      </c>
    </row>
    <row r="101" spans="2:71">
      <c r="B101" s="193">
        <v>2020</v>
      </c>
      <c r="C101" s="24">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170">
        <f>IF($F$75="n/a",0,IF(N$77&lt;=$C101,0,IF(N$77&gt;($F$75+$C101),INDEX($D$89:$W$89,,$C101)-SUM($D101:M101),INDEX($D$89:$W$89,,$C101)/$F$75)))*0.5</f>
        <v>1.3997721687275253</v>
      </c>
      <c r="O101" s="25">
        <f>IF($F$75="n/a",0,IF(O$77&lt;=$C101,0,IF(O$77&gt;($F$75+$C101),INDEX($D$89:$W$89,,$C101)-SUM($D101:N101),INDEX($D$89:$W$89,,$C101)/$F$75)))</f>
        <v>2.7995443374550506</v>
      </c>
      <c r="P101" s="2">
        <f>IF($F$75="n/a",0,IF(P$77&lt;=$C101,0,IF(P$77&gt;($F$75+$C101),INDEX($D$89:$W$89,,$C101)-SUM($D101:O101),INDEX($D$89:$W$89,,$C101)/$F$75)))</f>
        <v>2.7995443374550506</v>
      </c>
      <c r="Q101" s="2">
        <f>IF($F$75="n/a",0,IF(Q$77&lt;=$C101,0,IF(Q$77&gt;($F$75+$C101),INDEX($D$89:$W$89,,$C101)-SUM($D101:P101),INDEX($D$89:$W$89,,$C101)/$F$75)))</f>
        <v>2.7995443374550506</v>
      </c>
      <c r="R101" s="2">
        <f>IF($F$75="n/a",0,IF(R$77&lt;=$C101,0,IF(R$77&gt;($F$75+$C101),INDEX($D$89:$W$89,,$C101)-SUM($D101:Q101),INDEX($D$89:$W$89,,$C101)/$F$75)))</f>
        <v>2.7995443374550506</v>
      </c>
      <c r="S101" s="2">
        <f>IF($F$75="n/a",0,IF(S$77&lt;=$C101,0,IF(S$77&gt;($F$75+$C101),INDEX($D$89:$W$89,,$C101)-SUM($D101:R101),INDEX($D$89:$W$89,,$C101)/$F$75)))</f>
        <v>2.7995443374550506</v>
      </c>
      <c r="T101" s="2">
        <f>IF($F$75="n/a",0,IF(T$77&lt;=$C101,0,IF(T$77&gt;($F$75+$C101),INDEX($D$89:$W$89,,$C101)-SUM($D101:S101),INDEX($D$89:$W$89,,$C101)/$F$75)))</f>
        <v>2.7995443374550506</v>
      </c>
      <c r="U101" s="2">
        <f>IF($F$75="n/a",0,IF(U$77&lt;=$C101,0,IF(U$77&gt;($F$75+$C101),INDEX($D$89:$W$89,,$C101)-SUM($D101:T101),INDEX($D$89:$W$89,,$C101)/$F$75)))</f>
        <v>2.7995443374550506</v>
      </c>
      <c r="V101" s="2">
        <f>IF($F$75="n/a",0,IF(V$77&lt;=$C101,0,IF(V$77&gt;($F$75+$C101),INDEX($D$89:$W$89,,$C101)-SUM($D101:U101),INDEX($D$89:$W$89,,$C101)/$F$75)))</f>
        <v>2.7995443374550506</v>
      </c>
      <c r="W101" s="2">
        <f>IF($F$75="n/a",0,IF(W$77&lt;=$C101,0,IF(W$77&gt;($F$75+$C101),INDEX($D$89:$W$89,,$C101)-SUM($D101:V101),INDEX($D$89:$W$89,,$C101)/$F$75)))</f>
        <v>2.7995443374550506</v>
      </c>
      <c r="X101" s="2">
        <f>IF($F$75="n/a",0,IF(X$77&lt;=$C101,0,IF(X$77&gt;($F$75+$C101),INDEX($D$89:$W$89,,$C101)-SUM($D101:W101),INDEX($D$89:$W$89,,$C101)/$F$75)))</f>
        <v>2.7995443374550506</v>
      </c>
      <c r="Y101" s="2">
        <f>IF($F$75="n/a",0,IF(Y$77&lt;=$C101,0,IF(Y$77&gt;($F$75+$C101),INDEX($D$89:$W$89,,$C101)-SUM($D101:X101),INDEX($D$89:$W$89,,$C101)/$F$75)))</f>
        <v>2.7995443374550506</v>
      </c>
      <c r="Z101" s="2">
        <f>IF($F$75="n/a",0,IF(Z$77&lt;=$C101,0,IF(Z$77&gt;($F$75+$C101),INDEX($D$89:$W$89,,$C101)-SUM($D101:Y101),INDEX($D$89:$W$89,,$C101)/$F$75)))</f>
        <v>2.7995443374550506</v>
      </c>
      <c r="AA101" s="2">
        <f>IF($F$75="n/a",0,IF(AA$77&lt;=$C101,0,IF(AA$77&gt;($F$75+$C101),INDEX($D$89:$W$89,,$C101)-SUM($D101:Z101),INDEX($D$89:$W$89,,$C101)/$F$75)))</f>
        <v>2.7995443374550506</v>
      </c>
      <c r="AB101" s="2">
        <f>IF($F$75="n/a",0,IF(AB$77&lt;=$C101,0,IF(AB$77&gt;($F$75+$C101),INDEX($D$89:$W$89,,$C101)-SUM($D101:AA101),INDEX($D$89:$W$89,,$C101)/$F$75)))</f>
        <v>2.7995443374550506</v>
      </c>
      <c r="AC101" s="2">
        <f>IF($F$75="n/a",0,IF(AC$77&lt;=$C101,0,IF(AC$77&gt;($F$75+$C101),INDEX($D$89:$W$89,,$C101)-SUM($D101:AB101),INDEX($D$89:$W$89,,$C101)/$F$75)))</f>
        <v>2.7995443374550506</v>
      </c>
      <c r="AD101" s="2">
        <f>IF($F$75="n/a",0,IF(AD$77&lt;=$C101,0,IF(AD$77&gt;($F$75+$C101),INDEX($D$89:$W$89,,$C101)-SUM($D101:AC101),INDEX($D$89:$W$89,,$C101)/$F$75)))</f>
        <v>2.7995443374550506</v>
      </c>
      <c r="AE101" s="2">
        <f>IF($F$75="n/a",0,IF(AE$77&lt;=$C101,0,IF(AE$77&gt;($F$75+$C101),INDEX($D$89:$W$89,,$C101)-SUM($D101:AD101),INDEX($D$89:$W$89,,$C101)/$F$75)))</f>
        <v>2.7995443374550506</v>
      </c>
      <c r="AF101" s="2">
        <f>IF($F$75="n/a",0,IF(AF$77&lt;=$C101,0,IF(AF$77&gt;($F$75+$C101),INDEX($D$89:$W$89,,$C101)-SUM($D101:AE101),INDEX($D$89:$W$89,,$C101)/$F$75)))</f>
        <v>2.7995443374550506</v>
      </c>
      <c r="AG101" s="2">
        <f>IF($F$75="n/a",0,IF(AG$77&lt;=$C101,0,IF(AG$77&gt;($F$75+$C101),INDEX($D$89:$W$89,,$C101)-SUM($D101:AF101),INDEX($D$89:$W$89,,$C101)/$F$75)))</f>
        <v>2.7995443374550506</v>
      </c>
      <c r="AH101" s="2">
        <f>IF($F$75="n/a",0,IF(AH$77&lt;=$C101,0,IF(AH$77&gt;($F$75+$C101),INDEX($D$89:$W$89,,$C101)-SUM($D101:AG101),INDEX($D$89:$W$89,,$C101)/$F$75)))</f>
        <v>2.7995443374550506</v>
      </c>
      <c r="AI101" s="2">
        <f>IF($F$75="n/a",0,IF(AI$77&lt;=$C101,0,IF(AI$77&gt;($F$75+$C101),INDEX($D$89:$W$89,,$C101)-SUM($D101:AH101),INDEX($D$89:$W$89,,$C101)/$F$75)))</f>
        <v>2.7995443374550506</v>
      </c>
      <c r="AJ101" s="2">
        <f>IF($F$75="n/a",0,IF(AJ$77&lt;=$C101,0,IF(AJ$77&gt;($F$75+$C101),INDEX($D$89:$W$89,,$C101)-SUM($D101:AI101),INDEX($D$89:$W$89,,$C101)/$F$75)))</f>
        <v>2.7995443374550506</v>
      </c>
      <c r="AK101" s="2">
        <f>IF($F$75="n/a",0,IF(AK$77&lt;=$C101,0,IF(AK$77&gt;($F$75+$C101),INDEX($D$89:$W$89,,$C101)-SUM($D101:AJ101),INDEX($D$89:$W$89,,$C101)/$F$75)))</f>
        <v>2.7995443374550506</v>
      </c>
      <c r="AL101" s="2">
        <f>IF($F$75="n/a",0,IF(AL$77&lt;=$C101,0,IF(AL$77&gt;($F$75+$C101),INDEX($D$89:$W$89,,$C101)-SUM($D101:AK101),INDEX($D$89:$W$89,,$C101)/$F$75)))</f>
        <v>2.7995443374550506</v>
      </c>
      <c r="AM101" s="2">
        <f>IF($F$75="n/a",0,IF(AM$77&lt;=$C101,0,IF(AM$77&gt;($F$75+$C101),INDEX($D$89:$W$89,,$C101)-SUM($D101:AL101),INDEX($D$89:$W$89,,$C101)/$F$75)))</f>
        <v>2.7995443374550506</v>
      </c>
      <c r="AN101" s="2">
        <f>IF($F$75="n/a",0,IF(AN$77&lt;=$C101,0,IF(AN$77&gt;($F$75+$C101),INDEX($D$89:$W$89,,$C101)-SUM($D101:AM101),INDEX($D$89:$W$89,,$C101)/$F$75)))</f>
        <v>2.7995443374550506</v>
      </c>
      <c r="AO101" s="2">
        <f>IF($F$75="n/a",0,IF(AO$77&lt;=$C101,0,IF(AO$77&gt;($F$75+$C101),INDEX($D$89:$W$89,,$C101)-SUM($D101:AN101),INDEX($D$89:$W$89,,$C101)/$F$75)))</f>
        <v>2.7995443374550506</v>
      </c>
      <c r="AP101" s="2">
        <f>IF($F$75="n/a",0,IF(AP$77&lt;=$C101,0,IF(AP$77&gt;($F$75+$C101),INDEX($D$89:$W$89,,$C101)-SUM($D101:AO101),INDEX($D$89:$W$89,,$C101)/$F$75)))</f>
        <v>2.7995443374550506</v>
      </c>
      <c r="AQ101" s="2">
        <f>IF($F$75="n/a",0,IF(AQ$77&lt;=$C101,0,IF(AQ$77&gt;($F$75+$C101),INDEX($D$89:$W$89,,$C101)-SUM($D101:AP101),INDEX($D$89:$W$89,,$C101)/$F$75)))</f>
        <v>2.7995443374550506</v>
      </c>
      <c r="AR101" s="2">
        <f>IF($F$75="n/a",0,IF(AR$77&lt;=$C101,0,IF(AR$77&gt;($F$75+$C101),INDEX($D$89:$W$89,,$C101)-SUM($D101:AQ101),INDEX($D$89:$W$89,,$C101)/$F$75)))</f>
        <v>2.7995443374550506</v>
      </c>
      <c r="AS101" s="2">
        <f>IF($F$75="n/a",0,IF(AS$77&lt;=$C101,0,IF(AS$77&gt;($F$75+$C101),INDEX($D$89:$W$89,,$C101)-SUM($D101:AR101),INDEX($D$89:$W$89,,$C101)/$F$75)))</f>
        <v>2.7995443374550506</v>
      </c>
      <c r="AT101" s="2">
        <f>IF($F$75="n/a",0,IF(AT$77&lt;=$C101,0,IF(AT$77&gt;($F$75+$C101),INDEX($D$89:$W$89,,$C101)-SUM($D101:AS101),INDEX($D$89:$W$89,,$C101)/$F$75)))</f>
        <v>2.7995443374550506</v>
      </c>
      <c r="AU101" s="2">
        <f>IF($F$75="n/a",0,IF(AU$77&lt;=$C101,0,IF(AU$77&gt;($F$75+$C101),INDEX($D$89:$W$89,,$C101)-SUM($D101:AT101),INDEX($D$89:$W$89,,$C101)/$F$75)))</f>
        <v>2.7995443374550506</v>
      </c>
      <c r="AV101" s="2">
        <f>IF($F$75="n/a",0,IF(AV$77&lt;=$C101,0,IF(AV$77&gt;($F$75+$C101),INDEX($D$89:$W$89,,$C101)-SUM($D101:AU101),INDEX($D$89:$W$89,,$C101)/$F$75)))</f>
        <v>2.7995443374550506</v>
      </c>
      <c r="AW101" s="2">
        <f>IF($F$75="n/a",0,IF(AW$77&lt;=$C101,0,IF(AW$77&gt;($F$75+$C101),INDEX($D$89:$W$89,,$C101)-SUM($D101:AV101),INDEX($D$89:$W$89,,$C101)/$F$75)))</f>
        <v>2.7995443374550506</v>
      </c>
      <c r="AX101" s="2">
        <f>IF($F$75="n/a",0,IF(AX$77&lt;=$C101,0,IF(AX$77&gt;($F$75+$C101),INDEX($D$89:$W$89,,$C101)-SUM($D101:AW101),INDEX($D$89:$W$89,,$C101)/$F$75)))</f>
        <v>2.7995443374550506</v>
      </c>
      <c r="AY101" s="2">
        <f>IF($F$75="n/a",0,IF(AY$77&lt;=$C101,0,IF(AY$77&gt;($F$75+$C101),INDEX($D$89:$W$89,,$C101)-SUM($D101:AX101),INDEX($D$89:$W$89,,$C101)/$F$75)))</f>
        <v>2.7995443374550506</v>
      </c>
      <c r="AZ101" s="2">
        <f>IF($F$75="n/a",0,IF(AZ$77&lt;=$C101,0,IF(AZ$77&gt;($F$75+$C101),INDEX($D$89:$W$89,,$C101)-SUM($D101:AY101),INDEX($D$89:$W$89,,$C101)/$F$75)))</f>
        <v>2.7995443374550506</v>
      </c>
      <c r="BA101" s="2">
        <f>IF($F$75="n/a",0,IF(BA$77&lt;=$C101,0,IF(BA$77&gt;($F$75+$C101),INDEX($D$89:$W$89,,$C101)-SUM($D101:AZ101),INDEX($D$89:$W$89,,$C101)/$F$75)))</f>
        <v>2.7995443374550506</v>
      </c>
      <c r="BB101" s="2">
        <f>IF($F$75="n/a",0,IF(BB$77&lt;=$C101,0,IF(BB$77&gt;($F$75+$C101),INDEX($D$89:$W$89,,$C101)-SUM($D101:BA101),INDEX($D$89:$W$89,,$C101)/$F$75)))</f>
        <v>2.7995443374550506</v>
      </c>
      <c r="BC101" s="2">
        <f>IF($F$75="n/a",0,IF(BC$77&lt;=$C101,0,IF(BC$77&gt;($F$75+$C101),INDEX($D$89:$W$89,,$C101)-SUM($D101:BB101),INDEX($D$89:$W$89,,$C101)/$F$75)))</f>
        <v>2.7995443374550506</v>
      </c>
      <c r="BD101" s="2">
        <f>IF($F$75="n/a",0,IF(BD$77&lt;=$C101,0,IF(BD$77&gt;($F$75+$C101),INDEX($D$89:$W$89,,$C101)-SUM($D101:BC101),INDEX($D$89:$W$89,,$C101)/$F$75)))</f>
        <v>2.7995443374550506</v>
      </c>
      <c r="BE101" s="2">
        <f>IF($F$75="n/a",0,IF(BE$77&lt;=$C101,0,IF(BE$77&gt;($F$75+$C101),INDEX($D$89:$W$89,,$C101)-SUM($D101:BD101),INDEX($D$89:$W$89,,$C101)/$F$75)))</f>
        <v>2.7995443374550506</v>
      </c>
      <c r="BF101" s="2">
        <f>IF($F$75="n/a",0,IF(BF$77&lt;=$C101,0,IF(BF$77&gt;($F$75+$C101),INDEX($D$89:$W$89,,$C101)-SUM($D101:BE101),INDEX($D$89:$W$89,,$C101)/$F$75)))</f>
        <v>2.7995443374550506</v>
      </c>
      <c r="BG101" s="2">
        <f>IF($F$75="n/a",0,IF(BG$77&lt;=$C101,0,IF(BG$77&gt;($F$75+$C101),INDEX($D$89:$W$89,,$C101)-SUM($D101:BF101),INDEX($D$89:$W$89,,$C101)/$F$75)))</f>
        <v>2.7995443374550506</v>
      </c>
      <c r="BH101" s="2">
        <f>IF($F$75="n/a",0,IF(BH$77&lt;=$C101,0,IF(BH$77&gt;($F$75+$C101),INDEX($D$89:$W$89,,$C101)-SUM($D101:BG101),INDEX($D$89:$W$89,,$C101)/$F$75)))</f>
        <v>2.7995443374550506</v>
      </c>
      <c r="BI101" s="2">
        <f>IF($F$75="n/a",0,IF(BI$77&lt;=$C101,0,IF(BI$77&gt;($F$75+$C101),INDEX($D$89:$W$89,,$C101)-SUM($D101:BH101),INDEX($D$89:$W$89,,$C101)/$F$75)))</f>
        <v>2.7995443374550506</v>
      </c>
      <c r="BJ101" s="2">
        <f>IF($F$75="n/a",0,IF(BJ$77&lt;=$C101,0,IF(BJ$77&gt;($F$75+$C101),INDEX($D$89:$W$89,,$C101)-SUM($D101:BI101),INDEX($D$89:$W$89,,$C101)/$F$75)))</f>
        <v>2.7995443374550506</v>
      </c>
      <c r="BK101" s="2">
        <f>IF($F$75="n/a",0,IF(BK$77&lt;=$C101,0,IF(BK$77&gt;($F$75+$C101),INDEX($D$89:$W$89,,$C101)-SUM($D101:BJ101),INDEX($D$89:$W$89,,$C101)/$F$75)))</f>
        <v>2.7995443374550506</v>
      </c>
      <c r="BL101" s="2">
        <f>IF($F$75="n/a",0,IF(BL$77&lt;=$C101,0,IF(BL$77&gt;($F$75+$C101),INDEX($D$89:$W$89,,$C101)-SUM($D101:BK101),INDEX($D$89:$W$89,,$C101)/$F$75)))</f>
        <v>1.3997721687276226</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c r="BQ101" s="2">
        <f>IF($F$75="n/a",0,IF(BQ$77&lt;=$C101,0,IF(BQ$77&gt;($F$75+$C101),INDEX($D$89:$W$89,,$C101)-SUM($D101:BP101),INDEX($D$89:$W$89,,$C101)/$F$75)))</f>
        <v>0</v>
      </c>
      <c r="BR101" s="2">
        <f>IF($F$75="n/a",0,IF(BR$77&lt;=$C101,0,IF(BR$77&gt;($F$75+$C101),INDEX($D$89:$W$89,,$C101)-SUM($D101:BQ101),INDEX($D$89:$W$89,,$C101)/$F$75)))</f>
        <v>0</v>
      </c>
      <c r="BS101" s="2">
        <f>IF($F$75="n/a",0,IF(BS$77&lt;=$C101,0,IF(BS$77&gt;($F$75+$C101),INDEX($D$89:$W$89,,$C101)-SUM($D101:BR101),INDEX($D$89:$W$89,,$C101)/$F$75)))</f>
        <v>0</v>
      </c>
    </row>
    <row r="102" spans="2:71" outlineLevel="1">
      <c r="B102" s="193">
        <v>2021</v>
      </c>
      <c r="C102" s="24">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5">
        <f>IF($F$75="n/a",0,IF(O$77&lt;=$C102,0,IF(O$77&gt;($F$75+$C102),INDEX($D$89:$W$89,,$C102)-SUM($D102:N102),INDEX($D$89:$W$89,,$C102)/$F$75)))</f>
        <v>1.6201030897551587</v>
      </c>
      <c r="P102" s="2">
        <f>IF($F$75="n/a",0,IF(P$77&lt;=$C102,0,IF(P$77&gt;($F$75+$C102),INDEX($D$89:$W$89,,$C102)-SUM($D102:O102),INDEX($D$89:$W$89,,$C102)/$F$75)))</f>
        <v>1.6201030897551587</v>
      </c>
      <c r="Q102" s="2">
        <f>IF($F$75="n/a",0,IF(Q$77&lt;=$C102,0,IF(Q$77&gt;($F$75+$C102),INDEX($D$89:$W$89,,$C102)-SUM($D102:P102),INDEX($D$89:$W$89,,$C102)/$F$75)))</f>
        <v>1.6201030897551587</v>
      </c>
      <c r="R102" s="2">
        <f>IF($F$75="n/a",0,IF(R$77&lt;=$C102,0,IF(R$77&gt;($F$75+$C102),INDEX($D$89:$W$89,,$C102)-SUM($D102:Q102),INDEX($D$89:$W$89,,$C102)/$F$75)))</f>
        <v>1.6201030897551587</v>
      </c>
      <c r="S102" s="2">
        <f>IF($F$75="n/a",0,IF(S$77&lt;=$C102,0,IF(S$77&gt;($F$75+$C102),INDEX($D$89:$W$89,,$C102)-SUM($D102:R102),INDEX($D$89:$W$89,,$C102)/$F$75)))</f>
        <v>1.6201030897551587</v>
      </c>
      <c r="T102" s="2">
        <f>IF($F$75="n/a",0,IF(T$77&lt;=$C102,0,IF(T$77&gt;($F$75+$C102),INDEX($D$89:$W$89,,$C102)-SUM($D102:S102),INDEX($D$89:$W$89,,$C102)/$F$75)))</f>
        <v>1.6201030897551587</v>
      </c>
      <c r="U102" s="2">
        <f>IF($F$75="n/a",0,IF(U$77&lt;=$C102,0,IF(U$77&gt;($F$75+$C102),INDEX($D$89:$W$89,,$C102)-SUM($D102:T102),INDEX($D$89:$W$89,,$C102)/$F$75)))</f>
        <v>1.6201030897551587</v>
      </c>
      <c r="V102" s="2">
        <f>IF($F$75="n/a",0,IF(V$77&lt;=$C102,0,IF(V$77&gt;($F$75+$C102),INDEX($D$89:$W$89,,$C102)-SUM($D102:U102),INDEX($D$89:$W$89,,$C102)/$F$75)))</f>
        <v>1.6201030897551587</v>
      </c>
      <c r="W102" s="2">
        <f>IF($F$75="n/a",0,IF(W$77&lt;=$C102,0,IF(W$77&gt;($F$75+$C102),INDEX($D$89:$W$89,,$C102)-SUM($D102:V102),INDEX($D$89:$W$89,,$C102)/$F$75)))</f>
        <v>1.6201030897551587</v>
      </c>
      <c r="X102" s="2">
        <f>IF($F$75="n/a",0,IF(X$77&lt;=$C102,0,IF(X$77&gt;($F$75+$C102),INDEX($D$89:$W$89,,$C102)-SUM($D102:W102),INDEX($D$89:$W$89,,$C102)/$F$75)))</f>
        <v>1.6201030897551587</v>
      </c>
      <c r="Y102" s="2">
        <f>IF($F$75="n/a",0,IF(Y$77&lt;=$C102,0,IF(Y$77&gt;($F$75+$C102),INDEX($D$89:$W$89,,$C102)-SUM($D102:X102),INDEX($D$89:$W$89,,$C102)/$F$75)))</f>
        <v>1.6201030897551587</v>
      </c>
      <c r="Z102" s="2">
        <f>IF($F$75="n/a",0,IF(Z$77&lt;=$C102,0,IF(Z$77&gt;($F$75+$C102),INDEX($D$89:$W$89,,$C102)-SUM($D102:Y102),INDEX($D$89:$W$89,,$C102)/$F$75)))</f>
        <v>1.6201030897551587</v>
      </c>
      <c r="AA102" s="2">
        <f>IF($F$75="n/a",0,IF(AA$77&lt;=$C102,0,IF(AA$77&gt;($F$75+$C102),INDEX($D$89:$W$89,,$C102)-SUM($D102:Z102),INDEX($D$89:$W$89,,$C102)/$F$75)))</f>
        <v>1.6201030897551587</v>
      </c>
      <c r="AB102" s="2">
        <f>IF($F$75="n/a",0,IF(AB$77&lt;=$C102,0,IF(AB$77&gt;($F$75+$C102),INDEX($D$89:$W$89,,$C102)-SUM($D102:AA102),INDEX($D$89:$W$89,,$C102)/$F$75)))</f>
        <v>1.6201030897551587</v>
      </c>
      <c r="AC102" s="2">
        <f>IF($F$75="n/a",0,IF(AC$77&lt;=$C102,0,IF(AC$77&gt;($F$75+$C102),INDEX($D$89:$W$89,,$C102)-SUM($D102:AB102),INDEX($D$89:$W$89,,$C102)/$F$75)))</f>
        <v>1.6201030897551587</v>
      </c>
      <c r="AD102" s="2">
        <f>IF($F$75="n/a",0,IF(AD$77&lt;=$C102,0,IF(AD$77&gt;($F$75+$C102),INDEX($D$89:$W$89,,$C102)-SUM($D102:AC102),INDEX($D$89:$W$89,,$C102)/$F$75)))</f>
        <v>1.6201030897551587</v>
      </c>
      <c r="AE102" s="2">
        <f>IF($F$75="n/a",0,IF(AE$77&lt;=$C102,0,IF(AE$77&gt;($F$75+$C102),INDEX($D$89:$W$89,,$C102)-SUM($D102:AD102),INDEX($D$89:$W$89,,$C102)/$F$75)))</f>
        <v>1.6201030897551587</v>
      </c>
      <c r="AF102" s="2">
        <f>IF($F$75="n/a",0,IF(AF$77&lt;=$C102,0,IF(AF$77&gt;($F$75+$C102),INDEX($D$89:$W$89,,$C102)-SUM($D102:AE102),INDEX($D$89:$W$89,,$C102)/$F$75)))</f>
        <v>1.6201030897551587</v>
      </c>
      <c r="AG102" s="2">
        <f>IF($F$75="n/a",0,IF(AG$77&lt;=$C102,0,IF(AG$77&gt;($F$75+$C102),INDEX($D$89:$W$89,,$C102)-SUM($D102:AF102),INDEX($D$89:$W$89,,$C102)/$F$75)))</f>
        <v>1.6201030897551587</v>
      </c>
      <c r="AH102" s="2">
        <f>IF($F$75="n/a",0,IF(AH$77&lt;=$C102,0,IF(AH$77&gt;($F$75+$C102),INDEX($D$89:$W$89,,$C102)-SUM($D102:AG102),INDEX($D$89:$W$89,,$C102)/$F$75)))</f>
        <v>1.6201030897551587</v>
      </c>
      <c r="AI102" s="2">
        <f>IF($F$75="n/a",0,IF(AI$77&lt;=$C102,0,IF(AI$77&gt;($F$75+$C102),INDEX($D$89:$W$89,,$C102)-SUM($D102:AH102),INDEX($D$89:$W$89,,$C102)/$F$75)))</f>
        <v>1.6201030897551587</v>
      </c>
      <c r="AJ102" s="2">
        <f>IF($F$75="n/a",0,IF(AJ$77&lt;=$C102,0,IF(AJ$77&gt;($F$75+$C102),INDEX($D$89:$W$89,,$C102)-SUM($D102:AI102),INDEX($D$89:$W$89,,$C102)/$F$75)))</f>
        <v>1.6201030897551587</v>
      </c>
      <c r="AK102" s="2">
        <f>IF($F$75="n/a",0,IF(AK$77&lt;=$C102,0,IF(AK$77&gt;($F$75+$C102),INDEX($D$89:$W$89,,$C102)-SUM($D102:AJ102),INDEX($D$89:$W$89,,$C102)/$F$75)))</f>
        <v>1.6201030897551587</v>
      </c>
      <c r="AL102" s="2">
        <f>IF($F$75="n/a",0,IF(AL$77&lt;=$C102,0,IF(AL$77&gt;($F$75+$C102),INDEX($D$89:$W$89,,$C102)-SUM($D102:AK102),INDEX($D$89:$W$89,,$C102)/$F$75)))</f>
        <v>1.6201030897551587</v>
      </c>
      <c r="AM102" s="2">
        <f>IF($F$75="n/a",0,IF(AM$77&lt;=$C102,0,IF(AM$77&gt;($F$75+$C102),INDEX($D$89:$W$89,,$C102)-SUM($D102:AL102),INDEX($D$89:$W$89,,$C102)/$F$75)))</f>
        <v>1.6201030897551587</v>
      </c>
      <c r="AN102" s="2">
        <f>IF($F$75="n/a",0,IF(AN$77&lt;=$C102,0,IF(AN$77&gt;($F$75+$C102),INDEX($D$89:$W$89,,$C102)-SUM($D102:AM102),INDEX($D$89:$W$89,,$C102)/$F$75)))</f>
        <v>1.6201030897551587</v>
      </c>
      <c r="AO102" s="2">
        <f>IF($F$75="n/a",0,IF(AO$77&lt;=$C102,0,IF(AO$77&gt;($F$75+$C102),INDEX($D$89:$W$89,,$C102)-SUM($D102:AN102),INDEX($D$89:$W$89,,$C102)/$F$75)))</f>
        <v>1.6201030897551587</v>
      </c>
      <c r="AP102" s="2">
        <f>IF($F$75="n/a",0,IF(AP$77&lt;=$C102,0,IF(AP$77&gt;($F$75+$C102),INDEX($D$89:$W$89,,$C102)-SUM($D102:AO102),INDEX($D$89:$W$89,,$C102)/$F$75)))</f>
        <v>1.6201030897551587</v>
      </c>
      <c r="AQ102" s="2">
        <f>IF($F$75="n/a",0,IF(AQ$77&lt;=$C102,0,IF(AQ$77&gt;($F$75+$C102),INDEX($D$89:$W$89,,$C102)-SUM($D102:AP102),INDEX($D$89:$W$89,,$C102)/$F$75)))</f>
        <v>1.6201030897551587</v>
      </c>
      <c r="AR102" s="2">
        <f>IF($F$75="n/a",0,IF(AR$77&lt;=$C102,0,IF(AR$77&gt;($F$75+$C102),INDEX($D$89:$W$89,,$C102)-SUM($D102:AQ102),INDEX($D$89:$W$89,,$C102)/$F$75)))</f>
        <v>1.6201030897551587</v>
      </c>
      <c r="AS102" s="2">
        <f>IF($F$75="n/a",0,IF(AS$77&lt;=$C102,0,IF(AS$77&gt;($F$75+$C102),INDEX($D$89:$W$89,,$C102)-SUM($D102:AR102),INDEX($D$89:$W$89,,$C102)/$F$75)))</f>
        <v>1.6201030897551587</v>
      </c>
      <c r="AT102" s="2">
        <f>IF($F$75="n/a",0,IF(AT$77&lt;=$C102,0,IF(AT$77&gt;($F$75+$C102),INDEX($D$89:$W$89,,$C102)-SUM($D102:AS102),INDEX($D$89:$W$89,,$C102)/$F$75)))</f>
        <v>1.6201030897551587</v>
      </c>
      <c r="AU102" s="2">
        <f>IF($F$75="n/a",0,IF(AU$77&lt;=$C102,0,IF(AU$77&gt;($F$75+$C102),INDEX($D$89:$W$89,,$C102)-SUM($D102:AT102),INDEX($D$89:$W$89,,$C102)/$F$75)))</f>
        <v>1.6201030897551587</v>
      </c>
      <c r="AV102" s="2">
        <f>IF($F$75="n/a",0,IF(AV$77&lt;=$C102,0,IF(AV$77&gt;($F$75+$C102),INDEX($D$89:$W$89,,$C102)-SUM($D102:AU102),INDEX($D$89:$W$89,,$C102)/$F$75)))</f>
        <v>1.6201030897551587</v>
      </c>
      <c r="AW102" s="2">
        <f>IF($F$75="n/a",0,IF(AW$77&lt;=$C102,0,IF(AW$77&gt;($F$75+$C102),INDEX($D$89:$W$89,,$C102)-SUM($D102:AV102),INDEX($D$89:$W$89,,$C102)/$F$75)))</f>
        <v>1.6201030897551587</v>
      </c>
      <c r="AX102" s="2">
        <f>IF($F$75="n/a",0,IF(AX$77&lt;=$C102,0,IF(AX$77&gt;($F$75+$C102),INDEX($D$89:$W$89,,$C102)-SUM($D102:AW102),INDEX($D$89:$W$89,,$C102)/$F$75)))</f>
        <v>1.6201030897551587</v>
      </c>
      <c r="AY102" s="2">
        <f>IF($F$75="n/a",0,IF(AY$77&lt;=$C102,0,IF(AY$77&gt;($F$75+$C102),INDEX($D$89:$W$89,,$C102)-SUM($D102:AX102),INDEX($D$89:$W$89,,$C102)/$F$75)))</f>
        <v>1.6201030897551587</v>
      </c>
      <c r="AZ102" s="2">
        <f>IF($F$75="n/a",0,IF(AZ$77&lt;=$C102,0,IF(AZ$77&gt;($F$75+$C102),INDEX($D$89:$W$89,,$C102)-SUM($D102:AY102),INDEX($D$89:$W$89,,$C102)/$F$75)))</f>
        <v>1.6201030897551587</v>
      </c>
      <c r="BA102" s="2">
        <f>IF($F$75="n/a",0,IF(BA$77&lt;=$C102,0,IF(BA$77&gt;($F$75+$C102),INDEX($D$89:$W$89,,$C102)-SUM($D102:AZ102),INDEX($D$89:$W$89,,$C102)/$F$75)))</f>
        <v>1.6201030897551587</v>
      </c>
      <c r="BB102" s="2">
        <f>IF($F$75="n/a",0,IF(BB$77&lt;=$C102,0,IF(BB$77&gt;($F$75+$C102),INDEX($D$89:$W$89,,$C102)-SUM($D102:BA102),INDEX($D$89:$W$89,,$C102)/$F$75)))</f>
        <v>1.6201030897551587</v>
      </c>
      <c r="BC102" s="2">
        <f>IF($F$75="n/a",0,IF(BC$77&lt;=$C102,0,IF(BC$77&gt;($F$75+$C102),INDEX($D$89:$W$89,,$C102)-SUM($D102:BB102),INDEX($D$89:$W$89,,$C102)/$F$75)))</f>
        <v>1.6201030897551587</v>
      </c>
      <c r="BD102" s="2">
        <f>IF($F$75="n/a",0,IF(BD$77&lt;=$C102,0,IF(BD$77&gt;($F$75+$C102),INDEX($D$89:$W$89,,$C102)-SUM($D102:BC102),INDEX($D$89:$W$89,,$C102)/$F$75)))</f>
        <v>1.6201030897551587</v>
      </c>
      <c r="BE102" s="2">
        <f>IF($F$75="n/a",0,IF(BE$77&lt;=$C102,0,IF(BE$77&gt;($F$75+$C102),INDEX($D$89:$W$89,,$C102)-SUM($D102:BD102),INDEX($D$89:$W$89,,$C102)/$F$75)))</f>
        <v>1.6201030897551587</v>
      </c>
      <c r="BF102" s="2">
        <f>IF($F$75="n/a",0,IF(BF$77&lt;=$C102,0,IF(BF$77&gt;($F$75+$C102),INDEX($D$89:$W$89,,$C102)-SUM($D102:BE102),INDEX($D$89:$W$89,,$C102)/$F$75)))</f>
        <v>1.6201030897551587</v>
      </c>
      <c r="BG102" s="2">
        <f>IF($F$75="n/a",0,IF(BG$77&lt;=$C102,0,IF(BG$77&gt;($F$75+$C102),INDEX($D$89:$W$89,,$C102)-SUM($D102:BF102),INDEX($D$89:$W$89,,$C102)/$F$75)))</f>
        <v>1.6201030897551587</v>
      </c>
      <c r="BH102" s="2">
        <f>IF($F$75="n/a",0,IF(BH$77&lt;=$C102,0,IF(BH$77&gt;($F$75+$C102),INDEX($D$89:$W$89,,$C102)-SUM($D102:BG102),INDEX($D$89:$W$89,,$C102)/$F$75)))</f>
        <v>1.6201030897551587</v>
      </c>
      <c r="BI102" s="2">
        <f>IF($F$75="n/a",0,IF(BI$77&lt;=$C102,0,IF(BI$77&gt;($F$75+$C102),INDEX($D$89:$W$89,,$C102)-SUM($D102:BH102),INDEX($D$89:$W$89,,$C102)/$F$75)))</f>
        <v>1.6201030897551587</v>
      </c>
      <c r="BJ102" s="2">
        <f>IF($F$75="n/a",0,IF(BJ$77&lt;=$C102,0,IF(BJ$77&gt;($F$75+$C102),INDEX($D$89:$W$89,,$C102)-SUM($D102:BI102),INDEX($D$89:$W$89,,$C102)/$F$75)))</f>
        <v>1.6201030897551587</v>
      </c>
      <c r="BK102" s="2">
        <f>IF($F$75="n/a",0,IF(BK$77&lt;=$C102,0,IF(BK$77&gt;($F$75+$C102),INDEX($D$89:$W$89,,$C102)-SUM($D102:BJ102),INDEX($D$89:$W$89,,$C102)/$F$75)))</f>
        <v>1.6201030897551587</v>
      </c>
      <c r="BL102" s="2">
        <f>IF($F$75="n/a",0,IF(BL$77&lt;=$C102,0,IF(BL$77&gt;($F$75+$C102),INDEX($D$89:$W$89,,$C102)-SUM($D102:BK102),INDEX($D$89:$W$89,,$C102)/$F$75)))</f>
        <v>1.6201030897551587</v>
      </c>
      <c r="BM102" s="2">
        <f>IF($F$75="n/a",0,IF(BM$77&lt;=$C102,0,IF(BM$77&gt;($F$75+$C102),INDEX($D$89:$W$89,,$C102)-SUM($D102:BL102),INDEX($D$89:$W$89,,$C102)/$F$75)))</f>
        <v>-8.5265128291212022E-14</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c r="BQ102" s="2">
        <f>IF($F$75="n/a",0,IF(BQ$77&lt;=$C102,0,IF(BQ$77&gt;($F$75+$C102),INDEX($D$89:$W$89,,$C102)-SUM($D102:BP102),INDEX($D$89:$W$89,,$C102)/$F$75)))</f>
        <v>0</v>
      </c>
      <c r="BR102" s="2">
        <f>IF($F$75="n/a",0,IF(BR$77&lt;=$C102,0,IF(BR$77&gt;($F$75+$C102),INDEX($D$89:$W$89,,$C102)-SUM($D102:BQ102),INDEX($D$89:$W$89,,$C102)/$F$75)))</f>
        <v>0</v>
      </c>
      <c r="BS102" s="2">
        <f>IF($F$75="n/a",0,IF(BS$77&lt;=$C102,0,IF(BS$77&gt;($F$75+$C102),INDEX($D$89:$W$89,,$C102)-SUM($D102:BR102),INDEX($D$89:$W$89,,$C102)/$F$75)))</f>
        <v>0</v>
      </c>
    </row>
    <row r="103" spans="2:71" outlineLevel="1">
      <c r="B103" s="193">
        <v>2022</v>
      </c>
      <c r="C103" s="24">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5">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c r="BQ103" s="2">
        <f>IF($F$75="n/a",0,IF(BQ$77&lt;=$C103,0,IF(BQ$77&gt;($F$75+$C103),INDEX($D$89:$W$89,,$C103)-SUM($D103:BP103),INDEX($D$89:$W$89,,$C103)/$F$75)))</f>
        <v>0</v>
      </c>
      <c r="BR103" s="2">
        <f>IF($F$75="n/a",0,IF(BR$77&lt;=$C103,0,IF(BR$77&gt;($F$75+$C103),INDEX($D$89:$W$89,,$C103)-SUM($D103:BQ103),INDEX($D$89:$W$89,,$C103)/$F$75)))</f>
        <v>0</v>
      </c>
      <c r="BS103" s="2">
        <f>IF($F$75="n/a",0,IF(BS$77&lt;=$C103,0,IF(BS$77&gt;($F$75+$C103),INDEX($D$89:$W$89,,$C103)-SUM($D103:BR103),INDEX($D$89:$W$89,,$C103)/$F$75)))</f>
        <v>0</v>
      </c>
    </row>
    <row r="104" spans="2:71" outlineLevel="1">
      <c r="B104" s="193">
        <v>2023</v>
      </c>
      <c r="C104" s="24">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5">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c r="BQ104" s="2">
        <f>IF($F$75="n/a",0,IF(BQ$77&lt;=$C104,0,IF(BQ$77&gt;($F$75+$C104),INDEX($D$89:$W$89,,$C104)-SUM($D104:BP104),INDEX($D$89:$W$89,,$C104)/$F$75)))</f>
        <v>0</v>
      </c>
      <c r="BR104" s="2">
        <f>IF($F$75="n/a",0,IF(BR$77&lt;=$C104,0,IF(BR$77&gt;($F$75+$C104),INDEX($D$89:$W$89,,$C104)-SUM($D104:BQ104),INDEX($D$89:$W$89,,$C104)/$F$75)))</f>
        <v>0</v>
      </c>
      <c r="BS104" s="2">
        <f>IF($F$75="n/a",0,IF(BS$77&lt;=$C104,0,IF(BS$77&gt;($F$75+$C104),INDEX($D$89:$W$89,,$C104)-SUM($D104:BR104),INDEX($D$89:$W$89,,$C104)/$F$75)))</f>
        <v>0</v>
      </c>
    </row>
    <row r="105" spans="2:71" outlineLevel="1">
      <c r="B105" s="193">
        <v>2024</v>
      </c>
      <c r="C105" s="24">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5">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c r="BQ105" s="2">
        <f>IF($F$75="n/a",0,IF(BQ$77&lt;=$C105,0,IF(BQ$77&gt;($F$75+$C105),INDEX($D$89:$W$89,,$C105)-SUM($D105:BP105),INDEX($D$89:$W$89,,$C105)/$F$75)))</f>
        <v>0</v>
      </c>
      <c r="BR105" s="2">
        <f>IF($F$75="n/a",0,IF(BR$77&lt;=$C105,0,IF(BR$77&gt;($F$75+$C105),INDEX($D$89:$W$89,,$C105)-SUM($D105:BQ105),INDEX($D$89:$W$89,,$C105)/$F$75)))</f>
        <v>0</v>
      </c>
      <c r="BS105" s="2">
        <f>IF($F$75="n/a",0,IF(BS$77&lt;=$C105,0,IF(BS$77&gt;($F$75+$C105),INDEX($D$89:$W$89,,$C105)-SUM($D105:BR105),INDEX($D$89:$W$89,,$C105)/$F$75)))</f>
        <v>0</v>
      </c>
    </row>
    <row r="106" spans="2:71" outlineLevel="1">
      <c r="B106" s="193">
        <v>2025</v>
      </c>
      <c r="C106" s="24">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5">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c r="BQ106" s="2">
        <f>IF($F$75="n/a",0,IF(BQ$77&lt;=$C106,0,IF(BQ$77&gt;($F$75+$C106),INDEX($D$89:$W$89,,$C106)-SUM($D106:BP106),INDEX($D$89:$W$89,,$C106)/$F$75)))</f>
        <v>0</v>
      </c>
      <c r="BR106" s="2">
        <f>IF($F$75="n/a",0,IF(BR$77&lt;=$C106,0,IF(BR$77&gt;($F$75+$C106),INDEX($D$89:$W$89,,$C106)-SUM($D106:BQ106),INDEX($D$89:$W$89,,$C106)/$F$75)))</f>
        <v>0</v>
      </c>
      <c r="BS106" s="2">
        <f>IF($F$75="n/a",0,IF(BS$77&lt;=$C106,0,IF(BS$77&gt;($F$75+$C106),INDEX($D$89:$W$89,,$C106)-SUM($D106:BR106),INDEX($D$89:$W$89,,$C106)/$F$75)))</f>
        <v>0</v>
      </c>
    </row>
    <row r="107" spans="2:71" outlineLevel="1">
      <c r="B107" s="193">
        <v>2026</v>
      </c>
      <c r="C107" s="24">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5">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c r="BQ107" s="2">
        <f>IF($F$75="n/a",0,IF(BQ$77&lt;=$C107,0,IF(BQ$77&gt;($F$75+$C107),INDEX($D$89:$W$89,,$C107)-SUM($D107:BP107),INDEX($D$89:$W$89,,$C107)/$F$75)))</f>
        <v>0</v>
      </c>
      <c r="BR107" s="2">
        <f>IF($F$75="n/a",0,IF(BR$77&lt;=$C107,0,IF(BR$77&gt;($F$75+$C107),INDEX($D$89:$W$89,,$C107)-SUM($D107:BQ107),INDEX($D$89:$W$89,,$C107)/$F$75)))</f>
        <v>0</v>
      </c>
      <c r="BS107" s="2">
        <f>IF($F$75="n/a",0,IF(BS$77&lt;=$C107,0,IF(BS$77&gt;($F$75+$C107),INDEX($D$89:$W$89,,$C107)-SUM($D107:BR107),INDEX($D$89:$W$89,,$C107)/$F$75)))</f>
        <v>0</v>
      </c>
    </row>
    <row r="108" spans="2:71" outlineLevel="1">
      <c r="B108" s="24">
        <v>2027</v>
      </c>
      <c r="C108" s="24">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c r="BQ108" s="2">
        <f>IF($F$75="n/a",0,IF(BQ$77&lt;=$C108,0,IF(BQ$77&gt;($F$75+$C108),INDEX($D$89:$W$89,,$C108)-SUM($D108:BP108),INDEX($D$89:$W$89,,$C108)/$F$75)))</f>
        <v>0</v>
      </c>
      <c r="BR108" s="2">
        <f>IF($F$75="n/a",0,IF(BR$77&lt;=$C108,0,IF(BR$77&gt;($F$75+$C108),INDEX($D$89:$W$89,,$C108)-SUM($D108:BQ108),INDEX($D$89:$W$89,,$C108)/$F$75)))</f>
        <v>0</v>
      </c>
      <c r="BS108" s="2">
        <f>IF($F$75="n/a",0,IF(BS$77&lt;=$C108,0,IF(BS$77&gt;($F$75+$C108),INDEX($D$89:$W$89,,$C108)-SUM($D108:BR108),INDEX($D$89:$W$89,,$C108)/$F$75)))</f>
        <v>0</v>
      </c>
    </row>
    <row r="109" spans="2:71" outlineLevel="1">
      <c r="B109" s="24">
        <v>2028</v>
      </c>
      <c r="C109" s="24">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c r="BQ109" s="2">
        <f>IF($F$75="n/a",0,IF(BQ$77&lt;=$C109,0,IF(BQ$77&gt;($F$75+$C109),INDEX($D$89:$W$89,,$C109)-SUM($D109:BP109),INDEX($D$89:$W$89,,$C109)/$F$75)))</f>
        <v>0</v>
      </c>
      <c r="BR109" s="2">
        <f>IF($F$75="n/a",0,IF(BR$77&lt;=$C109,0,IF(BR$77&gt;($F$75+$C109),INDEX($D$89:$W$89,,$C109)-SUM($D109:BQ109),INDEX($D$89:$W$89,,$C109)/$F$75)))</f>
        <v>0</v>
      </c>
      <c r="BS109" s="2">
        <f>IF($F$75="n/a",0,IF(BS$77&lt;=$C109,0,IF(BS$77&gt;($F$75+$C109),INDEX($D$89:$W$89,,$C109)-SUM($D109:BR109),INDEX($D$89:$W$89,,$C109)/$F$75)))</f>
        <v>0</v>
      </c>
    </row>
    <row r="110" spans="2:71" outlineLevel="1">
      <c r="B110" s="24">
        <v>2029</v>
      </c>
      <c r="C110" s="24">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c r="BQ110" s="2">
        <f>IF($F$75="n/a",0,IF(BQ$77&lt;=$C110,0,IF(BQ$77&gt;($F$75+$C110),INDEX($D$89:$W$89,,$C110)-SUM($D110:BP110),INDEX($D$89:$W$89,,$C110)/$F$75)))</f>
        <v>0</v>
      </c>
      <c r="BR110" s="2">
        <f>IF($F$75="n/a",0,IF(BR$77&lt;=$C110,0,IF(BR$77&gt;($F$75+$C110),INDEX($D$89:$W$89,,$C110)-SUM($D110:BQ110),INDEX($D$89:$W$89,,$C110)/$F$75)))</f>
        <v>0</v>
      </c>
      <c r="BS110" s="2">
        <f>IF($F$75="n/a",0,IF(BS$77&lt;=$C110,0,IF(BS$77&gt;($F$75+$C110),INDEX($D$89:$W$89,,$C110)-SUM($D110:BR110),INDEX($D$89:$W$89,,$C110)/$F$75)))</f>
        <v>0</v>
      </c>
    </row>
    <row r="111" spans="2:71" outlineLevel="1">
      <c r="B111" s="24">
        <v>2030</v>
      </c>
      <c r="C111" s="24">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c r="BQ111" s="2">
        <f>IF($F$75="n/a",0,IF(BQ$77&lt;=$C111,0,IF(BQ$77&gt;($F$75+$C111),INDEX($D$89:$W$89,,$C111)-SUM($D111:BP111),INDEX($D$89:$W$89,,$C111)/$F$75)))</f>
        <v>0</v>
      </c>
      <c r="BR111" s="2">
        <f>IF($F$75="n/a",0,IF(BR$77&lt;=$C111,0,IF(BR$77&gt;($F$75+$C111),INDEX($D$89:$W$89,,$C111)-SUM($D111:BQ111),INDEX($D$89:$W$89,,$C111)/$F$75)))</f>
        <v>0</v>
      </c>
      <c r="BS111" s="2">
        <f>IF($F$75="n/a",0,IF(BS$77&lt;=$C111,0,IF(BS$77&gt;($F$75+$C111),INDEX($D$89:$W$89,,$C111)-SUM($D111:BR111),INDEX($D$89:$W$89,,$C111)/$F$75)))</f>
        <v>0</v>
      </c>
    </row>
    <row r="112" spans="2:71">
      <c r="B112" s="24"/>
      <c r="C112" s="2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2:71">
      <c r="B113" t="s">
        <v>26</v>
      </c>
      <c r="D113" s="2">
        <f>SUM(D92:D111)</f>
        <v>0</v>
      </c>
      <c r="E113" s="2">
        <f t="shared" ref="E113:BK113" si="52">SUM(E92:E111)</f>
        <v>3.7668927769990246</v>
      </c>
      <c r="F113" s="2">
        <f t="shared" si="52"/>
        <v>7.8093857565324249</v>
      </c>
      <c r="G113" s="2">
        <f t="shared" si="52"/>
        <v>12.456586996585933</v>
      </c>
      <c r="H113" s="2">
        <f t="shared" si="52"/>
        <v>17.77075911844905</v>
      </c>
      <c r="I113" s="2">
        <f t="shared" si="52"/>
        <v>22.566380974284403</v>
      </c>
      <c r="J113" s="2">
        <f t="shared" si="52"/>
        <v>26.581562786988364</v>
      </c>
      <c r="K113" s="2">
        <f t="shared" si="52"/>
        <v>30.601066157371029</v>
      </c>
      <c r="L113" s="2">
        <f t="shared" si="52"/>
        <v>34.759162140990178</v>
      </c>
      <c r="M113" s="2">
        <f t="shared" si="52"/>
        <v>38.251600411907894</v>
      </c>
      <c r="N113" s="2">
        <f t="shared" si="52"/>
        <v>20.525572374681474</v>
      </c>
      <c r="O113" s="2">
        <f t="shared" si="52"/>
        <v>42.671247839118109</v>
      </c>
      <c r="P113" s="2">
        <f t="shared" si="52"/>
        <v>42.671247839118109</v>
      </c>
      <c r="Q113" s="2">
        <f t="shared" si="52"/>
        <v>42.671247839118109</v>
      </c>
      <c r="R113" s="2">
        <f t="shared" si="52"/>
        <v>42.671247839118109</v>
      </c>
      <c r="S113" s="2">
        <f t="shared" si="52"/>
        <v>42.671247839118109</v>
      </c>
      <c r="T113" s="2">
        <f t="shared" si="52"/>
        <v>42.671247839118109</v>
      </c>
      <c r="U113" s="2">
        <f t="shared" si="52"/>
        <v>42.671247839118109</v>
      </c>
      <c r="V113" s="2">
        <f t="shared" si="52"/>
        <v>42.671247839118109</v>
      </c>
      <c r="W113" s="2">
        <f t="shared" si="52"/>
        <v>42.671247839118109</v>
      </c>
      <c r="X113" s="2">
        <f t="shared" si="52"/>
        <v>42.671247839118109</v>
      </c>
      <c r="Y113" s="2">
        <f t="shared" si="52"/>
        <v>42.671247839118109</v>
      </c>
      <c r="Z113" s="2">
        <f t="shared" si="52"/>
        <v>42.671247839118109</v>
      </c>
      <c r="AA113" s="2">
        <f t="shared" si="52"/>
        <v>42.671247839118109</v>
      </c>
      <c r="AB113" s="2">
        <f t="shared" si="52"/>
        <v>42.671247839118109</v>
      </c>
      <c r="AC113" s="2">
        <f t="shared" si="52"/>
        <v>42.671247839118109</v>
      </c>
      <c r="AD113" s="2">
        <f t="shared" si="52"/>
        <v>42.671247839118109</v>
      </c>
      <c r="AE113" s="2">
        <f t="shared" si="52"/>
        <v>42.671247839118109</v>
      </c>
      <c r="AF113" s="2">
        <f t="shared" si="52"/>
        <v>42.671247839118109</v>
      </c>
      <c r="AG113" s="2">
        <f t="shared" si="52"/>
        <v>42.671247839118109</v>
      </c>
      <c r="AH113" s="2">
        <f t="shared" si="52"/>
        <v>42.671247839118109</v>
      </c>
      <c r="AI113" s="2">
        <f t="shared" si="52"/>
        <v>42.671247839118109</v>
      </c>
      <c r="AJ113" s="2">
        <f t="shared" si="52"/>
        <v>42.671247839118109</v>
      </c>
      <c r="AK113" s="2">
        <f t="shared" si="52"/>
        <v>42.671247839118109</v>
      </c>
      <c r="AL113" s="2">
        <f t="shared" si="52"/>
        <v>42.671247839118109</v>
      </c>
      <c r="AM113" s="2">
        <f t="shared" si="52"/>
        <v>42.671247839118109</v>
      </c>
      <c r="AN113" s="2">
        <f t="shared" si="52"/>
        <v>42.671247839118109</v>
      </c>
      <c r="AO113" s="2">
        <f t="shared" si="52"/>
        <v>42.671247839118109</v>
      </c>
      <c r="AP113" s="2">
        <f t="shared" si="52"/>
        <v>42.671247839118109</v>
      </c>
      <c r="AQ113" s="2">
        <f t="shared" si="52"/>
        <v>42.671247839118109</v>
      </c>
      <c r="AR113" s="2">
        <f t="shared" si="52"/>
        <v>42.671247839118109</v>
      </c>
      <c r="AS113" s="2">
        <f t="shared" si="52"/>
        <v>42.671247839118109</v>
      </c>
      <c r="AT113" s="2">
        <f t="shared" si="52"/>
        <v>42.671247839118109</v>
      </c>
      <c r="AU113" s="2">
        <f t="shared" si="52"/>
        <v>42.671247839118109</v>
      </c>
      <c r="AV113" s="2">
        <f t="shared" si="52"/>
        <v>42.671247839118109</v>
      </c>
      <c r="AW113" s="2">
        <f t="shared" si="52"/>
        <v>42.671247839118109</v>
      </c>
      <c r="AX113" s="2">
        <f t="shared" si="52"/>
        <v>42.671247839118109</v>
      </c>
      <c r="AY113" s="2">
        <f t="shared" si="52"/>
        <v>42.671247839118109</v>
      </c>
      <c r="AZ113" s="2">
        <f t="shared" si="52"/>
        <v>42.671247839118109</v>
      </c>
      <c r="BA113" s="2">
        <f t="shared" si="52"/>
        <v>42.671247839118109</v>
      </c>
      <c r="BB113" s="2">
        <f t="shared" si="52"/>
        <v>42.671247839118109</v>
      </c>
      <c r="BC113" s="2">
        <f t="shared" si="52"/>
        <v>40.787801450618687</v>
      </c>
      <c r="BD113" s="2">
        <f t="shared" si="52"/>
        <v>36.883108572352434</v>
      </c>
      <c r="BE113" s="2">
        <f t="shared" si="52"/>
        <v>32.538261462559028</v>
      </c>
      <c r="BF113" s="2">
        <f t="shared" si="52"/>
        <v>27.557574781600465</v>
      </c>
      <c r="BG113" s="2">
        <f t="shared" si="52"/>
        <v>22.502677792751452</v>
      </c>
      <c r="BH113" s="2">
        <f t="shared" si="52"/>
        <v>18.097275958481813</v>
      </c>
      <c r="BI113" s="2">
        <f t="shared" si="52"/>
        <v>14.079933366938373</v>
      </c>
      <c r="BJ113" s="2">
        <f t="shared" si="52"/>
        <v>9.9911336899374685</v>
      </c>
      <c r="BK113" s="2">
        <f t="shared" si="52"/>
        <v>6.1658665626689544</v>
      </c>
      <c r="BL113" s="2">
        <f t="shared" ref="BL113:BP113" si="53">SUM(BL92:BL111)</f>
        <v>3.0198752584827813</v>
      </c>
      <c r="BM113" s="2">
        <f t="shared" si="53"/>
        <v>-8.5265128291212022E-14</v>
      </c>
      <c r="BN113" s="2">
        <f t="shared" si="53"/>
        <v>0</v>
      </c>
      <c r="BO113" s="2">
        <f t="shared" si="53"/>
        <v>0</v>
      </c>
      <c r="BP113" s="2">
        <f t="shared" si="53"/>
        <v>0</v>
      </c>
      <c r="BQ113" s="2">
        <f t="shared" ref="BQ113:BS113" si="54">SUM(BQ92:BQ111)</f>
        <v>0</v>
      </c>
      <c r="BR113" s="2">
        <f t="shared" si="54"/>
        <v>0</v>
      </c>
      <c r="BS113" s="2">
        <f t="shared" si="54"/>
        <v>0</v>
      </c>
    </row>
    <row r="114" spans="2:7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2:71">
      <c r="B115" s="63" t="s">
        <v>123</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2:71">
      <c r="B116" s="67" t="s">
        <v>66</v>
      </c>
      <c r="D116" s="2"/>
      <c r="E116" s="2"/>
      <c r="F116" s="2"/>
      <c r="G116" s="2"/>
      <c r="H116" s="2"/>
      <c r="I116" s="2"/>
      <c r="J116" s="2"/>
      <c r="K116" s="2"/>
      <c r="L116" s="2"/>
      <c r="M116" s="43"/>
      <c r="N116" s="268">
        <f>Inputs!$N77/Inputs!N$5</f>
        <v>-0.41632027944104272</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2:71">
      <c r="B117" s="63" t="s">
        <v>95</v>
      </c>
      <c r="C117">
        <v>10</v>
      </c>
      <c r="D117" s="2"/>
      <c r="E117" s="2"/>
      <c r="F117" s="2"/>
      <c r="G117" s="2"/>
      <c r="H117" s="2"/>
      <c r="I117" s="2"/>
      <c r="J117" s="2"/>
      <c r="K117" s="2"/>
      <c r="L117" s="2"/>
      <c r="M117" s="2"/>
      <c r="N117" s="183">
        <v>0</v>
      </c>
      <c r="O117" s="266">
        <f>IF(O$23&gt;($F75-5.5+$C117),$N116-SUM($N117:N117),$N116/($F75-5.5))</f>
        <v>-9.3555118975515213E-3</v>
      </c>
      <c r="P117" s="266">
        <f>IF(P$23&gt;($F75-5.5+$C117),$N116-SUM($N117:O117),$N116/($F75-5.5))</f>
        <v>-9.3555118975515213E-3</v>
      </c>
      <c r="Q117" s="266">
        <f>IF(Q$23&gt;($F75-5.5+$C117),$N116-SUM($N117:P117),$N116/($F75-5.5))</f>
        <v>-9.3555118975515213E-3</v>
      </c>
      <c r="R117" s="266">
        <f>IF(R$23&gt;($F75-5.5+$C117),$N116-SUM($N117:Q117),$N116/($F75-5.5))</f>
        <v>-9.3555118975515213E-3</v>
      </c>
      <c r="S117" s="266">
        <f>IF(S$23&gt;($F75-5.5+$C117),$N116-SUM($N117:R117),$N116/($F75-5.5))</f>
        <v>-9.3555118975515213E-3</v>
      </c>
      <c r="T117" s="266">
        <f>IF(T$23&gt;($F75-5.5+$C117),$N116-SUM($N117:S117),$N116/($F75-5.5))</f>
        <v>-9.3555118975515213E-3</v>
      </c>
      <c r="U117" s="266">
        <f>IF(U$23&gt;($F75-5.5+$C117),$N116-SUM($N117:T117),$N116/($F75-5.5))</f>
        <v>-9.3555118975515213E-3</v>
      </c>
      <c r="V117" s="266">
        <f>IF(V$23&gt;($F75-5.5+$C117),$N116-SUM($N117:U117),$N116/($F75-5.5))</f>
        <v>-9.3555118975515213E-3</v>
      </c>
      <c r="W117" s="266">
        <f>IF(W$23&gt;($F75-5.5+$C117),$N116-SUM($N117:V117),$N116/($F75-5.5))</f>
        <v>-9.3555118975515213E-3</v>
      </c>
      <c r="X117" s="266">
        <f>IF(X$23&gt;($F75-5.5+$C117),$N116-SUM($N117:W117),$N116/($F75-5.5))</f>
        <v>-9.3555118975515213E-3</v>
      </c>
      <c r="Y117" s="266">
        <f>IF(Y$23&gt;($F75-5.5+$C117),$N116-SUM($N117:X117),$N116/($F75-5.5))</f>
        <v>-9.3555118975515213E-3</v>
      </c>
      <c r="Z117" s="266">
        <f>IF(Z$23&gt;($F75-5.5+$C117),$N116-SUM($N117:Y117),$N116/($F75-5.5))</f>
        <v>-9.3555118975515213E-3</v>
      </c>
      <c r="AA117" s="266">
        <f>IF(AA$23&gt;($F75-5.5+$C117),$N116-SUM($N117:Z117),$N116/($F75-5.5))</f>
        <v>-9.3555118975515213E-3</v>
      </c>
      <c r="AB117" s="266">
        <f>IF(AB$23&gt;($F75-5.5+$C117),$N116-SUM($N117:AA117),$N116/($F75-5.5))</f>
        <v>-9.3555118975515213E-3</v>
      </c>
      <c r="AC117" s="266">
        <f>IF(AC$23&gt;($F75-5.5+$C117),$N116-SUM($N117:AB117),$N116/($F75-5.5))</f>
        <v>-9.3555118975515213E-3</v>
      </c>
      <c r="AD117" s="266">
        <f>IF(AD$23&gt;($F75-5.5+$C117),$N116-SUM($N117:AC117),$N116/($F75-5.5))</f>
        <v>-9.3555118975515213E-3</v>
      </c>
      <c r="AE117" s="266">
        <f>IF(AE$23&gt;($F75-5.5+$C117),$N116-SUM($N117:AD117),$N116/($F75-5.5))</f>
        <v>-9.3555118975515213E-3</v>
      </c>
      <c r="AF117" s="266">
        <f>IF(AF$23&gt;($F75-5.5+$C117),$N116-SUM($N117:AE117),$N116/($F75-5.5))</f>
        <v>-9.3555118975515213E-3</v>
      </c>
      <c r="AG117" s="266">
        <f>IF(AG$23&gt;($F75-5.5+$C117),$N116-SUM($N117:AF117),$N116/($F75-5.5))</f>
        <v>-9.3555118975515213E-3</v>
      </c>
      <c r="AH117" s="266">
        <f>IF(AH$23&gt;($F75-5.5+$C117),$N116-SUM($N117:AG117),$N116/($F75-5.5))</f>
        <v>-9.3555118975515213E-3</v>
      </c>
      <c r="AI117" s="266">
        <f>IF(AI$23&gt;($F75-5.5+$C117),$N116-SUM($N117:AH117),$N116/($F75-5.5))</f>
        <v>-9.3555118975515213E-3</v>
      </c>
      <c r="AJ117" s="266">
        <f>IF(AJ$23&gt;($F75-5.5+$C117),$N116-SUM($N117:AI117),$N116/($F75-5.5))</f>
        <v>-9.3555118975515213E-3</v>
      </c>
      <c r="AK117" s="266">
        <f>IF(AK$23&gt;($F75-5.5+$C117),$N116-SUM($N117:AJ117),$N116/($F75-5.5))</f>
        <v>-9.3555118975515213E-3</v>
      </c>
      <c r="AL117" s="266">
        <f>IF(AL$23&gt;($F75-5.5+$C117),$N116-SUM($N117:AK117),$N116/($F75-5.5))</f>
        <v>-9.3555118975515213E-3</v>
      </c>
      <c r="AM117" s="266">
        <f>IF(AM$23&gt;($F75-5.5+$C117),$N116-SUM($N117:AL117),$N116/($F75-5.5))</f>
        <v>-9.3555118975515213E-3</v>
      </c>
      <c r="AN117" s="266">
        <f>IF(AN$23&gt;($F75-5.5+$C117),$N116-SUM($N117:AM117),$N116/($F75-5.5))</f>
        <v>-9.3555118975515213E-3</v>
      </c>
      <c r="AO117" s="266">
        <f>IF(AO$23&gt;($F75-5.5+$C117),$N116-SUM($N117:AN117),$N116/($F75-5.5))</f>
        <v>-9.3555118975515213E-3</v>
      </c>
      <c r="AP117" s="266">
        <f>IF(AP$23&gt;($F75-5.5+$C117),$N116-SUM($N117:AO117),$N116/($F75-5.5))</f>
        <v>-9.3555118975515213E-3</v>
      </c>
      <c r="AQ117" s="266">
        <f>IF(AQ$23&gt;($F75-5.5+$C117),$N116-SUM($N117:AP117),$N116/($F75-5.5))</f>
        <v>-9.3555118975515213E-3</v>
      </c>
      <c r="AR117" s="266">
        <f>IF(AR$23&gt;($F75-5.5+$C117),$N116-SUM($N117:AQ117),$N116/($F75-5.5))</f>
        <v>-9.3555118975515213E-3</v>
      </c>
      <c r="AS117" s="266">
        <f>IF(AS$23&gt;($F75-5.5+$C117),$N116-SUM($N117:AR117),$N116/($F75-5.5))</f>
        <v>-9.3555118975515213E-3</v>
      </c>
      <c r="AT117" s="266">
        <f>IF(AT$23&gt;($F75-5.5+$C117),$N116-SUM($N117:AS117),$N116/($F75-5.5))</f>
        <v>-9.3555118975515213E-3</v>
      </c>
      <c r="AU117" s="266">
        <f>IF(AU$23&gt;($F75-5.5+$C117),$N116-SUM($N117:AT117),$N116/($F75-5.5))</f>
        <v>-9.3555118975515213E-3</v>
      </c>
      <c r="AV117" s="266">
        <f>IF(AV$23&gt;($F75-5.5+$C117),$N116-SUM($N117:AU117),$N116/($F75-5.5))</f>
        <v>-9.3555118975515213E-3</v>
      </c>
      <c r="AW117" s="266">
        <f>IF(AW$23&gt;($F75-5.5+$C117),$N116-SUM($N117:AV117),$N116/($F75-5.5))</f>
        <v>-9.3555118975515213E-3</v>
      </c>
      <c r="AX117" s="266">
        <f>IF(AX$23&gt;($F75-5.5+$C117),$N116-SUM($N117:AW117),$N116/($F75-5.5))</f>
        <v>-9.3555118975515213E-3</v>
      </c>
      <c r="AY117" s="266">
        <f>IF(AY$23&gt;($F75-5.5+$C117),$N116-SUM($N117:AX117),$N116/($F75-5.5))</f>
        <v>-9.3555118975515213E-3</v>
      </c>
      <c r="AZ117" s="266">
        <f>IF(AZ$23&gt;($F75-5.5+$C117),$N116-SUM($N117:AY117),$N116/($F75-5.5))</f>
        <v>-9.3555118975515213E-3</v>
      </c>
      <c r="BA117" s="266">
        <f>IF(BA$23&gt;($F75-5.5+$C117),$N116-SUM($N117:AZ117),$N116/($F75-5.5))</f>
        <v>-9.3555118975515213E-3</v>
      </c>
      <c r="BB117" s="266">
        <f>IF(BB$23&gt;($F75-5.5+$C117),$N116-SUM($N117:BA117),$N116/($F75-5.5))</f>
        <v>-9.3555118975515213E-3</v>
      </c>
      <c r="BC117" s="266">
        <f>IF(BC$23&gt;($F75-5.5+$C117),$N116-SUM($N117:BB117),$N116/($F75-5.5))</f>
        <v>-9.3555118975515213E-3</v>
      </c>
      <c r="BD117" s="266">
        <f>IF(BD$23&gt;($F75-5.5+$C117),$N116-SUM($N117:BC117),$N116/($F75-5.5))</f>
        <v>-9.3555118975515213E-3</v>
      </c>
      <c r="BE117" s="266">
        <f>IF(BE$23&gt;($F75-5.5+$C117),$N116-SUM($N117:BD117),$N116/($F75-5.5))</f>
        <v>-9.3555118975515213E-3</v>
      </c>
      <c r="BF117" s="238">
        <f>BE117</f>
        <v>-9.3555118975515213E-3</v>
      </c>
      <c r="BG117" s="266">
        <f>IF(BG$23&gt;($F75-5.5+$C117),$N116-SUM($N117:BF117),$N116/($F75-5.5))</f>
        <v>-4.6777559487759524E-3</v>
      </c>
      <c r="BH117" s="268">
        <f>IF(BH$23&gt;($F75-5.5+$C117),$N116-SUM($N117:BG117),$N116/($F75-5.5))</f>
        <v>0</v>
      </c>
      <c r="BI117" s="268">
        <f>IF(BI$23&gt;($F75-5.5+$C117),$N116-SUM($N117:BH117),$N116/($F75-5.5))</f>
        <v>0</v>
      </c>
      <c r="BJ117" s="268">
        <f>IF(BJ$23&gt;($F75-5.5+$C117),$N116-SUM($N117:BI117),$N116/($F75-5.5))</f>
        <v>0</v>
      </c>
      <c r="BK117" s="268">
        <f>IF(BK$23&gt;($F75-5.5+$C117),$N116-SUM($N117:BJ117),$N116/($F75-5.5))</f>
        <v>0</v>
      </c>
      <c r="BL117" s="268">
        <f>IF(BL$23&gt;($F75-5.5+$C117),$N116-SUM($N117:BK117),$N116/($F75-5.5))</f>
        <v>0</v>
      </c>
      <c r="BM117" s="268">
        <f>IF(BM$23&gt;($F75-5.5+$C117),$N116-SUM($N117:BL117),$N116/($F75-5.5))</f>
        <v>0</v>
      </c>
      <c r="BN117" s="268">
        <f>IF(BN$23&gt;($F75-5.5+$C117),$N116-SUM($N117:BM117),$N116/($F75-5.5))</f>
        <v>0</v>
      </c>
      <c r="BO117" s="268">
        <f>IF(BO$23&gt;($F75-5.5+$C117),$N116-SUM($N117:BN117),$N116/($F75-5.5))</f>
        <v>0</v>
      </c>
      <c r="BP117" s="268">
        <f>IF(BP$23&gt;($F75-5.5+$C117),$N116-SUM($N117:BO117),$N116/($F75-5.5))</f>
        <v>0</v>
      </c>
      <c r="BQ117" s="268">
        <f>IF(BQ$23&gt;($F75-5.5+$C117),$N116-SUM($N117:BP117),$N116/($F75-5.5))</f>
        <v>0</v>
      </c>
      <c r="BR117" s="268">
        <f>IF(BR$23&gt;($F75-5.5+$C117),$N116-SUM($N117:BQ117),$N116/($F75-5.5))</f>
        <v>0</v>
      </c>
      <c r="BS117" s="268">
        <f>IF(BS$23&gt;($F75-5.5+$C117),$N116-SUM($N117:BR117),$N116/($F75-5.5))</f>
        <v>0</v>
      </c>
    </row>
    <row r="118" spans="2:71" s="4" customFormat="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row>
    <row r="119" spans="2:71">
      <c r="B119" s="63" t="s">
        <v>144</v>
      </c>
      <c r="D119" s="2"/>
      <c r="E119" s="2"/>
      <c r="F119" s="2"/>
      <c r="G119" s="2"/>
      <c r="H119" s="2"/>
      <c r="I119" s="2"/>
      <c r="J119" s="2"/>
      <c r="K119" s="2"/>
      <c r="L119" s="2"/>
      <c r="M119" s="43"/>
      <c r="N119" s="318"/>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row>
    <row r="120" spans="2:71">
      <c r="B120" s="63" t="s">
        <v>95</v>
      </c>
      <c r="D120" s="2"/>
      <c r="E120" s="2"/>
      <c r="F120" s="2"/>
      <c r="G120" s="2"/>
      <c r="H120" s="2"/>
      <c r="I120" s="2"/>
      <c r="J120" s="2"/>
      <c r="K120" s="2"/>
      <c r="L120" s="2"/>
      <c r="M120" s="2"/>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row>
    <row r="121" spans="2:71" s="4" customFormat="1">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row>
    <row r="122" spans="2:71">
      <c r="B122" t="s">
        <v>24</v>
      </c>
      <c r="D122" s="2">
        <f t="shared" ref="D122:M122" si="55">D80+D113</f>
        <v>60.241413499651479</v>
      </c>
      <c r="E122" s="2">
        <f t="shared" si="55"/>
        <v>64.008306276650501</v>
      </c>
      <c r="F122" s="2">
        <f t="shared" si="55"/>
        <v>68.050799256183907</v>
      </c>
      <c r="G122" s="2">
        <f t="shared" si="55"/>
        <v>72.698000496237412</v>
      </c>
      <c r="H122" s="2">
        <f t="shared" si="55"/>
        <v>78.012172618100522</v>
      </c>
      <c r="I122" s="2">
        <f t="shared" si="55"/>
        <v>79.898149482280786</v>
      </c>
      <c r="J122" s="2">
        <f t="shared" si="55"/>
        <v>83.778415201402623</v>
      </c>
      <c r="K122" s="2">
        <f t="shared" si="55"/>
        <v>87.797918571785289</v>
      </c>
      <c r="L122" s="2">
        <f t="shared" si="55"/>
        <v>91.762009969920967</v>
      </c>
      <c r="M122" s="2">
        <f t="shared" si="55"/>
        <v>95.254448240838684</v>
      </c>
      <c r="N122" s="43">
        <v>49.026996289146872</v>
      </c>
      <c r="O122" s="43">
        <v>95.481215635894515</v>
      </c>
      <c r="P122" s="43">
        <v>95.481215635894515</v>
      </c>
      <c r="Q122" s="43">
        <v>95.481215635894515</v>
      </c>
      <c r="R122" s="43">
        <v>95.481215635894515</v>
      </c>
      <c r="S122" s="43">
        <v>95.481215635894515</v>
      </c>
      <c r="T122" s="43">
        <v>95.481215635894515</v>
      </c>
      <c r="U122" s="43">
        <v>95.481215635894515</v>
      </c>
      <c r="V122" s="43">
        <v>95.481215635894515</v>
      </c>
      <c r="W122" s="43">
        <v>95.481215635894515</v>
      </c>
      <c r="X122" s="43">
        <v>95.489857663614941</v>
      </c>
      <c r="Y122" s="43">
        <v>95.519975957719282</v>
      </c>
      <c r="Z122" s="43">
        <v>95.552254758753733</v>
      </c>
      <c r="AA122" s="43">
        <v>95.656573963323098</v>
      </c>
      <c r="AB122" s="43">
        <v>95.940529555678566</v>
      </c>
      <c r="AC122" s="43">
        <v>96.105091685199113</v>
      </c>
      <c r="AD122" s="43">
        <v>96.172939877790967</v>
      </c>
      <c r="AE122" s="43">
        <v>96.286158715915079</v>
      </c>
      <c r="AF122" s="43">
        <v>96.498116858238333</v>
      </c>
      <c r="AG122" s="43">
        <v>65.688371100402478</v>
      </c>
      <c r="AH122" s="43">
        <v>41.689966262168099</v>
      </c>
      <c r="AI122" s="43">
        <v>41.343232463397051</v>
      </c>
      <c r="AJ122" s="43">
        <v>41.457850313020082</v>
      </c>
      <c r="AK122" s="43">
        <v>41.46360296792885</v>
      </c>
      <c r="AL122" s="43">
        <v>41.24829896138953</v>
      </c>
      <c r="AM122" s="43">
        <v>41.052208042418435</v>
      </c>
      <c r="AN122" s="43">
        <v>41.052208042418435</v>
      </c>
      <c r="AO122" s="43">
        <v>41.052208042418435</v>
      </c>
      <c r="AP122" s="43">
        <v>41.052208042418435</v>
      </c>
      <c r="AQ122" s="43">
        <v>41.052208042418435</v>
      </c>
      <c r="AR122" s="43">
        <v>41.052208042418435</v>
      </c>
      <c r="AS122" s="43">
        <v>41.052208042418435</v>
      </c>
      <c r="AT122" s="43">
        <v>41.052208042418435</v>
      </c>
      <c r="AU122" s="43">
        <v>41.052208042418435</v>
      </c>
      <c r="AV122" s="43">
        <v>41.052208042418435</v>
      </c>
      <c r="AW122" s="43">
        <v>41.052208042418435</v>
      </c>
      <c r="AX122" s="43">
        <v>41.052208042418435</v>
      </c>
      <c r="AY122" s="43">
        <v>41.052208042418435</v>
      </c>
      <c r="AZ122" s="43">
        <v>41.052208042418435</v>
      </c>
      <c r="BA122" s="43">
        <v>41.052208042418435</v>
      </c>
      <c r="BB122" s="43">
        <v>41.052208042418435</v>
      </c>
      <c r="BC122" s="43">
        <v>39.240361549750979</v>
      </c>
      <c r="BD122" s="43">
        <v>35.513549586651578</v>
      </c>
      <c r="BE122" s="43">
        <v>31.457857394356367</v>
      </c>
      <c r="BF122" s="141">
        <v>26.948729341970044</v>
      </c>
      <c r="BG122" s="43">
        <v>22.342597438140718</v>
      </c>
      <c r="BH122" s="43">
        <v>18.097275958481813</v>
      </c>
      <c r="BI122" s="43">
        <v>14.079933366938373</v>
      </c>
      <c r="BJ122" s="43">
        <v>9.9911336899374685</v>
      </c>
      <c r="BK122" s="43">
        <v>6.1658665626689544</v>
      </c>
      <c r="BL122" s="43">
        <v>3.0198752584827813</v>
      </c>
      <c r="BM122" s="43">
        <v>-8.5265128291212022E-14</v>
      </c>
      <c r="BN122" s="43">
        <v>0</v>
      </c>
      <c r="BO122" s="43">
        <v>0</v>
      </c>
      <c r="BP122" s="43">
        <v>0</v>
      </c>
      <c r="BQ122" s="43">
        <v>0</v>
      </c>
      <c r="BR122" s="43">
        <v>0</v>
      </c>
      <c r="BS122" s="43">
        <v>0</v>
      </c>
    </row>
    <row r="123" spans="2:71">
      <c r="B123" t="s">
        <v>25</v>
      </c>
      <c r="D123" s="2">
        <f>D89-D113</f>
        <v>188.34463884995122</v>
      </c>
      <c r="E123" s="2">
        <f>E89-E113+D123</f>
        <v>386.70239504962223</v>
      </c>
      <c r="F123" s="2">
        <f t="shared" ref="F123:H123" si="56">F89-F113+E123</f>
        <v>611.25307129576515</v>
      </c>
      <c r="G123" s="2">
        <f t="shared" si="56"/>
        <v>864.50509039233498</v>
      </c>
      <c r="H123" s="2">
        <f t="shared" si="56"/>
        <v>1086.5154240656534</v>
      </c>
      <c r="I123" s="2">
        <f t="shared" ref="I123" si="57">I89-I113+H123</f>
        <v>1264.708133726567</v>
      </c>
      <c r="J123" s="2">
        <f t="shared" ref="J123" si="58">J89-J113+I123</f>
        <v>1439.1017394587118</v>
      </c>
      <c r="K123" s="2">
        <f t="shared" ref="K123" si="59">K89-K113+J123</f>
        <v>1616.4054724822981</v>
      </c>
      <c r="L123" s="2">
        <f t="shared" ref="L123" si="60">L89-L113+K123</f>
        <v>1756.2682238871937</v>
      </c>
      <c r="M123" s="43">
        <v>1857.9938403480382</v>
      </c>
      <c r="N123" s="43">
        <v>1848.9455018441151</v>
      </c>
      <c r="O123" s="43">
        <v>1807.8932938016969</v>
      </c>
      <c r="P123" s="43">
        <v>1766.8410857592785</v>
      </c>
      <c r="Q123" s="43">
        <v>1725.78887771686</v>
      </c>
      <c r="R123" s="43">
        <v>1684.7366696744416</v>
      </c>
      <c r="S123" s="43">
        <v>1643.6844616320232</v>
      </c>
      <c r="T123" s="43">
        <v>1602.6322535896047</v>
      </c>
      <c r="U123" s="43">
        <v>1561.5800455471863</v>
      </c>
      <c r="V123" s="43">
        <v>1520.5278375047678</v>
      </c>
      <c r="W123" s="43">
        <v>1479.4756294623494</v>
      </c>
      <c r="X123" s="43">
        <v>1438.4234214199309</v>
      </c>
      <c r="Y123" s="43">
        <v>1397.3712133775125</v>
      </c>
      <c r="Z123" s="43">
        <v>1356.3190053350941</v>
      </c>
      <c r="AA123" s="43">
        <v>1315.2667972926756</v>
      </c>
      <c r="AB123" s="43">
        <v>1274.2145892502572</v>
      </c>
      <c r="AC123" s="43">
        <v>1233.1623812078387</v>
      </c>
      <c r="AD123" s="43">
        <v>1192.1101731654203</v>
      </c>
      <c r="AE123" s="43">
        <v>1151.0579651230018</v>
      </c>
      <c r="AF123" s="43">
        <v>1110.0057570805834</v>
      </c>
      <c r="AG123" s="43">
        <v>1068.953549038165</v>
      </c>
      <c r="AH123" s="43">
        <v>1027.9013409957465</v>
      </c>
      <c r="AI123" s="43">
        <v>986.84913295332808</v>
      </c>
      <c r="AJ123" s="43">
        <v>945.79692491090964</v>
      </c>
      <c r="AK123" s="43">
        <v>904.7447168684912</v>
      </c>
      <c r="AL123" s="43">
        <v>863.69250882607275</v>
      </c>
      <c r="AM123" s="43">
        <v>822.64030078365431</v>
      </c>
      <c r="AN123" s="43">
        <v>781.58809274123587</v>
      </c>
      <c r="AO123" s="43">
        <v>740.53588469881743</v>
      </c>
      <c r="AP123" s="43">
        <v>699.48367665639898</v>
      </c>
      <c r="AQ123" s="43">
        <v>658.43146861398054</v>
      </c>
      <c r="AR123" s="43">
        <v>617.3792605715621</v>
      </c>
      <c r="AS123" s="43">
        <v>576.32705252914366</v>
      </c>
      <c r="AT123" s="43">
        <v>535.27484448672521</v>
      </c>
      <c r="AU123" s="43">
        <v>494.22263644430677</v>
      </c>
      <c r="AV123" s="43">
        <v>453.17042840188833</v>
      </c>
      <c r="AW123" s="43">
        <v>412.11822035946989</v>
      </c>
      <c r="AX123" s="43">
        <v>371.06601231705145</v>
      </c>
      <c r="AY123" s="43">
        <v>330.013804274633</v>
      </c>
      <c r="AZ123" s="43">
        <v>288.96159623221456</v>
      </c>
      <c r="BA123" s="43">
        <v>247.90938818979612</v>
      </c>
      <c r="BB123" s="43">
        <v>206.85718014737768</v>
      </c>
      <c r="BC123" s="43">
        <v>167.61681859762669</v>
      </c>
      <c r="BD123" s="43">
        <v>132.10326901097511</v>
      </c>
      <c r="BE123" s="43">
        <v>100.64541161661874</v>
      </c>
      <c r="BF123" s="43">
        <v>73.696682274648708</v>
      </c>
      <c r="BG123" s="43">
        <v>51.354084836507987</v>
      </c>
      <c r="BH123" s="43">
        <v>33.256808878026177</v>
      </c>
      <c r="BI123" s="43">
        <v>19.176875511087804</v>
      </c>
      <c r="BJ123" s="43">
        <v>9.1857418211503354</v>
      </c>
      <c r="BK123" s="43">
        <v>3.0198752584813811</v>
      </c>
      <c r="BL123" s="43">
        <v>-1.4002132786572474E-12</v>
      </c>
      <c r="BM123" s="43">
        <v>-1.3149481503660354E-12</v>
      </c>
      <c r="BN123" s="43">
        <v>-1.3149481503660354E-12</v>
      </c>
      <c r="BO123" s="43">
        <v>-1.3149481503660354E-12</v>
      </c>
      <c r="BP123" s="43">
        <v>-1.3149481503660354E-12</v>
      </c>
      <c r="BQ123" s="43">
        <v>-1.3149481503660354E-12</v>
      </c>
      <c r="BR123" s="43">
        <v>-1.3149481503660354E-12</v>
      </c>
      <c r="BS123" s="43">
        <v>-1.3149481503660354E-12</v>
      </c>
    </row>
    <row r="124" spans="2:71">
      <c r="B124" t="s">
        <v>27</v>
      </c>
      <c r="D124" s="2">
        <f t="shared" ref="D124:AI124" si="61">D86+D123</f>
        <v>1879.9050256619873</v>
      </c>
      <c r="E124" s="2">
        <f t="shared" si="61"/>
        <v>2018.0213683620068</v>
      </c>
      <c r="F124" s="2">
        <f t="shared" si="61"/>
        <v>2182.330631108498</v>
      </c>
      <c r="G124" s="2">
        <f t="shared" si="61"/>
        <v>2375.3412367054161</v>
      </c>
      <c r="H124" s="2">
        <f t="shared" si="61"/>
        <v>2465.4591472356879</v>
      </c>
      <c r="I124" s="2">
        <f t="shared" si="61"/>
        <v>2583.9225794021972</v>
      </c>
      <c r="J124" s="2">
        <f t="shared" si="61"/>
        <v>2701.119332719928</v>
      </c>
      <c r="K124" s="2">
        <f t="shared" si="61"/>
        <v>2816.6379204777495</v>
      </c>
      <c r="L124" s="2">
        <f t="shared" si="61"/>
        <v>2899.4978240537148</v>
      </c>
      <c r="M124" s="2">
        <f t="shared" si="61"/>
        <v>2944.2205926856286</v>
      </c>
      <c r="N124" s="2">
        <f t="shared" si="61"/>
        <v>2859.136270653662</v>
      </c>
      <c r="O124" s="2">
        <f t="shared" si="61"/>
        <v>2763.6550550177681</v>
      </c>
      <c r="P124" s="2">
        <f t="shared" si="61"/>
        <v>2668.1738393818732</v>
      </c>
      <c r="Q124" s="2">
        <f t="shared" si="61"/>
        <v>2572.6926237459788</v>
      </c>
      <c r="R124" s="2">
        <f t="shared" si="61"/>
        <v>2477.2114081100844</v>
      </c>
      <c r="S124" s="2">
        <f t="shared" si="61"/>
        <v>2381.7301924741896</v>
      </c>
      <c r="T124" s="2">
        <f t="shared" si="61"/>
        <v>2286.2489768382952</v>
      </c>
      <c r="U124" s="2">
        <f t="shared" si="61"/>
        <v>2190.7677612024008</v>
      </c>
      <c r="V124" s="2">
        <f t="shared" si="61"/>
        <v>2095.2865455665064</v>
      </c>
      <c r="W124" s="2">
        <f t="shared" si="61"/>
        <v>1999.8053299306118</v>
      </c>
      <c r="X124" s="2">
        <f t="shared" si="61"/>
        <v>1904.3154722669969</v>
      </c>
      <c r="Y124" s="2">
        <f t="shared" si="61"/>
        <v>1808.7954963092775</v>
      </c>
      <c r="Z124" s="2">
        <f t="shared" si="61"/>
        <v>1713.2432415505239</v>
      </c>
      <c r="AA124" s="2">
        <f t="shared" si="61"/>
        <v>1617.5866675872007</v>
      </c>
      <c r="AB124" s="2">
        <f t="shared" si="61"/>
        <v>1521.6461380315222</v>
      </c>
      <c r="AC124" s="2">
        <f t="shared" si="61"/>
        <v>1425.5410463463231</v>
      </c>
      <c r="AD124" s="2">
        <f t="shared" si="61"/>
        <v>1329.368106468532</v>
      </c>
      <c r="AE124" s="2">
        <f t="shared" si="61"/>
        <v>1233.081947752617</v>
      </c>
      <c r="AF124" s="2">
        <f t="shared" si="61"/>
        <v>1136.5838308943787</v>
      </c>
      <c r="AG124" s="2">
        <f t="shared" si="61"/>
        <v>1070.895459793976</v>
      </c>
      <c r="AH124" s="2">
        <f t="shared" si="61"/>
        <v>1029.2054935318081</v>
      </c>
      <c r="AI124" s="2">
        <f t="shared" si="61"/>
        <v>987.86226106841093</v>
      </c>
      <c r="AJ124" s="2">
        <f t="shared" ref="AJ124:BO124" si="62">AJ86+AJ123</f>
        <v>946.40441075539081</v>
      </c>
      <c r="AK124" s="2">
        <f t="shared" si="62"/>
        <v>904.94080778746195</v>
      </c>
      <c r="AL124" s="2">
        <f t="shared" si="62"/>
        <v>863.69250882607241</v>
      </c>
      <c r="AM124" s="2">
        <f t="shared" si="62"/>
        <v>822.64030078365397</v>
      </c>
      <c r="AN124" s="2">
        <f t="shared" si="62"/>
        <v>781.58809274123553</v>
      </c>
      <c r="AO124" s="2">
        <f t="shared" si="62"/>
        <v>740.53588469881709</v>
      </c>
      <c r="AP124" s="2">
        <f t="shared" si="62"/>
        <v>699.48367665639864</v>
      </c>
      <c r="AQ124" s="2">
        <f t="shared" si="62"/>
        <v>658.4314686139802</v>
      </c>
      <c r="AR124" s="2">
        <f t="shared" si="62"/>
        <v>617.37926057156176</v>
      </c>
      <c r="AS124" s="2">
        <f t="shared" si="62"/>
        <v>576.32705252914332</v>
      </c>
      <c r="AT124" s="2">
        <f t="shared" si="62"/>
        <v>535.27484448672487</v>
      </c>
      <c r="AU124" s="2">
        <f t="shared" si="62"/>
        <v>494.22263644430649</v>
      </c>
      <c r="AV124" s="2">
        <f t="shared" si="62"/>
        <v>453.17042840188805</v>
      </c>
      <c r="AW124" s="2">
        <f t="shared" si="62"/>
        <v>412.1182203594696</v>
      </c>
      <c r="AX124" s="2">
        <f t="shared" si="62"/>
        <v>371.06601231705116</v>
      </c>
      <c r="AY124" s="2">
        <f t="shared" si="62"/>
        <v>330.01380427463272</v>
      </c>
      <c r="AZ124" s="2">
        <f t="shared" si="62"/>
        <v>288.96159623221428</v>
      </c>
      <c r="BA124" s="2">
        <f t="shared" si="62"/>
        <v>247.90938818979581</v>
      </c>
      <c r="BB124" s="2">
        <f t="shared" si="62"/>
        <v>206.85718014737736</v>
      </c>
      <c r="BC124" s="2">
        <f t="shared" si="62"/>
        <v>167.61681859762638</v>
      </c>
      <c r="BD124" s="2">
        <f t="shared" si="62"/>
        <v>132.1032690109748</v>
      </c>
      <c r="BE124" s="2">
        <f t="shared" si="62"/>
        <v>100.64541161661845</v>
      </c>
      <c r="BF124" s="2">
        <f t="shared" si="62"/>
        <v>73.69668227464841</v>
      </c>
      <c r="BG124" s="2">
        <f t="shared" si="62"/>
        <v>51.354084836507681</v>
      </c>
      <c r="BH124" s="2">
        <f t="shared" si="62"/>
        <v>33.256808878025872</v>
      </c>
      <c r="BI124" s="2">
        <f t="shared" si="62"/>
        <v>19.176875511087502</v>
      </c>
      <c r="BJ124" s="2">
        <f t="shared" si="62"/>
        <v>9.1857418211500317</v>
      </c>
      <c r="BK124" s="2">
        <f t="shared" si="62"/>
        <v>3.0198752584810777</v>
      </c>
      <c r="BL124" s="2">
        <f t="shared" si="62"/>
        <v>-1.7034706978336089E-12</v>
      </c>
      <c r="BM124" s="2">
        <f t="shared" si="62"/>
        <v>-1.6182055695423969E-12</v>
      </c>
      <c r="BN124" s="2">
        <f t="shared" si="62"/>
        <v>-1.6182055695423969E-12</v>
      </c>
      <c r="BO124" s="2">
        <f t="shared" si="62"/>
        <v>-1.6182055695423969E-12</v>
      </c>
      <c r="BP124" s="2">
        <f t="shared" ref="BP124:BQ124" si="63">BP86+BP123</f>
        <v>-1.6182055695423969E-12</v>
      </c>
      <c r="BQ124" s="2">
        <f t="shared" si="63"/>
        <v>-1.6182055695423969E-12</v>
      </c>
      <c r="BR124" s="2">
        <f t="shared" ref="BR124:BS124" si="64">BR86+BR123</f>
        <v>-1.6182055695423969E-12</v>
      </c>
      <c r="BS124" s="2">
        <f t="shared" si="64"/>
        <v>-1.6182055695423969E-12</v>
      </c>
    </row>
    <row r="126" spans="2:71" s="3" customFormat="1">
      <c r="B126" s="3" t="s">
        <v>8</v>
      </c>
    </row>
    <row r="127" spans="2:71" s="4" customFormat="1"/>
    <row r="128" spans="2:71">
      <c r="D128" s="1" t="s">
        <v>2</v>
      </c>
      <c r="E128" s="1" t="s">
        <v>1</v>
      </c>
      <c r="F128" s="1" t="s">
        <v>3</v>
      </c>
    </row>
    <row r="129" spans="2:71">
      <c r="B129" t="s">
        <v>16</v>
      </c>
      <c r="D129" s="2">
        <f>'OAV 2011'!C7</f>
        <v>15.790380770985777</v>
      </c>
      <c r="E129" s="2">
        <f>'OAV 2011'!D7</f>
        <v>1</v>
      </c>
      <c r="F129" s="2" t="str">
        <f>'OAV 2011'!E7</f>
        <v>n/a</v>
      </c>
      <c r="I129" s="206">
        <f>IF(OR(E129&lt;I131,E129="n/a"),0,(E129-5)*(H140-H138)/H140+(F129-5)*H138/H140)</f>
        <v>0</v>
      </c>
      <c r="J129" s="207" t="s">
        <v>81</v>
      </c>
      <c r="K129" s="208" t="s">
        <v>82</v>
      </c>
      <c r="L129" s="208"/>
      <c r="M129" s="208"/>
      <c r="N129" s="208"/>
    </row>
    <row r="131" spans="2:71">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c r="BQ131" s="1">
        <v>66</v>
      </c>
      <c r="BR131" s="1">
        <v>67</v>
      </c>
      <c r="BS131" s="1">
        <v>68</v>
      </c>
    </row>
    <row r="132" spans="2:71">
      <c r="D132" s="1">
        <v>2011</v>
      </c>
      <c r="E132" s="1">
        <v>2012</v>
      </c>
      <c r="F132" s="1">
        <v>2013</v>
      </c>
      <c r="G132" s="1">
        <v>2014</v>
      </c>
      <c r="H132" s="1">
        <v>2015</v>
      </c>
      <c r="I132" s="1">
        <v>2016</v>
      </c>
      <c r="J132" s="1">
        <v>2017</v>
      </c>
      <c r="K132" s="1">
        <v>2018</v>
      </c>
      <c r="L132" s="1">
        <v>2019</v>
      </c>
      <c r="M132" s="1">
        <v>2020</v>
      </c>
      <c r="N132" s="1">
        <v>2021</v>
      </c>
      <c r="O132" s="1">
        <v>2022</v>
      </c>
      <c r="P132" s="1">
        <v>2023</v>
      </c>
      <c r="Q132" s="1">
        <v>2024</v>
      </c>
      <c r="R132" s="1">
        <v>2025</v>
      </c>
      <c r="S132" s="1">
        <v>2026</v>
      </c>
      <c r="T132" s="1">
        <v>2027</v>
      </c>
      <c r="U132" s="1">
        <v>2028</v>
      </c>
      <c r="V132" s="1">
        <v>2029</v>
      </c>
      <c r="W132" s="1">
        <v>2030</v>
      </c>
      <c r="X132" s="1">
        <v>2031</v>
      </c>
      <c r="Y132" s="1">
        <v>2032</v>
      </c>
      <c r="Z132" s="1">
        <v>2033</v>
      </c>
      <c r="AA132" s="1">
        <v>2034</v>
      </c>
      <c r="AB132" s="1">
        <v>2035</v>
      </c>
      <c r="AC132" s="1">
        <v>2036</v>
      </c>
      <c r="AD132" s="1">
        <v>2037</v>
      </c>
      <c r="AE132" s="1">
        <v>2038</v>
      </c>
      <c r="AF132" s="1">
        <v>2039</v>
      </c>
      <c r="AG132" s="1">
        <v>2040</v>
      </c>
      <c r="AH132" s="1">
        <v>2041</v>
      </c>
      <c r="AI132" s="1">
        <v>2042</v>
      </c>
      <c r="AJ132" s="1">
        <v>2043</v>
      </c>
      <c r="AK132" s="1">
        <v>2044</v>
      </c>
      <c r="AL132" s="1">
        <v>2045</v>
      </c>
      <c r="AM132" s="1">
        <v>2046</v>
      </c>
      <c r="AN132" s="1">
        <v>2047</v>
      </c>
      <c r="AO132" s="1">
        <v>2048</v>
      </c>
      <c r="AP132" s="1">
        <v>2049</v>
      </c>
      <c r="AQ132" s="1">
        <v>2050</v>
      </c>
      <c r="AR132" s="1">
        <v>2051</v>
      </c>
      <c r="AS132" s="1">
        <v>2052</v>
      </c>
      <c r="AT132" s="1">
        <v>2053</v>
      </c>
      <c r="AU132" s="1">
        <v>2054</v>
      </c>
      <c r="AV132" s="1">
        <v>2055</v>
      </c>
      <c r="AW132" s="1">
        <v>2056</v>
      </c>
      <c r="AX132" s="1">
        <v>2057</v>
      </c>
      <c r="AY132" s="1">
        <v>2058</v>
      </c>
      <c r="AZ132" s="1">
        <v>2059</v>
      </c>
      <c r="BA132" s="1">
        <v>2060</v>
      </c>
      <c r="BB132" s="1">
        <v>2061</v>
      </c>
      <c r="BC132" s="1">
        <v>2062</v>
      </c>
      <c r="BD132" s="1">
        <v>2063</v>
      </c>
      <c r="BE132" s="1">
        <v>2064</v>
      </c>
      <c r="BF132" s="1">
        <v>2065</v>
      </c>
      <c r="BG132" s="1">
        <v>2066</v>
      </c>
      <c r="BH132" s="1">
        <v>2067</v>
      </c>
      <c r="BI132" s="1">
        <v>2068</v>
      </c>
      <c r="BJ132" s="1">
        <v>2069</v>
      </c>
      <c r="BK132" s="1">
        <v>2070</v>
      </c>
      <c r="BL132" s="1">
        <v>2071</v>
      </c>
      <c r="BM132" s="1">
        <v>2072</v>
      </c>
      <c r="BN132" s="1">
        <v>2073</v>
      </c>
      <c r="BO132" s="1">
        <v>2074</v>
      </c>
      <c r="BP132" s="1">
        <v>2075</v>
      </c>
      <c r="BQ132" s="1">
        <v>2075</v>
      </c>
      <c r="BR132" s="1">
        <v>2076</v>
      </c>
      <c r="BS132" s="1">
        <v>2077</v>
      </c>
    </row>
    <row r="134" spans="2:71">
      <c r="B134" t="s">
        <v>21</v>
      </c>
      <c r="D134" s="2">
        <f>IF(AND($E129&lt;1,D131=1),$D129,IF(D131=1,$D129/$E129,IF(D131&gt;$E129,($D129+SUM(C138:$C138))-SUM(C134:$C134),($D129+SUM(C138:$C138))/$E129)))</f>
        <v>15.790380770985777</v>
      </c>
      <c r="E134" s="2">
        <f>IF(AND($E129&lt;1,E131=1),$D129,IF(E131=1,$D129/$E129,IF(E131&gt;$E129,($D129+SUM($C138:D138))-SUM($C134:D134),($D129+SUM($C138:D138))/$E129)))</f>
        <v>0</v>
      </c>
      <c r="F134" s="2">
        <f>IF(AND($E129&lt;1,F131=1),$D129,IF(F131=1,$D129/$E129,IF(F131&gt;$E129,($D129+SUM($C138:E138))-SUM($C134:E134),($D129+SUM($C138:E138))/$E129)))</f>
        <v>0</v>
      </c>
      <c r="G134" s="2">
        <f>IF(AND($E129&lt;1,G131=1),$D129,IF(G131=1,$D129/$E129,IF(G131&gt;$E129,($D129+SUM($C138:F138))-SUM($C134:F134),($D129+SUM($C138:F138))/$E129)))</f>
        <v>0</v>
      </c>
      <c r="H134" s="2">
        <f>IF(AND($E129&lt;1,H131=1),$D129,IF(H131=1,$D129/$E129,IF(H131&gt;$E129,($D129+SUM($C138:G138))-SUM($C134:G134),($D129+SUM($C138:G138))/$E129)))</f>
        <v>0</v>
      </c>
      <c r="I134" s="205">
        <f>IF(I129&gt;0,IF(AND(I131=1,$I129&lt;1),0,IF(I131-5&gt;$I129,$H140,$H140/$I129)),IF(OR(AND(I131=1,$E129&lt;1),$E129="n/a"),0,IF(I131&gt;$E129,($D129+SUM($C138:H139))-SUM($C134:H134),($D129+SUM($C138:H139))/$E129)))</f>
        <v>0</v>
      </c>
      <c r="J134" s="205">
        <f>IF(AND(J131=1,$I129&lt;1),0,IF(J131-5&gt;$I129,$H140-SUM($I134:I134),$H140/$I129))</f>
        <v>0</v>
      </c>
      <c r="K134" s="205">
        <f>IF(AND(K131=1,$I129&lt;1),0,IF(K131-5&gt;$I129,$H140-SUM($I134:J134),$H140/$I129))</f>
        <v>0</v>
      </c>
      <c r="L134" s="205">
        <f>IF(AND(L131=1,$I129&lt;1),0,IF(L131-5&gt;$I129,$H140-SUM($I134:K134),$H140/$I129))</f>
        <v>0</v>
      </c>
      <c r="M134" s="205">
        <f>IF(AND(M131=1,$I129&lt;1),0,IF(M131-5&gt;$I129,$H140-SUM($I134:L134),$H140/$I129))</f>
        <v>0</v>
      </c>
      <c r="N134" s="205">
        <f>IF(AND(N131=1,$I129&lt;1),0,IF(N131-5&gt;$I129,$H140-SUM($I134:M134),$H140/$I129))</f>
        <v>0</v>
      </c>
      <c r="O134" s="205">
        <f>IF(AND(O131=1,$I129&lt;1),0,IF(O131-5&gt;$I129,$H140-SUM($I134:N134),$H140/$I129))</f>
        <v>0</v>
      </c>
      <c r="P134" s="205">
        <f>IF(AND(P131=1,$I129&lt;1),0,IF(P131-5&gt;$I129,$H140-SUM($I134:O134),$H140/$I129))</f>
        <v>0</v>
      </c>
      <c r="Q134" s="205">
        <f>IF(AND(Q131=1,$I129&lt;1),0,IF(Q131-5&gt;$I129,$H140-SUM($I134:P134),$H140/$I129))</f>
        <v>0</v>
      </c>
      <c r="R134" s="205">
        <f>IF(AND(R131=1,$I129&lt;1),0,IF(R131-5&gt;$I129,$H140-SUM($I134:Q134),$H140/$I129))</f>
        <v>0</v>
      </c>
      <c r="S134" s="205">
        <f>IF(AND(S131=1,$I129&lt;1),0,IF(S131-5&gt;$I129,$H140-SUM($I134:R134),$H140/$I129))</f>
        <v>0</v>
      </c>
      <c r="T134" s="205">
        <f>IF(AND(T131=1,$I129&lt;1),0,IF(T131-5&gt;$I129,$H140-SUM($I134:S134),$H140/$I129))</f>
        <v>0</v>
      </c>
      <c r="U134" s="205">
        <f>IF(AND(U131=1,$I129&lt;1),0,IF(U131-5&gt;$I129,$H140-SUM($I134:T134),$H140/$I129))</f>
        <v>0</v>
      </c>
      <c r="V134" s="205">
        <f>IF(AND(V131=1,$I129&lt;1),0,IF(V131-5&gt;$I129,$H140-SUM($I134:U134),$H140/$I129))</f>
        <v>0</v>
      </c>
      <c r="W134" s="205">
        <f>IF(AND(W131=1,$I129&lt;1),0,IF(W131-5&gt;$I129,$H140-SUM($I134:V134),$H140/$I129))</f>
        <v>0</v>
      </c>
      <c r="X134" s="205">
        <f>IF(AND(X131=1,$I129&lt;1),0,IF(X131-5&gt;$I129,$H140-SUM($I134:W134),$H140/$I129))</f>
        <v>0</v>
      </c>
      <c r="Y134" s="205">
        <f>IF(AND(Y131=1,$I129&lt;1),0,IF(Y131-5&gt;$I129,$H140-SUM($I134:X134),$H140/$I129))</f>
        <v>0</v>
      </c>
      <c r="Z134" s="205">
        <f>IF(AND(Z131=1,$I129&lt;1),0,IF(Z131-5&gt;$I129,$H140-SUM($I134:Y134),$H140/$I129))</f>
        <v>0</v>
      </c>
      <c r="AA134" s="205">
        <f>IF(AND(AA131=1,$I129&lt;1),0,IF(AA131-5&gt;$I129,$H140-SUM($I134:Z134),$H140/$I129))</f>
        <v>0</v>
      </c>
      <c r="AB134" s="205">
        <f>IF(AND(AB131=1,$I129&lt;1),0,IF(AB131-5&gt;$I129,$H140-SUM($I134:AA134),$H140/$I129))</f>
        <v>0</v>
      </c>
      <c r="AC134" s="205">
        <f>IF(AND(AC131=1,$I129&lt;1),0,IF(AC131-5&gt;$I129,$H140-SUM($I134:AB134),$H140/$I129))</f>
        <v>0</v>
      </c>
      <c r="AD134" s="205">
        <f>IF(AND(AD131=1,$I129&lt;1),0,IF(AD131-5&gt;$I129,$H140-SUM($I134:AC134),$H140/$I129))</f>
        <v>0</v>
      </c>
      <c r="AE134" s="205">
        <f>IF(AND(AE131=1,$I129&lt;1),0,IF(AE131-5&gt;$I129,$H140-SUM($I134:AD134),$H140/$I129))</f>
        <v>0</v>
      </c>
      <c r="AF134" s="205">
        <f>IF(AND(AF131=1,$I129&lt;1),0,IF(AF131-5&gt;$I129,$H140-SUM($I134:AE134),$H140/$I129))</f>
        <v>0</v>
      </c>
      <c r="AG134" s="205">
        <f>IF(AND(AG131=1,$I129&lt;1),0,IF(AG131-5&gt;$I129,$H140-SUM($I134:AF134),$H140/$I129))</f>
        <v>0</v>
      </c>
      <c r="AH134" s="205">
        <f>IF(AND(AH131=1,$I129&lt;1),0,IF(AH131-5&gt;$I129,$H140-SUM($I134:AG134),$H140/$I129))</f>
        <v>0</v>
      </c>
      <c r="AI134" s="205">
        <f>IF(AND(AI131=1,$I129&lt;1),0,IF(AI131-5&gt;$I129,$H140-SUM($I134:AH134),$H140/$I129))</f>
        <v>0</v>
      </c>
      <c r="AJ134" s="205">
        <f>IF(AND(AJ131=1,$I129&lt;1),0,IF(AJ131-5&gt;$I129,$H140-SUM($I134:AI134),$H140/$I129))</f>
        <v>0</v>
      </c>
      <c r="AK134" s="205">
        <f>IF(AND(AK131=1,$I129&lt;1),0,IF(AK131-5&gt;$I129,$H140-SUM($I134:AJ134),$H140/$I129))</f>
        <v>0</v>
      </c>
      <c r="AL134" s="205">
        <f>IF(AND(AL131=1,$I129&lt;1),0,IF(AL131-5&gt;$I129,$H140-SUM($I134:AK134),$H140/$I129))</f>
        <v>0</v>
      </c>
      <c r="AM134" s="205">
        <f>IF(AND(AM131=1,$I129&lt;1),0,IF(AM131-5&gt;$I129,$H140-SUM($I134:AL134),$H140/$I129))</f>
        <v>0</v>
      </c>
      <c r="AN134" s="205">
        <f>IF(AND(AN131=1,$I129&lt;1),0,IF(AN131-5&gt;$I129,$H140-SUM($I134:AM134),$H140/$I129))</f>
        <v>0</v>
      </c>
      <c r="AO134" s="205">
        <f>IF(AND(AO131=1,$I129&lt;1),0,IF(AO131-5&gt;$I129,$H140-SUM($I134:AN134),$H140/$I129))</f>
        <v>0</v>
      </c>
      <c r="AP134" s="205">
        <f>IF(AND(AP131=1,$I129&lt;1),0,IF(AP131-5&gt;$I129,$H140-SUM($I134:AO134),$H140/$I129))</f>
        <v>0</v>
      </c>
      <c r="AQ134" s="205">
        <f>IF(AND(AQ131=1,$I129&lt;1),0,IF(AQ131-5&gt;$I129,$H140-SUM($I134:AP134),$H140/$I129))</f>
        <v>0</v>
      </c>
      <c r="AR134" s="205">
        <f>IF(AND(AR131=1,$I129&lt;1),0,IF(AR131-5&gt;$I129,$H140-SUM($I134:AQ134),$H140/$I129))</f>
        <v>0</v>
      </c>
      <c r="AS134" s="205">
        <f>IF(AND(AS131=1,$I129&lt;1),0,IF(AS131-5&gt;$I129,$H140-SUM($I134:AR134),$H140/$I129))</f>
        <v>0</v>
      </c>
      <c r="AT134" s="205">
        <f>IF(AND(AT131=1,$I129&lt;1),0,IF(AT131-5&gt;$I129,$H140-SUM($I134:AS134),$H140/$I129))</f>
        <v>0</v>
      </c>
      <c r="AU134" s="205">
        <f>IF(AND(AU131=1,$I129&lt;1),0,IF(AU131-5&gt;$I129,$H140-SUM($I134:AT134),$H140/$I129))</f>
        <v>0</v>
      </c>
      <c r="AV134" s="205">
        <f>IF(AND(AV131=1,$I129&lt;1),0,IF(AV131-5&gt;$I129,$H140-SUM($I134:AU134),$H140/$I129))</f>
        <v>0</v>
      </c>
      <c r="AW134" s="205">
        <f>IF(AND(AW131=1,$I129&lt;1),0,IF(AW131-5&gt;$I129,$H140-SUM($I134:AV134),$H140/$I129))</f>
        <v>0</v>
      </c>
      <c r="AX134" s="205">
        <f>IF(AND(AX131=1,$I129&lt;1),0,IF(AX131-5&gt;$I129,$H140-SUM($I134:AW134),$H140/$I129))</f>
        <v>0</v>
      </c>
      <c r="AY134" s="205">
        <f>IF(AND(AY131=1,$I129&lt;1),0,IF(AY131-5&gt;$I129,$H140-SUM($I134:AX134),$H140/$I129))</f>
        <v>0</v>
      </c>
      <c r="AZ134" s="205">
        <f>IF(AND(AZ131=1,$I129&lt;1),0,IF(AZ131-5&gt;$I129,$H140-SUM($I134:AY134),$H140/$I129))</f>
        <v>0</v>
      </c>
      <c r="BA134" s="205">
        <f>IF(AND(BA131=1,$I129&lt;1),0,IF(BA131-5&gt;$I129,$H140-SUM($I134:AZ134),$H140/$I129))</f>
        <v>0</v>
      </c>
      <c r="BB134" s="205">
        <f>IF(AND(BB131=1,$I129&lt;1),0,IF(BB131-5&gt;$I129,$H140-SUM($I134:BA134),$H140/$I129))</f>
        <v>0</v>
      </c>
      <c r="BC134" s="205">
        <f>IF(AND(BC131=1,$I129&lt;1),0,IF(BC131-5&gt;$I129,$H140-SUM($I134:BB134),$H140/$I129))</f>
        <v>0</v>
      </c>
      <c r="BD134" s="205">
        <f>IF(AND(BD131=1,$I129&lt;1),0,IF(BD131-5&gt;$I129,$H140-SUM($I134:BC134),$H140/$I129))</f>
        <v>0</v>
      </c>
      <c r="BE134" s="205">
        <f>IF(AND(BE131=1,$I129&lt;1),0,IF(BE131-5&gt;$I129,$H140-SUM($I134:BD134),$H140/$I129))</f>
        <v>0</v>
      </c>
      <c r="BF134" s="205">
        <f>IF(AND(BF131=1,$I129&lt;1),0,IF(BF131-5&gt;$I129,$H140-SUM($I134:BE134),$H140/$I129))</f>
        <v>0</v>
      </c>
      <c r="BG134" s="205">
        <f>IF(AND(BG131=1,$I129&lt;1),0,IF(BG131-5&gt;$I129,$H140-SUM($I134:BF134),$H140/$I129))</f>
        <v>0</v>
      </c>
      <c r="BH134" s="205">
        <f>IF(AND(BH131=1,$I129&lt;1),0,IF(BH131-5&gt;$I129,$H140-SUM($I134:BG134),$H140/$I129))</f>
        <v>0</v>
      </c>
      <c r="BI134" s="205">
        <f>IF(AND(BI131=1,$I129&lt;1),0,IF(BI131-5&gt;$I129,$H140-SUM($I134:BH134),$H140/$I129))</f>
        <v>0</v>
      </c>
      <c r="BJ134" s="205">
        <f>IF(AND(BJ131=1,$I129&lt;1),0,IF(BJ131-5&gt;$I129,$H140-SUM($I134:BI134),$H140/$I129))</f>
        <v>0</v>
      </c>
      <c r="BK134" s="205">
        <f>IF(AND(BK131=1,$I129&lt;1),0,IF(BK131-5&gt;$I129,$H140-SUM($I134:BJ134),$H140/$I129))</f>
        <v>0</v>
      </c>
      <c r="BL134" s="205">
        <f>IF(AND(BL131=1,$I129&lt;1),0,IF(BL131-5&gt;$I129,$H140-SUM($I134:BK134),$H140/$I129))</f>
        <v>0</v>
      </c>
      <c r="BM134" s="205">
        <f>IF(AND(BM131=1,$I129&lt;1),0,IF(BM131-5&gt;$I129,$H140-SUM($I134:BL134),$H140/$I129))</f>
        <v>0</v>
      </c>
      <c r="BN134" s="205">
        <f>IF(AND(BN131=1,$I129&lt;1),0,IF(BN131-5&gt;$I129,$H140-SUM($I134:BM134),$H140/$I129))</f>
        <v>0</v>
      </c>
      <c r="BO134" s="205">
        <f>IF(AND(BO131=1,$I129&lt;1),0,IF(BO131-5&gt;$I129,$H140-SUM($I134:BN134),$H140/$I129))</f>
        <v>0</v>
      </c>
      <c r="BP134" s="205">
        <f>IF(AND(BP131=1,$I129&lt;1),0,IF(BP131-5&gt;$I129,$H140-SUM($I134:BO134),$H140/$I129))</f>
        <v>0</v>
      </c>
      <c r="BQ134" s="205">
        <f>IF(AND(BQ131=1,$I129&lt;1),0,IF(BQ131-5&gt;$I129,$H140-SUM($I134:BP134),$H140/$I129))</f>
        <v>0</v>
      </c>
      <c r="BR134" s="205">
        <f>IF(AND(BR131=1,$I129&lt;1),0,IF(BR131-5&gt;$I129,$H140-SUM($I134:BQ134),$H140/$I129))</f>
        <v>0</v>
      </c>
      <c r="BS134" s="205">
        <f>IF(AND(BS131=1,$I129&lt;1),0,IF(BS131-5&gt;$I129,$H140-SUM($I134:BR134),$H140/$I129))</f>
        <v>0</v>
      </c>
    </row>
    <row r="135" spans="2:71">
      <c r="B135" t="s">
        <v>17</v>
      </c>
    </row>
    <row r="136" spans="2:71">
      <c r="B136" s="10" t="s">
        <v>18</v>
      </c>
      <c r="C136" s="10"/>
      <c r="H136" s="25">
        <f>VLOOKUP($B126,Inputs!$B$63:$I$72,8,FALSE)/Inputs!$I$5</f>
        <v>0</v>
      </c>
    </row>
    <row r="137" spans="2:71">
      <c r="B137" s="10" t="s">
        <v>19</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row>
    <row r="138" spans="2:71">
      <c r="B138" s="10" t="s">
        <v>66</v>
      </c>
      <c r="C138" s="10"/>
      <c r="D138" s="2">
        <f t="shared" ref="D138:BK138" si="65">SUM(D136:D137)</f>
        <v>0</v>
      </c>
      <c r="E138" s="2">
        <f t="shared" si="65"/>
        <v>0</v>
      </c>
      <c r="F138" s="2">
        <f t="shared" si="65"/>
        <v>0</v>
      </c>
      <c r="G138" s="2">
        <f t="shared" si="65"/>
        <v>0</v>
      </c>
      <c r="H138" s="2">
        <f t="shared" si="65"/>
        <v>0</v>
      </c>
      <c r="I138" s="2">
        <f t="shared" si="65"/>
        <v>0</v>
      </c>
      <c r="J138" s="2">
        <f t="shared" si="65"/>
        <v>0</v>
      </c>
      <c r="K138" s="2">
        <f t="shared" si="65"/>
        <v>0</v>
      </c>
      <c r="L138" s="2">
        <f t="shared" si="65"/>
        <v>0</v>
      </c>
      <c r="M138" s="2">
        <f t="shared" si="65"/>
        <v>0</v>
      </c>
      <c r="N138" s="2">
        <f t="shared" si="65"/>
        <v>0</v>
      </c>
      <c r="O138" s="2">
        <f t="shared" si="65"/>
        <v>0</v>
      </c>
      <c r="P138" s="2">
        <f t="shared" si="65"/>
        <v>0</v>
      </c>
      <c r="Q138" s="2">
        <f t="shared" si="65"/>
        <v>0</v>
      </c>
      <c r="R138" s="2">
        <f t="shared" si="65"/>
        <v>0</v>
      </c>
      <c r="S138" s="2">
        <f t="shared" si="65"/>
        <v>0</v>
      </c>
      <c r="T138" s="2">
        <f t="shared" si="65"/>
        <v>0</v>
      </c>
      <c r="U138" s="2">
        <f t="shared" si="65"/>
        <v>0</v>
      </c>
      <c r="V138" s="2">
        <f t="shared" si="65"/>
        <v>0</v>
      </c>
      <c r="W138" s="2">
        <f t="shared" si="65"/>
        <v>0</v>
      </c>
      <c r="X138" s="2">
        <f t="shared" si="65"/>
        <v>0</v>
      </c>
      <c r="Y138" s="2">
        <f t="shared" si="65"/>
        <v>0</v>
      </c>
      <c r="Z138" s="2">
        <f t="shared" si="65"/>
        <v>0</v>
      </c>
      <c r="AA138" s="2">
        <f t="shared" si="65"/>
        <v>0</v>
      </c>
      <c r="AB138" s="2">
        <f t="shared" si="65"/>
        <v>0</v>
      </c>
      <c r="AC138" s="2">
        <f t="shared" si="65"/>
        <v>0</v>
      </c>
      <c r="AD138" s="2">
        <f t="shared" si="65"/>
        <v>0</v>
      </c>
      <c r="AE138" s="2">
        <f t="shared" si="65"/>
        <v>0</v>
      </c>
      <c r="AF138" s="2">
        <f t="shared" si="65"/>
        <v>0</v>
      </c>
      <c r="AG138" s="2">
        <f t="shared" si="65"/>
        <v>0</v>
      </c>
      <c r="AH138" s="2">
        <f t="shared" si="65"/>
        <v>0</v>
      </c>
      <c r="AI138" s="2">
        <f t="shared" si="65"/>
        <v>0</v>
      </c>
      <c r="AJ138" s="2">
        <f t="shared" si="65"/>
        <v>0</v>
      </c>
      <c r="AK138" s="2">
        <f t="shared" si="65"/>
        <v>0</v>
      </c>
      <c r="AL138" s="2">
        <f t="shared" si="65"/>
        <v>0</v>
      </c>
      <c r="AM138" s="2">
        <f t="shared" si="65"/>
        <v>0</v>
      </c>
      <c r="AN138" s="2">
        <f t="shared" si="65"/>
        <v>0</v>
      </c>
      <c r="AO138" s="2">
        <f t="shared" si="65"/>
        <v>0</v>
      </c>
      <c r="AP138" s="2">
        <f t="shared" si="65"/>
        <v>0</v>
      </c>
      <c r="AQ138" s="2">
        <f t="shared" si="65"/>
        <v>0</v>
      </c>
      <c r="AR138" s="2">
        <f t="shared" si="65"/>
        <v>0</v>
      </c>
      <c r="AS138" s="2">
        <f t="shared" si="65"/>
        <v>0</v>
      </c>
      <c r="AT138" s="2">
        <f t="shared" si="65"/>
        <v>0</v>
      </c>
      <c r="AU138" s="2">
        <f t="shared" si="65"/>
        <v>0</v>
      </c>
      <c r="AV138" s="2">
        <f t="shared" si="65"/>
        <v>0</v>
      </c>
      <c r="AW138" s="2">
        <f t="shared" si="65"/>
        <v>0</v>
      </c>
      <c r="AX138" s="2">
        <f t="shared" si="65"/>
        <v>0</v>
      </c>
      <c r="AY138" s="2">
        <f t="shared" si="65"/>
        <v>0</v>
      </c>
      <c r="AZ138" s="2">
        <f t="shared" si="65"/>
        <v>0</v>
      </c>
      <c r="BA138" s="2">
        <f t="shared" si="65"/>
        <v>0</v>
      </c>
      <c r="BB138" s="2">
        <f t="shared" si="65"/>
        <v>0</v>
      </c>
      <c r="BC138" s="2">
        <f t="shared" si="65"/>
        <v>0</v>
      </c>
      <c r="BD138" s="2">
        <f t="shared" si="65"/>
        <v>0</v>
      </c>
      <c r="BE138" s="2">
        <f t="shared" si="65"/>
        <v>0</v>
      </c>
      <c r="BF138" s="2">
        <f t="shared" si="65"/>
        <v>0</v>
      </c>
      <c r="BG138" s="2">
        <f t="shared" si="65"/>
        <v>0</v>
      </c>
      <c r="BH138" s="2">
        <f t="shared" si="65"/>
        <v>0</v>
      </c>
      <c r="BI138" s="2">
        <f t="shared" si="65"/>
        <v>0</v>
      </c>
      <c r="BJ138" s="2">
        <f t="shared" si="65"/>
        <v>0</v>
      </c>
      <c r="BK138" s="2">
        <f t="shared" si="65"/>
        <v>0</v>
      </c>
      <c r="BL138" s="2">
        <f t="shared" ref="BL138:BP138" si="66">SUM(BL136:BL137)</f>
        <v>0</v>
      </c>
      <c r="BM138" s="2">
        <f t="shared" si="66"/>
        <v>0</v>
      </c>
      <c r="BN138" s="2">
        <f t="shared" si="66"/>
        <v>0</v>
      </c>
      <c r="BO138" s="2">
        <f t="shared" si="66"/>
        <v>0</v>
      </c>
      <c r="BP138" s="2">
        <f t="shared" si="66"/>
        <v>0</v>
      </c>
      <c r="BQ138" s="2">
        <f t="shared" ref="BQ138:BS138" si="67">SUM(BQ136:BQ137)</f>
        <v>0</v>
      </c>
      <c r="BR138" s="2">
        <f t="shared" si="67"/>
        <v>0</v>
      </c>
      <c r="BS138" s="2">
        <f t="shared" si="67"/>
        <v>0</v>
      </c>
    </row>
    <row r="139" spans="2:71">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2:71">
      <c r="B140" t="s">
        <v>22</v>
      </c>
      <c r="C140" s="319"/>
      <c r="D140" s="25">
        <v>0</v>
      </c>
      <c r="E140" s="2">
        <v>0</v>
      </c>
      <c r="F140" s="2">
        <v>0</v>
      </c>
      <c r="G140" s="2">
        <v>0</v>
      </c>
      <c r="H140" s="2">
        <v>0</v>
      </c>
      <c r="I140" s="2">
        <v>0</v>
      </c>
      <c r="J140" s="2">
        <v>0</v>
      </c>
      <c r="K140" s="2">
        <v>0</v>
      </c>
      <c r="L140" s="2">
        <v>0</v>
      </c>
      <c r="M140" s="2">
        <v>0</v>
      </c>
      <c r="N140" s="2">
        <v>0</v>
      </c>
      <c r="O140" s="2">
        <v>0</v>
      </c>
      <c r="P140" s="2">
        <v>0</v>
      </c>
      <c r="Q140" s="2">
        <v>0</v>
      </c>
      <c r="R140" s="2">
        <v>0</v>
      </c>
      <c r="S140" s="2">
        <v>0</v>
      </c>
      <c r="T140" s="2">
        <v>0</v>
      </c>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c r="AL140" s="2">
        <v>0</v>
      </c>
      <c r="AM140" s="2">
        <v>0</v>
      </c>
      <c r="AN140" s="2">
        <v>0</v>
      </c>
      <c r="AO140" s="2">
        <v>0</v>
      </c>
      <c r="AP140" s="2">
        <v>0</v>
      </c>
      <c r="AQ140" s="2">
        <v>0</v>
      </c>
      <c r="AR140" s="2">
        <v>0</v>
      </c>
      <c r="AS140" s="2">
        <v>0</v>
      </c>
      <c r="AT140" s="2">
        <v>0</v>
      </c>
      <c r="AU140" s="2">
        <v>0</v>
      </c>
      <c r="AV140" s="2">
        <v>0</v>
      </c>
      <c r="AW140" s="2">
        <v>0</v>
      </c>
      <c r="AX140" s="2">
        <v>0</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row>
    <row r="143" spans="2:71">
      <c r="B143" t="s">
        <v>59</v>
      </c>
      <c r="D143" s="2">
        <f>INDEX(Inputs!$E$34:$X$44,MATCH('Depr schedule - Actual'!$B126,Inputs!$B$34:$B$44,0),MATCH('Depr schedule - Actual'!D132,Inputs!$E$18:$X$18,0))*IF(D132&gt;=Base_Reg_Year,(1+D$3)^0.5,(1+D$4)^0.5)</f>
        <v>0</v>
      </c>
      <c r="E143" s="2">
        <f>INDEX(Inputs!$E$34:$X$44,MATCH('Depr schedule - Actual'!$B126,Inputs!$B$34:$B$44,0),MATCH('Depr schedule - Actual'!E132,Inputs!$E$18:$X$18,0))*IF(E132&gt;=Base_Reg_Year,(1+E$3)^0.5,(1+E$4)^0.5)</f>
        <v>0</v>
      </c>
      <c r="F143" s="2">
        <f>INDEX(Inputs!$E$34:$X$44,MATCH('Depr schedule - Actual'!$B126,Inputs!$B$34:$B$44,0),MATCH('Depr schedule - Actual'!F132,Inputs!$E$18:$X$18,0))*IF(F132&gt;=Base_Reg_Year,(1+F$3)^0.5,(1+F$4)^0.5)</f>
        <v>0</v>
      </c>
      <c r="G143" s="2">
        <f>INDEX(Inputs!$E$34:$X$44,MATCH('Depr schedule - Actual'!$B126,Inputs!$B$34:$B$44,0),MATCH('Depr schedule - Actual'!G132,Inputs!$E$18:$X$18,0))*IF(G132&gt;=Base_Reg_Year,(1+G$3)^0.5,(1+G$4)^0.5)</f>
        <v>0</v>
      </c>
      <c r="H143" s="2">
        <f>INDEX(Inputs!$E$34:$X$44,MATCH('Depr schedule - Actual'!$B126,Inputs!$B$34:$B$44,0),MATCH('Depr schedule - Actual'!H132,Inputs!$E$18:$X$18,0))*IF(H132&gt;=Base_Reg_Year,(1+H$3)^0.5,(1+H$4)^0.5)</f>
        <v>0</v>
      </c>
      <c r="I143" s="2">
        <f>INDEX(Inputs!$E$34:$X$44,MATCH('Depr schedule - Actual'!$B126,Inputs!$B$34:$B$44,0),MATCH('Depr schedule - Actual'!I132,Inputs!$E$18:$X$18,0))*IF(I132&gt;=Base_Reg_Year,(1+I$3)^0.5,(1+I$4)^0.5)</f>
        <v>0</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f>INDEX(Inputs!$E$34:$X$44,MATCH('Depr schedule - Actual'!$B126,Inputs!$B$34:$B$44,0),MATCH('Depr schedule - Actual'!S132,Inputs!$E$18:$X$18,0))*IF(S132&gt;=Base_Reg_Year,(1+S$3)^0.5,(1+S$4)^0.5)</f>
        <v>0</v>
      </c>
      <c r="T143" s="2">
        <f>INDEX(Inputs!$E$34:$X$44,MATCH('Depr schedule - Actual'!$B126,Inputs!$B$34:$B$44,0),MATCH('Depr schedule - Actual'!T132,Inputs!$E$18:$X$18,0))*IF(T132&gt;=Base_Reg_Year,(1+T$3)^0.5,(1+T$4)^0.5)</f>
        <v>0</v>
      </c>
      <c r="U143" s="2">
        <f>INDEX(Inputs!$E$34:$X$44,MATCH('Depr schedule - Actual'!$B126,Inputs!$B$34:$B$44,0),MATCH('Depr schedule - Actual'!U132,Inputs!$E$18:$X$18,0))*IF(U132&gt;=Base_Reg_Year,(1+U$3)^0.5,(1+U$4)^0.5)</f>
        <v>0</v>
      </c>
      <c r="V143" s="2">
        <f>INDEX(Inputs!$E$34:$X$44,MATCH('Depr schedule - Actual'!$B126,Inputs!$B$34:$B$44,0),MATCH('Depr schedule - Actual'!V132,Inputs!$E$18:$X$18,0))*IF(V132&gt;=Base_Reg_Year,(1+V$3)^0.5,(1+V$4)^0.5)</f>
        <v>0</v>
      </c>
      <c r="W143" s="2">
        <f>INDEX(Inputs!$E$34:$X$44,MATCH('Depr schedule - Actual'!$B126,Inputs!$B$34:$B$44,0),MATCH('Depr schedule - Actual'!W132,Inputs!$E$18:$X$18,0))*IF(W132&gt;=Base_Reg_Year,(1+W$3)^0.5,(1+W$4)^0.5)</f>
        <v>0</v>
      </c>
    </row>
    <row r="145" spans="2:71">
      <c r="B145" t="s">
        <v>23</v>
      </c>
    </row>
    <row r="146" spans="2:71">
      <c r="B146" s="24">
        <v>2011</v>
      </c>
      <c r="C146" s="24">
        <v>1</v>
      </c>
      <c r="E146" s="2">
        <f>IF($F$129="n/a",0,IF(E$131&lt;=$C146,0,IF(E$131&gt;($F$129+$C146),INDEX($D$143:$W$143,,$C146)-SUM($D146:D146),INDEX($D$143:$W$143,,$C146)/$F$129)))</f>
        <v>0</v>
      </c>
      <c r="F146" s="2">
        <f>IF($F$129="n/a",0,IF(F$131&lt;=$C146,0,IF(F$131&gt;($F$129+$C146),INDEX($D$143:$W$143,,$C146)-SUM($D146:E146),INDEX($D$143:$W$143,,$C146)/$F$129)))</f>
        <v>0</v>
      </c>
      <c r="G146" s="2">
        <f>IF($F$129="n/a",0,IF(G$131&lt;=$C146,0,IF(G$131&gt;($F$129+$C146),INDEX($D$143:$W$143,,$C146)-SUM($D146:F146),INDEX($D$143:$W$143,,$C146)/$F$129)))</f>
        <v>0</v>
      </c>
      <c r="H146" s="2">
        <f>IF($F$129="n/a",0,IF(H$131&lt;=$C146,0,IF(H$131&gt;($F$129+$C146),INDEX($D$143:$W$143,,$C146)-SUM($D146:G146),INDEX($D$143:$W$143,,$C146)/$F$129)))</f>
        <v>0</v>
      </c>
      <c r="I146" s="2">
        <f>IF($F$129="n/a",0,IF(I$131&lt;=$C146,0,IF(I$131&gt;($F$129+$C146),INDEX($D$143:$W$143,,$C146)-SUM($D146:H146),INDEX($D$143:$W$143,,$C146)/$F$129)))</f>
        <v>0</v>
      </c>
      <c r="J146" s="2">
        <f>IF($F$129="n/a",0,IF(J$131&lt;=$C146,0,IF(J$131&gt;($F$129+$C146),INDEX($D$143:$W$143,,$C146)-SUM($D146:I146),INDEX($D$143:$W$143,,$C146)/$F$129)))</f>
        <v>0</v>
      </c>
      <c r="K146" s="2">
        <f>IF($F$129="n/a",0,IF(K$131&lt;=$C146,0,IF(K$131&gt;($F$129+$C146),INDEX($D$143:$W$143,,$C146)-SUM($D146:J146),INDEX($D$143:$W$143,,$C146)/$F$129)))</f>
        <v>0</v>
      </c>
      <c r="L146" s="2">
        <f>IF($F$129="n/a",0,IF(L$131&lt;=$C146,0,IF(L$131&gt;($F$129+$C146),INDEX($D$143:$W$143,,$C146)-SUM($D146:K146),INDEX($D$143:$W$143,,$C146)/$F$129)))</f>
        <v>0</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c r="BQ146" s="2">
        <f>IF($F$129="n/a",0,IF(BQ$131&lt;=$C146,0,IF(BQ$131&gt;($F$129+$C146),INDEX($D$143:$W$143,,$C146)-SUM($D146:BP146),INDEX($D$143:$W$143,,$C146)/$F$129)))</f>
        <v>0</v>
      </c>
      <c r="BR146" s="2">
        <f>IF($F$129="n/a",0,IF(BR$131&lt;=$C146,0,IF(BR$131&gt;($F$129+$C146),INDEX($D$143:$W$143,,$C146)-SUM($D146:BQ146),INDEX($D$143:$W$143,,$C146)/$F$129)))</f>
        <v>0</v>
      </c>
      <c r="BS146" s="2">
        <f>IF($F$129="n/a",0,IF(BS$131&lt;=$C146,0,IF(BS$131&gt;($F$129+$C146),INDEX($D$143:$W$143,,$C146)-SUM($D146:BR146),INDEX($D$143:$W$143,,$C146)/$F$129)))</f>
        <v>0</v>
      </c>
    </row>
    <row r="147" spans="2:71">
      <c r="B147" s="24">
        <v>2012</v>
      </c>
      <c r="C147" s="24">
        <v>2</v>
      </c>
      <c r="E147" s="2">
        <f>IF($F$129="n/a",0,IF(E$131&lt;=$C147,0,IF(E$131&gt;($F$129+$C147),INDEX($D$143:$W$143,,$C147)-SUM($D147:D147),INDEX($D$143:$W$143,,$C147)/$F$129)))</f>
        <v>0</v>
      </c>
      <c r="F147" s="2">
        <f>IF($F$129="n/a",0,IF(F$131&lt;=$C147,0,IF(F$131&gt;($F$129+$C147),INDEX($D$143:$W$143,,$C147)-SUM($D147:E147),INDEX($D$143:$W$143,,$C147)/$F$129)))</f>
        <v>0</v>
      </c>
      <c r="G147" s="2">
        <f>IF($F$129="n/a",0,IF(G$131&lt;=$C147,0,IF(G$131&gt;($F$129+$C147),INDEX($D$143:$W$143,,$C147)-SUM($D147:F147),INDEX($D$143:$W$143,,$C147)/$F$129)))</f>
        <v>0</v>
      </c>
      <c r="H147" s="2">
        <f>IF($F$129="n/a",0,IF(H$131&lt;=$C147,0,IF(H$131&gt;($F$129+$C147),INDEX($D$143:$W$143,,$C147)-SUM($D147:G147),INDEX($D$143:$W$143,,$C147)/$F$129)))</f>
        <v>0</v>
      </c>
      <c r="I147" s="2">
        <f>IF($F$129="n/a",0,IF(I$131&lt;=$C147,0,IF(I$131&gt;($F$129+$C147),INDEX($D$143:$W$143,,$C147)-SUM($D147:H147),INDEX($D$143:$W$143,,$C147)/$F$129)))</f>
        <v>0</v>
      </c>
      <c r="J147" s="2">
        <f>IF($F$129="n/a",0,IF(J$131&lt;=$C147,0,IF(J$131&gt;($F$129+$C147),INDEX($D$143:$W$143,,$C147)-SUM($D147:I147),INDEX($D$143:$W$143,,$C147)/$F$129)))</f>
        <v>0</v>
      </c>
      <c r="K147" s="2">
        <f>IF($F$129="n/a",0,IF(K$131&lt;=$C147,0,IF(K$131&gt;($F$129+$C147),INDEX($D$143:$W$143,,$C147)-SUM($D147:J147),INDEX($D$143:$W$143,,$C147)/$F$129)))</f>
        <v>0</v>
      </c>
      <c r="L147" s="2">
        <f>IF($F$129="n/a",0,IF(L$131&lt;=$C147,0,IF(L$131&gt;($F$129+$C147),INDEX($D$143:$W$143,,$C147)-SUM($D147:K147),INDEX($D$143:$W$143,,$C147)/$F$129)))</f>
        <v>0</v>
      </c>
      <c r="M147" s="2">
        <f>IF($F$129="n/a",0,IF(M$131&lt;=$C147,0,IF(M$131&gt;($F$129+$C147),INDEX($D$143:$W$143,,$C147)-SUM($D147:L147),INDEX($D$143:$W$143,,$C147)/$F$129)))</f>
        <v>0</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c r="BQ147" s="2">
        <f>IF($F$129="n/a",0,IF(BQ$131&lt;=$C147,0,IF(BQ$131&gt;($F$129+$C147),INDEX($D$143:$W$143,,$C147)-SUM($D147:BP147),INDEX($D$143:$W$143,,$C147)/$F$129)))</f>
        <v>0</v>
      </c>
      <c r="BR147" s="2">
        <f>IF($F$129="n/a",0,IF(BR$131&lt;=$C147,0,IF(BR$131&gt;($F$129+$C147),INDEX($D$143:$W$143,,$C147)-SUM($D147:BQ147),INDEX($D$143:$W$143,,$C147)/$F$129)))</f>
        <v>0</v>
      </c>
      <c r="BS147" s="2">
        <f>IF($F$129="n/a",0,IF(BS$131&lt;=$C147,0,IF(BS$131&gt;($F$129+$C147),INDEX($D$143:$W$143,,$C147)-SUM($D147:BR147),INDEX($D$143:$W$143,,$C147)/$F$129)))</f>
        <v>0</v>
      </c>
    </row>
    <row r="148" spans="2:71">
      <c r="B148" s="24">
        <v>2013</v>
      </c>
      <c r="C148" s="24">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v>
      </c>
      <c r="H148" s="2">
        <f>IF($F$129="n/a",0,IF(H$131&lt;=$C148,0,IF(H$131&gt;($F$129+$C148),INDEX($D$143:$W$143,,$C148)-SUM($D148:G148),INDEX($D$143:$W$143,,$C148)/$F$129)))</f>
        <v>0</v>
      </c>
      <c r="I148" s="2">
        <f>IF($F$129="n/a",0,IF(I$131&lt;=$C148,0,IF(I$131&gt;($F$129+$C148),INDEX($D$143:$W$143,,$C148)-SUM($D148:H148),INDEX($D$143:$W$143,,$C148)/$F$129)))</f>
        <v>0</v>
      </c>
      <c r="J148" s="2">
        <f>IF($F$129="n/a",0,IF(J$131&lt;=$C148,0,IF(J$131&gt;($F$129+$C148),INDEX($D$143:$W$143,,$C148)-SUM($D148:I148),INDEX($D$143:$W$143,,$C148)/$F$129)))</f>
        <v>0</v>
      </c>
      <c r="K148" s="2">
        <f>IF($F$129="n/a",0,IF(K$131&lt;=$C148,0,IF(K$131&gt;($F$129+$C148),INDEX($D$143:$W$143,,$C148)-SUM($D148:J148),INDEX($D$143:$W$143,,$C148)/$F$129)))</f>
        <v>0</v>
      </c>
      <c r="L148" s="2">
        <f>IF($F$129="n/a",0,IF(L$131&lt;=$C148,0,IF(L$131&gt;($F$129+$C148),INDEX($D$143:$W$143,,$C148)-SUM($D148:K148),INDEX($D$143:$W$143,,$C148)/$F$129)))</f>
        <v>0</v>
      </c>
      <c r="M148" s="2">
        <f>IF($F$129="n/a",0,IF(M$131&lt;=$C148,0,IF(M$131&gt;($F$129+$C148),INDEX($D$143:$W$143,,$C148)-SUM($D148:L148),INDEX($D$143:$W$143,,$C148)/$F$129)))</f>
        <v>0</v>
      </c>
      <c r="N148" s="2">
        <f>IF($F$129="n/a",0,IF(N$131&lt;=$C148,0,IF(N$131&gt;($F$129+$C148),INDEX($D$143:$W$143,,$C148)-SUM($D148:M148),INDEX($D$143:$W$143,,$C148)/$F$129)))</f>
        <v>0</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c r="BQ148" s="2">
        <f>IF($F$129="n/a",0,IF(BQ$131&lt;=$C148,0,IF(BQ$131&gt;($F$129+$C148),INDEX($D$143:$W$143,,$C148)-SUM($D148:BP148),INDEX($D$143:$W$143,,$C148)/$F$129)))</f>
        <v>0</v>
      </c>
      <c r="BR148" s="2">
        <f>IF($F$129="n/a",0,IF(BR$131&lt;=$C148,0,IF(BR$131&gt;($F$129+$C148),INDEX($D$143:$W$143,,$C148)-SUM($D148:BQ148),INDEX($D$143:$W$143,,$C148)/$F$129)))</f>
        <v>0</v>
      </c>
      <c r="BS148" s="2">
        <f>IF($F$129="n/a",0,IF(BS$131&lt;=$C148,0,IF(BS$131&gt;($F$129+$C148),INDEX($D$143:$W$143,,$C148)-SUM($D148:BR148),INDEX($D$143:$W$143,,$C148)/$F$129)))</f>
        <v>0</v>
      </c>
    </row>
    <row r="149" spans="2:71">
      <c r="B149" s="24">
        <v>2014</v>
      </c>
      <c r="C149" s="24">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v>
      </c>
      <c r="I149" s="2">
        <f>IF($F$129="n/a",0,IF(I$131&lt;=$C149,0,IF(I$131&gt;($F$129+$C149),INDEX($D$143:$W$143,,$C149)-SUM($D149:H149),INDEX($D$143:$W$143,,$C149)/$F$129)))</f>
        <v>0</v>
      </c>
      <c r="J149" s="2">
        <f>IF($F$129="n/a",0,IF(J$131&lt;=$C149,0,IF(J$131&gt;($F$129+$C149),INDEX($D$143:$W$143,,$C149)-SUM($D149:I149),INDEX($D$143:$W$143,,$C149)/$F$129)))</f>
        <v>0</v>
      </c>
      <c r="K149" s="2">
        <f>IF($F$129="n/a",0,IF(K$131&lt;=$C149,0,IF(K$131&gt;($F$129+$C149),INDEX($D$143:$W$143,,$C149)-SUM($D149:J149),INDEX($D$143:$W$143,,$C149)/$F$129)))</f>
        <v>0</v>
      </c>
      <c r="L149" s="2">
        <f>IF($F$129="n/a",0,IF(L$131&lt;=$C149,0,IF(L$131&gt;($F$129+$C149),INDEX($D$143:$W$143,,$C149)-SUM($D149:K149),INDEX($D$143:$W$143,,$C149)/$F$129)))</f>
        <v>0</v>
      </c>
      <c r="M149" s="2">
        <f>IF($F$129="n/a",0,IF(M$131&lt;=$C149,0,IF(M$131&gt;($F$129+$C149),INDEX($D$143:$W$143,,$C149)-SUM($D149:L149),INDEX($D$143:$W$143,,$C149)/$F$129)))</f>
        <v>0</v>
      </c>
      <c r="N149" s="2">
        <f>IF($F$129="n/a",0,IF(N$131&lt;=$C149,0,IF(N$131&gt;($F$129+$C149),INDEX($D$143:$W$143,,$C149)-SUM($D149:M149),INDEX($D$143:$W$143,,$C149)/$F$129)))</f>
        <v>0</v>
      </c>
      <c r="O149" s="2">
        <f>IF($F$129="n/a",0,IF(O$131&lt;=$C149,0,IF(O$131&gt;($F$129+$C149),INDEX($D$143:$W$143,,$C149)-SUM($D149:N149),INDEX($D$143:$W$143,,$C149)/$F$129)))</f>
        <v>0</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c r="BQ149" s="2">
        <f>IF($F$129="n/a",0,IF(BQ$131&lt;=$C149,0,IF(BQ$131&gt;($F$129+$C149),INDEX($D$143:$W$143,,$C149)-SUM($D149:BP149),INDEX($D$143:$W$143,,$C149)/$F$129)))</f>
        <v>0</v>
      </c>
      <c r="BR149" s="2">
        <f>IF($F$129="n/a",0,IF(BR$131&lt;=$C149,0,IF(BR$131&gt;($F$129+$C149),INDEX($D$143:$W$143,,$C149)-SUM($D149:BQ149),INDEX($D$143:$W$143,,$C149)/$F$129)))</f>
        <v>0</v>
      </c>
      <c r="BS149" s="2">
        <f>IF($F$129="n/a",0,IF(BS$131&lt;=$C149,0,IF(BS$131&gt;($F$129+$C149),INDEX($D$143:$W$143,,$C149)-SUM($D149:BR149),INDEX($D$143:$W$143,,$C149)/$F$129)))</f>
        <v>0</v>
      </c>
    </row>
    <row r="150" spans="2:71">
      <c r="B150" s="24">
        <v>2015</v>
      </c>
      <c r="C150" s="24">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f>
        <v>0</v>
      </c>
      <c r="J150" s="2">
        <f>IF($F$129="n/a",0,IF(J$131&lt;=$C150,0,IF(J$131&gt;($F$129+$C150),INDEX($D$143:$W$143,,$C150)-SUM($D150:I150),INDEX($D$143:$W$143,,$C150)/$F$129)))</f>
        <v>0</v>
      </c>
      <c r="K150" s="2">
        <f>IF($F$129="n/a",0,IF(K$131&lt;=$C150,0,IF(K$131&gt;($F$129+$C150),INDEX($D$143:$W$143,,$C150)-SUM($D150:J150),INDEX($D$143:$W$143,,$C150)/$F$129)))</f>
        <v>0</v>
      </c>
      <c r="L150" s="2">
        <f>IF($F$129="n/a",0,IF(L$131&lt;=$C150,0,IF(L$131&gt;($F$129+$C150),INDEX($D$143:$W$143,,$C150)-SUM($D150:K150),INDEX($D$143:$W$143,,$C150)/$F$129)))</f>
        <v>0</v>
      </c>
      <c r="M150" s="2">
        <f>IF($F$129="n/a",0,IF(M$131&lt;=$C150,0,IF(M$131&gt;($F$129+$C150),INDEX($D$143:$W$143,,$C150)-SUM($D150:L150),INDEX($D$143:$W$143,,$C150)/$F$129)))</f>
        <v>0</v>
      </c>
      <c r="N150" s="2">
        <f>IF($F$129="n/a",0,IF(N$131&lt;=$C150,0,IF(N$131&gt;($F$129+$C150),INDEX($D$143:$W$143,,$C150)-SUM($D150:M150),INDEX($D$143:$W$143,,$C150)/$F$129)))</f>
        <v>0</v>
      </c>
      <c r="O150" s="2">
        <f>IF($F$129="n/a",0,IF(O$131&lt;=$C150,0,IF(O$131&gt;($F$129+$C150),INDEX($D$143:$W$143,,$C150)-SUM($D150:N150),INDEX($D$143:$W$143,,$C150)/$F$129)))</f>
        <v>0</v>
      </c>
      <c r="P150" s="2">
        <f>IF($F$129="n/a",0,IF(P$131&lt;=$C150,0,IF(P$131&gt;($F$129+$C150),INDEX($D$143:$W$143,,$C150)-SUM($D150:O150),INDEX($D$143:$W$143,,$C150)/$F$129)))</f>
        <v>0</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c r="BQ150" s="2">
        <f>IF($F$129="n/a",0,IF(BQ$131&lt;=$C150,0,IF(BQ$131&gt;($F$129+$C150),INDEX($D$143:$W$143,,$C150)-SUM($D150:BP150),INDEX($D$143:$W$143,,$C150)/$F$129)))</f>
        <v>0</v>
      </c>
      <c r="BR150" s="2">
        <f>IF($F$129="n/a",0,IF(BR$131&lt;=$C150,0,IF(BR$131&gt;($F$129+$C150),INDEX($D$143:$W$143,,$C150)-SUM($D150:BQ150),INDEX($D$143:$W$143,,$C150)/$F$129)))</f>
        <v>0</v>
      </c>
      <c r="BS150" s="2">
        <f>IF($F$129="n/a",0,IF(BS$131&lt;=$C150,0,IF(BS$131&gt;($F$129+$C150),INDEX($D$143:$W$143,,$C150)-SUM($D150:BR150),INDEX($D$143:$W$143,,$C150)/$F$129)))</f>
        <v>0</v>
      </c>
    </row>
    <row r="151" spans="2:71">
      <c r="B151" s="24">
        <v>2016</v>
      </c>
      <c r="C151" s="24">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f>
        <v>0</v>
      </c>
      <c r="J151" s="2">
        <f>IF($F$129="n/a",0,IF(J$131&lt;=$C151,0,IF(J$131&gt;($F$129+$C151),INDEX($D$143:$W$143,,$C151)-SUM($D151:I151),INDEX($D$143:$W$143,,$C151)/$F$129)))</f>
        <v>0</v>
      </c>
      <c r="K151" s="2">
        <f>IF($F$129="n/a",0,IF(K$131&lt;=$C151,0,IF(K$131&gt;($F$129+$C151),INDEX($D$143:$W$143,,$C151)-SUM($D151:J151),INDEX($D$143:$W$143,,$C151)/$F$129)))</f>
        <v>0</v>
      </c>
      <c r="L151" s="2">
        <f>IF($F$129="n/a",0,IF(L$131&lt;=$C151,0,IF(L$131&gt;($F$129+$C151),INDEX($D$143:$W$143,,$C151)-SUM($D151:K151),INDEX($D$143:$W$143,,$C151)/$F$129)))</f>
        <v>0</v>
      </c>
      <c r="M151" s="2">
        <f>IF($F$129="n/a",0,IF(M$131&lt;=$C151,0,IF(M$131&gt;($F$129+$C151),INDEX($D$143:$W$143,,$C151)-SUM($D151:L151),INDEX($D$143:$W$143,,$C151)/$F$129)))</f>
        <v>0</v>
      </c>
      <c r="N151" s="2">
        <f>IF($F$129="n/a",0,IF(N$131&lt;=$C151,0,IF(N$131&gt;($F$129+$C151),INDEX($D$143:$W$143,,$C151)-SUM($D151:M151),INDEX($D$143:$W$143,,$C151)/$F$129)))</f>
        <v>0</v>
      </c>
      <c r="O151" s="2">
        <f>IF($F$129="n/a",0,IF(O$131&lt;=$C151,0,IF(O$131&gt;($F$129+$C151),INDEX($D$143:$W$143,,$C151)-SUM($D151:N151),INDEX($D$143:$W$143,,$C151)/$F$129)))</f>
        <v>0</v>
      </c>
      <c r="P151" s="2">
        <f>IF($F$129="n/a",0,IF(P$131&lt;=$C151,0,IF(P$131&gt;($F$129+$C151),INDEX($D$143:$W$143,,$C151)-SUM($D151:O151),INDEX($D$143:$W$143,,$C151)/$F$129)))</f>
        <v>0</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c r="BQ151" s="2">
        <f>IF($F$129="n/a",0,IF(BQ$131&lt;=$C151,0,IF(BQ$131&gt;($F$129+$C151),INDEX($D$143:$W$143,,$C151)-SUM($D151:BP151),INDEX($D$143:$W$143,,$C151)/$F$129)))</f>
        <v>0</v>
      </c>
      <c r="BR151" s="2">
        <f>IF($F$129="n/a",0,IF(BR$131&lt;=$C151,0,IF(BR$131&gt;($F$129+$C151),INDEX($D$143:$W$143,,$C151)-SUM($D151:BQ151),INDEX($D$143:$W$143,,$C151)/$F$129)))</f>
        <v>0</v>
      </c>
      <c r="BS151" s="2">
        <f>IF($F$129="n/a",0,IF(BS$131&lt;=$C151,0,IF(BS$131&gt;($F$129+$C151),INDEX($D$143:$W$143,,$C151)-SUM($D151:BR151),INDEX($D$143:$W$143,,$C151)/$F$129)))</f>
        <v>0</v>
      </c>
    </row>
    <row r="152" spans="2:71">
      <c r="B152" s="24">
        <v>2017</v>
      </c>
      <c r="C152" s="24">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c r="BQ152" s="2">
        <f>IF($F$129="n/a",0,IF(BQ$131&lt;=$C152,0,IF(BQ$131&gt;($F$129+$C152),INDEX($D$143:$W$143,,$C152)-SUM($D152:BP152),INDEX($D$143:$W$143,,$C152)/$F$129)))</f>
        <v>0</v>
      </c>
      <c r="BR152" s="2">
        <f>IF($F$129="n/a",0,IF(BR$131&lt;=$C152,0,IF(BR$131&gt;($F$129+$C152),INDEX($D$143:$W$143,,$C152)-SUM($D152:BQ152),INDEX($D$143:$W$143,,$C152)/$F$129)))</f>
        <v>0</v>
      </c>
      <c r="BS152" s="2">
        <f>IF($F$129="n/a",0,IF(BS$131&lt;=$C152,0,IF(BS$131&gt;($F$129+$C152),INDEX($D$143:$W$143,,$C152)-SUM($D152:BR152),INDEX($D$143:$W$143,,$C152)/$F$129)))</f>
        <v>0</v>
      </c>
    </row>
    <row r="153" spans="2:71">
      <c r="B153" s="24">
        <v>2018</v>
      </c>
      <c r="C153" s="24">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c r="BQ153" s="2">
        <f>IF($F$129="n/a",0,IF(BQ$131&lt;=$C153,0,IF(BQ$131&gt;($F$129+$C153),INDEX($D$143:$W$143,,$C153)-SUM($D153:BP153),INDEX($D$143:$W$143,,$C153)/$F$129)))</f>
        <v>0</v>
      </c>
      <c r="BR153" s="2">
        <f>IF($F$129="n/a",0,IF(BR$131&lt;=$C153,0,IF(BR$131&gt;($F$129+$C153),INDEX($D$143:$W$143,,$C153)-SUM($D153:BQ153),INDEX($D$143:$W$143,,$C153)/$F$129)))</f>
        <v>0</v>
      </c>
      <c r="BS153" s="2">
        <f>IF($F$129="n/a",0,IF(BS$131&lt;=$C153,0,IF(BS$131&gt;($F$129+$C153),INDEX($D$143:$W$143,,$C153)-SUM($D153:BR153),INDEX($D$143:$W$143,,$C153)/$F$129)))</f>
        <v>0</v>
      </c>
    </row>
    <row r="154" spans="2:71">
      <c r="B154" s="24">
        <v>2019</v>
      </c>
      <c r="C154" s="24">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c r="BQ154" s="2">
        <f>IF($F$129="n/a",0,IF(BQ$131&lt;=$C154,0,IF(BQ$131&gt;($F$129+$C154),INDEX($D$143:$W$143,,$C154)-SUM($D154:BP154),INDEX($D$143:$W$143,,$C154)/$F$129)))</f>
        <v>0</v>
      </c>
      <c r="BR154" s="2">
        <f>IF($F$129="n/a",0,IF(BR$131&lt;=$C154,0,IF(BR$131&gt;($F$129+$C154),INDEX($D$143:$W$143,,$C154)-SUM($D154:BQ154),INDEX($D$143:$W$143,,$C154)/$F$129)))</f>
        <v>0</v>
      </c>
      <c r="BS154" s="2">
        <f>IF($F$129="n/a",0,IF(BS$131&lt;=$C154,0,IF(BS$131&gt;($F$129+$C154),INDEX($D$143:$W$143,,$C154)-SUM($D154:BR154),INDEX($D$143:$W$143,,$C154)/$F$129)))</f>
        <v>0</v>
      </c>
    </row>
    <row r="155" spans="2:71">
      <c r="B155" s="24">
        <v>2020</v>
      </c>
      <c r="C155" s="24">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c r="BQ155" s="2">
        <f>IF($F$129="n/a",0,IF(BQ$131&lt;=$C155,0,IF(BQ$131&gt;($F$129+$C155),INDEX($D$143:$W$143,,$C155)-SUM($D155:BP155),INDEX($D$143:$W$143,,$C155)/$F$129)))</f>
        <v>0</v>
      </c>
      <c r="BR155" s="2">
        <f>IF($F$129="n/a",0,IF(BR$131&lt;=$C155,0,IF(BR$131&gt;($F$129+$C155),INDEX($D$143:$W$143,,$C155)-SUM($D155:BQ155),INDEX($D$143:$W$143,,$C155)/$F$129)))</f>
        <v>0</v>
      </c>
      <c r="BS155" s="2">
        <f>IF($F$129="n/a",0,IF(BS$131&lt;=$C155,0,IF(BS$131&gt;($F$129+$C155),INDEX($D$143:$W$143,,$C155)-SUM($D155:BR155),INDEX($D$143:$W$143,,$C155)/$F$129)))</f>
        <v>0</v>
      </c>
    </row>
    <row r="156" spans="2:71" outlineLevel="1">
      <c r="B156" s="24">
        <v>2021</v>
      </c>
      <c r="C156" s="24">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c r="BQ156" s="2">
        <f>IF($F$129="n/a",0,IF(BQ$131&lt;=$C156,0,IF(BQ$131&gt;($F$129+$C156),INDEX($D$143:$W$143,,$C156)-SUM($D156:BP156),INDEX($D$143:$W$143,,$C156)/$F$129)))</f>
        <v>0</v>
      </c>
      <c r="BR156" s="2">
        <f>IF($F$129="n/a",0,IF(BR$131&lt;=$C156,0,IF(BR$131&gt;($F$129+$C156),INDEX($D$143:$W$143,,$C156)-SUM($D156:BQ156),INDEX($D$143:$W$143,,$C156)/$F$129)))</f>
        <v>0</v>
      </c>
      <c r="BS156" s="2">
        <f>IF($F$129="n/a",0,IF(BS$131&lt;=$C156,0,IF(BS$131&gt;($F$129+$C156),INDEX($D$143:$W$143,,$C156)-SUM($D156:BR156),INDEX($D$143:$W$143,,$C156)/$F$129)))</f>
        <v>0</v>
      </c>
    </row>
    <row r="157" spans="2:71" outlineLevel="1">
      <c r="B157" s="24">
        <v>2022</v>
      </c>
      <c r="C157" s="24">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c r="BQ157" s="2">
        <f>IF($F$129="n/a",0,IF(BQ$131&lt;=$C157,0,IF(BQ$131&gt;($F$129+$C157),INDEX($D$143:$W$143,,$C157)-SUM($D157:BP157),INDEX($D$143:$W$143,,$C157)/$F$129)))</f>
        <v>0</v>
      </c>
      <c r="BR157" s="2">
        <f>IF($F$129="n/a",0,IF(BR$131&lt;=$C157,0,IF(BR$131&gt;($F$129+$C157),INDEX($D$143:$W$143,,$C157)-SUM($D157:BQ157),INDEX($D$143:$W$143,,$C157)/$F$129)))</f>
        <v>0</v>
      </c>
      <c r="BS157" s="2">
        <f>IF($F$129="n/a",0,IF(BS$131&lt;=$C157,0,IF(BS$131&gt;($F$129+$C157),INDEX($D$143:$W$143,,$C157)-SUM($D157:BR157),INDEX($D$143:$W$143,,$C157)/$F$129)))</f>
        <v>0</v>
      </c>
    </row>
    <row r="158" spans="2:71" outlineLevel="1">
      <c r="B158" s="24">
        <v>2023</v>
      </c>
      <c r="C158" s="24">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c r="BQ158" s="2">
        <f>IF($F$129="n/a",0,IF(BQ$131&lt;=$C158,0,IF(BQ$131&gt;($F$129+$C158),INDEX($D$143:$W$143,,$C158)-SUM($D158:BP158),INDEX($D$143:$W$143,,$C158)/$F$129)))</f>
        <v>0</v>
      </c>
      <c r="BR158" s="2">
        <f>IF($F$129="n/a",0,IF(BR$131&lt;=$C158,0,IF(BR$131&gt;($F$129+$C158),INDEX($D$143:$W$143,,$C158)-SUM($D158:BQ158),INDEX($D$143:$W$143,,$C158)/$F$129)))</f>
        <v>0</v>
      </c>
      <c r="BS158" s="2">
        <f>IF($F$129="n/a",0,IF(BS$131&lt;=$C158,0,IF(BS$131&gt;($F$129+$C158),INDEX($D$143:$W$143,,$C158)-SUM($D158:BR158),INDEX($D$143:$W$143,,$C158)/$F$129)))</f>
        <v>0</v>
      </c>
    </row>
    <row r="159" spans="2:71" outlineLevel="1">
      <c r="B159" s="24">
        <v>2024</v>
      </c>
      <c r="C159" s="24">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c r="BQ159" s="2">
        <f>IF($F$129="n/a",0,IF(BQ$131&lt;=$C159,0,IF(BQ$131&gt;($F$129+$C159),INDEX($D$143:$W$143,,$C159)-SUM($D159:BP159),INDEX($D$143:$W$143,,$C159)/$F$129)))</f>
        <v>0</v>
      </c>
      <c r="BR159" s="2">
        <f>IF($F$129="n/a",0,IF(BR$131&lt;=$C159,0,IF(BR$131&gt;($F$129+$C159),INDEX($D$143:$W$143,,$C159)-SUM($D159:BQ159),INDEX($D$143:$W$143,,$C159)/$F$129)))</f>
        <v>0</v>
      </c>
      <c r="BS159" s="2">
        <f>IF($F$129="n/a",0,IF(BS$131&lt;=$C159,0,IF(BS$131&gt;($F$129+$C159),INDEX($D$143:$W$143,,$C159)-SUM($D159:BR159),INDEX($D$143:$W$143,,$C159)/$F$129)))</f>
        <v>0</v>
      </c>
    </row>
    <row r="160" spans="2:71" outlineLevel="1">
      <c r="B160" s="24">
        <v>2025</v>
      </c>
      <c r="C160" s="24">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c r="BQ160" s="2">
        <f>IF($F$129="n/a",0,IF(BQ$131&lt;=$C160,0,IF(BQ$131&gt;($F$129+$C160),INDEX($D$143:$W$143,,$C160)-SUM($D160:BP160),INDEX($D$143:$W$143,,$C160)/$F$129)))</f>
        <v>0</v>
      </c>
      <c r="BR160" s="2">
        <f>IF($F$129="n/a",0,IF(BR$131&lt;=$C160,0,IF(BR$131&gt;($F$129+$C160),INDEX($D$143:$W$143,,$C160)-SUM($D160:BQ160),INDEX($D$143:$W$143,,$C160)/$F$129)))</f>
        <v>0</v>
      </c>
      <c r="BS160" s="2">
        <f>IF($F$129="n/a",0,IF(BS$131&lt;=$C160,0,IF(BS$131&gt;($F$129+$C160),INDEX($D$143:$W$143,,$C160)-SUM($D160:BR160),INDEX($D$143:$W$143,,$C160)/$F$129)))</f>
        <v>0</v>
      </c>
    </row>
    <row r="161" spans="2:71" outlineLevel="1">
      <c r="B161" s="24">
        <v>2026</v>
      </c>
      <c r="C161" s="24">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c r="BQ161" s="2">
        <f>IF($F$129="n/a",0,IF(BQ$131&lt;=$C161,0,IF(BQ$131&gt;($F$129+$C161),INDEX($D$143:$W$143,,$C161)-SUM($D161:BP161),INDEX($D$143:$W$143,,$C161)/$F$129)))</f>
        <v>0</v>
      </c>
      <c r="BR161" s="2">
        <f>IF($F$129="n/a",0,IF(BR$131&lt;=$C161,0,IF(BR$131&gt;($F$129+$C161),INDEX($D$143:$W$143,,$C161)-SUM($D161:BQ161),INDEX($D$143:$W$143,,$C161)/$F$129)))</f>
        <v>0</v>
      </c>
      <c r="BS161" s="2">
        <f>IF($F$129="n/a",0,IF(BS$131&lt;=$C161,0,IF(BS$131&gt;($F$129+$C161),INDEX($D$143:$W$143,,$C161)-SUM($D161:BR161),INDEX($D$143:$W$143,,$C161)/$F$129)))</f>
        <v>0</v>
      </c>
    </row>
    <row r="162" spans="2:71" outlineLevel="1">
      <c r="B162" s="24">
        <v>2027</v>
      </c>
      <c r="C162" s="24">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c r="BQ162" s="2">
        <f>IF($F$129="n/a",0,IF(BQ$131&lt;=$C162,0,IF(BQ$131&gt;($F$129+$C162),INDEX($D$143:$W$143,,$C162)-SUM($D162:BP162),INDEX($D$143:$W$143,,$C162)/$F$129)))</f>
        <v>0</v>
      </c>
      <c r="BR162" s="2">
        <f>IF($F$129="n/a",0,IF(BR$131&lt;=$C162,0,IF(BR$131&gt;($F$129+$C162),INDEX($D$143:$W$143,,$C162)-SUM($D162:BQ162),INDEX($D$143:$W$143,,$C162)/$F$129)))</f>
        <v>0</v>
      </c>
      <c r="BS162" s="2">
        <f>IF($F$129="n/a",0,IF(BS$131&lt;=$C162,0,IF(BS$131&gt;($F$129+$C162),INDEX($D$143:$W$143,,$C162)-SUM($D162:BR162),INDEX($D$143:$W$143,,$C162)/$F$129)))</f>
        <v>0</v>
      </c>
    </row>
    <row r="163" spans="2:71" outlineLevel="1">
      <c r="B163" s="24">
        <v>2028</v>
      </c>
      <c r="C163" s="24">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c r="BQ163" s="2">
        <f>IF($F$129="n/a",0,IF(BQ$131&lt;=$C163,0,IF(BQ$131&gt;($F$129+$C163),INDEX($D$143:$W$143,,$C163)-SUM($D163:BP163),INDEX($D$143:$W$143,,$C163)/$F$129)))</f>
        <v>0</v>
      </c>
      <c r="BR163" s="2">
        <f>IF($F$129="n/a",0,IF(BR$131&lt;=$C163,0,IF(BR$131&gt;($F$129+$C163),INDEX($D$143:$W$143,,$C163)-SUM($D163:BQ163),INDEX($D$143:$W$143,,$C163)/$F$129)))</f>
        <v>0</v>
      </c>
      <c r="BS163" s="2">
        <f>IF($F$129="n/a",0,IF(BS$131&lt;=$C163,0,IF(BS$131&gt;($F$129+$C163),INDEX($D$143:$W$143,,$C163)-SUM($D163:BR163),INDEX($D$143:$W$143,,$C163)/$F$129)))</f>
        <v>0</v>
      </c>
    </row>
    <row r="164" spans="2:71" outlineLevel="1">
      <c r="B164" s="24">
        <v>2029</v>
      </c>
      <c r="C164" s="24">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c r="BQ164" s="2">
        <f>IF($F$129="n/a",0,IF(BQ$131&lt;=$C164,0,IF(BQ$131&gt;($F$129+$C164),INDEX($D$143:$W$143,,$C164)-SUM($D164:BP164),INDEX($D$143:$W$143,,$C164)/$F$129)))</f>
        <v>0</v>
      </c>
      <c r="BR164" s="2">
        <f>IF($F$129="n/a",0,IF(BR$131&lt;=$C164,0,IF(BR$131&gt;($F$129+$C164),INDEX($D$143:$W$143,,$C164)-SUM($D164:BQ164),INDEX($D$143:$W$143,,$C164)/$F$129)))</f>
        <v>0</v>
      </c>
      <c r="BS164" s="2">
        <f>IF($F$129="n/a",0,IF(BS$131&lt;=$C164,0,IF(BS$131&gt;($F$129+$C164),INDEX($D$143:$W$143,,$C164)-SUM($D164:BR164),INDEX($D$143:$W$143,,$C164)/$F$129)))</f>
        <v>0</v>
      </c>
    </row>
    <row r="165" spans="2:71" outlineLevel="1">
      <c r="B165" s="24">
        <v>2030</v>
      </c>
      <c r="C165" s="24">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c r="BQ165" s="2">
        <f>IF($F$129="n/a",0,IF(BQ$131&lt;=$C165,0,IF(BQ$131&gt;($F$129+$C165),INDEX($D$143:$W$143,,$C165)-SUM($D165:BP165),INDEX($D$143:$W$143,,$C165)/$F$129)))</f>
        <v>0</v>
      </c>
      <c r="BR165" s="2">
        <f>IF($F$129="n/a",0,IF(BR$131&lt;=$C165,0,IF(BR$131&gt;($F$129+$C165),INDEX($D$143:$W$143,,$C165)-SUM($D165:BQ165),INDEX($D$143:$W$143,,$C165)/$F$129)))</f>
        <v>0</v>
      </c>
      <c r="BS165" s="2">
        <f>IF($F$129="n/a",0,IF(BS$131&lt;=$C165,0,IF(BS$131&gt;($F$129+$C165),INDEX($D$143:$W$143,,$C165)-SUM($D165:BR165),INDEX($D$143:$W$143,,$C165)/$F$129)))</f>
        <v>0</v>
      </c>
    </row>
    <row r="166" spans="2:71">
      <c r="B166" s="24"/>
      <c r="C166" s="24"/>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2:71">
      <c r="B167" t="s">
        <v>26</v>
      </c>
      <c r="D167" s="2">
        <f>SUM(D146:D165)</f>
        <v>0</v>
      </c>
      <c r="E167" s="2">
        <f t="shared" ref="E167:BK167" si="68">SUM(E146:E165)</f>
        <v>0</v>
      </c>
      <c r="F167" s="2">
        <f t="shared" si="68"/>
        <v>0</v>
      </c>
      <c r="G167" s="2">
        <f t="shared" si="68"/>
        <v>0</v>
      </c>
      <c r="H167" s="2">
        <f t="shared" si="68"/>
        <v>0</v>
      </c>
      <c r="I167" s="2">
        <f t="shared" si="68"/>
        <v>0</v>
      </c>
      <c r="J167" s="2">
        <f t="shared" si="68"/>
        <v>0</v>
      </c>
      <c r="K167" s="2">
        <f t="shared" si="68"/>
        <v>0</v>
      </c>
      <c r="L167" s="2">
        <f t="shared" si="68"/>
        <v>0</v>
      </c>
      <c r="M167" s="2">
        <f t="shared" si="68"/>
        <v>0</v>
      </c>
      <c r="N167" s="2">
        <f t="shared" si="68"/>
        <v>0</v>
      </c>
      <c r="O167" s="2">
        <f t="shared" si="68"/>
        <v>0</v>
      </c>
      <c r="P167" s="2">
        <f t="shared" si="68"/>
        <v>0</v>
      </c>
      <c r="Q167" s="2">
        <f t="shared" si="68"/>
        <v>0</v>
      </c>
      <c r="R167" s="2">
        <f t="shared" si="68"/>
        <v>0</v>
      </c>
      <c r="S167" s="2">
        <f t="shared" si="68"/>
        <v>0</v>
      </c>
      <c r="T167" s="2">
        <f t="shared" si="68"/>
        <v>0</v>
      </c>
      <c r="U167" s="2">
        <f t="shared" si="68"/>
        <v>0</v>
      </c>
      <c r="V167" s="2">
        <f t="shared" si="68"/>
        <v>0</v>
      </c>
      <c r="W167" s="2">
        <f t="shared" si="68"/>
        <v>0</v>
      </c>
      <c r="X167" s="2">
        <f t="shared" si="68"/>
        <v>0</v>
      </c>
      <c r="Y167" s="2">
        <f t="shared" si="68"/>
        <v>0</v>
      </c>
      <c r="Z167" s="2">
        <f t="shared" si="68"/>
        <v>0</v>
      </c>
      <c r="AA167" s="2">
        <f t="shared" si="68"/>
        <v>0</v>
      </c>
      <c r="AB167" s="2">
        <f t="shared" si="68"/>
        <v>0</v>
      </c>
      <c r="AC167" s="2">
        <f t="shared" si="68"/>
        <v>0</v>
      </c>
      <c r="AD167" s="2">
        <f t="shared" si="68"/>
        <v>0</v>
      </c>
      <c r="AE167" s="2">
        <f t="shared" si="68"/>
        <v>0</v>
      </c>
      <c r="AF167" s="2">
        <f t="shared" si="68"/>
        <v>0</v>
      </c>
      <c r="AG167" s="2">
        <f t="shared" si="68"/>
        <v>0</v>
      </c>
      <c r="AH167" s="2">
        <f t="shared" si="68"/>
        <v>0</v>
      </c>
      <c r="AI167" s="2">
        <f t="shared" si="68"/>
        <v>0</v>
      </c>
      <c r="AJ167" s="2">
        <f t="shared" si="68"/>
        <v>0</v>
      </c>
      <c r="AK167" s="2">
        <f t="shared" si="68"/>
        <v>0</v>
      </c>
      <c r="AL167" s="2">
        <f t="shared" si="68"/>
        <v>0</v>
      </c>
      <c r="AM167" s="2">
        <f t="shared" si="68"/>
        <v>0</v>
      </c>
      <c r="AN167" s="2">
        <f t="shared" si="68"/>
        <v>0</v>
      </c>
      <c r="AO167" s="2">
        <f t="shared" si="68"/>
        <v>0</v>
      </c>
      <c r="AP167" s="2">
        <f t="shared" si="68"/>
        <v>0</v>
      </c>
      <c r="AQ167" s="2">
        <f t="shared" si="68"/>
        <v>0</v>
      </c>
      <c r="AR167" s="2">
        <f t="shared" si="68"/>
        <v>0</v>
      </c>
      <c r="AS167" s="2">
        <f t="shared" si="68"/>
        <v>0</v>
      </c>
      <c r="AT167" s="2">
        <f t="shared" si="68"/>
        <v>0</v>
      </c>
      <c r="AU167" s="2">
        <f t="shared" si="68"/>
        <v>0</v>
      </c>
      <c r="AV167" s="2">
        <f t="shared" si="68"/>
        <v>0</v>
      </c>
      <c r="AW167" s="2">
        <f t="shared" si="68"/>
        <v>0</v>
      </c>
      <c r="AX167" s="2">
        <f t="shared" si="68"/>
        <v>0</v>
      </c>
      <c r="AY167" s="2">
        <f t="shared" si="68"/>
        <v>0</v>
      </c>
      <c r="AZ167" s="2">
        <f t="shared" si="68"/>
        <v>0</v>
      </c>
      <c r="BA167" s="2">
        <f t="shared" si="68"/>
        <v>0</v>
      </c>
      <c r="BB167" s="2">
        <f t="shared" si="68"/>
        <v>0</v>
      </c>
      <c r="BC167" s="2">
        <f t="shared" si="68"/>
        <v>0</v>
      </c>
      <c r="BD167" s="2">
        <f t="shared" si="68"/>
        <v>0</v>
      </c>
      <c r="BE167" s="2">
        <f t="shared" si="68"/>
        <v>0</v>
      </c>
      <c r="BF167" s="2">
        <f t="shared" si="68"/>
        <v>0</v>
      </c>
      <c r="BG167" s="2">
        <f t="shared" si="68"/>
        <v>0</v>
      </c>
      <c r="BH167" s="2">
        <f t="shared" si="68"/>
        <v>0</v>
      </c>
      <c r="BI167" s="2">
        <f t="shared" si="68"/>
        <v>0</v>
      </c>
      <c r="BJ167" s="2">
        <f t="shared" si="68"/>
        <v>0</v>
      </c>
      <c r="BK167" s="2">
        <f t="shared" si="68"/>
        <v>0</v>
      </c>
      <c r="BL167" s="2">
        <f t="shared" ref="BL167:BP167" si="69">SUM(BL146:BL165)</f>
        <v>0</v>
      </c>
      <c r="BM167" s="2">
        <f t="shared" si="69"/>
        <v>0</v>
      </c>
      <c r="BN167" s="2">
        <f t="shared" si="69"/>
        <v>0</v>
      </c>
      <c r="BO167" s="2">
        <f t="shared" si="69"/>
        <v>0</v>
      </c>
      <c r="BP167" s="2">
        <f t="shared" si="69"/>
        <v>0</v>
      </c>
      <c r="BQ167" s="2">
        <f t="shared" ref="BQ167:BS167" si="70">SUM(BQ146:BQ165)</f>
        <v>0</v>
      </c>
      <c r="BR167" s="2">
        <f t="shared" si="70"/>
        <v>0</v>
      </c>
      <c r="BS167" s="2">
        <f t="shared" si="70"/>
        <v>0</v>
      </c>
    </row>
    <row r="168" spans="2:7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2:71">
      <c r="B169" t="s">
        <v>24</v>
      </c>
      <c r="D169" s="2">
        <f t="shared" ref="D169:BK169" si="71">D134+D167</f>
        <v>15.790380770985777</v>
      </c>
      <c r="E169" s="2">
        <f t="shared" si="71"/>
        <v>0</v>
      </c>
      <c r="F169" s="2">
        <f t="shared" si="71"/>
        <v>0</v>
      </c>
      <c r="G169" s="2">
        <f t="shared" si="71"/>
        <v>0</v>
      </c>
      <c r="H169" s="2">
        <f t="shared" si="71"/>
        <v>0</v>
      </c>
      <c r="I169" s="2">
        <f t="shared" si="71"/>
        <v>0</v>
      </c>
      <c r="J169" s="2">
        <f t="shared" si="71"/>
        <v>0</v>
      </c>
      <c r="K169" s="2">
        <f t="shared" si="71"/>
        <v>0</v>
      </c>
      <c r="L169" s="2">
        <f t="shared" si="71"/>
        <v>0</v>
      </c>
      <c r="M169" s="2">
        <f t="shared" si="71"/>
        <v>0</v>
      </c>
      <c r="N169" s="177">
        <f t="shared" si="71"/>
        <v>0</v>
      </c>
      <c r="O169" s="2">
        <f t="shared" si="71"/>
        <v>0</v>
      </c>
      <c r="P169" s="2">
        <f t="shared" si="71"/>
        <v>0</v>
      </c>
      <c r="Q169" s="2">
        <f t="shared" si="71"/>
        <v>0</v>
      </c>
      <c r="R169" s="2">
        <f t="shared" si="71"/>
        <v>0</v>
      </c>
      <c r="S169" s="2">
        <f t="shared" si="71"/>
        <v>0</v>
      </c>
      <c r="T169" s="2">
        <f t="shared" si="71"/>
        <v>0</v>
      </c>
      <c r="U169" s="2">
        <f t="shared" si="71"/>
        <v>0</v>
      </c>
      <c r="V169" s="2">
        <f t="shared" si="71"/>
        <v>0</v>
      </c>
      <c r="W169" s="2">
        <f t="shared" si="71"/>
        <v>0</v>
      </c>
      <c r="X169" s="2">
        <f t="shared" si="71"/>
        <v>0</v>
      </c>
      <c r="Y169" s="2">
        <f t="shared" si="71"/>
        <v>0</v>
      </c>
      <c r="Z169" s="2">
        <f t="shared" si="71"/>
        <v>0</v>
      </c>
      <c r="AA169" s="2">
        <f t="shared" si="71"/>
        <v>0</v>
      </c>
      <c r="AB169" s="2">
        <f t="shared" si="71"/>
        <v>0</v>
      </c>
      <c r="AC169" s="2">
        <f t="shared" si="71"/>
        <v>0</v>
      </c>
      <c r="AD169" s="2">
        <f t="shared" si="71"/>
        <v>0</v>
      </c>
      <c r="AE169" s="2">
        <f t="shared" si="71"/>
        <v>0</v>
      </c>
      <c r="AF169" s="2">
        <f t="shared" si="71"/>
        <v>0</v>
      </c>
      <c r="AG169" s="2">
        <f t="shared" si="71"/>
        <v>0</v>
      </c>
      <c r="AH169" s="2">
        <f t="shared" si="71"/>
        <v>0</v>
      </c>
      <c r="AI169" s="2">
        <f t="shared" si="71"/>
        <v>0</v>
      </c>
      <c r="AJ169" s="2">
        <f t="shared" si="71"/>
        <v>0</v>
      </c>
      <c r="AK169" s="2">
        <f t="shared" si="71"/>
        <v>0</v>
      </c>
      <c r="AL169" s="2">
        <f t="shared" si="71"/>
        <v>0</v>
      </c>
      <c r="AM169" s="2">
        <f t="shared" si="71"/>
        <v>0</v>
      </c>
      <c r="AN169" s="2">
        <f t="shared" si="71"/>
        <v>0</v>
      </c>
      <c r="AO169" s="2">
        <f t="shared" si="71"/>
        <v>0</v>
      </c>
      <c r="AP169" s="2">
        <f t="shared" si="71"/>
        <v>0</v>
      </c>
      <c r="AQ169" s="2">
        <f t="shared" si="71"/>
        <v>0</v>
      </c>
      <c r="AR169" s="2">
        <f t="shared" si="71"/>
        <v>0</v>
      </c>
      <c r="AS169" s="2">
        <f t="shared" si="71"/>
        <v>0</v>
      </c>
      <c r="AT169" s="2">
        <f t="shared" si="71"/>
        <v>0</v>
      </c>
      <c r="AU169" s="2">
        <f t="shared" si="71"/>
        <v>0</v>
      </c>
      <c r="AV169" s="2">
        <f t="shared" si="71"/>
        <v>0</v>
      </c>
      <c r="AW169" s="2">
        <f t="shared" si="71"/>
        <v>0</v>
      </c>
      <c r="AX169" s="2">
        <f t="shared" si="71"/>
        <v>0</v>
      </c>
      <c r="AY169" s="2">
        <f t="shared" si="71"/>
        <v>0</v>
      </c>
      <c r="AZ169" s="2">
        <f t="shared" si="71"/>
        <v>0</v>
      </c>
      <c r="BA169" s="2">
        <f t="shared" si="71"/>
        <v>0</v>
      </c>
      <c r="BB169" s="2">
        <f t="shared" si="71"/>
        <v>0</v>
      </c>
      <c r="BC169" s="2">
        <f t="shared" si="71"/>
        <v>0</v>
      </c>
      <c r="BD169" s="2">
        <f t="shared" si="71"/>
        <v>0</v>
      </c>
      <c r="BE169" s="2">
        <f t="shared" si="71"/>
        <v>0</v>
      </c>
      <c r="BF169" s="2">
        <f t="shared" si="71"/>
        <v>0</v>
      </c>
      <c r="BG169" s="2">
        <f t="shared" si="71"/>
        <v>0</v>
      </c>
      <c r="BH169" s="2">
        <f t="shared" si="71"/>
        <v>0</v>
      </c>
      <c r="BI169" s="2">
        <f t="shared" si="71"/>
        <v>0</v>
      </c>
      <c r="BJ169" s="2">
        <f t="shared" si="71"/>
        <v>0</v>
      </c>
      <c r="BK169" s="2">
        <f t="shared" si="71"/>
        <v>0</v>
      </c>
      <c r="BL169" s="2">
        <f t="shared" ref="BL169:BP169" si="72">BL134+BL167</f>
        <v>0</v>
      </c>
      <c r="BM169" s="2">
        <f t="shared" si="72"/>
        <v>0</v>
      </c>
      <c r="BN169" s="2">
        <f t="shared" si="72"/>
        <v>0</v>
      </c>
      <c r="BO169" s="2">
        <f t="shared" si="72"/>
        <v>0</v>
      </c>
      <c r="BP169" s="2">
        <f t="shared" si="72"/>
        <v>0</v>
      </c>
      <c r="BQ169" s="2">
        <f t="shared" ref="BQ169:BS169" si="73">BQ134+BQ167</f>
        <v>0</v>
      </c>
      <c r="BR169" s="2">
        <f t="shared" si="73"/>
        <v>0</v>
      </c>
      <c r="BS169" s="2">
        <f t="shared" si="73"/>
        <v>0</v>
      </c>
    </row>
    <row r="170" spans="2:71">
      <c r="B170" t="s">
        <v>25</v>
      </c>
      <c r="D170" s="2">
        <f>D143-D167</f>
        <v>0</v>
      </c>
      <c r="E170" s="2">
        <f>E143-E167+D170</f>
        <v>0</v>
      </c>
      <c r="F170" s="2">
        <f t="shared" ref="F170:BK170" si="74">F143-F167+E170</f>
        <v>0</v>
      </c>
      <c r="G170" s="2">
        <f t="shared" si="74"/>
        <v>0</v>
      </c>
      <c r="H170" s="2">
        <f t="shared" si="74"/>
        <v>0</v>
      </c>
      <c r="I170" s="2">
        <f t="shared" si="74"/>
        <v>0</v>
      </c>
      <c r="J170" s="2">
        <f t="shared" si="74"/>
        <v>0</v>
      </c>
      <c r="K170" s="2">
        <f t="shared" si="74"/>
        <v>0</v>
      </c>
      <c r="L170" s="2">
        <f t="shared" si="74"/>
        <v>0</v>
      </c>
      <c r="M170" s="2">
        <f t="shared" si="74"/>
        <v>0</v>
      </c>
      <c r="N170" s="2">
        <f t="shared" si="74"/>
        <v>0</v>
      </c>
      <c r="O170" s="2">
        <f t="shared" si="74"/>
        <v>0</v>
      </c>
      <c r="P170" s="2">
        <f t="shared" si="74"/>
        <v>0</v>
      </c>
      <c r="Q170" s="2">
        <f t="shared" si="74"/>
        <v>0</v>
      </c>
      <c r="R170" s="2">
        <f t="shared" si="74"/>
        <v>0</v>
      </c>
      <c r="S170" s="2">
        <f t="shared" si="74"/>
        <v>0</v>
      </c>
      <c r="T170" s="2">
        <f t="shared" si="74"/>
        <v>0</v>
      </c>
      <c r="U170" s="2">
        <f t="shared" si="74"/>
        <v>0</v>
      </c>
      <c r="V170" s="2">
        <f t="shared" si="74"/>
        <v>0</v>
      </c>
      <c r="W170" s="2">
        <f t="shared" si="74"/>
        <v>0</v>
      </c>
      <c r="X170" s="2">
        <f t="shared" si="74"/>
        <v>0</v>
      </c>
      <c r="Y170" s="2">
        <f t="shared" si="74"/>
        <v>0</v>
      </c>
      <c r="Z170" s="2">
        <f t="shared" si="74"/>
        <v>0</v>
      </c>
      <c r="AA170" s="2">
        <f t="shared" si="74"/>
        <v>0</v>
      </c>
      <c r="AB170" s="2">
        <f t="shared" si="74"/>
        <v>0</v>
      </c>
      <c r="AC170" s="2">
        <f t="shared" si="74"/>
        <v>0</v>
      </c>
      <c r="AD170" s="2">
        <f t="shared" si="74"/>
        <v>0</v>
      </c>
      <c r="AE170" s="2">
        <f t="shared" si="74"/>
        <v>0</v>
      </c>
      <c r="AF170" s="2">
        <f t="shared" si="74"/>
        <v>0</v>
      </c>
      <c r="AG170" s="2">
        <f t="shared" si="74"/>
        <v>0</v>
      </c>
      <c r="AH170" s="2">
        <f t="shared" si="74"/>
        <v>0</v>
      </c>
      <c r="AI170" s="2">
        <f t="shared" si="74"/>
        <v>0</v>
      </c>
      <c r="AJ170" s="2">
        <f t="shared" si="74"/>
        <v>0</v>
      </c>
      <c r="AK170" s="2">
        <f t="shared" si="74"/>
        <v>0</v>
      </c>
      <c r="AL170" s="2">
        <f t="shared" si="74"/>
        <v>0</v>
      </c>
      <c r="AM170" s="2">
        <f t="shared" si="74"/>
        <v>0</v>
      </c>
      <c r="AN170" s="2">
        <f t="shared" si="74"/>
        <v>0</v>
      </c>
      <c r="AO170" s="2">
        <f t="shared" si="74"/>
        <v>0</v>
      </c>
      <c r="AP170" s="2">
        <f t="shared" si="74"/>
        <v>0</v>
      </c>
      <c r="AQ170" s="2">
        <f t="shared" si="74"/>
        <v>0</v>
      </c>
      <c r="AR170" s="2">
        <f t="shared" si="74"/>
        <v>0</v>
      </c>
      <c r="AS170" s="2">
        <f t="shared" si="74"/>
        <v>0</v>
      </c>
      <c r="AT170" s="2">
        <f t="shared" si="74"/>
        <v>0</v>
      </c>
      <c r="AU170" s="2">
        <f t="shared" si="74"/>
        <v>0</v>
      </c>
      <c r="AV170" s="2">
        <f t="shared" si="74"/>
        <v>0</v>
      </c>
      <c r="AW170" s="2">
        <f t="shared" si="74"/>
        <v>0</v>
      </c>
      <c r="AX170" s="2">
        <f t="shared" si="74"/>
        <v>0</v>
      </c>
      <c r="AY170" s="2">
        <f t="shared" si="74"/>
        <v>0</v>
      </c>
      <c r="AZ170" s="2">
        <f t="shared" si="74"/>
        <v>0</v>
      </c>
      <c r="BA170" s="2">
        <f t="shared" si="74"/>
        <v>0</v>
      </c>
      <c r="BB170" s="2">
        <f t="shared" si="74"/>
        <v>0</v>
      </c>
      <c r="BC170" s="2">
        <f t="shared" si="74"/>
        <v>0</v>
      </c>
      <c r="BD170" s="2">
        <f t="shared" si="74"/>
        <v>0</v>
      </c>
      <c r="BE170" s="2">
        <f t="shared" si="74"/>
        <v>0</v>
      </c>
      <c r="BF170" s="2">
        <f t="shared" si="74"/>
        <v>0</v>
      </c>
      <c r="BG170" s="2">
        <f t="shared" si="74"/>
        <v>0</v>
      </c>
      <c r="BH170" s="2">
        <f t="shared" si="74"/>
        <v>0</v>
      </c>
      <c r="BI170" s="2">
        <f t="shared" si="74"/>
        <v>0</v>
      </c>
      <c r="BJ170" s="2">
        <f t="shared" si="74"/>
        <v>0</v>
      </c>
      <c r="BK170" s="2">
        <f t="shared" si="74"/>
        <v>0</v>
      </c>
      <c r="BL170" s="2">
        <f t="shared" ref="BL170" si="75">BL143-BL167+BK170</f>
        <v>0</v>
      </c>
      <c r="BM170" s="2">
        <f t="shared" ref="BM170" si="76">BM143-BM167+BL170</f>
        <v>0</v>
      </c>
      <c r="BN170" s="2">
        <f t="shared" ref="BN170" si="77">BN143-BN167+BM170</f>
        <v>0</v>
      </c>
      <c r="BO170" s="2">
        <f t="shared" ref="BO170" si="78">BO143-BO167+BN170</f>
        <v>0</v>
      </c>
      <c r="BP170" s="2">
        <f t="shared" ref="BP170:BQ170" si="79">BP143-BP167+BO170</f>
        <v>0</v>
      </c>
      <c r="BQ170" s="2">
        <f t="shared" si="79"/>
        <v>0</v>
      </c>
      <c r="BR170" s="2">
        <f t="shared" ref="BR170" si="80">BR143-BR167+BQ170</f>
        <v>0</v>
      </c>
      <c r="BS170" s="2">
        <f t="shared" ref="BS170" si="81">BS143-BS167+BR170</f>
        <v>0</v>
      </c>
    </row>
    <row r="171" spans="2:71">
      <c r="B171" t="s">
        <v>27</v>
      </c>
      <c r="D171" s="2">
        <f>D140+D170</f>
        <v>0</v>
      </c>
      <c r="E171" s="2">
        <f t="shared" ref="E171:BK171" si="82">E140+E170</f>
        <v>0</v>
      </c>
      <c r="F171" s="2">
        <f t="shared" si="82"/>
        <v>0</v>
      </c>
      <c r="G171" s="2">
        <f t="shared" si="82"/>
        <v>0</v>
      </c>
      <c r="H171" s="2">
        <f t="shared" si="82"/>
        <v>0</v>
      </c>
      <c r="I171" s="2">
        <f t="shared" si="82"/>
        <v>0</v>
      </c>
      <c r="J171" s="2">
        <f t="shared" si="82"/>
        <v>0</v>
      </c>
      <c r="K171" s="2">
        <f t="shared" si="82"/>
        <v>0</v>
      </c>
      <c r="L171" s="2">
        <f t="shared" si="82"/>
        <v>0</v>
      </c>
      <c r="M171" s="2">
        <f t="shared" si="82"/>
        <v>0</v>
      </c>
      <c r="N171" s="2">
        <f t="shared" si="82"/>
        <v>0</v>
      </c>
      <c r="O171" s="2">
        <f t="shared" si="82"/>
        <v>0</v>
      </c>
      <c r="P171" s="2">
        <f t="shared" si="82"/>
        <v>0</v>
      </c>
      <c r="Q171" s="2">
        <f t="shared" si="82"/>
        <v>0</v>
      </c>
      <c r="R171" s="2">
        <f t="shared" si="82"/>
        <v>0</v>
      </c>
      <c r="S171" s="2">
        <f t="shared" si="82"/>
        <v>0</v>
      </c>
      <c r="T171" s="2">
        <f t="shared" si="82"/>
        <v>0</v>
      </c>
      <c r="U171" s="2">
        <f t="shared" si="82"/>
        <v>0</v>
      </c>
      <c r="V171" s="2">
        <f t="shared" si="82"/>
        <v>0</v>
      </c>
      <c r="W171" s="2">
        <f t="shared" si="82"/>
        <v>0</v>
      </c>
      <c r="X171" s="2">
        <f t="shared" si="82"/>
        <v>0</v>
      </c>
      <c r="Y171" s="2">
        <f t="shared" si="82"/>
        <v>0</v>
      </c>
      <c r="Z171" s="2">
        <f t="shared" si="82"/>
        <v>0</v>
      </c>
      <c r="AA171" s="2">
        <f t="shared" si="82"/>
        <v>0</v>
      </c>
      <c r="AB171" s="2">
        <f t="shared" si="82"/>
        <v>0</v>
      </c>
      <c r="AC171" s="2">
        <f t="shared" si="82"/>
        <v>0</v>
      </c>
      <c r="AD171" s="2">
        <f t="shared" si="82"/>
        <v>0</v>
      </c>
      <c r="AE171" s="2">
        <f t="shared" si="82"/>
        <v>0</v>
      </c>
      <c r="AF171" s="2">
        <f t="shared" si="82"/>
        <v>0</v>
      </c>
      <c r="AG171" s="2">
        <f t="shared" si="82"/>
        <v>0</v>
      </c>
      <c r="AH171" s="2">
        <f t="shared" si="82"/>
        <v>0</v>
      </c>
      <c r="AI171" s="2">
        <f t="shared" si="82"/>
        <v>0</v>
      </c>
      <c r="AJ171" s="2">
        <f t="shared" si="82"/>
        <v>0</v>
      </c>
      <c r="AK171" s="2">
        <f t="shared" si="82"/>
        <v>0</v>
      </c>
      <c r="AL171" s="2">
        <f t="shared" si="82"/>
        <v>0</v>
      </c>
      <c r="AM171" s="2">
        <f t="shared" si="82"/>
        <v>0</v>
      </c>
      <c r="AN171" s="2">
        <f t="shared" si="82"/>
        <v>0</v>
      </c>
      <c r="AO171" s="2">
        <f t="shared" si="82"/>
        <v>0</v>
      </c>
      <c r="AP171" s="2">
        <f t="shared" si="82"/>
        <v>0</v>
      </c>
      <c r="AQ171" s="2">
        <f t="shared" si="82"/>
        <v>0</v>
      </c>
      <c r="AR171" s="2">
        <f t="shared" si="82"/>
        <v>0</v>
      </c>
      <c r="AS171" s="2">
        <f t="shared" si="82"/>
        <v>0</v>
      </c>
      <c r="AT171" s="2">
        <f t="shared" si="82"/>
        <v>0</v>
      </c>
      <c r="AU171" s="2">
        <f t="shared" si="82"/>
        <v>0</v>
      </c>
      <c r="AV171" s="2">
        <f t="shared" si="82"/>
        <v>0</v>
      </c>
      <c r="AW171" s="2">
        <f t="shared" si="82"/>
        <v>0</v>
      </c>
      <c r="AX171" s="2">
        <f t="shared" si="82"/>
        <v>0</v>
      </c>
      <c r="AY171" s="2">
        <f t="shared" si="82"/>
        <v>0</v>
      </c>
      <c r="AZ171" s="2">
        <f t="shared" si="82"/>
        <v>0</v>
      </c>
      <c r="BA171" s="2">
        <f t="shared" si="82"/>
        <v>0</v>
      </c>
      <c r="BB171" s="2">
        <f t="shared" si="82"/>
        <v>0</v>
      </c>
      <c r="BC171" s="2">
        <f t="shared" si="82"/>
        <v>0</v>
      </c>
      <c r="BD171" s="2">
        <f t="shared" si="82"/>
        <v>0</v>
      </c>
      <c r="BE171" s="2">
        <f t="shared" si="82"/>
        <v>0</v>
      </c>
      <c r="BF171" s="2">
        <f t="shared" si="82"/>
        <v>0</v>
      </c>
      <c r="BG171" s="2">
        <f t="shared" si="82"/>
        <v>0</v>
      </c>
      <c r="BH171" s="2">
        <f t="shared" si="82"/>
        <v>0</v>
      </c>
      <c r="BI171" s="2">
        <f t="shared" si="82"/>
        <v>0</v>
      </c>
      <c r="BJ171" s="2">
        <f t="shared" si="82"/>
        <v>0</v>
      </c>
      <c r="BK171" s="2">
        <f t="shared" si="82"/>
        <v>0</v>
      </c>
      <c r="BL171" s="2">
        <f t="shared" ref="BL171:BP171" si="83">BL140+BL170</f>
        <v>0</v>
      </c>
      <c r="BM171" s="2">
        <f t="shared" si="83"/>
        <v>0</v>
      </c>
      <c r="BN171" s="2">
        <f t="shared" si="83"/>
        <v>0</v>
      </c>
      <c r="BO171" s="2">
        <f t="shared" si="83"/>
        <v>0</v>
      </c>
      <c r="BP171" s="2">
        <f t="shared" si="83"/>
        <v>0</v>
      </c>
      <c r="BQ171" s="2">
        <f t="shared" ref="BQ171:BS171" si="84">BQ140+BQ170</f>
        <v>0</v>
      </c>
      <c r="BR171" s="2">
        <f t="shared" si="84"/>
        <v>0</v>
      </c>
      <c r="BS171" s="2">
        <f t="shared" si="84"/>
        <v>0</v>
      </c>
    </row>
    <row r="173" spans="2:71" s="3" customFormat="1">
      <c r="B173" s="3" t="s">
        <v>9</v>
      </c>
    </row>
    <row r="174" spans="2:71" s="4" customFormat="1"/>
    <row r="175" spans="2:71">
      <c r="D175" s="1" t="s">
        <v>2</v>
      </c>
      <c r="E175" s="1" t="s">
        <v>1</v>
      </c>
      <c r="F175" s="1" t="s">
        <v>3</v>
      </c>
    </row>
    <row r="176" spans="2:71">
      <c r="B176" t="s">
        <v>16</v>
      </c>
      <c r="D176" s="2">
        <f>'OAV 2011'!C8</f>
        <v>0.38897486718899543</v>
      </c>
      <c r="E176" s="2">
        <f>'OAV 2011'!D8</f>
        <v>1</v>
      </c>
      <c r="F176" s="2" t="str">
        <f>'OAV 2011'!E8</f>
        <v>n/a</v>
      </c>
      <c r="I176" s="206">
        <f>IF(OR(E176&lt;I178,E176="n/a"),0,(E176-5)*(H187-H185)/H187+(F176-5)*H185/H187)</f>
        <v>0</v>
      </c>
      <c r="J176" s="207" t="s">
        <v>81</v>
      </c>
      <c r="K176" s="208" t="s">
        <v>82</v>
      </c>
      <c r="L176" s="208"/>
      <c r="M176" s="208"/>
      <c r="N176" s="208"/>
    </row>
    <row r="178" spans="2:71">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c r="BQ178" s="1">
        <v>66</v>
      </c>
      <c r="BR178" s="1">
        <v>67</v>
      </c>
      <c r="BS178" s="1">
        <v>68</v>
      </c>
    </row>
    <row r="179" spans="2:71">
      <c r="D179" s="1">
        <v>2011</v>
      </c>
      <c r="E179" s="1">
        <v>2012</v>
      </c>
      <c r="F179" s="1">
        <v>2013</v>
      </c>
      <c r="G179" s="1">
        <v>2014</v>
      </c>
      <c r="H179" s="1">
        <v>2015</v>
      </c>
      <c r="I179" s="1">
        <v>2016</v>
      </c>
      <c r="J179" s="1">
        <v>2017</v>
      </c>
      <c r="K179" s="1">
        <v>2018</v>
      </c>
      <c r="L179" s="1">
        <v>2019</v>
      </c>
      <c r="M179" s="1">
        <v>2020</v>
      </c>
      <c r="N179" s="1">
        <v>2021</v>
      </c>
      <c r="O179" s="1">
        <v>2022</v>
      </c>
      <c r="P179" s="1">
        <v>2023</v>
      </c>
      <c r="Q179" s="1">
        <v>2024</v>
      </c>
      <c r="R179" s="1">
        <v>2025</v>
      </c>
      <c r="S179" s="1">
        <v>2026</v>
      </c>
      <c r="T179" s="1">
        <v>2027</v>
      </c>
      <c r="U179" s="1">
        <v>2028</v>
      </c>
      <c r="V179" s="1">
        <v>2029</v>
      </c>
      <c r="W179" s="1">
        <v>2030</v>
      </c>
      <c r="X179" s="1">
        <v>2031</v>
      </c>
      <c r="Y179" s="1">
        <v>2032</v>
      </c>
      <c r="Z179" s="1">
        <v>2033</v>
      </c>
      <c r="AA179" s="1">
        <v>2034</v>
      </c>
      <c r="AB179" s="1">
        <v>2035</v>
      </c>
      <c r="AC179" s="1">
        <v>2036</v>
      </c>
      <c r="AD179" s="1">
        <v>2037</v>
      </c>
      <c r="AE179" s="1">
        <v>2038</v>
      </c>
      <c r="AF179" s="1">
        <v>2039</v>
      </c>
      <c r="AG179" s="1">
        <v>2040</v>
      </c>
      <c r="AH179" s="1">
        <v>2041</v>
      </c>
      <c r="AI179" s="1">
        <v>2042</v>
      </c>
      <c r="AJ179" s="1">
        <v>2043</v>
      </c>
      <c r="AK179" s="1">
        <v>2044</v>
      </c>
      <c r="AL179" s="1">
        <v>2045</v>
      </c>
      <c r="AM179" s="1">
        <v>2046</v>
      </c>
      <c r="AN179" s="1">
        <v>2047</v>
      </c>
      <c r="AO179" s="1">
        <v>2048</v>
      </c>
      <c r="AP179" s="1">
        <v>2049</v>
      </c>
      <c r="AQ179" s="1">
        <v>2050</v>
      </c>
      <c r="AR179" s="1">
        <v>2051</v>
      </c>
      <c r="AS179" s="1">
        <v>2052</v>
      </c>
      <c r="AT179" s="1">
        <v>2053</v>
      </c>
      <c r="AU179" s="1">
        <v>2054</v>
      </c>
      <c r="AV179" s="1">
        <v>2055</v>
      </c>
      <c r="AW179" s="1">
        <v>2056</v>
      </c>
      <c r="AX179" s="1">
        <v>2057</v>
      </c>
      <c r="AY179" s="1">
        <v>2058</v>
      </c>
      <c r="AZ179" s="1">
        <v>2059</v>
      </c>
      <c r="BA179" s="1">
        <v>2060</v>
      </c>
      <c r="BB179" s="1">
        <v>2061</v>
      </c>
      <c r="BC179" s="1">
        <v>2062</v>
      </c>
      <c r="BD179" s="1">
        <v>2063</v>
      </c>
      <c r="BE179" s="1">
        <v>2064</v>
      </c>
      <c r="BF179" s="1">
        <v>2065</v>
      </c>
      <c r="BG179" s="1">
        <v>2066</v>
      </c>
      <c r="BH179" s="1">
        <v>2067</v>
      </c>
      <c r="BI179" s="1">
        <v>2068</v>
      </c>
      <c r="BJ179" s="1">
        <v>2069</v>
      </c>
      <c r="BK179" s="1">
        <v>2070</v>
      </c>
      <c r="BL179" s="1">
        <v>2071</v>
      </c>
      <c r="BM179" s="1">
        <v>2072</v>
      </c>
      <c r="BN179" s="1">
        <v>2073</v>
      </c>
      <c r="BO179" s="1">
        <v>2074</v>
      </c>
      <c r="BP179" s="1">
        <v>2075</v>
      </c>
      <c r="BQ179" s="1">
        <v>2076</v>
      </c>
      <c r="BR179" s="1">
        <v>2077</v>
      </c>
      <c r="BS179" s="1">
        <v>2078</v>
      </c>
    </row>
    <row r="181" spans="2:71">
      <c r="B181" t="s">
        <v>21</v>
      </c>
      <c r="D181" s="2">
        <f>IF(AND($E176&lt;1,D178=1),$D176,IF(D178=1,$D176/$E176,IF(D178&gt;$E176,($D176+SUM(C185:$C185))-SUM(C181:$C181),($D176+SUM(C185:$C185))/$E176)))</f>
        <v>0.38897486718899543</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205">
        <f>IF(I176&gt;0,IF(AND(I178=1,$I176&lt;1),0,IF(I178-5&gt;$I176,$H187,$H187/$I176)),IF(OR(AND(I178=1,$E176&lt;1),$E176="n/a"),0,IF(I178&gt;$E176,($D176+SUM($C185:H186))-SUM($C181:H181),($D176+SUM($C185:H186))/$E176)))</f>
        <v>0</v>
      </c>
      <c r="J181" s="205">
        <f>IF(AND(J178=1,$I176&lt;1),0,IF(J178-5&gt;$I176,$H187-SUM($I181:I181),$H187/$I176))</f>
        <v>0</v>
      </c>
      <c r="K181" s="205">
        <f>IF(AND(K178=1,$I176&lt;1),0,IF(K178-5&gt;$I176,$H187-SUM($I181:J181),$H187/$I176))</f>
        <v>0</v>
      </c>
      <c r="L181" s="205">
        <f>IF(AND(L178=1,$I176&lt;1),0,IF(L178-5&gt;$I176,$H187-SUM($I181:K181),$H187/$I176))</f>
        <v>0</v>
      </c>
      <c r="M181" s="205">
        <f>IF(AND(M178=1,$I176&lt;1),0,IF(M178-5&gt;$I176,$H187-SUM($I181:L181),$H187/$I176))</f>
        <v>0</v>
      </c>
      <c r="N181" s="205">
        <f>IF(AND(N178=1,$I176&lt;1),0,IF(N178-5&gt;$I176,$H187-SUM($I181:M181),$H187/$I176))</f>
        <v>0</v>
      </c>
      <c r="O181" s="205">
        <f>IF(AND(O178=1,$I176&lt;1),0,IF(O178-5&gt;$I176,$H187-SUM($I181:N181),$H187/$I176))</f>
        <v>0</v>
      </c>
      <c r="P181" s="205">
        <f>IF(AND(P178=1,$I176&lt;1),0,IF(P178-5&gt;$I176,$H187-SUM($I181:O181),$H187/$I176))</f>
        <v>0</v>
      </c>
      <c r="Q181" s="205">
        <f>IF(AND(Q178=1,$I176&lt;1),0,IF(Q178-5&gt;$I176,$H187-SUM($I181:P181),$H187/$I176))</f>
        <v>0</v>
      </c>
      <c r="R181" s="205">
        <f>IF(AND(R178=1,$I176&lt;1),0,IF(R178-5&gt;$I176,$H187-SUM($I181:Q181),$H187/$I176))</f>
        <v>0</v>
      </c>
      <c r="S181" s="205">
        <f>IF(AND(S178=1,$I176&lt;1),0,IF(S178-5&gt;$I176,$H187-SUM($I181:R181),$H187/$I176))</f>
        <v>0</v>
      </c>
      <c r="T181" s="205">
        <f>IF(AND(T178=1,$I176&lt;1),0,IF(T178-5&gt;$I176,$H187-SUM($I181:S181),$H187/$I176))</f>
        <v>0</v>
      </c>
      <c r="U181" s="205">
        <f>IF(AND(U178=1,$I176&lt;1),0,IF(U178-5&gt;$I176,$H187-SUM($I181:T181),$H187/$I176))</f>
        <v>0</v>
      </c>
      <c r="V181" s="205">
        <f>IF(AND(V178=1,$I176&lt;1),0,IF(V178-5&gt;$I176,$H187-SUM($I181:U181),$H187/$I176))</f>
        <v>0</v>
      </c>
      <c r="W181" s="205">
        <f>IF(AND(W178=1,$I176&lt;1),0,IF(W178-5&gt;$I176,$H187-SUM($I181:V181),$H187/$I176))</f>
        <v>0</v>
      </c>
      <c r="X181" s="205">
        <f>IF(AND(X178=1,$I176&lt;1),0,IF(X178-5&gt;$I176,$H187-SUM($I181:W181),$H187/$I176))</f>
        <v>0</v>
      </c>
      <c r="Y181" s="205">
        <f>IF(AND(Y178=1,$I176&lt;1),0,IF(Y178-5&gt;$I176,$H187-SUM($I181:X181),$H187/$I176))</f>
        <v>0</v>
      </c>
      <c r="Z181" s="205">
        <f>IF(AND(Z178=1,$I176&lt;1),0,IF(Z178-5&gt;$I176,$H187-SUM($I181:Y181),$H187/$I176))</f>
        <v>0</v>
      </c>
      <c r="AA181" s="205">
        <f>IF(AND(AA178=1,$I176&lt;1),0,IF(AA178-5&gt;$I176,$H187-SUM($I181:Z181),$H187/$I176))</f>
        <v>0</v>
      </c>
      <c r="AB181" s="205">
        <f>IF(AND(AB178=1,$I176&lt;1),0,IF(AB178-5&gt;$I176,$H187-SUM($I181:AA181),$H187/$I176))</f>
        <v>0</v>
      </c>
      <c r="AC181" s="205">
        <f>IF(AND(AC178=1,$I176&lt;1),0,IF(AC178-5&gt;$I176,$H187-SUM($I181:AB181),$H187/$I176))</f>
        <v>0</v>
      </c>
      <c r="AD181" s="205">
        <f>IF(AND(AD178=1,$I176&lt;1),0,IF(AD178-5&gt;$I176,$H187-SUM($I181:AC181),$H187/$I176))</f>
        <v>0</v>
      </c>
      <c r="AE181" s="205">
        <f>IF(AND(AE178=1,$I176&lt;1),0,IF(AE178-5&gt;$I176,$H187-SUM($I181:AD181),$H187/$I176))</f>
        <v>0</v>
      </c>
      <c r="AF181" s="205">
        <f>IF(AND(AF178=1,$I176&lt;1),0,IF(AF178-5&gt;$I176,$H187-SUM($I181:AE181),$H187/$I176))</f>
        <v>0</v>
      </c>
      <c r="AG181" s="205">
        <f>IF(AND(AG178=1,$I176&lt;1),0,IF(AG178-5&gt;$I176,$H187-SUM($I181:AF181),$H187/$I176))</f>
        <v>0</v>
      </c>
      <c r="AH181" s="205">
        <f>IF(AND(AH178=1,$I176&lt;1),0,IF(AH178-5&gt;$I176,$H187-SUM($I181:AG181),$H187/$I176))</f>
        <v>0</v>
      </c>
      <c r="AI181" s="205">
        <f>IF(AND(AI178=1,$I176&lt;1),0,IF(AI178-5&gt;$I176,$H187-SUM($I181:AH181),$H187/$I176))</f>
        <v>0</v>
      </c>
      <c r="AJ181" s="205">
        <f>IF(AND(AJ178=1,$I176&lt;1),0,IF(AJ178-5&gt;$I176,$H187-SUM($I181:AI181),$H187/$I176))</f>
        <v>0</v>
      </c>
      <c r="AK181" s="205">
        <f>IF(AND(AK178=1,$I176&lt;1),0,IF(AK178-5&gt;$I176,$H187-SUM($I181:AJ181),$H187/$I176))</f>
        <v>0</v>
      </c>
      <c r="AL181" s="205">
        <f>IF(AND(AL178=1,$I176&lt;1),0,IF(AL178-5&gt;$I176,$H187-SUM($I181:AK181),$H187/$I176))</f>
        <v>0</v>
      </c>
      <c r="AM181" s="205">
        <f>IF(AND(AM178=1,$I176&lt;1),0,IF(AM178-5&gt;$I176,$H187-SUM($I181:AL181),$H187/$I176))</f>
        <v>0</v>
      </c>
      <c r="AN181" s="205">
        <f>IF(AND(AN178=1,$I176&lt;1),0,IF(AN178-5&gt;$I176,$H187-SUM($I181:AM181),$H187/$I176))</f>
        <v>0</v>
      </c>
      <c r="AO181" s="205">
        <f>IF(AND(AO178=1,$I176&lt;1),0,IF(AO178-5&gt;$I176,$H187-SUM($I181:AN181),$H187/$I176))</f>
        <v>0</v>
      </c>
      <c r="AP181" s="205">
        <f>IF(AND(AP178=1,$I176&lt;1),0,IF(AP178-5&gt;$I176,$H187-SUM($I181:AO181),$H187/$I176))</f>
        <v>0</v>
      </c>
      <c r="AQ181" s="205">
        <f>IF(AND(AQ178=1,$I176&lt;1),0,IF(AQ178-5&gt;$I176,$H187-SUM($I181:AP181),$H187/$I176))</f>
        <v>0</v>
      </c>
      <c r="AR181" s="205">
        <f>IF(AND(AR178=1,$I176&lt;1),0,IF(AR178-5&gt;$I176,$H187-SUM($I181:AQ181),$H187/$I176))</f>
        <v>0</v>
      </c>
      <c r="AS181" s="205">
        <f>IF(AND(AS178=1,$I176&lt;1),0,IF(AS178-5&gt;$I176,$H187-SUM($I181:AR181),$H187/$I176))</f>
        <v>0</v>
      </c>
      <c r="AT181" s="205">
        <f>IF(AND(AT178=1,$I176&lt;1),0,IF(AT178-5&gt;$I176,$H187-SUM($I181:AS181),$H187/$I176))</f>
        <v>0</v>
      </c>
      <c r="AU181" s="205">
        <f>IF(AND(AU178=1,$I176&lt;1),0,IF(AU178-5&gt;$I176,$H187-SUM($I181:AT181),$H187/$I176))</f>
        <v>0</v>
      </c>
      <c r="AV181" s="205">
        <f>IF(AND(AV178=1,$I176&lt;1),0,IF(AV178-5&gt;$I176,$H187-SUM($I181:AU181),$H187/$I176))</f>
        <v>0</v>
      </c>
      <c r="AW181" s="205">
        <f>IF(AND(AW178=1,$I176&lt;1),0,IF(AW178-5&gt;$I176,$H187-SUM($I181:AV181),$H187/$I176))</f>
        <v>0</v>
      </c>
      <c r="AX181" s="205">
        <f>IF(AND(AX178=1,$I176&lt;1),0,IF(AX178-5&gt;$I176,$H187-SUM($I181:AW181),$H187/$I176))</f>
        <v>0</v>
      </c>
      <c r="AY181" s="205">
        <f>IF(AND(AY178=1,$I176&lt;1),0,IF(AY178-5&gt;$I176,$H187-SUM($I181:AX181),$H187/$I176))</f>
        <v>0</v>
      </c>
      <c r="AZ181" s="205">
        <f>IF(AND(AZ178=1,$I176&lt;1),0,IF(AZ178-5&gt;$I176,$H187-SUM($I181:AY181),$H187/$I176))</f>
        <v>0</v>
      </c>
      <c r="BA181" s="205">
        <f>IF(AND(BA178=1,$I176&lt;1),0,IF(BA178-5&gt;$I176,$H187-SUM($I181:AZ181),$H187/$I176))</f>
        <v>0</v>
      </c>
      <c r="BB181" s="205">
        <f>IF(AND(BB178=1,$I176&lt;1),0,IF(BB178-5&gt;$I176,$H187-SUM($I181:BA181),$H187/$I176))</f>
        <v>0</v>
      </c>
      <c r="BC181" s="205">
        <f>IF(AND(BC178=1,$I176&lt;1),0,IF(BC178-5&gt;$I176,$H187-SUM($I181:BB181),$H187/$I176))</f>
        <v>0</v>
      </c>
      <c r="BD181" s="205">
        <f>IF(AND(BD178=1,$I176&lt;1),0,IF(BD178-5&gt;$I176,$H187-SUM($I181:BC181),$H187/$I176))</f>
        <v>0</v>
      </c>
      <c r="BE181" s="205">
        <f>IF(AND(BE178=1,$I176&lt;1),0,IF(BE178-5&gt;$I176,$H187-SUM($I181:BD181),$H187/$I176))</f>
        <v>0</v>
      </c>
      <c r="BF181" s="205">
        <f>IF(AND(BF178=1,$I176&lt;1),0,IF(BF178-5&gt;$I176,$H187-SUM($I181:BE181),$H187/$I176))</f>
        <v>0</v>
      </c>
      <c r="BG181" s="205">
        <f>IF(AND(BG178=1,$I176&lt;1),0,IF(BG178-5&gt;$I176,$H187-SUM($I181:BF181),$H187/$I176))</f>
        <v>0</v>
      </c>
      <c r="BH181" s="205">
        <f>IF(AND(BH178=1,$I176&lt;1),0,IF(BH178-5&gt;$I176,$H187-SUM($I181:BG181),$H187/$I176))</f>
        <v>0</v>
      </c>
      <c r="BI181" s="205">
        <f>IF(AND(BI178=1,$I176&lt;1),0,IF(BI178-5&gt;$I176,$H187-SUM($I181:BH181),$H187/$I176))</f>
        <v>0</v>
      </c>
      <c r="BJ181" s="205">
        <f>IF(AND(BJ178=1,$I176&lt;1),0,IF(BJ178-5&gt;$I176,$H187-SUM($I181:BI181),$H187/$I176))</f>
        <v>0</v>
      </c>
      <c r="BK181" s="205">
        <f>IF(AND(BK178=1,$I176&lt;1),0,IF(BK178-5&gt;$I176,$H187-SUM($I181:BJ181),$H187/$I176))</f>
        <v>0</v>
      </c>
      <c r="BL181" s="205">
        <f>IF(AND(BL178=1,$I176&lt;1),0,IF(BL178-5&gt;$I176,$H187-SUM($I181:BK181),$H187/$I176))</f>
        <v>0</v>
      </c>
      <c r="BM181" s="205">
        <f>IF(AND(BM178=1,$I176&lt;1),0,IF(BM178-5&gt;$I176,$H187-SUM($I181:BL181),$H187/$I176))</f>
        <v>0</v>
      </c>
      <c r="BN181" s="205">
        <f>IF(AND(BN178=1,$I176&lt;1),0,IF(BN178-5&gt;$I176,$H187-SUM($I181:BM181),$H187/$I176))</f>
        <v>0</v>
      </c>
      <c r="BO181" s="205">
        <f>IF(AND(BO178=1,$I176&lt;1),0,IF(BO178-5&gt;$I176,$H187-SUM($I181:BN181),$H187/$I176))</f>
        <v>0</v>
      </c>
      <c r="BP181" s="205">
        <f>IF(AND(BP178=1,$I176&lt;1),0,IF(BP178-5&gt;$I176,$H187-SUM($I181:BO181),$H187/$I176))</f>
        <v>0</v>
      </c>
      <c r="BQ181" s="205">
        <f>IF(AND(BQ178=1,$I176&lt;1),0,IF(BQ178-5&gt;$I176,$H187-SUM($I181:BP181),$H187/$I176))</f>
        <v>0</v>
      </c>
      <c r="BR181" s="205">
        <f>IF(AND(BR178=1,$I176&lt;1),0,IF(BR178-5&gt;$I176,$H187-SUM($I181:BQ181),$H187/$I176))</f>
        <v>0</v>
      </c>
      <c r="BS181" s="205">
        <f>IF(AND(BS178=1,$I176&lt;1),0,IF(BS178-5&gt;$I176,$H187-SUM($I181:BR181),$H187/$I176))</f>
        <v>0</v>
      </c>
    </row>
    <row r="182" spans="2:71">
      <c r="B182" t="s">
        <v>17</v>
      </c>
    </row>
    <row r="183" spans="2:71">
      <c r="B183" s="10" t="s">
        <v>18</v>
      </c>
      <c r="C183" s="10"/>
      <c r="H183" s="25">
        <f>VLOOKUP($B173,Inputs!$B$63:$I$72,8,FALSE)/Inputs!$I$5</f>
        <v>0</v>
      </c>
    </row>
    <row r="184" spans="2:71">
      <c r="B184" s="10" t="s">
        <v>19</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row>
    <row r="185" spans="2:71">
      <c r="B185" s="10" t="s">
        <v>66</v>
      </c>
      <c r="C185" s="10"/>
      <c r="D185" s="2">
        <f t="shared" ref="D185:BK185" si="85">SUM(D183:D184)</f>
        <v>0</v>
      </c>
      <c r="E185" s="2">
        <f t="shared" si="85"/>
        <v>0</v>
      </c>
      <c r="F185" s="2">
        <f t="shared" si="85"/>
        <v>0</v>
      </c>
      <c r="G185" s="2">
        <f t="shared" si="85"/>
        <v>0</v>
      </c>
      <c r="H185" s="2">
        <f t="shared" si="85"/>
        <v>0</v>
      </c>
      <c r="I185" s="2">
        <f t="shared" si="85"/>
        <v>0</v>
      </c>
      <c r="J185" s="2">
        <f t="shared" si="85"/>
        <v>0</v>
      </c>
      <c r="K185" s="2">
        <f t="shared" si="85"/>
        <v>0</v>
      </c>
      <c r="L185" s="2">
        <f t="shared" si="85"/>
        <v>0</v>
      </c>
      <c r="M185" s="2">
        <f t="shared" si="85"/>
        <v>0</v>
      </c>
      <c r="N185" s="2">
        <f t="shared" si="85"/>
        <v>0</v>
      </c>
      <c r="O185" s="2">
        <f t="shared" si="85"/>
        <v>0</v>
      </c>
      <c r="P185" s="2">
        <f t="shared" si="85"/>
        <v>0</v>
      </c>
      <c r="Q185" s="2">
        <f t="shared" si="85"/>
        <v>0</v>
      </c>
      <c r="R185" s="2">
        <f t="shared" si="85"/>
        <v>0</v>
      </c>
      <c r="S185" s="2">
        <f t="shared" si="85"/>
        <v>0</v>
      </c>
      <c r="T185" s="2">
        <f t="shared" si="85"/>
        <v>0</v>
      </c>
      <c r="U185" s="2">
        <f t="shared" si="85"/>
        <v>0</v>
      </c>
      <c r="V185" s="2">
        <f t="shared" si="85"/>
        <v>0</v>
      </c>
      <c r="W185" s="2">
        <f t="shared" si="85"/>
        <v>0</v>
      </c>
      <c r="X185" s="2">
        <f t="shared" si="85"/>
        <v>0</v>
      </c>
      <c r="Y185" s="2">
        <f t="shared" si="85"/>
        <v>0</v>
      </c>
      <c r="Z185" s="2">
        <f t="shared" si="85"/>
        <v>0</v>
      </c>
      <c r="AA185" s="2">
        <f t="shared" si="85"/>
        <v>0</v>
      </c>
      <c r="AB185" s="2">
        <f t="shared" si="85"/>
        <v>0</v>
      </c>
      <c r="AC185" s="2">
        <f t="shared" si="85"/>
        <v>0</v>
      </c>
      <c r="AD185" s="2">
        <f t="shared" si="85"/>
        <v>0</v>
      </c>
      <c r="AE185" s="2">
        <f t="shared" si="85"/>
        <v>0</v>
      </c>
      <c r="AF185" s="2">
        <f t="shared" si="85"/>
        <v>0</v>
      </c>
      <c r="AG185" s="2">
        <f t="shared" si="85"/>
        <v>0</v>
      </c>
      <c r="AH185" s="2">
        <f t="shared" si="85"/>
        <v>0</v>
      </c>
      <c r="AI185" s="2">
        <f t="shared" si="85"/>
        <v>0</v>
      </c>
      <c r="AJ185" s="2">
        <f t="shared" si="85"/>
        <v>0</v>
      </c>
      <c r="AK185" s="2">
        <f t="shared" si="85"/>
        <v>0</v>
      </c>
      <c r="AL185" s="2">
        <f t="shared" si="85"/>
        <v>0</v>
      </c>
      <c r="AM185" s="2">
        <f t="shared" si="85"/>
        <v>0</v>
      </c>
      <c r="AN185" s="2">
        <f t="shared" si="85"/>
        <v>0</v>
      </c>
      <c r="AO185" s="2">
        <f t="shared" si="85"/>
        <v>0</v>
      </c>
      <c r="AP185" s="2">
        <f t="shared" si="85"/>
        <v>0</v>
      </c>
      <c r="AQ185" s="2">
        <f t="shared" si="85"/>
        <v>0</v>
      </c>
      <c r="AR185" s="2">
        <f t="shared" si="85"/>
        <v>0</v>
      </c>
      <c r="AS185" s="2">
        <f t="shared" si="85"/>
        <v>0</v>
      </c>
      <c r="AT185" s="2">
        <f t="shared" si="85"/>
        <v>0</v>
      </c>
      <c r="AU185" s="2">
        <f t="shared" si="85"/>
        <v>0</v>
      </c>
      <c r="AV185" s="2">
        <f t="shared" si="85"/>
        <v>0</v>
      </c>
      <c r="AW185" s="2">
        <f t="shared" si="85"/>
        <v>0</v>
      </c>
      <c r="AX185" s="2">
        <f t="shared" si="85"/>
        <v>0</v>
      </c>
      <c r="AY185" s="2">
        <f t="shared" si="85"/>
        <v>0</v>
      </c>
      <c r="AZ185" s="2">
        <f t="shared" si="85"/>
        <v>0</v>
      </c>
      <c r="BA185" s="2">
        <f t="shared" si="85"/>
        <v>0</v>
      </c>
      <c r="BB185" s="2">
        <f t="shared" si="85"/>
        <v>0</v>
      </c>
      <c r="BC185" s="2">
        <f t="shared" si="85"/>
        <v>0</v>
      </c>
      <c r="BD185" s="2">
        <f t="shared" si="85"/>
        <v>0</v>
      </c>
      <c r="BE185" s="2">
        <f t="shared" si="85"/>
        <v>0</v>
      </c>
      <c r="BF185" s="2">
        <f t="shared" si="85"/>
        <v>0</v>
      </c>
      <c r="BG185" s="2">
        <f t="shared" si="85"/>
        <v>0</v>
      </c>
      <c r="BH185" s="2">
        <f t="shared" si="85"/>
        <v>0</v>
      </c>
      <c r="BI185" s="2">
        <f t="shared" si="85"/>
        <v>0</v>
      </c>
      <c r="BJ185" s="2">
        <f t="shared" si="85"/>
        <v>0</v>
      </c>
      <c r="BK185" s="2">
        <f t="shared" si="85"/>
        <v>0</v>
      </c>
      <c r="BL185" s="2">
        <f t="shared" ref="BL185:BP185" si="86">SUM(BL183:BL184)</f>
        <v>0</v>
      </c>
      <c r="BM185" s="2">
        <f t="shared" si="86"/>
        <v>0</v>
      </c>
      <c r="BN185" s="2">
        <f t="shared" si="86"/>
        <v>0</v>
      </c>
      <c r="BO185" s="2">
        <f t="shared" si="86"/>
        <v>0</v>
      </c>
      <c r="BP185" s="2">
        <f t="shared" si="86"/>
        <v>0</v>
      </c>
      <c r="BQ185" s="2">
        <f t="shared" ref="BQ185:BS185" si="87">SUM(BQ183:BQ184)</f>
        <v>0</v>
      </c>
      <c r="BR185" s="2">
        <f t="shared" si="87"/>
        <v>0</v>
      </c>
      <c r="BS185" s="2">
        <f t="shared" si="87"/>
        <v>0</v>
      </c>
    </row>
    <row r="186" spans="2:71">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2:71">
      <c r="B187" t="s">
        <v>22</v>
      </c>
      <c r="C187" s="319"/>
      <c r="D187" s="25">
        <v>0</v>
      </c>
      <c r="E187" s="2">
        <v>0</v>
      </c>
      <c r="F187" s="2">
        <v>0</v>
      </c>
      <c r="G187" s="2">
        <v>0</v>
      </c>
      <c r="H187" s="2">
        <v>0</v>
      </c>
      <c r="I187" s="2">
        <v>0</v>
      </c>
      <c r="J187" s="2">
        <v>0</v>
      </c>
      <c r="K187" s="2">
        <v>0</v>
      </c>
      <c r="L187" s="2">
        <v>0</v>
      </c>
      <c r="M187" s="2">
        <v>0</v>
      </c>
      <c r="N187" s="2">
        <v>0</v>
      </c>
      <c r="O187" s="2">
        <v>0</v>
      </c>
      <c r="P187" s="2">
        <v>0</v>
      </c>
      <c r="Q187" s="2">
        <v>0</v>
      </c>
      <c r="R187" s="2">
        <v>0</v>
      </c>
      <c r="S187" s="2">
        <v>0</v>
      </c>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0</v>
      </c>
      <c r="BM187" s="2">
        <v>0</v>
      </c>
      <c r="BN187" s="2">
        <v>0</v>
      </c>
      <c r="BO187" s="2">
        <v>0</v>
      </c>
      <c r="BP187" s="2">
        <v>0</v>
      </c>
      <c r="BQ187" s="2">
        <v>0</v>
      </c>
      <c r="BR187" s="2">
        <v>0</v>
      </c>
      <c r="BS187" s="2">
        <v>0</v>
      </c>
    </row>
    <row r="190" spans="2:71">
      <c r="B190" t="s">
        <v>59</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f>INDEX(Inputs!$E$34:$X$44,MATCH('Depr schedule - Actual'!$B173,Inputs!$B$34:$B$44,0),MATCH('Depr schedule - Actual'!S179,Inputs!$E$18:$X$18,0))*IF(S179&gt;=Base_Reg_Year,(1+S$3)^0.5,(1+S$4)^0.5)</f>
        <v>0</v>
      </c>
      <c r="T190" s="2">
        <f>INDEX(Inputs!$E$34:$X$44,MATCH('Depr schedule - Actual'!$B173,Inputs!$B$34:$B$44,0),MATCH('Depr schedule - Actual'!T179,Inputs!$E$18:$X$18,0))*IF(T179&gt;=Base_Reg_Year,(1+T$3)^0.5,(1+T$4)^0.5)</f>
        <v>0</v>
      </c>
      <c r="U190" s="2">
        <f>INDEX(Inputs!$E$34:$X$44,MATCH('Depr schedule - Actual'!$B173,Inputs!$B$34:$B$44,0),MATCH('Depr schedule - Actual'!U179,Inputs!$E$18:$X$18,0))*IF(U179&gt;=Base_Reg_Year,(1+U$3)^0.5,(1+U$4)^0.5)</f>
        <v>0</v>
      </c>
      <c r="V190" s="2">
        <f>INDEX(Inputs!$E$34:$X$44,MATCH('Depr schedule - Actual'!$B173,Inputs!$B$34:$B$44,0),MATCH('Depr schedule - Actual'!V179,Inputs!$E$18:$X$18,0))*IF(V179&gt;=Base_Reg_Year,(1+V$3)^0.5,(1+V$4)^0.5)</f>
        <v>0</v>
      </c>
      <c r="W190" s="2">
        <f>INDEX(Inputs!$E$34:$X$44,MATCH('Depr schedule - Actual'!$B173,Inputs!$B$34:$B$44,0),MATCH('Depr schedule - Actual'!W179,Inputs!$E$18:$X$18,0))*IF(W179&gt;=Base_Reg_Year,(1+W$3)^0.5,(1+W$4)^0.5)</f>
        <v>0</v>
      </c>
    </row>
    <row r="192" spans="2:71">
      <c r="B192" t="s">
        <v>23</v>
      </c>
    </row>
    <row r="193" spans="2:71">
      <c r="B193" s="24">
        <v>2011</v>
      </c>
      <c r="C193" s="24">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c r="BQ193" s="2">
        <f>IF($F$176="n/a",0,IF(BQ$178&lt;=$C193,0,IF(BQ$178&gt;($F$176+$C193),INDEX($D$190:$W$190,,$C193)-SUM($D193:BP193),INDEX($D$190:$W$190,,$C193)/$F$176)))</f>
        <v>0</v>
      </c>
      <c r="BR193" s="2">
        <f>IF($F$176="n/a",0,IF(BR$178&lt;=$C193,0,IF(BR$178&gt;($F$176+$C193),INDEX($D$190:$W$190,,$C193)-SUM($D193:BQ193),INDEX($D$190:$W$190,,$C193)/$F$176)))</f>
        <v>0</v>
      </c>
      <c r="BS193" s="2">
        <f>IF($F$176="n/a",0,IF(BS$178&lt;=$C193,0,IF(BS$178&gt;($F$176+$C193),INDEX($D$190:$W$190,,$C193)-SUM($D193:BR193),INDEX($D$190:$W$190,,$C193)/$F$176)))</f>
        <v>0</v>
      </c>
    </row>
    <row r="194" spans="2:71">
      <c r="B194" s="24">
        <v>2012</v>
      </c>
      <c r="C194" s="24">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c r="BQ194" s="2">
        <f>IF($F$176="n/a",0,IF(BQ$178&lt;=$C194,0,IF(BQ$178&gt;($F$176+$C194),INDEX($D$190:$W$190,,$C194)-SUM($D194:BP194),INDEX($D$190:$W$190,,$C194)/$F$176)))</f>
        <v>0</v>
      </c>
      <c r="BR194" s="2">
        <f>IF($F$176="n/a",0,IF(BR$178&lt;=$C194,0,IF(BR$178&gt;($F$176+$C194),INDEX($D$190:$W$190,,$C194)-SUM($D194:BQ194),INDEX($D$190:$W$190,,$C194)/$F$176)))</f>
        <v>0</v>
      </c>
      <c r="BS194" s="2">
        <f>IF($F$176="n/a",0,IF(BS$178&lt;=$C194,0,IF(BS$178&gt;($F$176+$C194),INDEX($D$190:$W$190,,$C194)-SUM($D194:BR194),INDEX($D$190:$W$190,,$C194)/$F$176)))</f>
        <v>0</v>
      </c>
    </row>
    <row r="195" spans="2:71">
      <c r="B195" s="24">
        <v>2013</v>
      </c>
      <c r="C195" s="24">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0</v>
      </c>
      <c r="H195" s="2">
        <f>IF($F$176="n/a",0,IF(H$178&lt;=$C195,0,IF(H$178&gt;($F$176+$C195),INDEX($D$190:$W$190,,$C195)-SUM($D195:G195),INDEX($D$190:$W$190,,$C195)/$F$176)))</f>
        <v>0</v>
      </c>
      <c r="I195" s="2">
        <f>IF($F$176="n/a",0,IF(I$178&lt;=$C195,0,IF(I$178&gt;($F$176+$C195),INDEX($D$190:$W$190,,$C195)-SUM($D195:H195),INDEX($D$190:$W$190,,$C195)/$F$176)))</f>
        <v>0</v>
      </c>
      <c r="J195" s="2">
        <f>IF($F$176="n/a",0,IF(J$178&lt;=$C195,0,IF(J$178&gt;($F$176+$C195),INDEX($D$190:$W$190,,$C195)-SUM($D195:I195),INDEX($D$190:$W$190,,$C195)/$F$176)))</f>
        <v>0</v>
      </c>
      <c r="K195" s="2">
        <f>IF($F$176="n/a",0,IF(K$178&lt;=$C195,0,IF(K$178&gt;($F$176+$C195),INDEX($D$190:$W$190,,$C195)-SUM($D195:J195),INDEX($D$190:$W$190,,$C195)/$F$176)))</f>
        <v>0</v>
      </c>
      <c r="L195" s="2">
        <f>IF($F$176="n/a",0,IF(L$178&lt;=$C195,0,IF(L$178&gt;($F$176+$C195),INDEX($D$190:$W$190,,$C195)-SUM($D195:K195),INDEX($D$190:$W$190,,$C195)/$F$176)))</f>
        <v>0</v>
      </c>
      <c r="M195" s="2">
        <f>IF($F$176="n/a",0,IF(M$178&lt;=$C195,0,IF(M$178&gt;($F$176+$C195),INDEX($D$190:$W$190,,$C195)-SUM($D195:L195),INDEX($D$190:$W$190,,$C195)/$F$176)))</f>
        <v>0</v>
      </c>
      <c r="N195" s="2">
        <f>IF($F$176="n/a",0,IF(N$178&lt;=$C195,0,IF(N$178&gt;($F$176+$C195),INDEX($D$190:$W$190,,$C195)-SUM($D195:M195),INDEX($D$190:$W$190,,$C195)/$F$176)))</f>
        <v>0</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c r="BQ195" s="2">
        <f>IF($F$176="n/a",0,IF(BQ$178&lt;=$C195,0,IF(BQ$178&gt;($F$176+$C195),INDEX($D$190:$W$190,,$C195)-SUM($D195:BP195),INDEX($D$190:$W$190,,$C195)/$F$176)))</f>
        <v>0</v>
      </c>
      <c r="BR195" s="2">
        <f>IF($F$176="n/a",0,IF(BR$178&lt;=$C195,0,IF(BR$178&gt;($F$176+$C195),INDEX($D$190:$W$190,,$C195)-SUM($D195:BQ195),INDEX($D$190:$W$190,,$C195)/$F$176)))</f>
        <v>0</v>
      </c>
      <c r="BS195" s="2">
        <f>IF($F$176="n/a",0,IF(BS$178&lt;=$C195,0,IF(BS$178&gt;($F$176+$C195),INDEX($D$190:$W$190,,$C195)-SUM($D195:BR195),INDEX($D$190:$W$190,,$C195)/$F$176)))</f>
        <v>0</v>
      </c>
    </row>
    <row r="196" spans="2:71">
      <c r="B196" s="24">
        <v>2014</v>
      </c>
      <c r="C196" s="24">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c r="BQ196" s="2">
        <f>IF($F$176="n/a",0,IF(BQ$178&lt;=$C196,0,IF(BQ$178&gt;($F$176+$C196),INDEX($D$190:$W$190,,$C196)-SUM($D196:BP196),INDEX($D$190:$W$190,,$C196)/$F$176)))</f>
        <v>0</v>
      </c>
      <c r="BR196" s="2">
        <f>IF($F$176="n/a",0,IF(BR$178&lt;=$C196,0,IF(BR$178&gt;($F$176+$C196),INDEX($D$190:$W$190,,$C196)-SUM($D196:BQ196),INDEX($D$190:$W$190,,$C196)/$F$176)))</f>
        <v>0</v>
      </c>
      <c r="BS196" s="2">
        <f>IF($F$176="n/a",0,IF(BS$178&lt;=$C196,0,IF(BS$178&gt;($F$176+$C196),INDEX($D$190:$W$190,,$C196)-SUM($D196:BR196),INDEX($D$190:$W$190,,$C196)/$F$176)))</f>
        <v>0</v>
      </c>
    </row>
    <row r="197" spans="2:71">
      <c r="B197" s="24">
        <v>2015</v>
      </c>
      <c r="C197" s="24">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c r="BQ197" s="2">
        <f>IF($F$176="n/a",0,IF(BQ$178&lt;=$C197,0,IF(BQ$178&gt;($F$176+$C197),INDEX($D$190:$W$190,,$C197)-SUM($D197:BP197),INDEX($D$190:$W$190,,$C197)/$F$176)))</f>
        <v>0</v>
      </c>
      <c r="BR197" s="2">
        <f>IF($F$176="n/a",0,IF(BR$178&lt;=$C197,0,IF(BR$178&gt;($F$176+$C197),INDEX($D$190:$W$190,,$C197)-SUM($D197:BQ197),INDEX($D$190:$W$190,,$C197)/$F$176)))</f>
        <v>0</v>
      </c>
      <c r="BS197" s="2">
        <f>IF($F$176="n/a",0,IF(BS$178&lt;=$C197,0,IF(BS$178&gt;($F$176+$C197),INDEX($D$190:$W$190,,$C197)-SUM($D197:BR197),INDEX($D$190:$W$190,,$C197)/$F$176)))</f>
        <v>0</v>
      </c>
    </row>
    <row r="198" spans="2:71">
      <c r="B198" s="24">
        <v>2016</v>
      </c>
      <c r="C198" s="24">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c r="BQ198" s="2">
        <f>IF($F$176="n/a",0,IF(BQ$178&lt;=$C198,0,IF(BQ$178&gt;($F$176+$C198),INDEX($D$190:$W$190,,$C198)-SUM($D198:BP198),INDEX($D$190:$W$190,,$C198)/$F$176)))</f>
        <v>0</v>
      </c>
      <c r="BR198" s="2">
        <f>IF($F$176="n/a",0,IF(BR$178&lt;=$C198,0,IF(BR$178&gt;($F$176+$C198),INDEX($D$190:$W$190,,$C198)-SUM($D198:BQ198),INDEX($D$190:$W$190,,$C198)/$F$176)))</f>
        <v>0</v>
      </c>
      <c r="BS198" s="2">
        <f>IF($F$176="n/a",0,IF(BS$178&lt;=$C198,0,IF(BS$178&gt;($F$176+$C198),INDEX($D$190:$W$190,,$C198)-SUM($D198:BR198),INDEX($D$190:$W$190,,$C198)/$F$176)))</f>
        <v>0</v>
      </c>
    </row>
    <row r="199" spans="2:71">
      <c r="B199" s="24">
        <v>2017</v>
      </c>
      <c r="C199" s="24">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c r="BQ199" s="2">
        <f>IF($F$176="n/a",0,IF(BQ$178&lt;=$C199,0,IF(BQ$178&gt;($F$176+$C199),INDEX($D$190:$W$190,,$C199)-SUM($D199:BP199),INDEX($D$190:$W$190,,$C199)/$F$176)))</f>
        <v>0</v>
      </c>
      <c r="BR199" s="2">
        <f>IF($F$176="n/a",0,IF(BR$178&lt;=$C199,0,IF(BR$178&gt;($F$176+$C199),INDEX($D$190:$W$190,,$C199)-SUM($D199:BQ199),INDEX($D$190:$W$190,,$C199)/$F$176)))</f>
        <v>0</v>
      </c>
      <c r="BS199" s="2">
        <f>IF($F$176="n/a",0,IF(BS$178&lt;=$C199,0,IF(BS$178&gt;($F$176+$C199),INDEX($D$190:$W$190,,$C199)-SUM($D199:BR199),INDEX($D$190:$W$190,,$C199)/$F$176)))</f>
        <v>0</v>
      </c>
    </row>
    <row r="200" spans="2:71">
      <c r="B200" s="24">
        <v>2018</v>
      </c>
      <c r="C200" s="24">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c r="BQ200" s="2">
        <f>IF($F$176="n/a",0,IF(BQ$178&lt;=$C200,0,IF(BQ$178&gt;($F$176+$C200),INDEX($D$190:$W$190,,$C200)-SUM($D200:BP200),INDEX($D$190:$W$190,,$C200)/$F$176)))</f>
        <v>0</v>
      </c>
      <c r="BR200" s="2">
        <f>IF($F$176="n/a",0,IF(BR$178&lt;=$C200,0,IF(BR$178&gt;($F$176+$C200),INDEX($D$190:$W$190,,$C200)-SUM($D200:BQ200),INDEX($D$190:$W$190,,$C200)/$F$176)))</f>
        <v>0</v>
      </c>
      <c r="BS200" s="2">
        <f>IF($F$176="n/a",0,IF(BS$178&lt;=$C200,0,IF(BS$178&gt;($F$176+$C200),INDEX($D$190:$W$190,,$C200)-SUM($D200:BR200),INDEX($D$190:$W$190,,$C200)/$F$176)))</f>
        <v>0</v>
      </c>
    </row>
    <row r="201" spans="2:71">
      <c r="B201" s="24">
        <v>2019</v>
      </c>
      <c r="C201" s="24">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c r="BQ201" s="2">
        <f>IF($F$176="n/a",0,IF(BQ$178&lt;=$C201,0,IF(BQ$178&gt;($F$176+$C201),INDEX($D$190:$W$190,,$C201)-SUM($D201:BP201),INDEX($D$190:$W$190,,$C201)/$F$176)))</f>
        <v>0</v>
      </c>
      <c r="BR201" s="2">
        <f>IF($F$176="n/a",0,IF(BR$178&lt;=$C201,0,IF(BR$178&gt;($F$176+$C201),INDEX($D$190:$W$190,,$C201)-SUM($D201:BQ201),INDEX($D$190:$W$190,,$C201)/$F$176)))</f>
        <v>0</v>
      </c>
      <c r="BS201" s="2">
        <f>IF($F$176="n/a",0,IF(BS$178&lt;=$C201,0,IF(BS$178&gt;($F$176+$C201),INDEX($D$190:$W$190,,$C201)-SUM($D201:BR201),INDEX($D$190:$W$190,,$C201)/$F$176)))</f>
        <v>0</v>
      </c>
    </row>
    <row r="202" spans="2:71">
      <c r="B202" s="24">
        <v>2020</v>
      </c>
      <c r="C202" s="24">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c r="BQ202" s="2">
        <f>IF($F$176="n/a",0,IF(BQ$178&lt;=$C202,0,IF(BQ$178&gt;($F$176+$C202),INDEX($D$190:$W$190,,$C202)-SUM($D202:BP202),INDEX($D$190:$W$190,,$C202)/$F$176)))</f>
        <v>0</v>
      </c>
      <c r="BR202" s="2">
        <f>IF($F$176="n/a",0,IF(BR$178&lt;=$C202,0,IF(BR$178&gt;($F$176+$C202),INDEX($D$190:$W$190,,$C202)-SUM($D202:BQ202),INDEX($D$190:$W$190,,$C202)/$F$176)))</f>
        <v>0</v>
      </c>
      <c r="BS202" s="2">
        <f>IF($F$176="n/a",0,IF(BS$178&lt;=$C202,0,IF(BS$178&gt;($F$176+$C202),INDEX($D$190:$W$190,,$C202)-SUM($D202:BR202),INDEX($D$190:$W$190,,$C202)/$F$176)))</f>
        <v>0</v>
      </c>
    </row>
    <row r="203" spans="2:71" outlineLevel="1">
      <c r="B203" s="24">
        <v>2021</v>
      </c>
      <c r="C203" s="24">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c r="BQ203" s="2">
        <f>IF($F$176="n/a",0,IF(BQ$178&lt;=$C203,0,IF(BQ$178&gt;($F$176+$C203),INDEX($D$190:$W$190,,$C203)-SUM($D203:BP203),INDEX($D$190:$W$190,,$C203)/$F$176)))</f>
        <v>0</v>
      </c>
      <c r="BR203" s="2">
        <f>IF($F$176="n/a",0,IF(BR$178&lt;=$C203,0,IF(BR$178&gt;($F$176+$C203),INDEX($D$190:$W$190,,$C203)-SUM($D203:BQ203),INDEX($D$190:$W$190,,$C203)/$F$176)))</f>
        <v>0</v>
      </c>
      <c r="BS203" s="2">
        <f>IF($F$176="n/a",0,IF(BS$178&lt;=$C203,0,IF(BS$178&gt;($F$176+$C203),INDEX($D$190:$W$190,,$C203)-SUM($D203:BR203),INDEX($D$190:$W$190,,$C203)/$F$176)))</f>
        <v>0</v>
      </c>
    </row>
    <row r="204" spans="2:71" outlineLevel="1">
      <c r="B204" s="24">
        <v>2022</v>
      </c>
      <c r="C204" s="24">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c r="BQ204" s="2">
        <f>IF($F$176="n/a",0,IF(BQ$178&lt;=$C204,0,IF(BQ$178&gt;($F$176+$C204),INDEX($D$190:$W$190,,$C204)-SUM($D204:BP204),INDEX($D$190:$W$190,,$C204)/$F$176)))</f>
        <v>0</v>
      </c>
      <c r="BR204" s="2">
        <f>IF($F$176="n/a",0,IF(BR$178&lt;=$C204,0,IF(BR$178&gt;($F$176+$C204),INDEX($D$190:$W$190,,$C204)-SUM($D204:BQ204),INDEX($D$190:$W$190,,$C204)/$F$176)))</f>
        <v>0</v>
      </c>
      <c r="BS204" s="2">
        <f>IF($F$176="n/a",0,IF(BS$178&lt;=$C204,0,IF(BS$178&gt;($F$176+$C204),INDEX($D$190:$W$190,,$C204)-SUM($D204:BR204),INDEX($D$190:$W$190,,$C204)/$F$176)))</f>
        <v>0</v>
      </c>
    </row>
    <row r="205" spans="2:71" outlineLevel="1">
      <c r="B205" s="24">
        <v>2023</v>
      </c>
      <c r="C205" s="24">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c r="BQ205" s="2">
        <f>IF($F$176="n/a",0,IF(BQ$178&lt;=$C205,0,IF(BQ$178&gt;($F$176+$C205),INDEX($D$190:$W$190,,$C205)-SUM($D205:BP205),INDEX($D$190:$W$190,,$C205)/$F$176)))</f>
        <v>0</v>
      </c>
      <c r="BR205" s="2">
        <f>IF($F$176="n/a",0,IF(BR$178&lt;=$C205,0,IF(BR$178&gt;($F$176+$C205),INDEX($D$190:$W$190,,$C205)-SUM($D205:BQ205),INDEX($D$190:$W$190,,$C205)/$F$176)))</f>
        <v>0</v>
      </c>
      <c r="BS205" s="2">
        <f>IF($F$176="n/a",0,IF(BS$178&lt;=$C205,0,IF(BS$178&gt;($F$176+$C205),INDEX($D$190:$W$190,,$C205)-SUM($D205:BR205),INDEX($D$190:$W$190,,$C205)/$F$176)))</f>
        <v>0</v>
      </c>
    </row>
    <row r="206" spans="2:71" outlineLevel="1">
      <c r="B206" s="24">
        <v>2024</v>
      </c>
      <c r="C206" s="24">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c r="BQ206" s="2">
        <f>IF($F$176="n/a",0,IF(BQ$178&lt;=$C206,0,IF(BQ$178&gt;($F$176+$C206),INDEX($D$190:$W$190,,$C206)-SUM($D206:BP206),INDEX($D$190:$W$190,,$C206)/$F$176)))</f>
        <v>0</v>
      </c>
      <c r="BR206" s="2">
        <f>IF($F$176="n/a",0,IF(BR$178&lt;=$C206,0,IF(BR$178&gt;($F$176+$C206),INDEX($D$190:$W$190,,$C206)-SUM($D206:BQ206),INDEX($D$190:$W$190,,$C206)/$F$176)))</f>
        <v>0</v>
      </c>
      <c r="BS206" s="2">
        <f>IF($F$176="n/a",0,IF(BS$178&lt;=$C206,0,IF(BS$178&gt;($F$176+$C206),INDEX($D$190:$W$190,,$C206)-SUM($D206:BR206),INDEX($D$190:$W$190,,$C206)/$F$176)))</f>
        <v>0</v>
      </c>
    </row>
    <row r="207" spans="2:71" outlineLevel="1">
      <c r="B207" s="24">
        <v>2025</v>
      </c>
      <c r="C207" s="24">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c r="BQ207" s="2">
        <f>IF($F$176="n/a",0,IF(BQ$178&lt;=$C207,0,IF(BQ$178&gt;($F$176+$C207),INDEX($D$190:$W$190,,$C207)-SUM($D207:BP207),INDEX($D$190:$W$190,,$C207)/$F$176)))</f>
        <v>0</v>
      </c>
      <c r="BR207" s="2">
        <f>IF($F$176="n/a",0,IF(BR$178&lt;=$C207,0,IF(BR$178&gt;($F$176+$C207),INDEX($D$190:$W$190,,$C207)-SUM($D207:BQ207),INDEX($D$190:$W$190,,$C207)/$F$176)))</f>
        <v>0</v>
      </c>
      <c r="BS207" s="2">
        <f>IF($F$176="n/a",0,IF(BS$178&lt;=$C207,0,IF(BS$178&gt;($F$176+$C207),INDEX($D$190:$W$190,,$C207)-SUM($D207:BR207),INDEX($D$190:$W$190,,$C207)/$F$176)))</f>
        <v>0</v>
      </c>
    </row>
    <row r="208" spans="2:71" outlineLevel="1">
      <c r="B208" s="24">
        <v>2026</v>
      </c>
      <c r="C208" s="24">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c r="BQ208" s="2">
        <f>IF($F$176="n/a",0,IF(BQ$178&lt;=$C208,0,IF(BQ$178&gt;($F$176+$C208),INDEX($D$190:$W$190,,$C208)-SUM($D208:BP208),INDEX($D$190:$W$190,,$C208)/$F$176)))</f>
        <v>0</v>
      </c>
      <c r="BR208" s="2">
        <f>IF($F$176="n/a",0,IF(BR$178&lt;=$C208,0,IF(BR$178&gt;($F$176+$C208),INDEX($D$190:$W$190,,$C208)-SUM($D208:BQ208),INDEX($D$190:$W$190,,$C208)/$F$176)))</f>
        <v>0</v>
      </c>
      <c r="BS208" s="2">
        <f>IF($F$176="n/a",0,IF(BS$178&lt;=$C208,0,IF(BS$178&gt;($F$176+$C208),INDEX($D$190:$W$190,,$C208)-SUM($D208:BR208),INDEX($D$190:$W$190,,$C208)/$F$176)))</f>
        <v>0</v>
      </c>
    </row>
    <row r="209" spans="2:71" outlineLevel="1">
      <c r="B209" s="24">
        <v>2027</v>
      </c>
      <c r="C209" s="24">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c r="BQ209" s="2">
        <f>IF($F$176="n/a",0,IF(BQ$178&lt;=$C209,0,IF(BQ$178&gt;($F$176+$C209),INDEX($D$190:$W$190,,$C209)-SUM($D209:BP209),INDEX($D$190:$W$190,,$C209)/$F$176)))</f>
        <v>0</v>
      </c>
      <c r="BR209" s="2">
        <f>IF($F$176="n/a",0,IF(BR$178&lt;=$C209,0,IF(BR$178&gt;($F$176+$C209),INDEX($D$190:$W$190,,$C209)-SUM($D209:BQ209),INDEX($D$190:$W$190,,$C209)/$F$176)))</f>
        <v>0</v>
      </c>
      <c r="BS209" s="2">
        <f>IF($F$176="n/a",0,IF(BS$178&lt;=$C209,0,IF(BS$178&gt;($F$176+$C209),INDEX($D$190:$W$190,,$C209)-SUM($D209:BR209),INDEX($D$190:$W$190,,$C209)/$F$176)))</f>
        <v>0</v>
      </c>
    </row>
    <row r="210" spans="2:71" outlineLevel="1">
      <c r="B210" s="24">
        <v>2028</v>
      </c>
      <c r="C210" s="24">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c r="BQ210" s="2">
        <f>IF($F$176="n/a",0,IF(BQ$178&lt;=$C210,0,IF(BQ$178&gt;($F$176+$C210),INDEX($D$190:$W$190,,$C210)-SUM($D210:BP210),INDEX($D$190:$W$190,,$C210)/$F$176)))</f>
        <v>0</v>
      </c>
      <c r="BR210" s="2">
        <f>IF($F$176="n/a",0,IF(BR$178&lt;=$C210,0,IF(BR$178&gt;($F$176+$C210),INDEX($D$190:$W$190,,$C210)-SUM($D210:BQ210),INDEX($D$190:$W$190,,$C210)/$F$176)))</f>
        <v>0</v>
      </c>
      <c r="BS210" s="2">
        <f>IF($F$176="n/a",0,IF(BS$178&lt;=$C210,0,IF(BS$178&gt;($F$176+$C210),INDEX($D$190:$W$190,,$C210)-SUM($D210:BR210),INDEX($D$190:$W$190,,$C210)/$F$176)))</f>
        <v>0</v>
      </c>
    </row>
    <row r="211" spans="2:71" outlineLevel="1">
      <c r="B211" s="24">
        <v>2029</v>
      </c>
      <c r="C211" s="24">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c r="BQ211" s="2">
        <f>IF($F$176="n/a",0,IF(BQ$178&lt;=$C211,0,IF(BQ$178&gt;($F$176+$C211),INDEX($D$190:$W$190,,$C211)-SUM($D211:BP211),INDEX($D$190:$W$190,,$C211)/$F$176)))</f>
        <v>0</v>
      </c>
      <c r="BR211" s="2">
        <f>IF($F$176="n/a",0,IF(BR$178&lt;=$C211,0,IF(BR$178&gt;($F$176+$C211),INDEX($D$190:$W$190,,$C211)-SUM($D211:BQ211),INDEX($D$190:$W$190,,$C211)/$F$176)))</f>
        <v>0</v>
      </c>
      <c r="BS211" s="2">
        <f>IF($F$176="n/a",0,IF(BS$178&lt;=$C211,0,IF(BS$178&gt;($F$176+$C211),INDEX($D$190:$W$190,,$C211)-SUM($D211:BR211),INDEX($D$190:$W$190,,$C211)/$F$176)))</f>
        <v>0</v>
      </c>
    </row>
    <row r="212" spans="2:71" outlineLevel="1">
      <c r="B212" s="24">
        <v>2030</v>
      </c>
      <c r="C212" s="24">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c r="BQ212" s="2">
        <f>IF($F$176="n/a",0,IF(BQ$178&lt;=$C212,0,IF(BQ$178&gt;($F$176+$C212),INDEX($D$190:$W$190,,$C212)-SUM($D212:BP212),INDEX($D$190:$W$190,,$C212)/$F$176)))</f>
        <v>0</v>
      </c>
      <c r="BR212" s="2">
        <f>IF($F$176="n/a",0,IF(BR$178&lt;=$C212,0,IF(BR$178&gt;($F$176+$C212),INDEX($D$190:$W$190,,$C212)-SUM($D212:BQ212),INDEX($D$190:$W$190,,$C212)/$F$176)))</f>
        <v>0</v>
      </c>
      <c r="BS212" s="2">
        <f>IF($F$176="n/a",0,IF(BS$178&lt;=$C212,0,IF(BS$178&gt;($F$176+$C212),INDEX($D$190:$W$190,,$C212)-SUM($D212:BR212),INDEX($D$190:$W$190,,$C212)/$F$176)))</f>
        <v>0</v>
      </c>
    </row>
    <row r="213" spans="2:71">
      <c r="B213" s="24"/>
      <c r="C213" s="24"/>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2:71">
      <c r="B214" t="s">
        <v>26</v>
      </c>
      <c r="D214" s="2">
        <f>SUM(D193:D212)</f>
        <v>0</v>
      </c>
      <c r="E214" s="2">
        <f t="shared" ref="E214:BK214" si="88">SUM(E193:E212)</f>
        <v>0</v>
      </c>
      <c r="F214" s="2">
        <f t="shared" si="88"/>
        <v>0</v>
      </c>
      <c r="G214" s="2">
        <f t="shared" si="88"/>
        <v>0</v>
      </c>
      <c r="H214" s="2">
        <f t="shared" si="88"/>
        <v>0</v>
      </c>
      <c r="I214" s="2">
        <f t="shared" si="88"/>
        <v>0</v>
      </c>
      <c r="J214" s="2">
        <f t="shared" si="88"/>
        <v>0</v>
      </c>
      <c r="K214" s="2">
        <f t="shared" si="88"/>
        <v>0</v>
      </c>
      <c r="L214" s="2">
        <f t="shared" si="88"/>
        <v>0</v>
      </c>
      <c r="M214" s="2">
        <f t="shared" si="88"/>
        <v>0</v>
      </c>
      <c r="N214" s="2">
        <f t="shared" si="88"/>
        <v>0</v>
      </c>
      <c r="O214" s="2">
        <f t="shared" si="88"/>
        <v>0</v>
      </c>
      <c r="P214" s="2">
        <f t="shared" si="88"/>
        <v>0</v>
      </c>
      <c r="Q214" s="2">
        <f t="shared" si="88"/>
        <v>0</v>
      </c>
      <c r="R214" s="2">
        <f t="shared" si="88"/>
        <v>0</v>
      </c>
      <c r="S214" s="2">
        <f t="shared" si="88"/>
        <v>0</v>
      </c>
      <c r="T214" s="2">
        <f t="shared" si="88"/>
        <v>0</v>
      </c>
      <c r="U214" s="2">
        <f t="shared" si="88"/>
        <v>0</v>
      </c>
      <c r="V214" s="2">
        <f t="shared" si="88"/>
        <v>0</v>
      </c>
      <c r="W214" s="2">
        <f t="shared" si="88"/>
        <v>0</v>
      </c>
      <c r="X214" s="2">
        <f t="shared" si="88"/>
        <v>0</v>
      </c>
      <c r="Y214" s="2">
        <f t="shared" si="88"/>
        <v>0</v>
      </c>
      <c r="Z214" s="2">
        <f t="shared" si="88"/>
        <v>0</v>
      </c>
      <c r="AA214" s="2">
        <f t="shared" si="88"/>
        <v>0</v>
      </c>
      <c r="AB214" s="2">
        <f t="shared" si="88"/>
        <v>0</v>
      </c>
      <c r="AC214" s="2">
        <f t="shared" si="88"/>
        <v>0</v>
      </c>
      <c r="AD214" s="2">
        <f t="shared" si="88"/>
        <v>0</v>
      </c>
      <c r="AE214" s="2">
        <f t="shared" si="88"/>
        <v>0</v>
      </c>
      <c r="AF214" s="2">
        <f t="shared" si="88"/>
        <v>0</v>
      </c>
      <c r="AG214" s="2">
        <f t="shared" si="88"/>
        <v>0</v>
      </c>
      <c r="AH214" s="2">
        <f t="shared" si="88"/>
        <v>0</v>
      </c>
      <c r="AI214" s="2">
        <f t="shared" si="88"/>
        <v>0</v>
      </c>
      <c r="AJ214" s="2">
        <f t="shared" si="88"/>
        <v>0</v>
      </c>
      <c r="AK214" s="2">
        <f t="shared" si="88"/>
        <v>0</v>
      </c>
      <c r="AL214" s="2">
        <f t="shared" si="88"/>
        <v>0</v>
      </c>
      <c r="AM214" s="2">
        <f t="shared" si="88"/>
        <v>0</v>
      </c>
      <c r="AN214" s="2">
        <f t="shared" si="88"/>
        <v>0</v>
      </c>
      <c r="AO214" s="2">
        <f t="shared" si="88"/>
        <v>0</v>
      </c>
      <c r="AP214" s="2">
        <f t="shared" si="88"/>
        <v>0</v>
      </c>
      <c r="AQ214" s="2">
        <f t="shared" si="88"/>
        <v>0</v>
      </c>
      <c r="AR214" s="2">
        <f t="shared" si="88"/>
        <v>0</v>
      </c>
      <c r="AS214" s="2">
        <f t="shared" si="88"/>
        <v>0</v>
      </c>
      <c r="AT214" s="2">
        <f t="shared" si="88"/>
        <v>0</v>
      </c>
      <c r="AU214" s="2">
        <f t="shared" si="88"/>
        <v>0</v>
      </c>
      <c r="AV214" s="2">
        <f t="shared" si="88"/>
        <v>0</v>
      </c>
      <c r="AW214" s="2">
        <f t="shared" si="88"/>
        <v>0</v>
      </c>
      <c r="AX214" s="2">
        <f t="shared" si="88"/>
        <v>0</v>
      </c>
      <c r="AY214" s="2">
        <f t="shared" si="88"/>
        <v>0</v>
      </c>
      <c r="AZ214" s="2">
        <f t="shared" si="88"/>
        <v>0</v>
      </c>
      <c r="BA214" s="2">
        <f t="shared" si="88"/>
        <v>0</v>
      </c>
      <c r="BB214" s="2">
        <f t="shared" si="88"/>
        <v>0</v>
      </c>
      <c r="BC214" s="2">
        <f t="shared" si="88"/>
        <v>0</v>
      </c>
      <c r="BD214" s="2">
        <f t="shared" si="88"/>
        <v>0</v>
      </c>
      <c r="BE214" s="2">
        <f t="shared" si="88"/>
        <v>0</v>
      </c>
      <c r="BF214" s="2">
        <f t="shared" si="88"/>
        <v>0</v>
      </c>
      <c r="BG214" s="2">
        <f t="shared" si="88"/>
        <v>0</v>
      </c>
      <c r="BH214" s="2">
        <f t="shared" si="88"/>
        <v>0</v>
      </c>
      <c r="BI214" s="2">
        <f t="shared" si="88"/>
        <v>0</v>
      </c>
      <c r="BJ214" s="2">
        <f t="shared" si="88"/>
        <v>0</v>
      </c>
      <c r="BK214" s="2">
        <f t="shared" si="88"/>
        <v>0</v>
      </c>
      <c r="BL214" s="2">
        <f t="shared" ref="BL214:BP214" si="89">SUM(BL193:BL212)</f>
        <v>0</v>
      </c>
      <c r="BM214" s="2">
        <f t="shared" si="89"/>
        <v>0</v>
      </c>
      <c r="BN214" s="2">
        <f t="shared" si="89"/>
        <v>0</v>
      </c>
      <c r="BO214" s="2">
        <f t="shared" si="89"/>
        <v>0</v>
      </c>
      <c r="BP214" s="2">
        <f t="shared" si="89"/>
        <v>0</v>
      </c>
      <c r="BQ214" s="2">
        <f t="shared" ref="BQ214:BS214" si="90">SUM(BQ193:BQ212)</f>
        <v>0</v>
      </c>
      <c r="BR214" s="2">
        <f t="shared" si="90"/>
        <v>0</v>
      </c>
      <c r="BS214" s="2">
        <f t="shared" si="90"/>
        <v>0</v>
      </c>
    </row>
    <row r="215" spans="2:7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2:71">
      <c r="B216" t="s">
        <v>24</v>
      </c>
      <c r="D216" s="2">
        <f t="shared" ref="D216:AI216" si="91">D181+D214</f>
        <v>0.38897486718899543</v>
      </c>
      <c r="E216" s="2">
        <f t="shared" si="91"/>
        <v>0</v>
      </c>
      <c r="F216" s="2">
        <f t="shared" si="91"/>
        <v>0</v>
      </c>
      <c r="G216" s="2">
        <f t="shared" si="91"/>
        <v>0</v>
      </c>
      <c r="H216" s="2">
        <f t="shared" si="91"/>
        <v>0</v>
      </c>
      <c r="I216" s="2">
        <f t="shared" si="91"/>
        <v>0</v>
      </c>
      <c r="J216" s="2">
        <f t="shared" si="91"/>
        <v>0</v>
      </c>
      <c r="K216" s="2">
        <f t="shared" si="91"/>
        <v>0</v>
      </c>
      <c r="L216" s="2">
        <f t="shared" si="91"/>
        <v>0</v>
      </c>
      <c r="M216" s="2">
        <f t="shared" si="91"/>
        <v>0</v>
      </c>
      <c r="N216" s="177">
        <f t="shared" si="91"/>
        <v>0</v>
      </c>
      <c r="O216" s="2">
        <f t="shared" si="91"/>
        <v>0</v>
      </c>
      <c r="P216" s="2">
        <f t="shared" si="91"/>
        <v>0</v>
      </c>
      <c r="Q216" s="2">
        <f t="shared" si="91"/>
        <v>0</v>
      </c>
      <c r="R216" s="2">
        <f t="shared" si="91"/>
        <v>0</v>
      </c>
      <c r="S216" s="2">
        <f t="shared" si="91"/>
        <v>0</v>
      </c>
      <c r="T216" s="2">
        <f t="shared" si="91"/>
        <v>0</v>
      </c>
      <c r="U216" s="2">
        <f t="shared" si="91"/>
        <v>0</v>
      </c>
      <c r="V216" s="2">
        <f t="shared" si="91"/>
        <v>0</v>
      </c>
      <c r="W216" s="2">
        <f t="shared" si="91"/>
        <v>0</v>
      </c>
      <c r="X216" s="2">
        <f t="shared" si="91"/>
        <v>0</v>
      </c>
      <c r="Y216" s="2">
        <f t="shared" si="91"/>
        <v>0</v>
      </c>
      <c r="Z216" s="2">
        <f t="shared" si="91"/>
        <v>0</v>
      </c>
      <c r="AA216" s="2">
        <f t="shared" si="91"/>
        <v>0</v>
      </c>
      <c r="AB216" s="2">
        <f t="shared" si="91"/>
        <v>0</v>
      </c>
      <c r="AC216" s="2">
        <f t="shared" si="91"/>
        <v>0</v>
      </c>
      <c r="AD216" s="2">
        <f t="shared" si="91"/>
        <v>0</v>
      </c>
      <c r="AE216" s="2">
        <f t="shared" si="91"/>
        <v>0</v>
      </c>
      <c r="AF216" s="2">
        <f t="shared" si="91"/>
        <v>0</v>
      </c>
      <c r="AG216" s="2">
        <f t="shared" si="91"/>
        <v>0</v>
      </c>
      <c r="AH216" s="2">
        <f t="shared" si="91"/>
        <v>0</v>
      </c>
      <c r="AI216" s="2">
        <f t="shared" si="91"/>
        <v>0</v>
      </c>
      <c r="AJ216" s="2">
        <f t="shared" ref="AJ216:BK216" si="92">AJ181+AJ214</f>
        <v>0</v>
      </c>
      <c r="AK216" s="2">
        <f t="shared" si="92"/>
        <v>0</v>
      </c>
      <c r="AL216" s="2">
        <f t="shared" si="92"/>
        <v>0</v>
      </c>
      <c r="AM216" s="2">
        <f t="shared" si="92"/>
        <v>0</v>
      </c>
      <c r="AN216" s="2">
        <f t="shared" si="92"/>
        <v>0</v>
      </c>
      <c r="AO216" s="2">
        <f t="shared" si="92"/>
        <v>0</v>
      </c>
      <c r="AP216" s="2">
        <f t="shared" si="92"/>
        <v>0</v>
      </c>
      <c r="AQ216" s="2">
        <f t="shared" si="92"/>
        <v>0</v>
      </c>
      <c r="AR216" s="2">
        <f t="shared" si="92"/>
        <v>0</v>
      </c>
      <c r="AS216" s="2">
        <f t="shared" si="92"/>
        <v>0</v>
      </c>
      <c r="AT216" s="2">
        <f t="shared" si="92"/>
        <v>0</v>
      </c>
      <c r="AU216" s="2">
        <f t="shared" si="92"/>
        <v>0</v>
      </c>
      <c r="AV216" s="2">
        <f t="shared" si="92"/>
        <v>0</v>
      </c>
      <c r="AW216" s="2">
        <f t="shared" si="92"/>
        <v>0</v>
      </c>
      <c r="AX216" s="2">
        <f t="shared" si="92"/>
        <v>0</v>
      </c>
      <c r="AY216" s="2">
        <f t="shared" si="92"/>
        <v>0</v>
      </c>
      <c r="AZ216" s="2">
        <f t="shared" si="92"/>
        <v>0</v>
      </c>
      <c r="BA216" s="2">
        <f t="shared" si="92"/>
        <v>0</v>
      </c>
      <c r="BB216" s="2">
        <f t="shared" si="92"/>
        <v>0</v>
      </c>
      <c r="BC216" s="2">
        <f t="shared" si="92"/>
        <v>0</v>
      </c>
      <c r="BD216" s="2">
        <f t="shared" si="92"/>
        <v>0</v>
      </c>
      <c r="BE216" s="2">
        <f t="shared" si="92"/>
        <v>0</v>
      </c>
      <c r="BF216" s="2">
        <f t="shared" si="92"/>
        <v>0</v>
      </c>
      <c r="BG216" s="2">
        <f t="shared" si="92"/>
        <v>0</v>
      </c>
      <c r="BH216" s="2">
        <f t="shared" si="92"/>
        <v>0</v>
      </c>
      <c r="BI216" s="2">
        <f t="shared" si="92"/>
        <v>0</v>
      </c>
      <c r="BJ216" s="2">
        <f t="shared" si="92"/>
        <v>0</v>
      </c>
      <c r="BK216" s="2">
        <f t="shared" si="92"/>
        <v>0</v>
      </c>
      <c r="BL216" s="2">
        <f t="shared" ref="BL216:BP216" si="93">BL181+BL214</f>
        <v>0</v>
      </c>
      <c r="BM216" s="2">
        <f t="shared" si="93"/>
        <v>0</v>
      </c>
      <c r="BN216" s="2">
        <f t="shared" si="93"/>
        <v>0</v>
      </c>
      <c r="BO216" s="2">
        <f t="shared" si="93"/>
        <v>0</v>
      </c>
      <c r="BP216" s="2">
        <f t="shared" si="93"/>
        <v>0</v>
      </c>
      <c r="BQ216" s="2">
        <f t="shared" ref="BQ216:BS216" si="94">BQ181+BQ214</f>
        <v>0</v>
      </c>
      <c r="BR216" s="2">
        <f t="shared" si="94"/>
        <v>0</v>
      </c>
      <c r="BS216" s="2">
        <f t="shared" si="94"/>
        <v>0</v>
      </c>
    </row>
    <row r="217" spans="2:71">
      <c r="B217" t="s">
        <v>25</v>
      </c>
      <c r="D217" s="2">
        <f>D190-D214</f>
        <v>0</v>
      </c>
      <c r="E217" s="2">
        <f t="shared" ref="E217:AJ217" si="95">E190-E214+D217</f>
        <v>0</v>
      </c>
      <c r="F217" s="2">
        <f t="shared" si="95"/>
        <v>0</v>
      </c>
      <c r="G217" s="2">
        <f t="shared" si="95"/>
        <v>0</v>
      </c>
      <c r="H217" s="2">
        <f t="shared" si="95"/>
        <v>0</v>
      </c>
      <c r="I217" s="2">
        <f t="shared" si="95"/>
        <v>0</v>
      </c>
      <c r="J217" s="2">
        <f t="shared" si="95"/>
        <v>0</v>
      </c>
      <c r="K217" s="2">
        <f t="shared" si="95"/>
        <v>0</v>
      </c>
      <c r="L217" s="2">
        <f t="shared" si="95"/>
        <v>0</v>
      </c>
      <c r="M217" s="2">
        <f t="shared" si="95"/>
        <v>0</v>
      </c>
      <c r="N217" s="2">
        <f t="shared" si="95"/>
        <v>0</v>
      </c>
      <c r="O217" s="2">
        <f t="shared" si="95"/>
        <v>0</v>
      </c>
      <c r="P217" s="2">
        <f t="shared" si="95"/>
        <v>0</v>
      </c>
      <c r="Q217" s="2">
        <f t="shared" si="95"/>
        <v>0</v>
      </c>
      <c r="R217" s="2">
        <f t="shared" si="95"/>
        <v>0</v>
      </c>
      <c r="S217" s="2">
        <f t="shared" si="95"/>
        <v>0</v>
      </c>
      <c r="T217" s="2">
        <f t="shared" si="95"/>
        <v>0</v>
      </c>
      <c r="U217" s="2">
        <f t="shared" si="95"/>
        <v>0</v>
      </c>
      <c r="V217" s="2">
        <f t="shared" si="95"/>
        <v>0</v>
      </c>
      <c r="W217" s="2">
        <f t="shared" si="95"/>
        <v>0</v>
      </c>
      <c r="X217" s="2">
        <f t="shared" si="95"/>
        <v>0</v>
      </c>
      <c r="Y217" s="2">
        <f t="shared" si="95"/>
        <v>0</v>
      </c>
      <c r="Z217" s="2">
        <f t="shared" si="95"/>
        <v>0</v>
      </c>
      <c r="AA217" s="2">
        <f t="shared" si="95"/>
        <v>0</v>
      </c>
      <c r="AB217" s="2">
        <f t="shared" si="95"/>
        <v>0</v>
      </c>
      <c r="AC217" s="2">
        <f t="shared" si="95"/>
        <v>0</v>
      </c>
      <c r="AD217" s="2">
        <f t="shared" si="95"/>
        <v>0</v>
      </c>
      <c r="AE217" s="2">
        <f t="shared" si="95"/>
        <v>0</v>
      </c>
      <c r="AF217" s="2">
        <f t="shared" si="95"/>
        <v>0</v>
      </c>
      <c r="AG217" s="2">
        <f t="shared" si="95"/>
        <v>0</v>
      </c>
      <c r="AH217" s="2">
        <f t="shared" si="95"/>
        <v>0</v>
      </c>
      <c r="AI217" s="2">
        <f t="shared" si="95"/>
        <v>0</v>
      </c>
      <c r="AJ217" s="2">
        <f t="shared" si="95"/>
        <v>0</v>
      </c>
      <c r="AK217" s="2">
        <f t="shared" ref="AK217:BK217" si="96">AK190-AK214+AJ217</f>
        <v>0</v>
      </c>
      <c r="AL217" s="2">
        <f t="shared" si="96"/>
        <v>0</v>
      </c>
      <c r="AM217" s="2">
        <f t="shared" si="96"/>
        <v>0</v>
      </c>
      <c r="AN217" s="2">
        <f t="shared" si="96"/>
        <v>0</v>
      </c>
      <c r="AO217" s="2">
        <f t="shared" si="96"/>
        <v>0</v>
      </c>
      <c r="AP217" s="2">
        <f t="shared" si="96"/>
        <v>0</v>
      </c>
      <c r="AQ217" s="2">
        <f t="shared" si="96"/>
        <v>0</v>
      </c>
      <c r="AR217" s="2">
        <f t="shared" si="96"/>
        <v>0</v>
      </c>
      <c r="AS217" s="2">
        <f t="shared" si="96"/>
        <v>0</v>
      </c>
      <c r="AT217" s="2">
        <f t="shared" si="96"/>
        <v>0</v>
      </c>
      <c r="AU217" s="2">
        <f t="shared" si="96"/>
        <v>0</v>
      </c>
      <c r="AV217" s="2">
        <f t="shared" si="96"/>
        <v>0</v>
      </c>
      <c r="AW217" s="2">
        <f t="shared" si="96"/>
        <v>0</v>
      </c>
      <c r="AX217" s="2">
        <f t="shared" si="96"/>
        <v>0</v>
      </c>
      <c r="AY217" s="2">
        <f t="shared" si="96"/>
        <v>0</v>
      </c>
      <c r="AZ217" s="2">
        <f t="shared" si="96"/>
        <v>0</v>
      </c>
      <c r="BA217" s="2">
        <f t="shared" si="96"/>
        <v>0</v>
      </c>
      <c r="BB217" s="2">
        <f t="shared" si="96"/>
        <v>0</v>
      </c>
      <c r="BC217" s="2">
        <f t="shared" si="96"/>
        <v>0</v>
      </c>
      <c r="BD217" s="2">
        <f t="shared" si="96"/>
        <v>0</v>
      </c>
      <c r="BE217" s="2">
        <f t="shared" si="96"/>
        <v>0</v>
      </c>
      <c r="BF217" s="2">
        <f t="shared" si="96"/>
        <v>0</v>
      </c>
      <c r="BG217" s="2">
        <f t="shared" si="96"/>
        <v>0</v>
      </c>
      <c r="BH217" s="2">
        <f t="shared" si="96"/>
        <v>0</v>
      </c>
      <c r="BI217" s="2">
        <f t="shared" si="96"/>
        <v>0</v>
      </c>
      <c r="BJ217" s="2">
        <f t="shared" si="96"/>
        <v>0</v>
      </c>
      <c r="BK217" s="2">
        <f t="shared" si="96"/>
        <v>0</v>
      </c>
      <c r="BL217" s="2">
        <f t="shared" ref="BL217:BQ217" si="97">BL190-BL214+BK217</f>
        <v>0</v>
      </c>
      <c r="BM217" s="2">
        <f t="shared" si="97"/>
        <v>0</v>
      </c>
      <c r="BN217" s="2">
        <f t="shared" si="97"/>
        <v>0</v>
      </c>
      <c r="BO217" s="2">
        <f t="shared" si="97"/>
        <v>0</v>
      </c>
      <c r="BP217" s="2">
        <f t="shared" si="97"/>
        <v>0</v>
      </c>
      <c r="BQ217" s="2">
        <f t="shared" si="97"/>
        <v>0</v>
      </c>
      <c r="BR217" s="2">
        <f t="shared" ref="BR217" si="98">BR190-BR214+BQ217</f>
        <v>0</v>
      </c>
      <c r="BS217" s="2">
        <f t="shared" ref="BS217" si="99">BS190-BS214+BR217</f>
        <v>0</v>
      </c>
    </row>
    <row r="218" spans="2:71">
      <c r="B218" t="s">
        <v>27</v>
      </c>
      <c r="D218" s="2">
        <f t="shared" ref="D218:AI218" si="100">D187+D217</f>
        <v>0</v>
      </c>
      <c r="E218" s="2">
        <f t="shared" si="100"/>
        <v>0</v>
      </c>
      <c r="F218" s="2">
        <f t="shared" si="100"/>
        <v>0</v>
      </c>
      <c r="G218" s="2">
        <f t="shared" si="100"/>
        <v>0</v>
      </c>
      <c r="H218" s="2">
        <f t="shared" si="100"/>
        <v>0</v>
      </c>
      <c r="I218" s="2">
        <f t="shared" si="100"/>
        <v>0</v>
      </c>
      <c r="J218" s="2">
        <f t="shared" si="100"/>
        <v>0</v>
      </c>
      <c r="K218" s="2">
        <f t="shared" si="100"/>
        <v>0</v>
      </c>
      <c r="L218" s="2">
        <f t="shared" si="100"/>
        <v>0</v>
      </c>
      <c r="M218" s="2">
        <f t="shared" si="100"/>
        <v>0</v>
      </c>
      <c r="N218" s="2">
        <f t="shared" si="100"/>
        <v>0</v>
      </c>
      <c r="O218" s="2">
        <f t="shared" si="100"/>
        <v>0</v>
      </c>
      <c r="P218" s="2">
        <f t="shared" si="100"/>
        <v>0</v>
      </c>
      <c r="Q218" s="2">
        <f t="shared" si="100"/>
        <v>0</v>
      </c>
      <c r="R218" s="2">
        <f t="shared" si="100"/>
        <v>0</v>
      </c>
      <c r="S218" s="2">
        <f t="shared" si="100"/>
        <v>0</v>
      </c>
      <c r="T218" s="2">
        <f t="shared" si="100"/>
        <v>0</v>
      </c>
      <c r="U218" s="2">
        <f t="shared" si="100"/>
        <v>0</v>
      </c>
      <c r="V218" s="2">
        <f t="shared" si="100"/>
        <v>0</v>
      </c>
      <c r="W218" s="2">
        <f t="shared" si="100"/>
        <v>0</v>
      </c>
      <c r="X218" s="2">
        <f t="shared" si="100"/>
        <v>0</v>
      </c>
      <c r="Y218" s="2">
        <f t="shared" si="100"/>
        <v>0</v>
      </c>
      <c r="Z218" s="2">
        <f t="shared" si="100"/>
        <v>0</v>
      </c>
      <c r="AA218" s="2">
        <f t="shared" si="100"/>
        <v>0</v>
      </c>
      <c r="AB218" s="2">
        <f t="shared" si="100"/>
        <v>0</v>
      </c>
      <c r="AC218" s="2">
        <f t="shared" si="100"/>
        <v>0</v>
      </c>
      <c r="AD218" s="2">
        <f t="shared" si="100"/>
        <v>0</v>
      </c>
      <c r="AE218" s="2">
        <f t="shared" si="100"/>
        <v>0</v>
      </c>
      <c r="AF218" s="2">
        <f t="shared" si="100"/>
        <v>0</v>
      </c>
      <c r="AG218" s="2">
        <f t="shared" si="100"/>
        <v>0</v>
      </c>
      <c r="AH218" s="2">
        <f t="shared" si="100"/>
        <v>0</v>
      </c>
      <c r="AI218" s="2">
        <f t="shared" si="100"/>
        <v>0</v>
      </c>
      <c r="AJ218" s="2">
        <f t="shared" ref="AJ218:BK218" si="101">AJ187+AJ217</f>
        <v>0</v>
      </c>
      <c r="AK218" s="2">
        <f t="shared" si="101"/>
        <v>0</v>
      </c>
      <c r="AL218" s="2">
        <f t="shared" si="101"/>
        <v>0</v>
      </c>
      <c r="AM218" s="2">
        <f t="shared" si="101"/>
        <v>0</v>
      </c>
      <c r="AN218" s="2">
        <f t="shared" si="101"/>
        <v>0</v>
      </c>
      <c r="AO218" s="2">
        <f t="shared" si="101"/>
        <v>0</v>
      </c>
      <c r="AP218" s="2">
        <f t="shared" si="101"/>
        <v>0</v>
      </c>
      <c r="AQ218" s="2">
        <f t="shared" si="101"/>
        <v>0</v>
      </c>
      <c r="AR218" s="2">
        <f t="shared" si="101"/>
        <v>0</v>
      </c>
      <c r="AS218" s="2">
        <f t="shared" si="101"/>
        <v>0</v>
      </c>
      <c r="AT218" s="2">
        <f t="shared" si="101"/>
        <v>0</v>
      </c>
      <c r="AU218" s="2">
        <f t="shared" si="101"/>
        <v>0</v>
      </c>
      <c r="AV218" s="2">
        <f t="shared" si="101"/>
        <v>0</v>
      </c>
      <c r="AW218" s="2">
        <f t="shared" si="101"/>
        <v>0</v>
      </c>
      <c r="AX218" s="2">
        <f t="shared" si="101"/>
        <v>0</v>
      </c>
      <c r="AY218" s="2">
        <f t="shared" si="101"/>
        <v>0</v>
      </c>
      <c r="AZ218" s="2">
        <f t="shared" si="101"/>
        <v>0</v>
      </c>
      <c r="BA218" s="2">
        <f t="shared" si="101"/>
        <v>0</v>
      </c>
      <c r="BB218" s="2">
        <f t="shared" si="101"/>
        <v>0</v>
      </c>
      <c r="BC218" s="2">
        <f t="shared" si="101"/>
        <v>0</v>
      </c>
      <c r="BD218" s="2">
        <f t="shared" si="101"/>
        <v>0</v>
      </c>
      <c r="BE218" s="2">
        <f t="shared" si="101"/>
        <v>0</v>
      </c>
      <c r="BF218" s="2">
        <f t="shared" si="101"/>
        <v>0</v>
      </c>
      <c r="BG218" s="2">
        <f t="shared" si="101"/>
        <v>0</v>
      </c>
      <c r="BH218" s="2">
        <f t="shared" si="101"/>
        <v>0</v>
      </c>
      <c r="BI218" s="2">
        <f t="shared" si="101"/>
        <v>0</v>
      </c>
      <c r="BJ218" s="2">
        <f t="shared" si="101"/>
        <v>0</v>
      </c>
      <c r="BK218" s="2">
        <f t="shared" si="101"/>
        <v>0</v>
      </c>
      <c r="BL218" s="2">
        <f t="shared" ref="BL218" si="102">BL187+BL217</f>
        <v>0</v>
      </c>
      <c r="BM218" s="2">
        <f t="shared" ref="BM218" si="103">BM187+BM217</f>
        <v>0</v>
      </c>
      <c r="BN218" s="2">
        <f t="shared" ref="BN218" si="104">BN187+BN217</f>
        <v>0</v>
      </c>
      <c r="BO218" s="2">
        <f t="shared" ref="BO218" si="105">BO187+BO217</f>
        <v>0</v>
      </c>
      <c r="BP218" s="2">
        <f t="shared" ref="BP218:BQ218" si="106">BP187+BP217</f>
        <v>0</v>
      </c>
      <c r="BQ218" s="2">
        <f t="shared" si="106"/>
        <v>0</v>
      </c>
      <c r="BR218" s="2">
        <f t="shared" ref="BR218:BS218" si="107">BR187+BR217</f>
        <v>0</v>
      </c>
      <c r="BS218" s="2">
        <f t="shared" si="107"/>
        <v>0</v>
      </c>
    </row>
    <row r="220" spans="2:71" s="3" customFormat="1">
      <c r="B220" s="3" t="s">
        <v>10</v>
      </c>
    </row>
    <row r="221" spans="2:71" s="4" customFormat="1">
      <c r="F221" s="22" t="s">
        <v>50</v>
      </c>
      <c r="G221" s="22" t="s">
        <v>49</v>
      </c>
    </row>
    <row r="222" spans="2:71">
      <c r="D222" s="1" t="s">
        <v>2</v>
      </c>
      <c r="E222" s="1" t="s">
        <v>1</v>
      </c>
      <c r="F222" s="1" t="s">
        <v>3</v>
      </c>
      <c r="G222" s="1" t="s">
        <v>3</v>
      </c>
    </row>
    <row r="223" spans="2:71">
      <c r="B223" t="s">
        <v>16</v>
      </c>
      <c r="D223" s="2">
        <f>'OAV 2011'!C9</f>
        <v>1.6653345369377348E-15</v>
      </c>
      <c r="E223" s="2">
        <f>'OAV 2011'!D9</f>
        <v>1</v>
      </c>
      <c r="F223" s="2">
        <f>'OAV 2011'!E9</f>
        <v>5</v>
      </c>
      <c r="G223" s="18">
        <v>10</v>
      </c>
      <c r="H223" s="15" t="s">
        <v>28</v>
      </c>
      <c r="I223" s="206">
        <f>IF(OR(E223&lt;I225,E223="n/a"),0,(E223-5)*(H234-H232)/H234+(F223-5)*H232/H234)</f>
        <v>0</v>
      </c>
      <c r="J223" s="207" t="s">
        <v>81</v>
      </c>
      <c r="K223" s="208" t="s">
        <v>82</v>
      </c>
      <c r="L223" s="208"/>
      <c r="M223" s="208"/>
      <c r="N223" s="208"/>
    </row>
    <row r="225" spans="2:71">
      <c r="D225" s="1">
        <v>1</v>
      </c>
      <c r="E225" s="1">
        <v>2</v>
      </c>
      <c r="F225" s="1">
        <v>3</v>
      </c>
      <c r="G225" s="1">
        <v>4</v>
      </c>
      <c r="H225" s="1">
        <v>5</v>
      </c>
      <c r="I225" s="1">
        <v>6</v>
      </c>
      <c r="J225" s="1">
        <v>7</v>
      </c>
      <c r="K225" s="1">
        <v>8</v>
      </c>
      <c r="L225" s="1">
        <v>9</v>
      </c>
      <c r="M225" s="1">
        <v>10</v>
      </c>
      <c r="N225" s="1">
        <v>11</v>
      </c>
      <c r="O225" s="1">
        <v>12</v>
      </c>
      <c r="P225" s="1">
        <v>13</v>
      </c>
      <c r="Q225" s="1">
        <v>14</v>
      </c>
      <c r="R225" s="1">
        <v>15</v>
      </c>
      <c r="S225" s="1">
        <v>16</v>
      </c>
      <c r="T225" s="1">
        <v>17</v>
      </c>
      <c r="U225" s="1">
        <v>18</v>
      </c>
      <c r="V225" s="1">
        <v>19</v>
      </c>
      <c r="W225" s="1">
        <v>20</v>
      </c>
      <c r="X225" s="1">
        <v>21</v>
      </c>
      <c r="Y225" s="1">
        <v>22</v>
      </c>
      <c r="Z225" s="1">
        <v>23</v>
      </c>
      <c r="AA225" s="1">
        <v>24</v>
      </c>
      <c r="AB225" s="1">
        <v>25</v>
      </c>
      <c r="AC225" s="1">
        <v>26</v>
      </c>
      <c r="AD225" s="1">
        <v>27</v>
      </c>
      <c r="AE225" s="1">
        <v>28</v>
      </c>
      <c r="AF225" s="1">
        <v>29</v>
      </c>
      <c r="AG225" s="1">
        <v>30</v>
      </c>
      <c r="AH225" s="1">
        <v>31</v>
      </c>
      <c r="AI225" s="1">
        <v>32</v>
      </c>
      <c r="AJ225" s="1">
        <v>33</v>
      </c>
      <c r="AK225" s="1">
        <v>34</v>
      </c>
      <c r="AL225" s="1">
        <v>35</v>
      </c>
      <c r="AM225" s="1">
        <v>36</v>
      </c>
      <c r="AN225" s="1">
        <v>37</v>
      </c>
      <c r="AO225" s="1">
        <v>38</v>
      </c>
      <c r="AP225" s="1">
        <v>39</v>
      </c>
      <c r="AQ225" s="1">
        <v>40</v>
      </c>
      <c r="AR225" s="1">
        <v>41</v>
      </c>
      <c r="AS225" s="1">
        <v>42</v>
      </c>
      <c r="AT225" s="1">
        <v>43</v>
      </c>
      <c r="AU225" s="1">
        <v>44</v>
      </c>
      <c r="AV225" s="1">
        <v>45</v>
      </c>
      <c r="AW225" s="1">
        <v>46</v>
      </c>
      <c r="AX225" s="1">
        <v>47</v>
      </c>
      <c r="AY225" s="1">
        <v>48</v>
      </c>
      <c r="AZ225" s="1">
        <v>49</v>
      </c>
      <c r="BA225" s="1">
        <v>50</v>
      </c>
      <c r="BB225" s="1">
        <v>51</v>
      </c>
      <c r="BC225" s="1">
        <v>52</v>
      </c>
      <c r="BD225" s="1">
        <v>53</v>
      </c>
      <c r="BE225" s="1">
        <v>54</v>
      </c>
      <c r="BF225" s="1">
        <v>55</v>
      </c>
      <c r="BG225" s="1">
        <v>56</v>
      </c>
      <c r="BH225" s="1">
        <v>57</v>
      </c>
      <c r="BI225" s="1">
        <v>58</v>
      </c>
      <c r="BJ225" s="1">
        <v>59</v>
      </c>
      <c r="BK225" s="1">
        <v>60</v>
      </c>
      <c r="BL225" s="1">
        <v>61</v>
      </c>
      <c r="BM225" s="1">
        <v>62</v>
      </c>
      <c r="BN225" s="1">
        <v>63</v>
      </c>
      <c r="BO225" s="1">
        <v>64</v>
      </c>
      <c r="BP225" s="1">
        <v>65</v>
      </c>
      <c r="BQ225" s="1">
        <v>66</v>
      </c>
      <c r="BR225" s="1">
        <v>67</v>
      </c>
      <c r="BS225" s="1">
        <v>68</v>
      </c>
    </row>
    <row r="226" spans="2:71">
      <c r="D226" s="1">
        <v>2011</v>
      </c>
      <c r="E226" s="1">
        <v>2012</v>
      </c>
      <c r="F226" s="1">
        <v>2013</v>
      </c>
      <c r="G226" s="1">
        <v>2014</v>
      </c>
      <c r="H226" s="1">
        <v>2015</v>
      </c>
      <c r="I226" s="1">
        <v>2016</v>
      </c>
      <c r="J226" s="1">
        <v>2017</v>
      </c>
      <c r="K226" s="1">
        <v>2018</v>
      </c>
      <c r="L226" s="1">
        <v>2019</v>
      </c>
      <c r="M226" s="1">
        <v>2020</v>
      </c>
      <c r="N226" s="1">
        <v>2021</v>
      </c>
      <c r="O226" s="1">
        <v>2022</v>
      </c>
      <c r="P226" s="1">
        <v>2023</v>
      </c>
      <c r="Q226" s="1">
        <v>2024</v>
      </c>
      <c r="R226" s="1">
        <v>2025</v>
      </c>
      <c r="S226" s="1">
        <v>2026</v>
      </c>
      <c r="T226" s="1">
        <v>2027</v>
      </c>
      <c r="U226" s="1">
        <v>2028</v>
      </c>
      <c r="V226" s="1">
        <v>2029</v>
      </c>
      <c r="W226" s="1">
        <v>2030</v>
      </c>
      <c r="X226" s="1">
        <v>2031</v>
      </c>
      <c r="Y226" s="1">
        <v>2032</v>
      </c>
      <c r="Z226" s="1">
        <v>2033</v>
      </c>
      <c r="AA226" s="1">
        <v>2034</v>
      </c>
      <c r="AB226" s="1">
        <v>2035</v>
      </c>
      <c r="AC226" s="1">
        <v>2036</v>
      </c>
      <c r="AD226" s="1">
        <v>2037</v>
      </c>
      <c r="AE226" s="1">
        <v>2038</v>
      </c>
      <c r="AF226" s="1">
        <v>2039</v>
      </c>
      <c r="AG226" s="1">
        <v>2040</v>
      </c>
      <c r="AH226" s="1">
        <v>2041</v>
      </c>
      <c r="AI226" s="1">
        <v>2042</v>
      </c>
      <c r="AJ226" s="1">
        <v>2043</v>
      </c>
      <c r="AK226" s="1">
        <v>2044</v>
      </c>
      <c r="AL226" s="1">
        <v>2045</v>
      </c>
      <c r="AM226" s="1">
        <v>2046</v>
      </c>
      <c r="AN226" s="1">
        <v>2047</v>
      </c>
      <c r="AO226" s="1">
        <v>2048</v>
      </c>
      <c r="AP226" s="1">
        <v>2049</v>
      </c>
      <c r="AQ226" s="1">
        <v>2050</v>
      </c>
      <c r="AR226" s="1">
        <v>2051</v>
      </c>
      <c r="AS226" s="1">
        <v>2052</v>
      </c>
      <c r="AT226" s="1">
        <v>2053</v>
      </c>
      <c r="AU226" s="1">
        <v>2054</v>
      </c>
      <c r="AV226" s="1">
        <v>2055</v>
      </c>
      <c r="AW226" s="1">
        <v>2056</v>
      </c>
      <c r="AX226" s="1">
        <v>2057</v>
      </c>
      <c r="AY226" s="1">
        <v>2058</v>
      </c>
      <c r="AZ226" s="1">
        <v>2059</v>
      </c>
      <c r="BA226" s="1">
        <v>2060</v>
      </c>
      <c r="BB226" s="1">
        <v>2061</v>
      </c>
      <c r="BC226" s="1">
        <v>2062</v>
      </c>
      <c r="BD226" s="1">
        <v>2063</v>
      </c>
      <c r="BE226" s="1">
        <v>2064</v>
      </c>
      <c r="BF226" s="1">
        <v>2065</v>
      </c>
      <c r="BG226" s="1">
        <v>2066</v>
      </c>
      <c r="BH226" s="1">
        <v>2067</v>
      </c>
      <c r="BI226" s="1">
        <v>2068</v>
      </c>
      <c r="BJ226" s="1">
        <v>2069</v>
      </c>
      <c r="BK226" s="1">
        <v>2070</v>
      </c>
      <c r="BL226" s="1">
        <v>2071</v>
      </c>
      <c r="BM226" s="1">
        <v>2072</v>
      </c>
      <c r="BN226" s="1">
        <v>2073</v>
      </c>
      <c r="BO226" s="1">
        <v>2074</v>
      </c>
      <c r="BP226" s="1">
        <v>2075</v>
      </c>
      <c r="BQ226" s="1">
        <v>2076</v>
      </c>
      <c r="BR226" s="1">
        <v>2077</v>
      </c>
      <c r="BS226" s="1">
        <v>2078</v>
      </c>
    </row>
    <row r="228" spans="2:71">
      <c r="B228" t="s">
        <v>21</v>
      </c>
      <c r="D228" s="2">
        <f>IF(AND($E223&lt;1,D225=1),$D223,IF(D225=1,$D223/$E223,IF(D225&gt;$E223,($D223+SUM(C232:$C232))-SUM(C228:$C228),($D223+SUM(C232:$C232))/$E223)))</f>
        <v>1.6653345369377348E-15</v>
      </c>
      <c r="E228" s="2">
        <f>IF(AND($E223&lt;1,E225=1),$D223,IF(E225=1,$D223/$E223,IF(E225&gt;$E223,($D223+SUM($C232:D232))-SUM($C228:D228),($D223+SUM($C232:D232))/$E223)))</f>
        <v>0</v>
      </c>
      <c r="F228" s="2">
        <f>IF(AND($E223&lt;1,F225=1),$D223,IF(F225=1,$D223/$E223,IF(F225&gt;$E223,($D223+SUM($C232:E232))-SUM($C228:E228),($D223+SUM($C232:E232))/$E223)))</f>
        <v>0</v>
      </c>
      <c r="G228" s="2">
        <f>IF(AND($E223&lt;1,G225=1),$D223,IF(G225=1,$D223/$E223,IF(G225&gt;$E223,($D223+SUM($C232:F232))-SUM($C228:F228),($D223+SUM($C232:F232))/$E223)))</f>
        <v>0</v>
      </c>
      <c r="H228" s="25">
        <f>IF(AND($E223&lt;1,H225=1),$D223,IF(H225=1,$D223/$E223,IF(H225&gt;$E223,($D223+SUM($C232:G232))-SUM($C228:G228),($D223+SUM($C232:G232))/$E223)))</f>
        <v>0</v>
      </c>
      <c r="I228" s="205">
        <f>IF(I223&gt;0,IF(AND(I225=1,$I223&lt;1),0,IF(I225-5&gt;$I223,$H234,$H234/$I223)),IF(OR(AND(I225=1,$E223&lt;1),$E223="n/a"),0,IF(I225&gt;$E223,($D223+SUM($C232:H233))-SUM($C228:H228),($D223+SUM($C232:H233))/$E223)))</f>
        <v>1.5928257428028298</v>
      </c>
      <c r="J228" s="205">
        <f>IF(AND(J225=1,$I223&lt;1),0,IF(J225-5&gt;$I223,$H234-SUM($I228:I228),$H234/$I223))</f>
        <v>0</v>
      </c>
      <c r="K228" s="205">
        <f>IF(AND(K225=1,$I223&lt;1),0,IF(K225-5&gt;$I223,$H234-SUM($I228:J228),$H234/$I223))</f>
        <v>0</v>
      </c>
      <c r="L228" s="205">
        <f>IF(AND(L225=1,$I223&lt;1),0,IF(L225-5&gt;$I223,$H234-SUM($I228:K228),$H234/$I223))</f>
        <v>0</v>
      </c>
      <c r="M228" s="205">
        <f>IF(AND(M225=1,$I223&lt;1),0,IF(M225-5&gt;$I223,$H234-SUM($I228:L228),$H234/$I223))</f>
        <v>0</v>
      </c>
      <c r="N228" s="205">
        <f>IF(AND(N225=1,$I223&lt;1),0,IF(N225-5&gt;$I223,$H234-SUM($I228:M228),$H234/$I223))</f>
        <v>0</v>
      </c>
      <c r="O228" s="205">
        <f>IF(AND(O225=1,$I223&lt;1),0,IF(O225-5&gt;$I223,$H234-SUM($I228:N228),$H234/$I223))</f>
        <v>0</v>
      </c>
      <c r="P228" s="205">
        <f>IF(AND(P225=1,$I223&lt;1),0,IF(P225-5&gt;$I223,$H234-SUM($I228:O228),$H234/$I223))</f>
        <v>0</v>
      </c>
      <c r="Q228" s="205">
        <f>IF(AND(Q225=1,$I223&lt;1),0,IF(Q225-5&gt;$I223,$H234-SUM($I228:P228),$H234/$I223))</f>
        <v>0</v>
      </c>
      <c r="R228" s="205">
        <f>IF(AND(R225=1,$I223&lt;1),0,IF(R225-5&gt;$I223,$H234-SUM($I228:Q228),$H234/$I223))</f>
        <v>0</v>
      </c>
      <c r="S228" s="205">
        <f>IF(AND(S225=1,$I223&lt;1),0,IF(S225-5&gt;$I223,$H234-SUM($I228:R228),$H234/$I223))</f>
        <v>0</v>
      </c>
      <c r="T228" s="205">
        <f>IF(AND(T225=1,$I223&lt;1),0,IF(T225-5&gt;$I223,$H234-SUM($I228:S228),$H234/$I223))</f>
        <v>0</v>
      </c>
      <c r="U228" s="205">
        <f>IF(AND(U225=1,$I223&lt;1),0,IF(U225-5&gt;$I223,$H234-SUM($I228:T228),$H234/$I223))</f>
        <v>0</v>
      </c>
      <c r="V228" s="205">
        <f>IF(AND(V225=1,$I223&lt;1),0,IF(V225-5&gt;$I223,$H234-SUM($I228:U228),$H234/$I223))</f>
        <v>0</v>
      </c>
      <c r="W228" s="205">
        <f>IF(AND(W225=1,$I223&lt;1),0,IF(W225-5&gt;$I223,$H234-SUM($I228:V228),$H234/$I223))</f>
        <v>0</v>
      </c>
      <c r="X228" s="205">
        <f>IF(AND(X225=1,$I223&lt;1),0,IF(X225-5&gt;$I223,$H234-SUM($I228:W228),$H234/$I223))</f>
        <v>0</v>
      </c>
      <c r="Y228" s="205">
        <f>IF(AND(Y225=1,$I223&lt;1),0,IF(Y225-5&gt;$I223,$H234-SUM($I228:X228),$H234/$I223))</f>
        <v>0</v>
      </c>
      <c r="Z228" s="205">
        <f>IF(AND(Z225=1,$I223&lt;1),0,IF(Z225-5&gt;$I223,$H234-SUM($I228:Y228),$H234/$I223))</f>
        <v>0</v>
      </c>
      <c r="AA228" s="205">
        <f>IF(AND(AA225=1,$I223&lt;1),0,IF(AA225-5&gt;$I223,$H234-SUM($I228:Z228),$H234/$I223))</f>
        <v>0</v>
      </c>
      <c r="AB228" s="205">
        <f>IF(AND(AB225=1,$I223&lt;1),0,IF(AB225-5&gt;$I223,$H234-SUM($I228:AA228),$H234/$I223))</f>
        <v>0</v>
      </c>
      <c r="AC228" s="205">
        <f>IF(AND(AC225=1,$I223&lt;1),0,IF(AC225-5&gt;$I223,$H234-SUM($I228:AB228),$H234/$I223))</f>
        <v>0</v>
      </c>
      <c r="AD228" s="205">
        <f>IF(AND(AD225=1,$I223&lt;1),0,IF(AD225-5&gt;$I223,$H234-SUM($I228:AC228),$H234/$I223))</f>
        <v>0</v>
      </c>
      <c r="AE228" s="205">
        <f>IF(AND(AE225=1,$I223&lt;1),0,IF(AE225-5&gt;$I223,$H234-SUM($I228:AD228),$H234/$I223))</f>
        <v>0</v>
      </c>
      <c r="AF228" s="205">
        <f>IF(AND(AF225=1,$I223&lt;1),0,IF(AF225-5&gt;$I223,$H234-SUM($I228:AE228),$H234/$I223))</f>
        <v>0</v>
      </c>
      <c r="AG228" s="205">
        <f>IF(AND(AG225=1,$I223&lt;1),0,IF(AG225-5&gt;$I223,$H234-SUM($I228:AF228),$H234/$I223))</f>
        <v>0</v>
      </c>
      <c r="AH228" s="205">
        <f>IF(AND(AH225=1,$I223&lt;1),0,IF(AH225-5&gt;$I223,$H234-SUM($I228:AG228),$H234/$I223))</f>
        <v>0</v>
      </c>
      <c r="AI228" s="205">
        <f>IF(AND(AI225=1,$I223&lt;1),0,IF(AI225-5&gt;$I223,$H234-SUM($I228:AH228),$H234/$I223))</f>
        <v>0</v>
      </c>
      <c r="AJ228" s="205">
        <f>IF(AND(AJ225=1,$I223&lt;1),0,IF(AJ225-5&gt;$I223,$H234-SUM($I228:AI228),$H234/$I223))</f>
        <v>0</v>
      </c>
      <c r="AK228" s="205">
        <f>IF(AND(AK225=1,$I223&lt;1),0,IF(AK225-5&gt;$I223,$H234-SUM($I228:AJ228),$H234/$I223))</f>
        <v>0</v>
      </c>
      <c r="AL228" s="205">
        <f>IF(AND(AL225=1,$I223&lt;1),0,IF(AL225-5&gt;$I223,$H234-SUM($I228:AK228),$H234/$I223))</f>
        <v>0</v>
      </c>
      <c r="AM228" s="205">
        <f>IF(AND(AM225=1,$I223&lt;1),0,IF(AM225-5&gt;$I223,$H234-SUM($I228:AL228),$H234/$I223))</f>
        <v>0</v>
      </c>
      <c r="AN228" s="205">
        <f>IF(AND(AN225=1,$I223&lt;1),0,IF(AN225-5&gt;$I223,$H234-SUM($I228:AM228),$H234/$I223))</f>
        <v>0</v>
      </c>
      <c r="AO228" s="205">
        <f>IF(AND(AO225=1,$I223&lt;1),0,IF(AO225-5&gt;$I223,$H234-SUM($I228:AN228),$H234/$I223))</f>
        <v>0</v>
      </c>
      <c r="AP228" s="205">
        <f>IF(AND(AP225=1,$I223&lt;1),0,IF(AP225-5&gt;$I223,$H234-SUM($I228:AO228),$H234/$I223))</f>
        <v>0</v>
      </c>
      <c r="AQ228" s="205">
        <f>IF(AND(AQ225=1,$I223&lt;1),0,IF(AQ225-5&gt;$I223,$H234-SUM($I228:AP228),$H234/$I223))</f>
        <v>0</v>
      </c>
      <c r="AR228" s="205">
        <f>IF(AND(AR225=1,$I223&lt;1),0,IF(AR225-5&gt;$I223,$H234-SUM($I228:AQ228),$H234/$I223))</f>
        <v>0</v>
      </c>
      <c r="AS228" s="205">
        <f>IF(AND(AS225=1,$I223&lt;1),0,IF(AS225-5&gt;$I223,$H234-SUM($I228:AR228),$H234/$I223))</f>
        <v>0</v>
      </c>
      <c r="AT228" s="205">
        <f>IF(AND(AT225=1,$I223&lt;1),0,IF(AT225-5&gt;$I223,$H234-SUM($I228:AS228),$H234/$I223))</f>
        <v>0</v>
      </c>
      <c r="AU228" s="205">
        <f>IF(AND(AU225=1,$I223&lt;1),0,IF(AU225-5&gt;$I223,$H234-SUM($I228:AT228),$H234/$I223))</f>
        <v>0</v>
      </c>
      <c r="AV228" s="205">
        <f>IF(AND(AV225=1,$I223&lt;1),0,IF(AV225-5&gt;$I223,$H234-SUM($I228:AU228),$H234/$I223))</f>
        <v>0</v>
      </c>
      <c r="AW228" s="205">
        <f>IF(AND(AW225=1,$I223&lt;1),0,IF(AW225-5&gt;$I223,$H234-SUM($I228:AV228),$H234/$I223))</f>
        <v>0</v>
      </c>
      <c r="AX228" s="205">
        <f>IF(AND(AX225=1,$I223&lt;1),0,IF(AX225-5&gt;$I223,$H234-SUM($I228:AW228),$H234/$I223))</f>
        <v>0</v>
      </c>
      <c r="AY228" s="205">
        <f>IF(AND(AY225=1,$I223&lt;1),0,IF(AY225-5&gt;$I223,$H234-SUM($I228:AX228),$H234/$I223))</f>
        <v>0</v>
      </c>
      <c r="AZ228" s="205">
        <f>IF(AND(AZ225=1,$I223&lt;1),0,IF(AZ225-5&gt;$I223,$H234-SUM($I228:AY228),$H234/$I223))</f>
        <v>0</v>
      </c>
      <c r="BA228" s="205">
        <f>IF(AND(BA225=1,$I223&lt;1),0,IF(BA225-5&gt;$I223,$H234-SUM($I228:AZ228),$H234/$I223))</f>
        <v>0</v>
      </c>
      <c r="BB228" s="205">
        <f>IF(AND(BB225=1,$I223&lt;1),0,IF(BB225-5&gt;$I223,$H234-SUM($I228:BA228),$H234/$I223))</f>
        <v>0</v>
      </c>
      <c r="BC228" s="205">
        <f>IF(AND(BC225=1,$I223&lt;1),0,IF(BC225-5&gt;$I223,$H234-SUM($I228:BB228),$H234/$I223))</f>
        <v>0</v>
      </c>
      <c r="BD228" s="205">
        <f>IF(AND(BD225=1,$I223&lt;1),0,IF(BD225-5&gt;$I223,$H234-SUM($I228:BC228),$H234/$I223))</f>
        <v>0</v>
      </c>
      <c r="BE228" s="205">
        <f>IF(AND(BE225=1,$I223&lt;1),0,IF(BE225-5&gt;$I223,$H234-SUM($I228:BD228),$H234/$I223))</f>
        <v>0</v>
      </c>
      <c r="BF228" s="205">
        <f>IF(AND(BF225=1,$I223&lt;1),0,IF(BF225-5&gt;$I223,$H234-SUM($I228:BE228),$H234/$I223))</f>
        <v>0</v>
      </c>
      <c r="BG228" s="205">
        <f>IF(AND(BG225=1,$I223&lt;1),0,IF(BG225-5&gt;$I223,$H234-SUM($I228:BF228),$H234/$I223))</f>
        <v>0</v>
      </c>
      <c r="BH228" s="205">
        <f>IF(AND(BH225=1,$I223&lt;1),0,IF(BH225-5&gt;$I223,$H234-SUM($I228:BG228),$H234/$I223))</f>
        <v>0</v>
      </c>
      <c r="BI228" s="205">
        <f>IF(AND(BI225=1,$I223&lt;1),0,IF(BI225-5&gt;$I223,$H234-SUM($I228:BH228),$H234/$I223))</f>
        <v>0</v>
      </c>
      <c r="BJ228" s="205">
        <f>IF(AND(BJ225=1,$I223&lt;1),0,IF(BJ225-5&gt;$I223,$H234-SUM($I228:BI228),$H234/$I223))</f>
        <v>0</v>
      </c>
      <c r="BK228" s="205">
        <f>IF(AND(BK225=1,$I223&lt;1),0,IF(BK225-5&gt;$I223,$H234-SUM($I228:BJ228),$H234/$I223))</f>
        <v>0</v>
      </c>
      <c r="BL228" s="205">
        <f>IF(AND(BL225=1,$I223&lt;1),0,IF(BL225-5&gt;$I223,$H234-SUM($I228:BK228),$H234/$I223))</f>
        <v>0</v>
      </c>
      <c r="BM228" s="205">
        <f>IF(AND(BM225=1,$I223&lt;1),0,IF(BM225-5&gt;$I223,$H234-SUM($I228:BL228),$H234/$I223))</f>
        <v>0</v>
      </c>
      <c r="BN228" s="205">
        <f>IF(AND(BN225=1,$I223&lt;1),0,IF(BN225-5&gt;$I223,$H234-SUM($I228:BM228),$H234/$I223))</f>
        <v>0</v>
      </c>
      <c r="BO228" s="205">
        <f>IF(AND(BO225=1,$I223&lt;1),0,IF(BO225-5&gt;$I223,$H234-SUM($I228:BN228),$H234/$I223))</f>
        <v>0</v>
      </c>
      <c r="BP228" s="205">
        <f>IF(AND(BP225=1,$I223&lt;1),0,IF(BP225-5&gt;$I223,$H234-SUM($I228:BO228),$H234/$I223))</f>
        <v>0</v>
      </c>
      <c r="BQ228" s="205">
        <f>IF(AND(BQ225=1,$I223&lt;1),0,IF(BQ225-5&gt;$I223,$H234-SUM($I228:BP228),$H234/$I223))</f>
        <v>0</v>
      </c>
      <c r="BR228" s="205">
        <f>IF(AND(BR225=1,$I223&lt;1),0,IF(BR225-5&gt;$I223,$H234-SUM($I228:BQ228),$H234/$I223))</f>
        <v>0</v>
      </c>
      <c r="BS228" s="205">
        <f>IF(AND(BS225=1,$I223&lt;1),0,IF(BS225-5&gt;$I223,$H234-SUM($I228:BR228),$H234/$I223))</f>
        <v>0</v>
      </c>
    </row>
    <row r="229" spans="2:71">
      <c r="B229" t="s">
        <v>17</v>
      </c>
    </row>
    <row r="230" spans="2:71">
      <c r="B230" s="10" t="s">
        <v>18</v>
      </c>
      <c r="C230" s="10"/>
      <c r="H230" s="25">
        <f>VLOOKUP($B220,Inputs!$B$63:$I$72,8,FALSE)/Inputs!$I$5</f>
        <v>1.1359421498995483</v>
      </c>
    </row>
    <row r="231" spans="2:71">
      <c r="B231" s="10" t="s">
        <v>19</v>
      </c>
      <c r="C231" s="10"/>
      <c r="D231" s="12"/>
      <c r="E231" s="12"/>
      <c r="F231" s="12"/>
      <c r="G231" s="12"/>
      <c r="H231" s="13">
        <f>VLOOKUP($B220,Inputs!$B$76:$I$85,8,FALSE)/Inputs!$I$5</f>
        <v>0.4568835929032814</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row>
    <row r="232" spans="2:71">
      <c r="B232" s="10" t="s">
        <v>66</v>
      </c>
      <c r="C232" s="10"/>
      <c r="D232" s="2">
        <f t="shared" ref="D232:G232" si="108">SUM(D230:D231)</f>
        <v>0</v>
      </c>
      <c r="E232" s="2">
        <f t="shared" si="108"/>
        <v>0</v>
      </c>
      <c r="F232" s="2">
        <f t="shared" si="108"/>
        <v>0</v>
      </c>
      <c r="G232" s="2">
        <f t="shared" si="108"/>
        <v>0</v>
      </c>
      <c r="H232" s="2">
        <f>SUM(H230:H231)</f>
        <v>1.5928257428028298</v>
      </c>
      <c r="I232" s="2">
        <f t="shared" ref="I232:BK232" si="109">SUM(I230:I231)</f>
        <v>0</v>
      </c>
      <c r="J232" s="2">
        <f t="shared" si="109"/>
        <v>0</v>
      </c>
      <c r="K232" s="2">
        <f t="shared" si="109"/>
        <v>0</v>
      </c>
      <c r="L232" s="2">
        <f t="shared" si="109"/>
        <v>0</v>
      </c>
      <c r="M232" s="2">
        <f t="shared" si="109"/>
        <v>0</v>
      </c>
      <c r="N232" s="2">
        <f t="shared" si="109"/>
        <v>0</v>
      </c>
      <c r="O232" s="2">
        <f t="shared" si="109"/>
        <v>0</v>
      </c>
      <c r="P232" s="2">
        <f t="shared" si="109"/>
        <v>0</v>
      </c>
      <c r="Q232" s="2">
        <f t="shared" si="109"/>
        <v>0</v>
      </c>
      <c r="R232" s="2">
        <f t="shared" si="109"/>
        <v>0</v>
      </c>
      <c r="S232" s="2">
        <f t="shared" si="109"/>
        <v>0</v>
      </c>
      <c r="T232" s="2">
        <f t="shared" si="109"/>
        <v>0</v>
      </c>
      <c r="U232" s="2">
        <f t="shared" si="109"/>
        <v>0</v>
      </c>
      <c r="V232" s="2">
        <f t="shared" si="109"/>
        <v>0</v>
      </c>
      <c r="W232" s="2">
        <f t="shared" si="109"/>
        <v>0</v>
      </c>
      <c r="X232" s="2">
        <f t="shared" si="109"/>
        <v>0</v>
      </c>
      <c r="Y232" s="2">
        <f t="shared" si="109"/>
        <v>0</v>
      </c>
      <c r="Z232" s="2">
        <f t="shared" si="109"/>
        <v>0</v>
      </c>
      <c r="AA232" s="2">
        <f t="shared" si="109"/>
        <v>0</v>
      </c>
      <c r="AB232" s="2">
        <f t="shared" si="109"/>
        <v>0</v>
      </c>
      <c r="AC232" s="2">
        <f t="shared" si="109"/>
        <v>0</v>
      </c>
      <c r="AD232" s="2">
        <f t="shared" si="109"/>
        <v>0</v>
      </c>
      <c r="AE232" s="2">
        <f t="shared" si="109"/>
        <v>0</v>
      </c>
      <c r="AF232" s="2">
        <f t="shared" si="109"/>
        <v>0</v>
      </c>
      <c r="AG232" s="2">
        <f t="shared" si="109"/>
        <v>0</v>
      </c>
      <c r="AH232" s="2">
        <f t="shared" si="109"/>
        <v>0</v>
      </c>
      <c r="AI232" s="2">
        <f t="shared" si="109"/>
        <v>0</v>
      </c>
      <c r="AJ232" s="2">
        <f t="shared" si="109"/>
        <v>0</v>
      </c>
      <c r="AK232" s="2">
        <f t="shared" si="109"/>
        <v>0</v>
      </c>
      <c r="AL232" s="2">
        <f t="shared" si="109"/>
        <v>0</v>
      </c>
      <c r="AM232" s="2">
        <f t="shared" si="109"/>
        <v>0</v>
      </c>
      <c r="AN232" s="2">
        <f t="shared" si="109"/>
        <v>0</v>
      </c>
      <c r="AO232" s="2">
        <f t="shared" si="109"/>
        <v>0</v>
      </c>
      <c r="AP232" s="2">
        <f t="shared" si="109"/>
        <v>0</v>
      </c>
      <c r="AQ232" s="2">
        <f t="shared" si="109"/>
        <v>0</v>
      </c>
      <c r="AR232" s="2">
        <f t="shared" si="109"/>
        <v>0</v>
      </c>
      <c r="AS232" s="2">
        <f t="shared" si="109"/>
        <v>0</v>
      </c>
      <c r="AT232" s="2">
        <f t="shared" si="109"/>
        <v>0</v>
      </c>
      <c r="AU232" s="2">
        <f t="shared" si="109"/>
        <v>0</v>
      </c>
      <c r="AV232" s="2">
        <f t="shared" si="109"/>
        <v>0</v>
      </c>
      <c r="AW232" s="2">
        <f t="shared" si="109"/>
        <v>0</v>
      </c>
      <c r="AX232" s="2">
        <f t="shared" si="109"/>
        <v>0</v>
      </c>
      <c r="AY232" s="2">
        <f t="shared" si="109"/>
        <v>0</v>
      </c>
      <c r="AZ232" s="2">
        <f t="shared" si="109"/>
        <v>0</v>
      </c>
      <c r="BA232" s="2">
        <f t="shared" si="109"/>
        <v>0</v>
      </c>
      <c r="BB232" s="2">
        <f t="shared" si="109"/>
        <v>0</v>
      </c>
      <c r="BC232" s="2">
        <f t="shared" si="109"/>
        <v>0</v>
      </c>
      <c r="BD232" s="2">
        <f t="shared" si="109"/>
        <v>0</v>
      </c>
      <c r="BE232" s="2">
        <f t="shared" si="109"/>
        <v>0</v>
      </c>
      <c r="BF232" s="2">
        <f t="shared" si="109"/>
        <v>0</v>
      </c>
      <c r="BG232" s="2">
        <f t="shared" si="109"/>
        <v>0</v>
      </c>
      <c r="BH232" s="2">
        <f t="shared" si="109"/>
        <v>0</v>
      </c>
      <c r="BI232" s="2">
        <f t="shared" si="109"/>
        <v>0</v>
      </c>
      <c r="BJ232" s="2">
        <f t="shared" si="109"/>
        <v>0</v>
      </c>
      <c r="BK232" s="2">
        <f t="shared" si="109"/>
        <v>0</v>
      </c>
      <c r="BL232" s="2">
        <f t="shared" ref="BL232:BP232" si="110">SUM(BL230:BL231)</f>
        <v>0</v>
      </c>
      <c r="BM232" s="2">
        <f t="shared" si="110"/>
        <v>0</v>
      </c>
      <c r="BN232" s="2">
        <f t="shared" si="110"/>
        <v>0</v>
      </c>
      <c r="BO232" s="2">
        <f t="shared" si="110"/>
        <v>0</v>
      </c>
      <c r="BP232" s="2">
        <f t="shared" si="110"/>
        <v>0</v>
      </c>
      <c r="BQ232" s="2">
        <f t="shared" ref="BQ232:BS232" si="111">SUM(BQ230:BQ231)</f>
        <v>0</v>
      </c>
      <c r="BR232" s="2">
        <f t="shared" si="111"/>
        <v>0</v>
      </c>
      <c r="BS232" s="2">
        <f t="shared" si="111"/>
        <v>0</v>
      </c>
    </row>
    <row r="233" spans="2:71">
      <c r="B233" s="10"/>
      <c r="C233" s="1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2:71">
      <c r="B234" t="s">
        <v>22</v>
      </c>
      <c r="C234" s="319"/>
      <c r="D234" s="25">
        <v>0</v>
      </c>
      <c r="E234" s="2">
        <v>0</v>
      </c>
      <c r="F234" s="2">
        <v>0</v>
      </c>
      <c r="G234" s="2">
        <v>0</v>
      </c>
      <c r="H234" s="2">
        <v>1.5928257428028298</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v>0</v>
      </c>
      <c r="AN234" s="2">
        <v>0</v>
      </c>
      <c r="AO234" s="2">
        <v>0</v>
      </c>
      <c r="AP234" s="2">
        <v>0</v>
      </c>
      <c r="AQ234" s="2">
        <v>0</v>
      </c>
      <c r="AR234" s="2">
        <v>0</v>
      </c>
      <c r="AS234" s="2">
        <v>0</v>
      </c>
      <c r="AT234" s="2">
        <v>0</v>
      </c>
      <c r="AU234" s="2">
        <v>0</v>
      </c>
      <c r="AV234" s="2">
        <v>0</v>
      </c>
      <c r="AW234" s="2">
        <v>0</v>
      </c>
      <c r="AX234" s="2">
        <v>0</v>
      </c>
      <c r="AY234" s="2">
        <v>0</v>
      </c>
      <c r="AZ234" s="2">
        <v>0</v>
      </c>
      <c r="BA234" s="2">
        <v>0</v>
      </c>
      <c r="BB234" s="2">
        <v>0</v>
      </c>
      <c r="BC234" s="2">
        <v>0</v>
      </c>
      <c r="BD234" s="2">
        <v>0</v>
      </c>
      <c r="BE234" s="2">
        <v>0</v>
      </c>
      <c r="BF234" s="2">
        <v>0</v>
      </c>
      <c r="BG234" s="2">
        <v>0</v>
      </c>
      <c r="BH234" s="2">
        <v>0</v>
      </c>
      <c r="BI234" s="2">
        <v>0</v>
      </c>
      <c r="BJ234" s="2">
        <v>0</v>
      </c>
      <c r="BK234" s="2">
        <v>0</v>
      </c>
      <c r="BL234" s="2">
        <v>0</v>
      </c>
      <c r="BM234" s="2">
        <v>0</v>
      </c>
      <c r="BN234" s="2">
        <v>0</v>
      </c>
      <c r="BO234" s="2">
        <v>0</v>
      </c>
      <c r="BP234" s="2">
        <v>0</v>
      </c>
      <c r="BQ234" s="2">
        <v>0</v>
      </c>
      <c r="BR234" s="2">
        <v>0</v>
      </c>
      <c r="BS234" s="2">
        <v>0</v>
      </c>
    </row>
    <row r="237" spans="2:71">
      <c r="B237" t="s">
        <v>59</v>
      </c>
      <c r="D237" s="2">
        <f>INDEX(Inputs!$E$34:$X$44,MATCH('Depr schedule - Actual'!$B220,Inputs!$B$34:$B$44,0),MATCH('Depr schedule - Actual'!D226,Inputs!$E$18:$X$18,0))*IF(D226&gt;=Base_Reg_Year,(1+D$3)^0.5,(1+D$4)^0.5)</f>
        <v>1.2946535046258154</v>
      </c>
      <c r="E237" s="2">
        <f>INDEX(Inputs!$E$34:$X$44,MATCH('Depr schedule - Actual'!$B220,Inputs!$B$34:$B$44,0),MATCH('Depr schedule - Actual'!E226,Inputs!$E$18:$X$18,0))*IF(E226&gt;=Base_Reg_Year,(1+E$3)^0.5,(1+E$4)^0.5)</f>
        <v>5.8488753613460434</v>
      </c>
      <c r="F237" s="2">
        <f>INDEX(Inputs!$E$34:$X$44,MATCH('Depr schedule - Actual'!$B220,Inputs!$B$34:$B$44,0),MATCH('Depr schedule - Actual'!F226,Inputs!$E$18:$X$18,0))*IF(F226&gt;=Base_Reg_Year,(1+F$3)^0.5,(1+F$4)^0.5)</f>
        <v>1.8529127306772786</v>
      </c>
      <c r="G237" s="2">
        <f>INDEX(Inputs!$E$34:$X$44,MATCH('Depr schedule - Actual'!$B220,Inputs!$B$34:$B$44,0),MATCH('Depr schedule - Actual'!G226,Inputs!$E$18:$X$18,0))*IF(G226&gt;=Base_Reg_Year,(1+G$3)^0.5,(1+G$4)^0.5)</f>
        <v>0.69387495389757492</v>
      </c>
      <c r="H237" s="2">
        <f>INDEX(Inputs!$E$34:$X$44,MATCH('Depr schedule - Actual'!$B220,Inputs!$B$34:$B$44,0),MATCH('Depr schedule - Actual'!H226,Inputs!$E$18:$X$18,0))*IF(H226&gt;=Base_Reg_Year,(1+H$3)^0.5,(1+H$4)^0.5)</f>
        <v>0.16538900894618092</v>
      </c>
      <c r="I237" s="2">
        <f>INDEX(Inputs!$E$34:$X$44,MATCH('Depr schedule - Actual'!$B220,Inputs!$B$34:$B$44,0),MATCH('Depr schedule - Actual'!I226,Inputs!$E$18:$X$18,0))*IF(I226&gt;=Base_Reg_Year,(1+I$3)^0.5,(1+I$4)^0.5)</f>
        <v>6.8631219679054833</v>
      </c>
      <c r="J237" s="2">
        <f>INDEX(Inputs!$E$34:$X$44,MATCH('Depr schedule - Actual'!$B220,Inputs!$B$34:$B$44,0),MATCH('Depr schedule - Actual'!J226,Inputs!$E$18:$X$18,0))*IF(J226&gt;=Base_Reg_Year,(1+J$3)^0.5,(1+J$4)^0.5)</f>
        <v>17.429797145452653</v>
      </c>
      <c r="K237" s="2">
        <f>INDEX(Inputs!$E$34:$X$44,MATCH('Depr schedule - Actual'!$B220,Inputs!$B$34:$B$44,0),MATCH('Depr schedule - Actual'!K226,Inputs!$E$18:$X$18,0))*IF(K226&gt;=Base_Reg_Year,(1+K$3)^0.5,(1+K$4)^0.5)</f>
        <v>20.043945491387941</v>
      </c>
      <c r="L237" s="2">
        <f>INDEX(Inputs!$E$34:$X$44,MATCH('Depr schedule - Actual'!$B220,Inputs!$B$34:$B$44,0),MATCH('Depr schedule - Actual'!L226,Inputs!$E$18:$X$18,0))*IF(L226&gt;=Base_Reg_Year,(1+L$3)^0.5,(1+L$4)^0.5)</f>
        <v>28.087924394973964</v>
      </c>
      <c r="M237" s="2">
        <f>INDEX(Inputs!$E$34:$X$44,MATCH('Depr schedule - Actual'!$B220,Inputs!$B$34:$B$44,0),MATCH('Depr schedule - Actual'!M226,Inputs!$E$18:$X$18,0))*IF(M226&gt;=Base_Reg_Year,(1+M$3)^0.5,(1+M$4)^0.5)</f>
        <v>32.13204307602242</v>
      </c>
      <c r="N237" s="177">
        <f>INDEX(Inputs!$E$34:$X$44,MATCH('Depr schedule - Actual'!$B220,Inputs!$B$34:$B$44,0),MATCH('Depr schedule - Actual'!N226,Inputs!$E$18:$X$18,0))*IF(N226&gt;=Base_Reg_Year,(1+N$3)^0.5,(1+N$4)^0.5)</f>
        <v>13.364194707877553</v>
      </c>
      <c r="O237" s="2">
        <f>INDEX(Inputs!$E$34:$X$44,MATCH('Depr schedule - Actual'!$B220,Inputs!$B$34:$B$44,0),MATCH('Depr schedule - Actual'!O226,Inputs!$E$18:$X$18,0))*IF(O226&gt;=Base_Reg_Year,(1+O$3)^0.5,(1+O$4)^0.5)</f>
        <v>0</v>
      </c>
      <c r="P237" s="2">
        <f>INDEX(Inputs!$E$34:$X$44,MATCH('Depr schedule - Actual'!$B220,Inputs!$B$34:$B$44,0),MATCH('Depr schedule - Actual'!P226,Inputs!$E$18:$X$18,0))*IF(P226&gt;=Base_Reg_Year,(1+P$3)^0.5,(1+P$4)^0.5)</f>
        <v>0</v>
      </c>
      <c r="Q237" s="2">
        <f>INDEX(Inputs!$E$34:$X$44,MATCH('Depr schedule - Actual'!$B220,Inputs!$B$34:$B$44,0),MATCH('Depr schedule - Actual'!Q226,Inputs!$E$18:$X$18,0))*IF(Q226&gt;=Base_Reg_Year,(1+Q$3)^0.5,(1+Q$4)^0.5)</f>
        <v>0</v>
      </c>
      <c r="R237" s="2">
        <f>INDEX(Inputs!$E$34:$X$44,MATCH('Depr schedule - Actual'!$B220,Inputs!$B$34:$B$44,0),MATCH('Depr schedule - Actual'!R226,Inputs!$E$18:$X$18,0))*IF(R226&gt;=Base_Reg_Year,(1+R$3)^0.5,(1+R$4)^0.5)</f>
        <v>0</v>
      </c>
      <c r="S237" s="2">
        <f>INDEX(Inputs!$E$34:$X$44,MATCH('Depr schedule - Actual'!$B220,Inputs!$B$34:$B$44,0),MATCH('Depr schedule - Actual'!S226,Inputs!$E$18:$X$18,0))*IF(S226&gt;=Base_Reg_Year,(1+S$3)^0.5,(1+S$4)^0.5)</f>
        <v>0</v>
      </c>
      <c r="T237" s="2">
        <f>INDEX(Inputs!$E$34:$X$44,MATCH('Depr schedule - Actual'!$B220,Inputs!$B$34:$B$44,0),MATCH('Depr schedule - Actual'!T226,Inputs!$E$18:$X$18,0))*IF(T226&gt;=Base_Reg_Year,(1+T$3)^0.5,(1+T$4)^0.5)</f>
        <v>0</v>
      </c>
      <c r="U237" s="2">
        <f>INDEX(Inputs!$E$34:$X$44,MATCH('Depr schedule - Actual'!$B220,Inputs!$B$34:$B$44,0),MATCH('Depr schedule - Actual'!U226,Inputs!$E$18:$X$18,0))*IF(U226&gt;=Base_Reg_Year,(1+U$3)^0.5,(1+U$4)^0.5)</f>
        <v>0</v>
      </c>
      <c r="V237" s="2">
        <f>INDEX(Inputs!$E$34:$X$44,MATCH('Depr schedule - Actual'!$B220,Inputs!$B$34:$B$44,0),MATCH('Depr schedule - Actual'!V226,Inputs!$E$18:$X$18,0))*IF(V226&gt;=Base_Reg_Year,(1+V$3)^0.5,(1+V$4)^0.5)</f>
        <v>0</v>
      </c>
      <c r="W237" s="2">
        <f>INDEX(Inputs!$E$34:$X$44,MATCH('Depr schedule - Actual'!$B220,Inputs!$B$34:$B$44,0),MATCH('Depr schedule - Actual'!W226,Inputs!$E$18:$X$18,0))*IF(W226&gt;=Base_Reg_Year,(1+W$3)^0.5,(1+W$4)^0.5)</f>
        <v>0</v>
      </c>
    </row>
    <row r="238" spans="2:71">
      <c r="I238" s="2"/>
      <c r="J238" s="2"/>
      <c r="K238" s="2"/>
      <c r="L238" s="2"/>
      <c r="M238" s="2"/>
    </row>
    <row r="239" spans="2:71">
      <c r="B239" t="s">
        <v>23</v>
      </c>
    </row>
    <row r="240" spans="2:71">
      <c r="B240" s="24">
        <v>2011</v>
      </c>
      <c r="C240" s="24">
        <v>1</v>
      </c>
      <c r="E240" s="2">
        <f>IF($F$223="n/a",0,IF(E$225&lt;=$C240,0,IF(E$225&gt;($F$223+$C240),INDEX($D$237:$W$237,,$C240)-SUM($D240:D240),INDEX($D$237:$W$237,,$C240)/$F$223)))</f>
        <v>0.25893070092516307</v>
      </c>
      <c r="F240" s="2">
        <f>IF($F$223="n/a",0,IF(F$225&lt;=$C240,0,IF(F$225&gt;($F$223+$C240),INDEX($D$237:$W$237,,$C240)-SUM($D240:E240),INDEX($D$237:$W$237,,$C240)/$F$223)))</f>
        <v>0.25893070092516307</v>
      </c>
      <c r="G240" s="2">
        <f>IF($F$223="n/a",0,IF(G$225&lt;=$C240,0,IF(G$225&gt;($F$223+$C240),INDEX($D$237:$W$237,,$C240)-SUM($D240:F240),INDEX($D$237:$W$237,,$C240)/$F$223)))</f>
        <v>0.25893070092516307</v>
      </c>
      <c r="H240" s="2">
        <f>IF($F$223="n/a",0,IF(H$225&lt;=$C240,0,IF(H$225&gt;($F$223+$C240),INDEX($D$237:$W$237,,$C240)-SUM($D240:G240),INDEX($D$237:$W$237,,$C240)/$F$223)))</f>
        <v>0.25893070092516307</v>
      </c>
      <c r="I240" s="2">
        <f>IF($F$223="n/a",0,IF(I$225&lt;=$C240,0,IF(I$225&gt;($F$223+$C240),INDEX($D$237:$W$237,,$C240)-SUM($D240:H240),INDEX($D$237:$W$237,,$C240)/$F$223)))</f>
        <v>0.25893070092516307</v>
      </c>
      <c r="J240" s="2">
        <f>IF($F$223="n/a",0,IF(J$225&lt;=$C240,0,IF(J$225&gt;($F$223+$C240),INDEX($D$237:$W$237,,$C240)-SUM($D240:I240),INDEX($D$237:$W$237,,$C240)/$F$223)))</f>
        <v>0</v>
      </c>
      <c r="K240" s="2">
        <f>IF($F$223="n/a",0,IF(K$225&lt;=$C240,0,IF(K$225&gt;($F$223+$C240),INDEX($D$237:$W$237,,$C240)-SUM($D240:J240),INDEX($D$237:$W$237,,$C240)/$F$223)))</f>
        <v>0</v>
      </c>
      <c r="L240" s="2">
        <f>IF($F$223="n/a",0,IF(L$225&lt;=$C240,0,IF(L$225&gt;($F$223+$C240),INDEX($D$237:$W$237,,$C240)-SUM($D240:K240),INDEX($D$237:$W$237,,$C240)/$F$223)))</f>
        <v>0</v>
      </c>
      <c r="M240" s="2">
        <f>IF($F$223="n/a",0,IF(M$225&lt;=$C240,0,IF(M$225&gt;($F$223+$C240),INDEX($D$237:$W$237,,$C240)-SUM($D240:L240),INDEX($D$237:$W$237,,$C240)/$F$223)))</f>
        <v>0</v>
      </c>
      <c r="N240" s="170">
        <f>IF($F$223="n/a",0,IF(N$225&lt;=$C240,0,IF(N$225&gt;($F$223+$C240),INDEX($D$237:$W$237,,$C240)-SUM($D240:M240),INDEX($D$237:$W$237,,$C240)/$F$223)))*0.5</f>
        <v>0</v>
      </c>
      <c r="O240" s="2">
        <f>IF($F$223="n/a",0,IF(O$225&lt;=$C240,0,IF(O$225&gt;($F$223+$C240),INDEX($D$237:$W$237,,$C240)-SUM($D240:N240),INDEX($D$237:$W$237,,$C240)/$F$223)))</f>
        <v>0</v>
      </c>
      <c r="P240" s="2">
        <f>IF($F$223="n/a",0,IF(P$225&lt;=$C240,0,IF(P$225&gt;($F$223+$C240),INDEX($D$237:$W$237,,$C240)-SUM($D240:O240),INDEX($D$237:$W$237,,$C240)/$F$223)))</f>
        <v>0</v>
      </c>
      <c r="Q240" s="2">
        <f>IF($F$223="n/a",0,IF(Q$225&lt;=$C240,0,IF(Q$225&gt;($F$223+$C240),INDEX($D$237:$W$237,,$C240)-SUM($D240:P240),INDEX($D$237:$W$237,,$C240)/$F$223)))</f>
        <v>0</v>
      </c>
      <c r="R240" s="2">
        <f>IF($F$223="n/a",0,IF(R$225&lt;=$C240,0,IF(R$225&gt;($F$223+$C240),INDEX($D$237:$W$237,,$C240)-SUM($D240:Q240),INDEX($D$237:$W$237,,$C240)/$F$223)))</f>
        <v>0</v>
      </c>
      <c r="S240" s="2">
        <f>IF($F$223="n/a",0,IF(S$225&lt;=$C240,0,IF(S$225&gt;($F$223+$C240),INDEX($D$237:$W$237,,$C240)-SUM($D240:R240),INDEX($D$237:$W$237,,$C240)/$F$223)))</f>
        <v>0</v>
      </c>
      <c r="T240" s="2">
        <f>IF($F$223="n/a",0,IF(T$225&lt;=$C240,0,IF(T$225&gt;($F$223+$C240),INDEX($D$237:$W$237,,$C240)-SUM($D240:S240),INDEX($D$237:$W$237,,$C240)/$F$223)))</f>
        <v>0</v>
      </c>
      <c r="U240" s="2">
        <f>IF($F$223="n/a",0,IF(U$225&lt;=$C240,0,IF(U$225&gt;($F$223+$C240),INDEX($D$237:$W$237,,$C240)-SUM($D240:T240),INDEX($D$237:$W$237,,$C240)/$F$223)))</f>
        <v>0</v>
      </c>
      <c r="V240" s="2">
        <f>IF($F$223="n/a",0,IF(V$225&lt;=$C240,0,IF(V$225&gt;($F$223+$C240),INDEX($D$237:$W$237,,$C240)-SUM($D240:U240),INDEX($D$237:$W$237,,$C240)/$F$223)))</f>
        <v>0</v>
      </c>
      <c r="W240" s="2">
        <f>IF($F$223="n/a",0,IF(W$225&lt;=$C240,0,IF(W$225&gt;($F$223+$C240),INDEX($D$237:$W$237,,$C240)-SUM($D240:V240),INDEX($D$237:$W$237,,$C240)/$F$223)))</f>
        <v>0</v>
      </c>
      <c r="X240" s="2">
        <f>IF($F$223="n/a",0,IF(X$225&lt;=$C240,0,IF(X$225&gt;($F$223+$C240),INDEX($D$237:$W$237,,$C240)-SUM($D240:W240),INDEX($D$237:$W$237,,$C240)/$F$223)))</f>
        <v>0</v>
      </c>
      <c r="Y240" s="2">
        <f>IF($F$223="n/a",0,IF(Y$225&lt;=$C240,0,IF(Y$225&gt;($F$223+$C240),INDEX($D$237:$W$237,,$C240)-SUM($D240:X240),INDEX($D$237:$W$237,,$C240)/$F$223)))</f>
        <v>0</v>
      </c>
      <c r="Z240" s="2">
        <f>IF($F$223="n/a",0,IF(Z$225&lt;=$C240,0,IF(Z$225&gt;($F$223+$C240),INDEX($D$237:$W$237,,$C240)-SUM($D240:Y240),INDEX($D$237:$W$237,,$C240)/$F$223)))</f>
        <v>0</v>
      </c>
      <c r="AA240" s="2">
        <f>IF($F$223="n/a",0,IF(AA$225&lt;=$C240,0,IF(AA$225&gt;($F$223+$C240),INDEX($D$237:$W$237,,$C240)-SUM($D240:Z240),INDEX($D$237:$W$237,,$C240)/$F$223)))</f>
        <v>0</v>
      </c>
      <c r="AB240" s="2">
        <f>IF($F$223="n/a",0,IF(AB$225&lt;=$C240,0,IF(AB$225&gt;($F$223+$C240),INDEX($D$237:$W$237,,$C240)-SUM($D240:AA240),INDEX($D$237:$W$237,,$C240)/$F$223)))</f>
        <v>0</v>
      </c>
      <c r="AC240" s="2">
        <f>IF($F$223="n/a",0,IF(AC$225&lt;=$C240,0,IF(AC$225&gt;($F$223+$C240),INDEX($D$237:$W$237,,$C240)-SUM($D240:AB240),INDEX($D$237:$W$237,,$C240)/$F$223)))</f>
        <v>0</v>
      </c>
      <c r="AD240" s="2">
        <f>IF($F$223="n/a",0,IF(AD$225&lt;=$C240,0,IF(AD$225&gt;($F$223+$C240),INDEX($D$237:$W$237,,$C240)-SUM($D240:AC240),INDEX($D$237:$W$237,,$C240)/$F$223)))</f>
        <v>0</v>
      </c>
      <c r="AE240" s="2">
        <f>IF($F$223="n/a",0,IF(AE$225&lt;=$C240,0,IF(AE$225&gt;($F$223+$C240),INDEX($D$237:$W$237,,$C240)-SUM($D240:AD240),INDEX($D$237:$W$237,,$C240)/$F$223)))</f>
        <v>0</v>
      </c>
      <c r="AF240" s="2">
        <f>IF($F$223="n/a",0,IF(AF$225&lt;=$C240,0,IF(AF$225&gt;($F$223+$C240),INDEX($D$237:$W$237,,$C240)-SUM($D240:AE240),INDEX($D$237:$W$237,,$C240)/$F$223)))</f>
        <v>0</v>
      </c>
      <c r="AG240" s="2">
        <f>IF($F$223="n/a",0,IF(AG$225&lt;=$C240,0,IF(AG$225&gt;($F$223+$C240),INDEX($D$237:$W$237,,$C240)-SUM($D240:AF240),INDEX($D$237:$W$237,,$C240)/$F$223)))</f>
        <v>0</v>
      </c>
      <c r="AH240" s="2">
        <f>IF($F$223="n/a",0,IF(AH$225&lt;=$C240,0,IF(AH$225&gt;($F$223+$C240),INDEX($D$237:$W$237,,$C240)-SUM($D240:AG240),INDEX($D$237:$W$237,,$C240)/$F$223)))</f>
        <v>0</v>
      </c>
      <c r="AI240" s="2">
        <f>IF($F$223="n/a",0,IF(AI$225&lt;=$C240,0,IF(AI$225&gt;($F$223+$C240),INDEX($D$237:$W$237,,$C240)-SUM($D240:AH240),INDEX($D$237:$W$237,,$C240)/$F$223)))</f>
        <v>0</v>
      </c>
      <c r="AJ240" s="2">
        <f>IF($F$223="n/a",0,IF(AJ$225&lt;=$C240,0,IF(AJ$225&gt;($F$223+$C240),INDEX($D$237:$W$237,,$C240)-SUM($D240:AI240),INDEX($D$237:$W$237,,$C240)/$F$223)))</f>
        <v>0</v>
      </c>
      <c r="AK240" s="2">
        <f>IF($F$223="n/a",0,IF(AK$225&lt;=$C240,0,IF(AK$225&gt;($F$223+$C240),INDEX($D$237:$W$237,,$C240)-SUM($D240:AJ240),INDEX($D$237:$W$237,,$C240)/$F$223)))</f>
        <v>0</v>
      </c>
      <c r="AL240" s="2">
        <f>IF($F$223="n/a",0,IF(AL$225&lt;=$C240,0,IF(AL$225&gt;($F$223+$C240),INDEX($D$237:$W$237,,$C240)-SUM($D240:AK240),INDEX($D$237:$W$237,,$C240)/$F$223)))</f>
        <v>0</v>
      </c>
      <c r="AM240" s="2">
        <f>IF($F$223="n/a",0,IF(AM$225&lt;=$C240,0,IF(AM$225&gt;($F$223+$C240),INDEX($D$237:$W$237,,$C240)-SUM($D240:AL240),INDEX($D$237:$W$237,,$C240)/$F$223)))</f>
        <v>0</v>
      </c>
      <c r="AN240" s="2">
        <f>IF($F$223="n/a",0,IF(AN$225&lt;=$C240,0,IF(AN$225&gt;($F$223+$C240),INDEX($D$237:$W$237,,$C240)-SUM($D240:AM240),INDEX($D$237:$W$237,,$C240)/$F$223)))</f>
        <v>0</v>
      </c>
      <c r="AO240" s="2">
        <f>IF($F$223="n/a",0,IF(AO$225&lt;=$C240,0,IF(AO$225&gt;($F$223+$C240),INDEX($D$237:$W$237,,$C240)-SUM($D240:AN240),INDEX($D$237:$W$237,,$C240)/$F$223)))</f>
        <v>0</v>
      </c>
      <c r="AP240" s="2">
        <f>IF($F$223="n/a",0,IF(AP$225&lt;=$C240,0,IF(AP$225&gt;($F$223+$C240),INDEX($D$237:$W$237,,$C240)-SUM($D240:AO240),INDEX($D$237:$W$237,,$C240)/$F$223)))</f>
        <v>0</v>
      </c>
      <c r="AQ240" s="2">
        <f>IF($F$223="n/a",0,IF(AQ$225&lt;=$C240,0,IF(AQ$225&gt;($F$223+$C240),INDEX($D$237:$W$237,,$C240)-SUM($D240:AP240),INDEX($D$237:$W$237,,$C240)/$F$223)))</f>
        <v>0</v>
      </c>
      <c r="AR240" s="2">
        <f>IF($F$223="n/a",0,IF(AR$225&lt;=$C240,0,IF(AR$225&gt;($F$223+$C240),INDEX($D$237:$W$237,,$C240)-SUM($D240:AQ240),INDEX($D$237:$W$237,,$C240)/$F$223)))</f>
        <v>0</v>
      </c>
      <c r="AS240" s="2">
        <f>IF($F$223="n/a",0,IF(AS$225&lt;=$C240,0,IF(AS$225&gt;($F$223+$C240),INDEX($D$237:$W$237,,$C240)-SUM($D240:AR240),INDEX($D$237:$W$237,,$C240)/$F$223)))</f>
        <v>0</v>
      </c>
      <c r="AT240" s="2">
        <f>IF($F$223="n/a",0,IF(AT$225&lt;=$C240,0,IF(AT$225&gt;($F$223+$C240),INDEX($D$237:$W$237,,$C240)-SUM($D240:AS240),INDEX($D$237:$W$237,,$C240)/$F$223)))</f>
        <v>0</v>
      </c>
      <c r="AU240" s="2">
        <f>IF($F$223="n/a",0,IF(AU$225&lt;=$C240,0,IF(AU$225&gt;($F$223+$C240),INDEX($D$237:$W$237,,$C240)-SUM($D240:AT240),INDEX($D$237:$W$237,,$C240)/$F$223)))</f>
        <v>0</v>
      </c>
      <c r="AV240" s="2">
        <f>IF($F$223="n/a",0,IF(AV$225&lt;=$C240,0,IF(AV$225&gt;($F$223+$C240),INDEX($D$237:$W$237,,$C240)-SUM($D240:AU240),INDEX($D$237:$W$237,,$C240)/$F$223)))</f>
        <v>0</v>
      </c>
      <c r="AW240" s="2">
        <f>IF($F$223="n/a",0,IF(AW$225&lt;=$C240,0,IF(AW$225&gt;($F$223+$C240),INDEX($D$237:$W$237,,$C240)-SUM($D240:AV240),INDEX($D$237:$W$237,,$C240)/$F$223)))</f>
        <v>0</v>
      </c>
      <c r="AX240" s="2">
        <f>IF($F$223="n/a",0,IF(AX$225&lt;=$C240,0,IF(AX$225&gt;($F$223+$C240),INDEX($D$237:$W$237,,$C240)-SUM($D240:AW240),INDEX($D$237:$W$237,,$C240)/$F$223)))</f>
        <v>0</v>
      </c>
      <c r="AY240" s="2">
        <f>IF($F$223="n/a",0,IF(AY$225&lt;=$C240,0,IF(AY$225&gt;($F$223+$C240),INDEX($D$237:$W$237,,$C240)-SUM($D240:AX240),INDEX($D$237:$W$237,,$C240)/$F$223)))</f>
        <v>0</v>
      </c>
      <c r="AZ240" s="2">
        <f>IF($F$223="n/a",0,IF(AZ$225&lt;=$C240,0,IF(AZ$225&gt;($F$223+$C240),INDEX($D$237:$W$237,,$C240)-SUM($D240:AY240),INDEX($D$237:$W$237,,$C240)/$F$223)))</f>
        <v>0</v>
      </c>
      <c r="BA240" s="2">
        <f>IF($F$223="n/a",0,IF(BA$225&lt;=$C240,0,IF(BA$225&gt;($F$223+$C240),INDEX($D$237:$W$237,,$C240)-SUM($D240:AZ240),INDEX($D$237:$W$237,,$C240)/$F$223)))</f>
        <v>0</v>
      </c>
      <c r="BB240" s="2">
        <f>IF($F$223="n/a",0,IF(BB$225&lt;=$C240,0,IF(BB$225&gt;($F$223+$C240),INDEX($D$237:$W$237,,$C240)-SUM($D240:BA240),INDEX($D$237:$W$237,,$C240)/$F$223)))</f>
        <v>0</v>
      </c>
      <c r="BC240" s="2">
        <f>IF($F$223="n/a",0,IF(BC$225&lt;=$C240,0,IF(BC$225&gt;($F$223+$C240),INDEX($D$237:$W$237,,$C240)-SUM($D240:BB240),INDEX($D$237:$W$237,,$C240)/$F$223)))</f>
        <v>0</v>
      </c>
      <c r="BD240" s="2">
        <f>IF($F$223="n/a",0,IF(BD$225&lt;=$C240,0,IF(BD$225&gt;($F$223+$C240),INDEX($D$237:$W$237,,$C240)-SUM($D240:BC240),INDEX($D$237:$W$237,,$C240)/$F$223)))</f>
        <v>0</v>
      </c>
      <c r="BE240" s="2">
        <f>IF($F$223="n/a",0,IF(BE$225&lt;=$C240,0,IF(BE$225&gt;($F$223+$C240),INDEX($D$237:$W$237,,$C240)-SUM($D240:BD240),INDEX($D$237:$W$237,,$C240)/$F$223)))</f>
        <v>0</v>
      </c>
      <c r="BF240" s="2">
        <f>IF($F$223="n/a",0,IF(BF$225&lt;=$C240,0,IF(BF$225&gt;($F$223+$C240),INDEX($D$237:$W$237,,$C240)-SUM($D240:BE240),INDEX($D$237:$W$237,,$C240)/$F$223)))</f>
        <v>0</v>
      </c>
      <c r="BG240" s="2">
        <f>IF($F$223="n/a",0,IF(BG$225&lt;=$C240,0,IF(BG$225&gt;($F$223+$C240),INDEX($D$237:$W$237,,$C240)-SUM($D240:BF240),INDEX($D$237:$W$237,,$C240)/$F$223)))</f>
        <v>0</v>
      </c>
      <c r="BH240" s="2">
        <f>IF($F$223="n/a",0,IF(BH$225&lt;=$C240,0,IF(BH$225&gt;($F$223+$C240),INDEX($D$237:$W$237,,$C240)-SUM($D240:BG240),INDEX($D$237:$W$237,,$C240)/$F$223)))</f>
        <v>0</v>
      </c>
      <c r="BI240" s="2">
        <f>IF($F$223="n/a",0,IF(BI$225&lt;=$C240,0,IF(BI$225&gt;($F$223+$C240),INDEX($D$237:$W$237,,$C240)-SUM($D240:BH240),INDEX($D$237:$W$237,,$C240)/$F$223)))</f>
        <v>0</v>
      </c>
      <c r="BJ240" s="2">
        <f>IF($F$223="n/a",0,IF(BJ$225&lt;=$C240,0,IF(BJ$225&gt;($F$223+$C240),INDEX($D$237:$W$237,,$C240)-SUM($D240:BI240),INDEX($D$237:$W$237,,$C240)/$F$223)))</f>
        <v>0</v>
      </c>
      <c r="BK240" s="2">
        <f>IF($F$223="n/a",0,IF(BK$225&lt;=$C240,0,IF(BK$225&gt;($F$223+$C240),INDEX($D$237:$W$237,,$C240)-SUM($D240:BJ240),INDEX($D$237:$W$237,,$C240)/$F$223)))</f>
        <v>0</v>
      </c>
      <c r="BL240" s="2">
        <f>IF($F$223="n/a",0,IF(BL$225&lt;=$C240,0,IF(BL$225&gt;($F$223+$C240),INDEX($D$237:$W$237,,$C240)-SUM($D240:BK240),INDEX($D$237:$W$237,,$C240)/$F$223)))</f>
        <v>0</v>
      </c>
      <c r="BM240" s="2">
        <f>IF($F$223="n/a",0,IF(BM$225&lt;=$C240,0,IF(BM$225&gt;($F$223+$C240),INDEX($D$237:$W$237,,$C240)-SUM($D240:BL240),INDEX($D$237:$W$237,,$C240)/$F$223)))</f>
        <v>0</v>
      </c>
      <c r="BN240" s="2">
        <f>IF($F$223="n/a",0,IF(BN$225&lt;=$C240,0,IF(BN$225&gt;($F$223+$C240),INDEX($D$237:$W$237,,$C240)-SUM($D240:BM240),INDEX($D$237:$W$237,,$C240)/$F$223)))</f>
        <v>0</v>
      </c>
      <c r="BO240" s="2">
        <f>IF($F$223="n/a",0,IF(BO$225&lt;=$C240,0,IF(BO$225&gt;($F$223+$C240),INDEX($D$237:$W$237,,$C240)-SUM($D240:BN240),INDEX($D$237:$W$237,,$C240)/$F$223)))</f>
        <v>0</v>
      </c>
      <c r="BP240" s="2">
        <f>IF($F$223="n/a",0,IF(BP$225&lt;=$C240,0,IF(BP$225&gt;($F$223+$C240),INDEX($D$237:$W$237,,$C240)-SUM($D240:BO240),INDEX($D$237:$W$237,,$C240)/$F$223)))</f>
        <v>0</v>
      </c>
      <c r="BQ240" s="2">
        <f>IF($F$223="n/a",0,IF(BQ$225&lt;=$C240,0,IF(BQ$225&gt;($F$223+$C240),INDEX($D$237:$W$237,,$C240)-SUM($D240:BP240),INDEX($D$237:$W$237,,$C240)/$F$223)))</f>
        <v>0</v>
      </c>
      <c r="BR240" s="2">
        <f>IF($F$223="n/a",0,IF(BR$225&lt;=$C240,0,IF(BR$225&gt;($F$223+$C240),INDEX($D$237:$W$237,,$C240)-SUM($D240:BQ240),INDEX($D$237:$W$237,,$C240)/$F$223)))</f>
        <v>0</v>
      </c>
      <c r="BS240" s="2">
        <f>IF($F$223="n/a",0,IF(BS$225&lt;=$C240,0,IF(BS$225&gt;($F$223+$C240),INDEX($D$237:$W$237,,$C240)-SUM($D240:BR240),INDEX($D$237:$W$237,,$C240)/$F$223)))</f>
        <v>0</v>
      </c>
    </row>
    <row r="241" spans="2:71">
      <c r="B241" s="24">
        <v>2012</v>
      </c>
      <c r="C241" s="24">
        <v>2</v>
      </c>
      <c r="E241" s="2">
        <f>IF($F$223="n/a",0,IF(E$225&lt;=$C241,0,IF(E$225&gt;($F$223+$C241),INDEX($D$237:$W$237,,$C241)-SUM($D241:D241),INDEX($D$237:$W$237,,$C241)/$F$223)))</f>
        <v>0</v>
      </c>
      <c r="F241" s="2">
        <f>IF($F$223="n/a",0,IF(F$225&lt;=$C241,0,IF(F$225&gt;($F$223+$C241),INDEX($D$237:$W$237,,$C241)-SUM($D241:E241),INDEX($D$237:$W$237,,$C241)/$F$223)))</f>
        <v>1.1697750722692086</v>
      </c>
      <c r="G241" s="2">
        <f>IF($F$223="n/a",0,IF(G$225&lt;=$C241,0,IF(G$225&gt;($F$223+$C241),INDEX($D$237:$W$237,,$C241)-SUM($D241:F241),INDEX($D$237:$W$237,,$C241)/$F$223)))</f>
        <v>1.1697750722692086</v>
      </c>
      <c r="H241" s="2">
        <f>IF($F$223="n/a",0,IF(H$225&lt;=$C241,0,IF(H$225&gt;($F$223+$C241),INDEX($D$237:$W$237,,$C241)-SUM($D241:G241),INDEX($D$237:$W$237,,$C241)/$F$223)))</f>
        <v>1.1697750722692086</v>
      </c>
      <c r="I241" s="2">
        <f>IF($F$223="n/a",0,IF(I$225&lt;=$C241,0,IF(I$225&gt;($F$223+$C241),INDEX($D$237:$W$237,,$C241)-SUM($D241:H241),INDEX($D$237:$W$237,,$C241)/$F$223)))</f>
        <v>1.1697750722692086</v>
      </c>
      <c r="J241" s="2">
        <f>IF($F$223="n/a",0,IF(J$225&lt;=$C241,0,IF(J$225&gt;($F$223+$C241),INDEX($D$237:$W$237,,$C241)-SUM($D241:I241),INDEX($D$237:$W$237,,$C241)/$F$223)))</f>
        <v>1.1697750722692086</v>
      </c>
      <c r="K241" s="2">
        <f>IF($F$223="n/a",0,IF(K$225&lt;=$C241,0,IF(K$225&gt;($F$223+$C241),INDEX($D$237:$W$237,,$C241)-SUM($D241:J241),INDEX($D$237:$W$237,,$C241)/$F$223)))</f>
        <v>0</v>
      </c>
      <c r="L241" s="2">
        <f>IF($F$223="n/a",0,IF(L$225&lt;=$C241,0,IF(L$225&gt;($F$223+$C241),INDEX($D$237:$W$237,,$C241)-SUM($D241:K241),INDEX($D$237:$W$237,,$C241)/$F$223)))</f>
        <v>0</v>
      </c>
      <c r="M241" s="2">
        <f>IF($F$223="n/a",0,IF(M$225&lt;=$C241,0,IF(M$225&gt;($F$223+$C241),INDEX($D$237:$W$237,,$C241)-SUM($D241:L241),INDEX($D$237:$W$237,,$C241)/$F$223)))</f>
        <v>0</v>
      </c>
      <c r="N241" s="170">
        <f>IF($F$223="n/a",0,IF(N$225&lt;=$C241,0,IF(N$225&gt;($F$223+$C241),INDEX($D$237:$W$237,,$C241)-SUM($D241:M241),INDEX($D$237:$W$237,,$C241)/$F$223)))*0.5</f>
        <v>0</v>
      </c>
      <c r="O241" s="2">
        <f>IF($F$223="n/a",0,IF(O$225&lt;=$C241,0,IF(O$225&gt;($F$223+$C241),INDEX($D$237:$W$237,,$C241)-SUM($D241:N241),INDEX($D$237:$W$237,,$C241)/$F$223)))</f>
        <v>0</v>
      </c>
      <c r="P241" s="2">
        <f>IF($F$223="n/a",0,IF(P$225&lt;=$C241,0,IF(P$225&gt;($F$223+$C241),INDEX($D$237:$W$237,,$C241)-SUM($D241:O241),INDEX($D$237:$W$237,,$C241)/$F$223)))</f>
        <v>0</v>
      </c>
      <c r="Q241" s="2">
        <f>IF($F$223="n/a",0,IF(Q$225&lt;=$C241,0,IF(Q$225&gt;($F$223+$C241),INDEX($D$237:$W$237,,$C241)-SUM($D241:P241),INDEX($D$237:$W$237,,$C241)/$F$223)))</f>
        <v>0</v>
      </c>
      <c r="R241" s="2">
        <f>IF($F$223="n/a",0,IF(R$225&lt;=$C241,0,IF(R$225&gt;($F$223+$C241),INDEX($D$237:$W$237,,$C241)-SUM($D241:Q241),INDEX($D$237:$W$237,,$C241)/$F$223)))</f>
        <v>0</v>
      </c>
      <c r="S241" s="2">
        <f>IF($F$223="n/a",0,IF(S$225&lt;=$C241,0,IF(S$225&gt;($F$223+$C241),INDEX($D$237:$W$237,,$C241)-SUM($D241:R241),INDEX($D$237:$W$237,,$C241)/$F$223)))</f>
        <v>0</v>
      </c>
      <c r="T241" s="2">
        <f>IF($F$223="n/a",0,IF(T$225&lt;=$C241,0,IF(T$225&gt;($F$223+$C241),INDEX($D$237:$W$237,,$C241)-SUM($D241:S241),INDEX($D$237:$W$237,,$C241)/$F$223)))</f>
        <v>0</v>
      </c>
      <c r="U241" s="2">
        <f>IF($F$223="n/a",0,IF(U$225&lt;=$C241,0,IF(U$225&gt;($F$223+$C241),INDEX($D$237:$W$237,,$C241)-SUM($D241:T241),INDEX($D$237:$W$237,,$C241)/$F$223)))</f>
        <v>0</v>
      </c>
      <c r="V241" s="2">
        <f>IF($F$223="n/a",0,IF(V$225&lt;=$C241,0,IF(V$225&gt;($F$223+$C241),INDEX($D$237:$W$237,,$C241)-SUM($D241:U241),INDEX($D$237:$W$237,,$C241)/$F$223)))</f>
        <v>0</v>
      </c>
      <c r="W241" s="2">
        <f>IF($F$223="n/a",0,IF(W$225&lt;=$C241,0,IF(W$225&gt;($F$223+$C241),INDEX($D$237:$W$237,,$C241)-SUM($D241:V241),INDEX($D$237:$W$237,,$C241)/$F$223)))</f>
        <v>0</v>
      </c>
      <c r="X241" s="2">
        <f>IF($F$223="n/a",0,IF(X$225&lt;=$C241,0,IF(X$225&gt;($F$223+$C241),INDEX($D$237:$W$237,,$C241)-SUM($D241:W241),INDEX($D$237:$W$237,,$C241)/$F$223)))</f>
        <v>0</v>
      </c>
      <c r="Y241" s="2">
        <f>IF($F$223="n/a",0,IF(Y$225&lt;=$C241,0,IF(Y$225&gt;($F$223+$C241),INDEX($D$237:$W$237,,$C241)-SUM($D241:X241),INDEX($D$237:$W$237,,$C241)/$F$223)))</f>
        <v>0</v>
      </c>
      <c r="Z241" s="2">
        <f>IF($F$223="n/a",0,IF(Z$225&lt;=$C241,0,IF(Z$225&gt;($F$223+$C241),INDEX($D$237:$W$237,,$C241)-SUM($D241:Y241),INDEX($D$237:$W$237,,$C241)/$F$223)))</f>
        <v>0</v>
      </c>
      <c r="AA241" s="2">
        <f>IF($F$223="n/a",0,IF(AA$225&lt;=$C241,0,IF(AA$225&gt;($F$223+$C241),INDEX($D$237:$W$237,,$C241)-SUM($D241:Z241),INDEX($D$237:$W$237,,$C241)/$F$223)))</f>
        <v>0</v>
      </c>
      <c r="AB241" s="2">
        <f>IF($F$223="n/a",0,IF(AB$225&lt;=$C241,0,IF(AB$225&gt;($F$223+$C241),INDEX($D$237:$W$237,,$C241)-SUM($D241:AA241),INDEX($D$237:$W$237,,$C241)/$F$223)))</f>
        <v>0</v>
      </c>
      <c r="AC241" s="2">
        <f>IF($F$223="n/a",0,IF(AC$225&lt;=$C241,0,IF(AC$225&gt;($F$223+$C241),INDEX($D$237:$W$237,,$C241)-SUM($D241:AB241),INDEX($D$237:$W$237,,$C241)/$F$223)))</f>
        <v>0</v>
      </c>
      <c r="AD241" s="2">
        <f>IF($F$223="n/a",0,IF(AD$225&lt;=$C241,0,IF(AD$225&gt;($F$223+$C241),INDEX($D$237:$W$237,,$C241)-SUM($D241:AC241),INDEX($D$237:$W$237,,$C241)/$F$223)))</f>
        <v>0</v>
      </c>
      <c r="AE241" s="2">
        <f>IF($F$223="n/a",0,IF(AE$225&lt;=$C241,0,IF(AE$225&gt;($F$223+$C241),INDEX($D$237:$W$237,,$C241)-SUM($D241:AD241),INDEX($D$237:$W$237,,$C241)/$F$223)))</f>
        <v>0</v>
      </c>
      <c r="AF241" s="2">
        <f>IF($F$223="n/a",0,IF(AF$225&lt;=$C241,0,IF(AF$225&gt;($F$223+$C241),INDEX($D$237:$W$237,,$C241)-SUM($D241:AE241),INDEX($D$237:$W$237,,$C241)/$F$223)))</f>
        <v>0</v>
      </c>
      <c r="AG241" s="2">
        <f>IF($F$223="n/a",0,IF(AG$225&lt;=$C241,0,IF(AG$225&gt;($F$223+$C241),INDEX($D$237:$W$237,,$C241)-SUM($D241:AF241),INDEX($D$237:$W$237,,$C241)/$F$223)))</f>
        <v>0</v>
      </c>
      <c r="AH241" s="2">
        <f>IF($F$223="n/a",0,IF(AH$225&lt;=$C241,0,IF(AH$225&gt;($F$223+$C241),INDEX($D$237:$W$237,,$C241)-SUM($D241:AG241),INDEX($D$237:$W$237,,$C241)/$F$223)))</f>
        <v>0</v>
      </c>
      <c r="AI241" s="2">
        <f>IF($F$223="n/a",0,IF(AI$225&lt;=$C241,0,IF(AI$225&gt;($F$223+$C241),INDEX($D$237:$W$237,,$C241)-SUM($D241:AH241),INDEX($D$237:$W$237,,$C241)/$F$223)))</f>
        <v>0</v>
      </c>
      <c r="AJ241" s="2">
        <f>IF($F$223="n/a",0,IF(AJ$225&lt;=$C241,0,IF(AJ$225&gt;($F$223+$C241),INDEX($D$237:$W$237,,$C241)-SUM($D241:AI241),INDEX($D$237:$W$237,,$C241)/$F$223)))</f>
        <v>0</v>
      </c>
      <c r="AK241" s="2">
        <f>IF($F$223="n/a",0,IF(AK$225&lt;=$C241,0,IF(AK$225&gt;($F$223+$C241),INDEX($D$237:$W$237,,$C241)-SUM($D241:AJ241),INDEX($D$237:$W$237,,$C241)/$F$223)))</f>
        <v>0</v>
      </c>
      <c r="AL241" s="2">
        <f>IF($F$223="n/a",0,IF(AL$225&lt;=$C241,0,IF(AL$225&gt;($F$223+$C241),INDEX($D$237:$W$237,,$C241)-SUM($D241:AK241),INDEX($D$237:$W$237,,$C241)/$F$223)))</f>
        <v>0</v>
      </c>
      <c r="AM241" s="2">
        <f>IF($F$223="n/a",0,IF(AM$225&lt;=$C241,0,IF(AM$225&gt;($F$223+$C241),INDEX($D$237:$W$237,,$C241)-SUM($D241:AL241),INDEX($D$237:$W$237,,$C241)/$F$223)))</f>
        <v>0</v>
      </c>
      <c r="AN241" s="2">
        <f>IF($F$223="n/a",0,IF(AN$225&lt;=$C241,0,IF(AN$225&gt;($F$223+$C241),INDEX($D$237:$W$237,,$C241)-SUM($D241:AM241),INDEX($D$237:$W$237,,$C241)/$F$223)))</f>
        <v>0</v>
      </c>
      <c r="AO241" s="2">
        <f>IF($F$223="n/a",0,IF(AO$225&lt;=$C241,0,IF(AO$225&gt;($F$223+$C241),INDEX($D$237:$W$237,,$C241)-SUM($D241:AN241),INDEX($D$237:$W$237,,$C241)/$F$223)))</f>
        <v>0</v>
      </c>
      <c r="AP241" s="2">
        <f>IF($F$223="n/a",0,IF(AP$225&lt;=$C241,0,IF(AP$225&gt;($F$223+$C241),INDEX($D$237:$W$237,,$C241)-SUM($D241:AO241),INDEX($D$237:$W$237,,$C241)/$F$223)))</f>
        <v>0</v>
      </c>
      <c r="AQ241" s="2">
        <f>IF($F$223="n/a",0,IF(AQ$225&lt;=$C241,0,IF(AQ$225&gt;($F$223+$C241),INDEX($D$237:$W$237,,$C241)-SUM($D241:AP241),INDEX($D$237:$W$237,,$C241)/$F$223)))</f>
        <v>0</v>
      </c>
      <c r="AR241" s="2">
        <f>IF($F$223="n/a",0,IF(AR$225&lt;=$C241,0,IF(AR$225&gt;($F$223+$C241),INDEX($D$237:$W$237,,$C241)-SUM($D241:AQ241),INDEX($D$237:$W$237,,$C241)/$F$223)))</f>
        <v>0</v>
      </c>
      <c r="AS241" s="2">
        <f>IF($F$223="n/a",0,IF(AS$225&lt;=$C241,0,IF(AS$225&gt;($F$223+$C241),INDEX($D$237:$W$237,,$C241)-SUM($D241:AR241),INDEX($D$237:$W$237,,$C241)/$F$223)))</f>
        <v>0</v>
      </c>
      <c r="AT241" s="2">
        <f>IF($F$223="n/a",0,IF(AT$225&lt;=$C241,0,IF(AT$225&gt;($F$223+$C241),INDEX($D$237:$W$237,,$C241)-SUM($D241:AS241),INDEX($D$237:$W$237,,$C241)/$F$223)))</f>
        <v>0</v>
      </c>
      <c r="AU241" s="2">
        <f>IF($F$223="n/a",0,IF(AU$225&lt;=$C241,0,IF(AU$225&gt;($F$223+$C241),INDEX($D$237:$W$237,,$C241)-SUM($D241:AT241),INDEX($D$237:$W$237,,$C241)/$F$223)))</f>
        <v>0</v>
      </c>
      <c r="AV241" s="2">
        <f>IF($F$223="n/a",0,IF(AV$225&lt;=$C241,0,IF(AV$225&gt;($F$223+$C241),INDEX($D$237:$W$237,,$C241)-SUM($D241:AU241),INDEX($D$237:$W$237,,$C241)/$F$223)))</f>
        <v>0</v>
      </c>
      <c r="AW241" s="2">
        <f>IF($F$223="n/a",0,IF(AW$225&lt;=$C241,0,IF(AW$225&gt;($F$223+$C241),INDEX($D$237:$W$237,,$C241)-SUM($D241:AV241),INDEX($D$237:$W$237,,$C241)/$F$223)))</f>
        <v>0</v>
      </c>
      <c r="AX241" s="2">
        <f>IF($F$223="n/a",0,IF(AX$225&lt;=$C241,0,IF(AX$225&gt;($F$223+$C241),INDEX($D$237:$W$237,,$C241)-SUM($D241:AW241),INDEX($D$237:$W$237,,$C241)/$F$223)))</f>
        <v>0</v>
      </c>
      <c r="AY241" s="2">
        <f>IF($F$223="n/a",0,IF(AY$225&lt;=$C241,0,IF(AY$225&gt;($F$223+$C241),INDEX($D$237:$W$237,,$C241)-SUM($D241:AX241),INDEX($D$237:$W$237,,$C241)/$F$223)))</f>
        <v>0</v>
      </c>
      <c r="AZ241" s="2">
        <f>IF($F$223="n/a",0,IF(AZ$225&lt;=$C241,0,IF(AZ$225&gt;($F$223+$C241),INDEX($D$237:$W$237,,$C241)-SUM($D241:AY241),INDEX($D$237:$W$237,,$C241)/$F$223)))</f>
        <v>0</v>
      </c>
      <c r="BA241" s="2">
        <f>IF($F$223="n/a",0,IF(BA$225&lt;=$C241,0,IF(BA$225&gt;($F$223+$C241),INDEX($D$237:$W$237,,$C241)-SUM($D241:AZ241),INDEX($D$237:$W$237,,$C241)/$F$223)))</f>
        <v>0</v>
      </c>
      <c r="BB241" s="2">
        <f>IF($F$223="n/a",0,IF(BB$225&lt;=$C241,0,IF(BB$225&gt;($F$223+$C241),INDEX($D$237:$W$237,,$C241)-SUM($D241:BA241),INDEX($D$237:$W$237,,$C241)/$F$223)))</f>
        <v>0</v>
      </c>
      <c r="BC241" s="2">
        <f>IF($F$223="n/a",0,IF(BC$225&lt;=$C241,0,IF(BC$225&gt;($F$223+$C241),INDEX($D$237:$W$237,,$C241)-SUM($D241:BB241),INDEX($D$237:$W$237,,$C241)/$F$223)))</f>
        <v>0</v>
      </c>
      <c r="BD241" s="2">
        <f>IF($F$223="n/a",0,IF(BD$225&lt;=$C241,0,IF(BD$225&gt;($F$223+$C241),INDEX($D$237:$W$237,,$C241)-SUM($D241:BC241),INDEX($D$237:$W$237,,$C241)/$F$223)))</f>
        <v>0</v>
      </c>
      <c r="BE241" s="2">
        <f>IF($F$223="n/a",0,IF(BE$225&lt;=$C241,0,IF(BE$225&gt;($F$223+$C241),INDEX($D$237:$W$237,,$C241)-SUM($D241:BD241),INDEX($D$237:$W$237,,$C241)/$F$223)))</f>
        <v>0</v>
      </c>
      <c r="BF241" s="2">
        <f>IF($F$223="n/a",0,IF(BF$225&lt;=$C241,0,IF(BF$225&gt;($F$223+$C241),INDEX($D$237:$W$237,,$C241)-SUM($D241:BE241),INDEX($D$237:$W$237,,$C241)/$F$223)))</f>
        <v>0</v>
      </c>
      <c r="BG241" s="2">
        <f>IF($F$223="n/a",0,IF(BG$225&lt;=$C241,0,IF(BG$225&gt;($F$223+$C241),INDEX($D$237:$W$237,,$C241)-SUM($D241:BF241),INDEX($D$237:$W$237,,$C241)/$F$223)))</f>
        <v>0</v>
      </c>
      <c r="BH241" s="2">
        <f>IF($F$223="n/a",0,IF(BH$225&lt;=$C241,0,IF(BH$225&gt;($F$223+$C241),INDEX($D$237:$W$237,,$C241)-SUM($D241:BG241),INDEX($D$237:$W$237,,$C241)/$F$223)))</f>
        <v>0</v>
      </c>
      <c r="BI241" s="2">
        <f>IF($F$223="n/a",0,IF(BI$225&lt;=$C241,0,IF(BI$225&gt;($F$223+$C241),INDEX($D$237:$W$237,,$C241)-SUM($D241:BH241),INDEX($D$237:$W$237,,$C241)/$F$223)))</f>
        <v>0</v>
      </c>
      <c r="BJ241" s="2">
        <f>IF($F$223="n/a",0,IF(BJ$225&lt;=$C241,0,IF(BJ$225&gt;($F$223+$C241),INDEX($D$237:$W$237,,$C241)-SUM($D241:BI241),INDEX($D$237:$W$237,,$C241)/$F$223)))</f>
        <v>0</v>
      </c>
      <c r="BK241" s="2">
        <f>IF($F$223="n/a",0,IF(BK$225&lt;=$C241,0,IF(BK$225&gt;($F$223+$C241),INDEX($D$237:$W$237,,$C241)-SUM($D241:BJ241),INDEX($D$237:$W$237,,$C241)/$F$223)))</f>
        <v>0</v>
      </c>
      <c r="BL241" s="2">
        <f>IF($F$223="n/a",0,IF(BL$225&lt;=$C241,0,IF(BL$225&gt;($F$223+$C241),INDEX($D$237:$W$237,,$C241)-SUM($D241:BK241),INDEX($D$237:$W$237,,$C241)/$F$223)))</f>
        <v>0</v>
      </c>
      <c r="BM241" s="2">
        <f>IF($F$223="n/a",0,IF(BM$225&lt;=$C241,0,IF(BM$225&gt;($F$223+$C241),INDEX($D$237:$W$237,,$C241)-SUM($D241:BL241),INDEX($D$237:$W$237,,$C241)/$F$223)))</f>
        <v>0</v>
      </c>
      <c r="BN241" s="2">
        <f>IF($F$223="n/a",0,IF(BN$225&lt;=$C241,0,IF(BN$225&gt;($F$223+$C241),INDEX($D$237:$W$237,,$C241)-SUM($D241:BM241),INDEX($D$237:$W$237,,$C241)/$F$223)))</f>
        <v>0</v>
      </c>
      <c r="BO241" s="2">
        <f>IF($F$223="n/a",0,IF(BO$225&lt;=$C241,0,IF(BO$225&gt;($F$223+$C241),INDEX($D$237:$W$237,,$C241)-SUM($D241:BN241),INDEX($D$237:$W$237,,$C241)/$F$223)))</f>
        <v>0</v>
      </c>
      <c r="BP241" s="2">
        <f>IF($F$223="n/a",0,IF(BP$225&lt;=$C241,0,IF(BP$225&gt;($F$223+$C241),INDEX($D$237:$W$237,,$C241)-SUM($D241:BO241),INDEX($D$237:$W$237,,$C241)/$F$223)))</f>
        <v>0</v>
      </c>
      <c r="BQ241" s="2">
        <f>IF($F$223="n/a",0,IF(BQ$225&lt;=$C241,0,IF(BQ$225&gt;($F$223+$C241),INDEX($D$237:$W$237,,$C241)-SUM($D241:BP241),INDEX($D$237:$W$237,,$C241)/$F$223)))</f>
        <v>0</v>
      </c>
      <c r="BR241" s="2">
        <f>IF($F$223="n/a",0,IF(BR$225&lt;=$C241,0,IF(BR$225&gt;($F$223+$C241),INDEX($D$237:$W$237,,$C241)-SUM($D241:BQ241),INDEX($D$237:$W$237,,$C241)/$F$223)))</f>
        <v>0</v>
      </c>
      <c r="BS241" s="2">
        <f>IF($F$223="n/a",0,IF(BS$225&lt;=$C241,0,IF(BS$225&gt;($F$223+$C241),INDEX($D$237:$W$237,,$C241)-SUM($D241:BR241),INDEX($D$237:$W$237,,$C241)/$F$223)))</f>
        <v>0</v>
      </c>
    </row>
    <row r="242" spans="2:71">
      <c r="B242" s="24">
        <v>2013</v>
      </c>
      <c r="C242" s="24">
        <v>3</v>
      </c>
      <c r="E242" s="2">
        <f>IF($F$223="n/a",0,IF(E$225&lt;=$C242,0,IF(E$225&gt;($F$223+$C242),INDEX($D$237:$W$237,,$C242)-SUM($D242:D242),INDEX($D$237:$W$237,,$C242)/$F$223)))</f>
        <v>0</v>
      </c>
      <c r="F242" s="2">
        <f>IF($F$223="n/a",0,IF(F$225&lt;=$C242,0,IF(F$225&gt;($F$223+$C242),INDEX($D$237:$W$237,,$C242)-SUM($D242:E242),INDEX($D$237:$W$237,,$C242)/$F$223)))</f>
        <v>0</v>
      </c>
      <c r="G242" s="2">
        <f>IF($F$223="n/a",0,IF(G$225&lt;=$C242,0,IF(G$225&gt;($F$223+$C242),INDEX($D$237:$W$237,,$C242)-SUM($D242:F242),INDEX($D$237:$W$237,,$C242)/$F$223)))</f>
        <v>0.37058254613545571</v>
      </c>
      <c r="H242" s="2">
        <f>IF($F$223="n/a",0,IF(H$225&lt;=$C242,0,IF(H$225&gt;($F$223+$C242),INDEX($D$237:$W$237,,$C242)-SUM($D242:G242),INDEX($D$237:$W$237,,$C242)/$F$223)))</f>
        <v>0.37058254613545571</v>
      </c>
      <c r="I242" s="2">
        <f>IF($F$223="n/a",0,IF(I$225&lt;=$C242,0,IF(I$225&gt;($F$223+$C242),INDEX($D$237:$W$237,,$C242)-SUM($D242:H242),INDEX($D$237:$W$237,,$C242)/$F$223)))</f>
        <v>0.37058254613545571</v>
      </c>
      <c r="J242" s="2">
        <f>IF($F$223="n/a",0,IF(J$225&lt;=$C242,0,IF(J$225&gt;($F$223+$C242),INDEX($D$237:$W$237,,$C242)-SUM($D242:I242),INDEX($D$237:$W$237,,$C242)/$F$223)))</f>
        <v>0.37058254613545571</v>
      </c>
      <c r="K242" s="2">
        <f>IF($F$223="n/a",0,IF(K$225&lt;=$C242,0,IF(K$225&gt;($F$223+$C242),INDEX($D$237:$W$237,,$C242)-SUM($D242:J242),INDEX($D$237:$W$237,,$C242)/$F$223)))</f>
        <v>0.37058254613545571</v>
      </c>
      <c r="L242" s="2">
        <f>IF($F$223="n/a",0,IF(L$225&lt;=$C242,0,IF(L$225&gt;($F$223+$C242),INDEX($D$237:$W$237,,$C242)-SUM($D242:K242),INDEX($D$237:$W$237,,$C242)/$F$223)))</f>
        <v>0</v>
      </c>
      <c r="M242" s="2">
        <f>IF($F$223="n/a",0,IF(M$225&lt;=$C242,0,IF(M$225&gt;($F$223+$C242),INDEX($D$237:$W$237,,$C242)-SUM($D242:L242),INDEX($D$237:$W$237,,$C242)/$F$223)))</f>
        <v>0</v>
      </c>
      <c r="N242" s="170">
        <f>IF($F$223="n/a",0,IF(N$225&lt;=$C242,0,IF(N$225&gt;($F$223+$C242),INDEX($D$237:$W$237,,$C242)-SUM($D242:M242),INDEX($D$237:$W$237,,$C242)/$F$223)))*0.5</f>
        <v>0</v>
      </c>
      <c r="O242" s="2">
        <f>IF($F$223="n/a",0,IF(O$225&lt;=$C242,0,IF(O$225&gt;($F$223+$C242),INDEX($D$237:$W$237,,$C242)-SUM($D242:N242),INDEX($D$237:$W$237,,$C242)/$F$223)))</f>
        <v>0</v>
      </c>
      <c r="P242" s="2">
        <f>IF($F$223="n/a",0,IF(P$225&lt;=$C242,0,IF(P$225&gt;($F$223+$C242),INDEX($D$237:$W$237,,$C242)-SUM($D242:O242),INDEX($D$237:$W$237,,$C242)/$F$223)))</f>
        <v>0</v>
      </c>
      <c r="Q242" s="2">
        <f>IF($F$223="n/a",0,IF(Q$225&lt;=$C242,0,IF(Q$225&gt;($F$223+$C242),INDEX($D$237:$W$237,,$C242)-SUM($D242:P242),INDEX($D$237:$W$237,,$C242)/$F$223)))</f>
        <v>0</v>
      </c>
      <c r="R242" s="2">
        <f>IF($F$223="n/a",0,IF(R$225&lt;=$C242,0,IF(R$225&gt;($F$223+$C242),INDEX($D$237:$W$237,,$C242)-SUM($D242:Q242),INDEX($D$237:$W$237,,$C242)/$F$223)))</f>
        <v>0</v>
      </c>
      <c r="S242" s="2">
        <f>IF($F$223="n/a",0,IF(S$225&lt;=$C242,0,IF(S$225&gt;($F$223+$C242),INDEX($D$237:$W$237,,$C242)-SUM($D242:R242),INDEX($D$237:$W$237,,$C242)/$F$223)))</f>
        <v>0</v>
      </c>
      <c r="T242" s="2">
        <f>IF($F$223="n/a",0,IF(T$225&lt;=$C242,0,IF(T$225&gt;($F$223+$C242),INDEX($D$237:$W$237,,$C242)-SUM($D242:S242),INDEX($D$237:$W$237,,$C242)/$F$223)))</f>
        <v>0</v>
      </c>
      <c r="U242" s="2">
        <f>IF($F$223="n/a",0,IF(U$225&lt;=$C242,0,IF(U$225&gt;($F$223+$C242),INDEX($D$237:$W$237,,$C242)-SUM($D242:T242),INDEX($D$237:$W$237,,$C242)/$F$223)))</f>
        <v>0</v>
      </c>
      <c r="V242" s="2">
        <f>IF($F$223="n/a",0,IF(V$225&lt;=$C242,0,IF(V$225&gt;($F$223+$C242),INDEX($D$237:$W$237,,$C242)-SUM($D242:U242),INDEX($D$237:$W$237,,$C242)/$F$223)))</f>
        <v>0</v>
      </c>
      <c r="W242" s="2">
        <f>IF($F$223="n/a",0,IF(W$225&lt;=$C242,0,IF(W$225&gt;($F$223+$C242),INDEX($D$237:$W$237,,$C242)-SUM($D242:V242),INDEX($D$237:$W$237,,$C242)/$F$223)))</f>
        <v>0</v>
      </c>
      <c r="X242" s="2">
        <f>IF($F$223="n/a",0,IF(X$225&lt;=$C242,0,IF(X$225&gt;($F$223+$C242),INDEX($D$237:$W$237,,$C242)-SUM($D242:W242),INDEX($D$237:$W$237,,$C242)/$F$223)))</f>
        <v>0</v>
      </c>
      <c r="Y242" s="2">
        <f>IF($F$223="n/a",0,IF(Y$225&lt;=$C242,0,IF(Y$225&gt;($F$223+$C242),INDEX($D$237:$W$237,,$C242)-SUM($D242:X242),INDEX($D$237:$W$237,,$C242)/$F$223)))</f>
        <v>0</v>
      </c>
      <c r="Z242" s="2">
        <f>IF($F$223="n/a",0,IF(Z$225&lt;=$C242,0,IF(Z$225&gt;($F$223+$C242),INDEX($D$237:$W$237,,$C242)-SUM($D242:Y242),INDEX($D$237:$W$237,,$C242)/$F$223)))</f>
        <v>0</v>
      </c>
      <c r="AA242" s="2">
        <f>IF($F$223="n/a",0,IF(AA$225&lt;=$C242,0,IF(AA$225&gt;($F$223+$C242),INDEX($D$237:$W$237,,$C242)-SUM($D242:Z242),INDEX($D$237:$W$237,,$C242)/$F$223)))</f>
        <v>0</v>
      </c>
      <c r="AB242" s="2">
        <f>IF($F$223="n/a",0,IF(AB$225&lt;=$C242,0,IF(AB$225&gt;($F$223+$C242),INDEX($D$237:$W$237,,$C242)-SUM($D242:AA242),INDEX($D$237:$W$237,,$C242)/$F$223)))</f>
        <v>0</v>
      </c>
      <c r="AC242" s="2">
        <f>IF($F$223="n/a",0,IF(AC$225&lt;=$C242,0,IF(AC$225&gt;($F$223+$C242),INDEX($D$237:$W$237,,$C242)-SUM($D242:AB242),INDEX($D$237:$W$237,,$C242)/$F$223)))</f>
        <v>0</v>
      </c>
      <c r="AD242" s="2">
        <f>IF($F$223="n/a",0,IF(AD$225&lt;=$C242,0,IF(AD$225&gt;($F$223+$C242),INDEX($D$237:$W$237,,$C242)-SUM($D242:AC242),INDEX($D$237:$W$237,,$C242)/$F$223)))</f>
        <v>0</v>
      </c>
      <c r="AE242" s="2">
        <f>IF($F$223="n/a",0,IF(AE$225&lt;=$C242,0,IF(AE$225&gt;($F$223+$C242),INDEX($D$237:$W$237,,$C242)-SUM($D242:AD242),INDEX($D$237:$W$237,,$C242)/$F$223)))</f>
        <v>0</v>
      </c>
      <c r="AF242" s="2">
        <f>IF($F$223="n/a",0,IF(AF$225&lt;=$C242,0,IF(AF$225&gt;($F$223+$C242),INDEX($D$237:$W$237,,$C242)-SUM($D242:AE242),INDEX($D$237:$W$237,,$C242)/$F$223)))</f>
        <v>0</v>
      </c>
      <c r="AG242" s="2">
        <f>IF($F$223="n/a",0,IF(AG$225&lt;=$C242,0,IF(AG$225&gt;($F$223+$C242),INDEX($D$237:$W$237,,$C242)-SUM($D242:AF242),INDEX($D$237:$W$237,,$C242)/$F$223)))</f>
        <v>0</v>
      </c>
      <c r="AH242" s="2">
        <f>IF($F$223="n/a",0,IF(AH$225&lt;=$C242,0,IF(AH$225&gt;($F$223+$C242),INDEX($D$237:$W$237,,$C242)-SUM($D242:AG242),INDEX($D$237:$W$237,,$C242)/$F$223)))</f>
        <v>0</v>
      </c>
      <c r="AI242" s="2">
        <f>IF($F$223="n/a",0,IF(AI$225&lt;=$C242,0,IF(AI$225&gt;($F$223+$C242),INDEX($D$237:$W$237,,$C242)-SUM($D242:AH242),INDEX($D$237:$W$237,,$C242)/$F$223)))</f>
        <v>0</v>
      </c>
      <c r="AJ242" s="2">
        <f>IF($F$223="n/a",0,IF(AJ$225&lt;=$C242,0,IF(AJ$225&gt;($F$223+$C242),INDEX($D$237:$W$237,,$C242)-SUM($D242:AI242),INDEX($D$237:$W$237,,$C242)/$F$223)))</f>
        <v>0</v>
      </c>
      <c r="AK242" s="2">
        <f>IF($F$223="n/a",0,IF(AK$225&lt;=$C242,0,IF(AK$225&gt;($F$223+$C242),INDEX($D$237:$W$237,,$C242)-SUM($D242:AJ242),INDEX($D$237:$W$237,,$C242)/$F$223)))</f>
        <v>0</v>
      </c>
      <c r="AL242" s="2">
        <f>IF($F$223="n/a",0,IF(AL$225&lt;=$C242,0,IF(AL$225&gt;($F$223+$C242),INDEX($D$237:$W$237,,$C242)-SUM($D242:AK242),INDEX($D$237:$W$237,,$C242)/$F$223)))</f>
        <v>0</v>
      </c>
      <c r="AM242" s="2">
        <f>IF($F$223="n/a",0,IF(AM$225&lt;=$C242,0,IF(AM$225&gt;($F$223+$C242),INDEX($D$237:$W$237,,$C242)-SUM($D242:AL242),INDEX($D$237:$W$237,,$C242)/$F$223)))</f>
        <v>0</v>
      </c>
      <c r="AN242" s="2">
        <f>IF($F$223="n/a",0,IF(AN$225&lt;=$C242,0,IF(AN$225&gt;($F$223+$C242),INDEX($D$237:$W$237,,$C242)-SUM($D242:AM242),INDEX($D$237:$W$237,,$C242)/$F$223)))</f>
        <v>0</v>
      </c>
      <c r="AO242" s="2">
        <f>IF($F$223="n/a",0,IF(AO$225&lt;=$C242,0,IF(AO$225&gt;($F$223+$C242),INDEX($D$237:$W$237,,$C242)-SUM($D242:AN242),INDEX($D$237:$W$237,,$C242)/$F$223)))</f>
        <v>0</v>
      </c>
      <c r="AP242" s="2">
        <f>IF($F$223="n/a",0,IF(AP$225&lt;=$C242,0,IF(AP$225&gt;($F$223+$C242),INDEX($D$237:$W$237,,$C242)-SUM($D242:AO242),INDEX($D$237:$W$237,,$C242)/$F$223)))</f>
        <v>0</v>
      </c>
      <c r="AQ242" s="2">
        <f>IF($F$223="n/a",0,IF(AQ$225&lt;=$C242,0,IF(AQ$225&gt;($F$223+$C242),INDEX($D$237:$W$237,,$C242)-SUM($D242:AP242),INDEX($D$237:$W$237,,$C242)/$F$223)))</f>
        <v>0</v>
      </c>
      <c r="AR242" s="2">
        <f>IF($F$223="n/a",0,IF(AR$225&lt;=$C242,0,IF(AR$225&gt;($F$223+$C242),INDEX($D$237:$W$237,,$C242)-SUM($D242:AQ242),INDEX($D$237:$W$237,,$C242)/$F$223)))</f>
        <v>0</v>
      </c>
      <c r="AS242" s="2">
        <f>IF($F$223="n/a",0,IF(AS$225&lt;=$C242,0,IF(AS$225&gt;($F$223+$C242),INDEX($D$237:$W$237,,$C242)-SUM($D242:AR242),INDEX($D$237:$W$237,,$C242)/$F$223)))</f>
        <v>0</v>
      </c>
      <c r="AT242" s="2">
        <f>IF($F$223="n/a",0,IF(AT$225&lt;=$C242,0,IF(AT$225&gt;($F$223+$C242),INDEX($D$237:$W$237,,$C242)-SUM($D242:AS242),INDEX($D$237:$W$237,,$C242)/$F$223)))</f>
        <v>0</v>
      </c>
      <c r="AU242" s="2">
        <f>IF($F$223="n/a",0,IF(AU$225&lt;=$C242,0,IF(AU$225&gt;($F$223+$C242),INDEX($D$237:$W$237,,$C242)-SUM($D242:AT242),INDEX($D$237:$W$237,,$C242)/$F$223)))</f>
        <v>0</v>
      </c>
      <c r="AV242" s="2">
        <f>IF($F$223="n/a",0,IF(AV$225&lt;=$C242,0,IF(AV$225&gt;($F$223+$C242),INDEX($D$237:$W$237,,$C242)-SUM($D242:AU242),INDEX($D$237:$W$237,,$C242)/$F$223)))</f>
        <v>0</v>
      </c>
      <c r="AW242" s="2">
        <f>IF($F$223="n/a",0,IF(AW$225&lt;=$C242,0,IF(AW$225&gt;($F$223+$C242),INDEX($D$237:$W$237,,$C242)-SUM($D242:AV242),INDEX($D$237:$W$237,,$C242)/$F$223)))</f>
        <v>0</v>
      </c>
      <c r="AX242" s="2">
        <f>IF($F$223="n/a",0,IF(AX$225&lt;=$C242,0,IF(AX$225&gt;($F$223+$C242),INDEX($D$237:$W$237,,$C242)-SUM($D242:AW242),INDEX($D$237:$W$237,,$C242)/$F$223)))</f>
        <v>0</v>
      </c>
      <c r="AY242" s="2">
        <f>IF($F$223="n/a",0,IF(AY$225&lt;=$C242,0,IF(AY$225&gt;($F$223+$C242),INDEX($D$237:$W$237,,$C242)-SUM($D242:AX242),INDEX($D$237:$W$237,,$C242)/$F$223)))</f>
        <v>0</v>
      </c>
      <c r="AZ242" s="2">
        <f>IF($F$223="n/a",0,IF(AZ$225&lt;=$C242,0,IF(AZ$225&gt;($F$223+$C242),INDEX($D$237:$W$237,,$C242)-SUM($D242:AY242),INDEX($D$237:$W$237,,$C242)/$F$223)))</f>
        <v>0</v>
      </c>
      <c r="BA242" s="2">
        <f>IF($F$223="n/a",0,IF(BA$225&lt;=$C242,0,IF(BA$225&gt;($F$223+$C242),INDEX($D$237:$W$237,,$C242)-SUM($D242:AZ242),INDEX($D$237:$W$237,,$C242)/$F$223)))</f>
        <v>0</v>
      </c>
      <c r="BB242" s="2">
        <f>IF($F$223="n/a",0,IF(BB$225&lt;=$C242,0,IF(BB$225&gt;($F$223+$C242),INDEX($D$237:$W$237,,$C242)-SUM($D242:BA242),INDEX($D$237:$W$237,,$C242)/$F$223)))</f>
        <v>0</v>
      </c>
      <c r="BC242" s="2">
        <f>IF($F$223="n/a",0,IF(BC$225&lt;=$C242,0,IF(BC$225&gt;($F$223+$C242),INDEX($D$237:$W$237,,$C242)-SUM($D242:BB242),INDEX($D$237:$W$237,,$C242)/$F$223)))</f>
        <v>0</v>
      </c>
      <c r="BD242" s="2">
        <f>IF($F$223="n/a",0,IF(BD$225&lt;=$C242,0,IF(BD$225&gt;($F$223+$C242),INDEX($D$237:$W$237,,$C242)-SUM($D242:BC242),INDEX($D$237:$W$237,,$C242)/$F$223)))</f>
        <v>0</v>
      </c>
      <c r="BE242" s="2">
        <f>IF($F$223="n/a",0,IF(BE$225&lt;=$C242,0,IF(BE$225&gt;($F$223+$C242),INDEX($D$237:$W$237,,$C242)-SUM($D242:BD242),INDEX($D$237:$W$237,,$C242)/$F$223)))</f>
        <v>0</v>
      </c>
      <c r="BF242" s="2">
        <f>IF($F$223="n/a",0,IF(BF$225&lt;=$C242,0,IF(BF$225&gt;($F$223+$C242),INDEX($D$237:$W$237,,$C242)-SUM($D242:BE242),INDEX($D$237:$W$237,,$C242)/$F$223)))</f>
        <v>0</v>
      </c>
      <c r="BG242" s="2">
        <f>IF($F$223="n/a",0,IF(BG$225&lt;=$C242,0,IF(BG$225&gt;($F$223+$C242),INDEX($D$237:$W$237,,$C242)-SUM($D242:BF242),INDEX($D$237:$W$237,,$C242)/$F$223)))</f>
        <v>0</v>
      </c>
      <c r="BH242" s="2">
        <f>IF($F$223="n/a",0,IF(BH$225&lt;=$C242,0,IF(BH$225&gt;($F$223+$C242),INDEX($D$237:$W$237,,$C242)-SUM($D242:BG242),INDEX($D$237:$W$237,,$C242)/$F$223)))</f>
        <v>0</v>
      </c>
      <c r="BI242" s="2">
        <f>IF($F$223="n/a",0,IF(BI$225&lt;=$C242,0,IF(BI$225&gt;($F$223+$C242),INDEX($D$237:$W$237,,$C242)-SUM($D242:BH242),INDEX($D$237:$W$237,,$C242)/$F$223)))</f>
        <v>0</v>
      </c>
      <c r="BJ242" s="2">
        <f>IF($F$223="n/a",0,IF(BJ$225&lt;=$C242,0,IF(BJ$225&gt;($F$223+$C242),INDEX($D$237:$W$237,,$C242)-SUM($D242:BI242),INDEX($D$237:$W$237,,$C242)/$F$223)))</f>
        <v>0</v>
      </c>
      <c r="BK242" s="2">
        <f>IF($F$223="n/a",0,IF(BK$225&lt;=$C242,0,IF(BK$225&gt;($F$223+$C242),INDEX($D$237:$W$237,,$C242)-SUM($D242:BJ242),INDEX($D$237:$W$237,,$C242)/$F$223)))</f>
        <v>0</v>
      </c>
      <c r="BL242" s="2">
        <f>IF($F$223="n/a",0,IF(BL$225&lt;=$C242,0,IF(BL$225&gt;($F$223+$C242),INDEX($D$237:$W$237,,$C242)-SUM($D242:BK242),INDEX($D$237:$W$237,,$C242)/$F$223)))</f>
        <v>0</v>
      </c>
      <c r="BM242" s="2">
        <f>IF($F$223="n/a",0,IF(BM$225&lt;=$C242,0,IF(BM$225&gt;($F$223+$C242),INDEX($D$237:$W$237,,$C242)-SUM($D242:BL242),INDEX($D$237:$W$237,,$C242)/$F$223)))</f>
        <v>0</v>
      </c>
      <c r="BN242" s="2">
        <f>IF($F$223="n/a",0,IF(BN$225&lt;=$C242,0,IF(BN$225&gt;($F$223+$C242),INDEX($D$237:$W$237,,$C242)-SUM($D242:BM242),INDEX($D$237:$W$237,,$C242)/$F$223)))</f>
        <v>0</v>
      </c>
      <c r="BO242" s="2">
        <f>IF($F$223="n/a",0,IF(BO$225&lt;=$C242,0,IF(BO$225&gt;($F$223+$C242),INDEX($D$237:$W$237,,$C242)-SUM($D242:BN242),INDEX($D$237:$W$237,,$C242)/$F$223)))</f>
        <v>0</v>
      </c>
      <c r="BP242" s="2">
        <f>IF($F$223="n/a",0,IF(BP$225&lt;=$C242,0,IF(BP$225&gt;($F$223+$C242),INDEX($D$237:$W$237,,$C242)-SUM($D242:BO242),INDEX($D$237:$W$237,,$C242)/$F$223)))</f>
        <v>0</v>
      </c>
      <c r="BQ242" s="2">
        <f>IF($F$223="n/a",0,IF(BQ$225&lt;=$C242,0,IF(BQ$225&gt;($F$223+$C242),INDEX($D$237:$W$237,,$C242)-SUM($D242:BP242),INDEX($D$237:$W$237,,$C242)/$F$223)))</f>
        <v>0</v>
      </c>
      <c r="BR242" s="2">
        <f>IF($F$223="n/a",0,IF(BR$225&lt;=$C242,0,IF(BR$225&gt;($F$223+$C242),INDEX($D$237:$W$237,,$C242)-SUM($D242:BQ242),INDEX($D$237:$W$237,,$C242)/$F$223)))</f>
        <v>0</v>
      </c>
      <c r="BS242" s="2">
        <f>IF($F$223="n/a",0,IF(BS$225&lt;=$C242,0,IF(BS$225&gt;($F$223+$C242),INDEX($D$237:$W$237,,$C242)-SUM($D242:BR242),INDEX($D$237:$W$237,,$C242)/$F$223)))</f>
        <v>0</v>
      </c>
    </row>
    <row r="243" spans="2:71">
      <c r="B243" s="24">
        <v>2014</v>
      </c>
      <c r="C243" s="24">
        <v>4</v>
      </c>
      <c r="E243" s="2">
        <f>IF($F$223="n/a",0,IF(E$225&lt;=$C243,0,IF(E$225&gt;($F$223+$C243),INDEX($D$237:$W$237,,$C243)-SUM($D243:D243),INDEX($D$237:$W$237,,$C243)/$F$223)))</f>
        <v>0</v>
      </c>
      <c r="F243" s="2">
        <f>IF($F$223="n/a",0,IF(F$225&lt;=$C243,0,IF(F$225&gt;($F$223+$C243),INDEX($D$237:$W$237,,$C243)-SUM($D243:E243),INDEX($D$237:$W$237,,$C243)/$F$223)))</f>
        <v>0</v>
      </c>
      <c r="G243" s="2">
        <f>IF($F$223="n/a",0,IF(G$225&lt;=$C243,0,IF(G$225&gt;($F$223+$C243),INDEX($D$237:$W$237,,$C243)-SUM($D243:F243),INDEX($D$237:$W$237,,$C243)/$F$223)))</f>
        <v>0</v>
      </c>
      <c r="H243" s="2">
        <f>IF($F$223="n/a",0,IF(H$225&lt;=$C243,0,IF(H$225&gt;($F$223+$C243),INDEX($D$237:$W$237,,$C243)-SUM($D243:G243),INDEX($D$237:$W$237,,$C243)/$F$223)))</f>
        <v>0.138774990779515</v>
      </c>
      <c r="I243" s="2">
        <f>IF($F$223="n/a",0,IF(I$225&lt;=$C243,0,IF(I$225&gt;($F$223+$C243),INDEX($D$237:$W$237,,$C243)-SUM($D243:H243),INDEX($D$237:$W$237,,$C243)/$F$223)))</f>
        <v>0.138774990779515</v>
      </c>
      <c r="J243" s="2">
        <f>IF($F$223="n/a",0,IF(J$225&lt;=$C243,0,IF(J$225&gt;($F$223+$C243),INDEX($D$237:$W$237,,$C243)-SUM($D243:I243),INDEX($D$237:$W$237,,$C243)/$F$223)))</f>
        <v>0.138774990779515</v>
      </c>
      <c r="K243" s="2">
        <f>IF($F$223="n/a",0,IF(K$225&lt;=$C243,0,IF(K$225&gt;($F$223+$C243),INDEX($D$237:$W$237,,$C243)-SUM($D243:J243),INDEX($D$237:$W$237,,$C243)/$F$223)))</f>
        <v>0.138774990779515</v>
      </c>
      <c r="L243" s="2">
        <f>IF($F$223="n/a",0,IF(L$225&lt;=$C243,0,IF(L$225&gt;($F$223+$C243),INDEX($D$237:$W$237,,$C243)-SUM($D243:K243),INDEX($D$237:$W$237,,$C243)/$F$223)))</f>
        <v>0.138774990779515</v>
      </c>
      <c r="M243" s="2">
        <f>IF($F$223="n/a",0,IF(M$225&lt;=$C243,0,IF(M$225&gt;($F$223+$C243),INDEX($D$237:$W$237,,$C243)-SUM($D243:L243),INDEX($D$237:$W$237,,$C243)/$F$223)))</f>
        <v>-1.1102230246251565E-16</v>
      </c>
      <c r="N243" s="170">
        <f>IF($F$223="n/a",0,IF(N$225&lt;=$C243,0,IF(N$225&gt;($F$223+$C243),INDEX($D$237:$W$237,,$C243)-SUM($D243:M243),INDEX($D$237:$W$237,,$C243)/$F$223)))*0.5</f>
        <v>0</v>
      </c>
      <c r="O243" s="2">
        <f>IF($F$223="n/a",0,IF(O$225&lt;=$C243,0,IF(O$225&gt;($F$223+$C243),INDEX($D$237:$W$237,,$C243)-SUM($D243:N243),INDEX($D$237:$W$237,,$C243)/$F$223)))</f>
        <v>0</v>
      </c>
      <c r="P243" s="2">
        <f>IF($F$223="n/a",0,IF(P$225&lt;=$C243,0,IF(P$225&gt;($F$223+$C243),INDEX($D$237:$W$237,,$C243)-SUM($D243:O243),INDEX($D$237:$W$237,,$C243)/$F$223)))</f>
        <v>0</v>
      </c>
      <c r="Q243" s="2">
        <f>IF($F$223="n/a",0,IF(Q$225&lt;=$C243,0,IF(Q$225&gt;($F$223+$C243),INDEX($D$237:$W$237,,$C243)-SUM($D243:P243),INDEX($D$237:$W$237,,$C243)/$F$223)))</f>
        <v>0</v>
      </c>
      <c r="R243" s="2">
        <f>IF($F$223="n/a",0,IF(R$225&lt;=$C243,0,IF(R$225&gt;($F$223+$C243),INDEX($D$237:$W$237,,$C243)-SUM($D243:Q243),INDEX($D$237:$W$237,,$C243)/$F$223)))</f>
        <v>0</v>
      </c>
      <c r="S243" s="2">
        <f>IF($F$223="n/a",0,IF(S$225&lt;=$C243,0,IF(S$225&gt;($F$223+$C243),INDEX($D$237:$W$237,,$C243)-SUM($D243:R243),INDEX($D$237:$W$237,,$C243)/$F$223)))</f>
        <v>0</v>
      </c>
      <c r="T243" s="2">
        <f>IF($F$223="n/a",0,IF(T$225&lt;=$C243,0,IF(T$225&gt;($F$223+$C243),INDEX($D$237:$W$237,,$C243)-SUM($D243:S243),INDEX($D$237:$W$237,,$C243)/$F$223)))</f>
        <v>0</v>
      </c>
      <c r="U243" s="2">
        <f>IF($F$223="n/a",0,IF(U$225&lt;=$C243,0,IF(U$225&gt;($F$223+$C243),INDEX($D$237:$W$237,,$C243)-SUM($D243:T243),INDEX($D$237:$W$237,,$C243)/$F$223)))</f>
        <v>0</v>
      </c>
      <c r="V243" s="2">
        <f>IF($F$223="n/a",0,IF(V$225&lt;=$C243,0,IF(V$225&gt;($F$223+$C243),INDEX($D$237:$W$237,,$C243)-SUM($D243:U243),INDEX($D$237:$W$237,,$C243)/$F$223)))</f>
        <v>0</v>
      </c>
      <c r="W243" s="2">
        <f>IF($F$223="n/a",0,IF(W$225&lt;=$C243,0,IF(W$225&gt;($F$223+$C243),INDEX($D$237:$W$237,,$C243)-SUM($D243:V243),INDEX($D$237:$W$237,,$C243)/$F$223)))</f>
        <v>0</v>
      </c>
      <c r="X243" s="2">
        <f>IF($F$223="n/a",0,IF(X$225&lt;=$C243,0,IF(X$225&gt;($F$223+$C243),INDEX($D$237:$W$237,,$C243)-SUM($D243:W243),INDEX($D$237:$W$237,,$C243)/$F$223)))</f>
        <v>0</v>
      </c>
      <c r="Y243" s="2">
        <f>IF($F$223="n/a",0,IF(Y$225&lt;=$C243,0,IF(Y$225&gt;($F$223+$C243),INDEX($D$237:$W$237,,$C243)-SUM($D243:X243),INDEX($D$237:$W$237,,$C243)/$F$223)))</f>
        <v>0</v>
      </c>
      <c r="Z243" s="2">
        <f>IF($F$223="n/a",0,IF(Z$225&lt;=$C243,0,IF(Z$225&gt;($F$223+$C243),INDEX($D$237:$W$237,,$C243)-SUM($D243:Y243),INDEX($D$237:$W$237,,$C243)/$F$223)))</f>
        <v>0</v>
      </c>
      <c r="AA243" s="2">
        <f>IF($F$223="n/a",0,IF(AA$225&lt;=$C243,0,IF(AA$225&gt;($F$223+$C243),INDEX($D$237:$W$237,,$C243)-SUM($D243:Z243),INDEX($D$237:$W$237,,$C243)/$F$223)))</f>
        <v>0</v>
      </c>
      <c r="AB243" s="2">
        <f>IF($F$223="n/a",0,IF(AB$225&lt;=$C243,0,IF(AB$225&gt;($F$223+$C243),INDEX($D$237:$W$237,,$C243)-SUM($D243:AA243),INDEX($D$237:$W$237,,$C243)/$F$223)))</f>
        <v>0</v>
      </c>
      <c r="AC243" s="2">
        <f>IF($F$223="n/a",0,IF(AC$225&lt;=$C243,0,IF(AC$225&gt;($F$223+$C243),INDEX($D$237:$W$237,,$C243)-SUM($D243:AB243),INDEX($D$237:$W$237,,$C243)/$F$223)))</f>
        <v>0</v>
      </c>
      <c r="AD243" s="2">
        <f>IF($F$223="n/a",0,IF(AD$225&lt;=$C243,0,IF(AD$225&gt;($F$223+$C243),INDEX($D$237:$W$237,,$C243)-SUM($D243:AC243),INDEX($D$237:$W$237,,$C243)/$F$223)))</f>
        <v>0</v>
      </c>
      <c r="AE243" s="2">
        <f>IF($F$223="n/a",0,IF(AE$225&lt;=$C243,0,IF(AE$225&gt;($F$223+$C243),INDEX($D$237:$W$237,,$C243)-SUM($D243:AD243),INDEX($D$237:$W$237,,$C243)/$F$223)))</f>
        <v>0</v>
      </c>
      <c r="AF243" s="2">
        <f>IF($F$223="n/a",0,IF(AF$225&lt;=$C243,0,IF(AF$225&gt;($F$223+$C243),INDEX($D$237:$W$237,,$C243)-SUM($D243:AE243),INDEX($D$237:$W$237,,$C243)/$F$223)))</f>
        <v>0</v>
      </c>
      <c r="AG243" s="2">
        <f>IF($F$223="n/a",0,IF(AG$225&lt;=$C243,0,IF(AG$225&gt;($F$223+$C243),INDEX($D$237:$W$237,,$C243)-SUM($D243:AF243),INDEX($D$237:$W$237,,$C243)/$F$223)))</f>
        <v>0</v>
      </c>
      <c r="AH243" s="2">
        <f>IF($F$223="n/a",0,IF(AH$225&lt;=$C243,0,IF(AH$225&gt;($F$223+$C243),INDEX($D$237:$W$237,,$C243)-SUM($D243:AG243),INDEX($D$237:$W$237,,$C243)/$F$223)))</f>
        <v>0</v>
      </c>
      <c r="AI243" s="2">
        <f>IF($F$223="n/a",0,IF(AI$225&lt;=$C243,0,IF(AI$225&gt;($F$223+$C243),INDEX($D$237:$W$237,,$C243)-SUM($D243:AH243),INDEX($D$237:$W$237,,$C243)/$F$223)))</f>
        <v>0</v>
      </c>
      <c r="AJ243" s="2">
        <f>IF($F$223="n/a",0,IF(AJ$225&lt;=$C243,0,IF(AJ$225&gt;($F$223+$C243),INDEX($D$237:$W$237,,$C243)-SUM($D243:AI243),INDEX($D$237:$W$237,,$C243)/$F$223)))</f>
        <v>0</v>
      </c>
      <c r="AK243" s="2">
        <f>IF($F$223="n/a",0,IF(AK$225&lt;=$C243,0,IF(AK$225&gt;($F$223+$C243),INDEX($D$237:$W$237,,$C243)-SUM($D243:AJ243),INDEX($D$237:$W$237,,$C243)/$F$223)))</f>
        <v>0</v>
      </c>
      <c r="AL243" s="2">
        <f>IF($F$223="n/a",0,IF(AL$225&lt;=$C243,0,IF(AL$225&gt;($F$223+$C243),INDEX($D$237:$W$237,,$C243)-SUM($D243:AK243),INDEX($D$237:$W$237,,$C243)/$F$223)))</f>
        <v>0</v>
      </c>
      <c r="AM243" s="2">
        <f>IF($F$223="n/a",0,IF(AM$225&lt;=$C243,0,IF(AM$225&gt;($F$223+$C243),INDEX($D$237:$W$237,,$C243)-SUM($D243:AL243),INDEX($D$237:$W$237,,$C243)/$F$223)))</f>
        <v>0</v>
      </c>
      <c r="AN243" s="2">
        <f>IF($F$223="n/a",0,IF(AN$225&lt;=$C243,0,IF(AN$225&gt;($F$223+$C243),INDEX($D$237:$W$237,,$C243)-SUM($D243:AM243),INDEX($D$237:$W$237,,$C243)/$F$223)))</f>
        <v>0</v>
      </c>
      <c r="AO243" s="2">
        <f>IF($F$223="n/a",0,IF(AO$225&lt;=$C243,0,IF(AO$225&gt;($F$223+$C243),INDEX($D$237:$W$237,,$C243)-SUM($D243:AN243),INDEX($D$237:$W$237,,$C243)/$F$223)))</f>
        <v>0</v>
      </c>
      <c r="AP243" s="2">
        <f>IF($F$223="n/a",0,IF(AP$225&lt;=$C243,0,IF(AP$225&gt;($F$223+$C243),INDEX($D$237:$W$237,,$C243)-SUM($D243:AO243),INDEX($D$237:$W$237,,$C243)/$F$223)))</f>
        <v>0</v>
      </c>
      <c r="AQ243" s="2">
        <f>IF($F$223="n/a",0,IF(AQ$225&lt;=$C243,0,IF(AQ$225&gt;($F$223+$C243),INDEX($D$237:$W$237,,$C243)-SUM($D243:AP243),INDEX($D$237:$W$237,,$C243)/$F$223)))</f>
        <v>0</v>
      </c>
      <c r="AR243" s="2">
        <f>IF($F$223="n/a",0,IF(AR$225&lt;=$C243,0,IF(AR$225&gt;($F$223+$C243),INDEX($D$237:$W$237,,$C243)-SUM($D243:AQ243),INDEX($D$237:$W$237,,$C243)/$F$223)))</f>
        <v>0</v>
      </c>
      <c r="AS243" s="2">
        <f>IF($F$223="n/a",0,IF(AS$225&lt;=$C243,0,IF(AS$225&gt;($F$223+$C243),INDEX($D$237:$W$237,,$C243)-SUM($D243:AR243),INDEX($D$237:$W$237,,$C243)/$F$223)))</f>
        <v>0</v>
      </c>
      <c r="AT243" s="2">
        <f>IF($F$223="n/a",0,IF(AT$225&lt;=$C243,0,IF(AT$225&gt;($F$223+$C243),INDEX($D$237:$W$237,,$C243)-SUM($D243:AS243),INDEX($D$237:$W$237,,$C243)/$F$223)))</f>
        <v>0</v>
      </c>
      <c r="AU243" s="2">
        <f>IF($F$223="n/a",0,IF(AU$225&lt;=$C243,0,IF(AU$225&gt;($F$223+$C243),INDEX($D$237:$W$237,,$C243)-SUM($D243:AT243),INDEX($D$237:$W$237,,$C243)/$F$223)))</f>
        <v>0</v>
      </c>
      <c r="AV243" s="2">
        <f>IF($F$223="n/a",0,IF(AV$225&lt;=$C243,0,IF(AV$225&gt;($F$223+$C243),INDEX($D$237:$W$237,,$C243)-SUM($D243:AU243),INDEX($D$237:$W$237,,$C243)/$F$223)))</f>
        <v>0</v>
      </c>
      <c r="AW243" s="2">
        <f>IF($F$223="n/a",0,IF(AW$225&lt;=$C243,0,IF(AW$225&gt;($F$223+$C243),INDEX($D$237:$W$237,,$C243)-SUM($D243:AV243),INDEX($D$237:$W$237,,$C243)/$F$223)))</f>
        <v>0</v>
      </c>
      <c r="AX243" s="2">
        <f>IF($F$223="n/a",0,IF(AX$225&lt;=$C243,0,IF(AX$225&gt;($F$223+$C243),INDEX($D$237:$W$237,,$C243)-SUM($D243:AW243),INDEX($D$237:$W$237,,$C243)/$F$223)))</f>
        <v>0</v>
      </c>
      <c r="AY243" s="2">
        <f>IF($F$223="n/a",0,IF(AY$225&lt;=$C243,0,IF(AY$225&gt;($F$223+$C243),INDEX($D$237:$W$237,,$C243)-SUM($D243:AX243),INDEX($D$237:$W$237,,$C243)/$F$223)))</f>
        <v>0</v>
      </c>
      <c r="AZ243" s="2">
        <f>IF($F$223="n/a",0,IF(AZ$225&lt;=$C243,0,IF(AZ$225&gt;($F$223+$C243),INDEX($D$237:$W$237,,$C243)-SUM($D243:AY243),INDEX($D$237:$W$237,,$C243)/$F$223)))</f>
        <v>0</v>
      </c>
      <c r="BA243" s="2">
        <f>IF($F$223="n/a",0,IF(BA$225&lt;=$C243,0,IF(BA$225&gt;($F$223+$C243),INDEX($D$237:$W$237,,$C243)-SUM($D243:AZ243),INDEX($D$237:$W$237,,$C243)/$F$223)))</f>
        <v>0</v>
      </c>
      <c r="BB243" s="2">
        <f>IF($F$223="n/a",0,IF(BB$225&lt;=$C243,0,IF(BB$225&gt;($F$223+$C243),INDEX($D$237:$W$237,,$C243)-SUM($D243:BA243),INDEX($D$237:$W$237,,$C243)/$F$223)))</f>
        <v>0</v>
      </c>
      <c r="BC243" s="2">
        <f>IF($F$223="n/a",0,IF(BC$225&lt;=$C243,0,IF(BC$225&gt;($F$223+$C243),INDEX($D$237:$W$237,,$C243)-SUM($D243:BB243),INDEX($D$237:$W$237,,$C243)/$F$223)))</f>
        <v>0</v>
      </c>
      <c r="BD243" s="2">
        <f>IF($F$223="n/a",0,IF(BD$225&lt;=$C243,0,IF(BD$225&gt;($F$223+$C243),INDEX($D$237:$W$237,,$C243)-SUM($D243:BC243),INDEX($D$237:$W$237,,$C243)/$F$223)))</f>
        <v>0</v>
      </c>
      <c r="BE243" s="2">
        <f>IF($F$223="n/a",0,IF(BE$225&lt;=$C243,0,IF(BE$225&gt;($F$223+$C243),INDEX($D$237:$W$237,,$C243)-SUM($D243:BD243),INDEX($D$237:$W$237,,$C243)/$F$223)))</f>
        <v>0</v>
      </c>
      <c r="BF243" s="2">
        <f>IF($F$223="n/a",0,IF(BF$225&lt;=$C243,0,IF(BF$225&gt;($F$223+$C243),INDEX($D$237:$W$237,,$C243)-SUM($D243:BE243),INDEX($D$237:$W$237,,$C243)/$F$223)))</f>
        <v>0</v>
      </c>
      <c r="BG243" s="2">
        <f>IF($F$223="n/a",0,IF(BG$225&lt;=$C243,0,IF(BG$225&gt;($F$223+$C243),INDEX($D$237:$W$237,,$C243)-SUM($D243:BF243),INDEX($D$237:$W$237,,$C243)/$F$223)))</f>
        <v>0</v>
      </c>
      <c r="BH243" s="2">
        <f>IF($F$223="n/a",0,IF(BH$225&lt;=$C243,0,IF(BH$225&gt;($F$223+$C243),INDEX($D$237:$W$237,,$C243)-SUM($D243:BG243),INDEX($D$237:$W$237,,$C243)/$F$223)))</f>
        <v>0</v>
      </c>
      <c r="BI243" s="2">
        <f>IF($F$223="n/a",0,IF(BI$225&lt;=$C243,0,IF(BI$225&gt;($F$223+$C243),INDEX($D$237:$W$237,,$C243)-SUM($D243:BH243),INDEX($D$237:$W$237,,$C243)/$F$223)))</f>
        <v>0</v>
      </c>
      <c r="BJ243" s="2">
        <f>IF($F$223="n/a",0,IF(BJ$225&lt;=$C243,0,IF(BJ$225&gt;($F$223+$C243),INDEX($D$237:$W$237,,$C243)-SUM($D243:BI243),INDEX($D$237:$W$237,,$C243)/$F$223)))</f>
        <v>0</v>
      </c>
      <c r="BK243" s="2">
        <f>IF($F$223="n/a",0,IF(BK$225&lt;=$C243,0,IF(BK$225&gt;($F$223+$C243),INDEX($D$237:$W$237,,$C243)-SUM($D243:BJ243),INDEX($D$237:$W$237,,$C243)/$F$223)))</f>
        <v>0</v>
      </c>
      <c r="BL243" s="2">
        <f>IF($F$223="n/a",0,IF(BL$225&lt;=$C243,0,IF(BL$225&gt;($F$223+$C243),INDEX($D$237:$W$237,,$C243)-SUM($D243:BK243),INDEX($D$237:$W$237,,$C243)/$F$223)))</f>
        <v>0</v>
      </c>
      <c r="BM243" s="2">
        <f>IF($F$223="n/a",0,IF(BM$225&lt;=$C243,0,IF(BM$225&gt;($F$223+$C243),INDEX($D$237:$W$237,,$C243)-SUM($D243:BL243),INDEX($D$237:$W$237,,$C243)/$F$223)))</f>
        <v>0</v>
      </c>
      <c r="BN243" s="2">
        <f>IF($F$223="n/a",0,IF(BN$225&lt;=$C243,0,IF(BN$225&gt;($F$223+$C243),INDEX($D$237:$W$237,,$C243)-SUM($D243:BM243),INDEX($D$237:$W$237,,$C243)/$F$223)))</f>
        <v>0</v>
      </c>
      <c r="BO243" s="2">
        <f>IF($F$223="n/a",0,IF(BO$225&lt;=$C243,0,IF(BO$225&gt;($F$223+$C243),INDEX($D$237:$W$237,,$C243)-SUM($D243:BN243),INDEX($D$237:$W$237,,$C243)/$F$223)))</f>
        <v>0</v>
      </c>
      <c r="BP243" s="2">
        <f>IF($F$223="n/a",0,IF(BP$225&lt;=$C243,0,IF(BP$225&gt;($F$223+$C243),INDEX($D$237:$W$237,,$C243)-SUM($D243:BO243),INDEX($D$237:$W$237,,$C243)/$F$223)))</f>
        <v>0</v>
      </c>
      <c r="BQ243" s="2">
        <f>IF($F$223="n/a",0,IF(BQ$225&lt;=$C243,0,IF(BQ$225&gt;($F$223+$C243),INDEX($D$237:$W$237,,$C243)-SUM($D243:BP243),INDEX($D$237:$W$237,,$C243)/$F$223)))</f>
        <v>0</v>
      </c>
      <c r="BR243" s="2">
        <f>IF($F$223="n/a",0,IF(BR$225&lt;=$C243,0,IF(BR$225&gt;($F$223+$C243),INDEX($D$237:$W$237,,$C243)-SUM($D243:BQ243),INDEX($D$237:$W$237,,$C243)/$F$223)))</f>
        <v>0</v>
      </c>
      <c r="BS243" s="2">
        <f>IF($F$223="n/a",0,IF(BS$225&lt;=$C243,0,IF(BS$225&gt;($F$223+$C243),INDEX($D$237:$W$237,,$C243)-SUM($D243:BR243),INDEX($D$237:$W$237,,$C243)/$F$223)))</f>
        <v>0</v>
      </c>
    </row>
    <row r="244" spans="2:71">
      <c r="B244" s="24">
        <v>2015</v>
      </c>
      <c r="C244" s="24">
        <v>5</v>
      </c>
      <c r="E244" s="2">
        <f>IF($F$223="n/a",0,IF(E$225&lt;=$C244,0,IF(E$225&gt;($F$223+$C244),INDEX($D$237:$W$237,,$C244)-SUM($D244:D244),INDEX($D$237:$W$237,,$C244)/$F$223)))</f>
        <v>0</v>
      </c>
      <c r="F244" s="2">
        <f>IF($F$223="n/a",0,IF(F$225&lt;=$C244,0,IF(F$225&gt;($F$223+$C244),INDEX($D$237:$W$237,,$C244)-SUM($D244:E244),INDEX($D$237:$W$237,,$C244)/$F$223)))</f>
        <v>0</v>
      </c>
      <c r="G244" s="2">
        <f>IF($F$223="n/a",0,IF(G$225&lt;=$C244,0,IF(G$225&gt;($F$223+$C244),INDEX($D$237:$W$237,,$C244)-SUM($D244:F244),INDEX($D$237:$W$237,,$C244)/$F$223)))</f>
        <v>0</v>
      </c>
      <c r="H244" s="2">
        <f>IF($F$223="n/a",0,IF(H$225&lt;=$C244,0,IF(H$225&gt;($F$223+$C244),INDEX($D$237:$W$237,,$C244)-SUM($D244:G244),INDEX($D$237:$W$237,,$C244)/$F$223)))</f>
        <v>0</v>
      </c>
      <c r="I244" s="2">
        <f>IF($F$223="n/a",0,IF(I$225&lt;=$C244,0,IF(I$225&gt;($F$223+$C244),INDEX($D$237:$W$237,,$C244)-SUM($D244:H244),INDEX($D$237:$W$237,,$C244)/$F$223)))</f>
        <v>3.307780178923618E-2</v>
      </c>
      <c r="J244" s="2">
        <f>IF($F$223="n/a",0,IF(J$225&lt;=$C244,0,IF(J$225&gt;($F$223+$C244),INDEX($D$237:$W$237,,$C244)-SUM($D244:I244),INDEX($D$237:$W$237,,$C244)/$F$223)))</f>
        <v>3.307780178923618E-2</v>
      </c>
      <c r="K244" s="2">
        <f>IF($F$223="n/a",0,IF(K$225&lt;=$C244,0,IF(K$225&gt;($F$223+$C244),INDEX($D$237:$W$237,,$C244)-SUM($D244:J244),INDEX($D$237:$W$237,,$C244)/$F$223)))</f>
        <v>3.307780178923618E-2</v>
      </c>
      <c r="L244" s="2">
        <f>IF($F$223="n/a",0,IF(L$225&lt;=$C244,0,IF(L$225&gt;($F$223+$C244),INDEX($D$237:$W$237,,$C244)-SUM($D244:K244),INDEX($D$237:$W$237,,$C244)/$F$223)))</f>
        <v>3.307780178923618E-2</v>
      </c>
      <c r="M244" s="2">
        <f>IF($F$223="n/a",0,IF(M$225&lt;=$C244,0,IF(M$225&gt;($F$223+$C244),INDEX($D$237:$W$237,,$C244)-SUM($D244:L244),INDEX($D$237:$W$237,,$C244)/$F$223)))</f>
        <v>3.307780178923618E-2</v>
      </c>
      <c r="N244" s="170">
        <f>IF($F$223="n/a",0,IF(N$225&lt;=$C244,0,IF(N$225&gt;($F$223+$C244),INDEX($D$237:$W$237,,$C244)-SUM($D244:M244),INDEX($D$237:$W$237,,$C244)/$F$223)))*0.5</f>
        <v>0</v>
      </c>
      <c r="O244" s="2">
        <f>IF($F$223="n/a",0,IF(O$225&lt;=$C244,0,IF(O$225&gt;($F$223+$C244),INDEX($D$237:$W$237,,$C244)-SUM($D244:N244),INDEX($D$237:$W$237,,$C244)/$F$223)))</f>
        <v>0</v>
      </c>
      <c r="P244" s="2">
        <f>IF($F$223="n/a",0,IF(P$225&lt;=$C244,0,IF(P$225&gt;($F$223+$C244),INDEX($D$237:$W$237,,$C244)-SUM($D244:O244),INDEX($D$237:$W$237,,$C244)/$F$223)))</f>
        <v>0</v>
      </c>
      <c r="Q244" s="2">
        <f>IF($F$223="n/a",0,IF(Q$225&lt;=$C244,0,IF(Q$225&gt;($F$223+$C244),INDEX($D$237:$W$237,,$C244)-SUM($D244:P244),INDEX($D$237:$W$237,,$C244)/$F$223)))</f>
        <v>0</v>
      </c>
      <c r="R244" s="2">
        <f>IF($F$223="n/a",0,IF(R$225&lt;=$C244,0,IF(R$225&gt;($F$223+$C244),INDEX($D$237:$W$237,,$C244)-SUM($D244:Q244),INDEX($D$237:$W$237,,$C244)/$F$223)))</f>
        <v>0</v>
      </c>
      <c r="S244" s="2">
        <f>IF($F$223="n/a",0,IF(S$225&lt;=$C244,0,IF(S$225&gt;($F$223+$C244),INDEX($D$237:$W$237,,$C244)-SUM($D244:R244),INDEX($D$237:$W$237,,$C244)/$F$223)))</f>
        <v>0</v>
      </c>
      <c r="T244" s="2">
        <f>IF($F$223="n/a",0,IF(T$225&lt;=$C244,0,IF(T$225&gt;($F$223+$C244),INDEX($D$237:$W$237,,$C244)-SUM($D244:S244),INDEX($D$237:$W$237,,$C244)/$F$223)))</f>
        <v>0</v>
      </c>
      <c r="U244" s="2">
        <f>IF($F$223="n/a",0,IF(U$225&lt;=$C244,0,IF(U$225&gt;($F$223+$C244),INDEX($D$237:$W$237,,$C244)-SUM($D244:T244),INDEX($D$237:$W$237,,$C244)/$F$223)))</f>
        <v>0</v>
      </c>
      <c r="V244" s="2">
        <f>IF($F$223="n/a",0,IF(V$225&lt;=$C244,0,IF(V$225&gt;($F$223+$C244),INDEX($D$237:$W$237,,$C244)-SUM($D244:U244),INDEX($D$237:$W$237,,$C244)/$F$223)))</f>
        <v>0</v>
      </c>
      <c r="W244" s="2">
        <f>IF($F$223="n/a",0,IF(W$225&lt;=$C244,0,IF(W$225&gt;($F$223+$C244),INDEX($D$237:$W$237,,$C244)-SUM($D244:V244),INDEX($D$237:$W$237,,$C244)/$F$223)))</f>
        <v>0</v>
      </c>
      <c r="X244" s="2">
        <f>IF($F$223="n/a",0,IF(X$225&lt;=$C244,0,IF(X$225&gt;($F$223+$C244),INDEX($D$237:$W$237,,$C244)-SUM($D244:W244),INDEX($D$237:$W$237,,$C244)/$F$223)))</f>
        <v>0</v>
      </c>
      <c r="Y244" s="2">
        <f>IF($F$223="n/a",0,IF(Y$225&lt;=$C244,0,IF(Y$225&gt;($F$223+$C244),INDEX($D$237:$W$237,,$C244)-SUM($D244:X244),INDEX($D$237:$W$237,,$C244)/$F$223)))</f>
        <v>0</v>
      </c>
      <c r="Z244" s="2">
        <f>IF($F$223="n/a",0,IF(Z$225&lt;=$C244,0,IF(Z$225&gt;($F$223+$C244),INDEX($D$237:$W$237,,$C244)-SUM($D244:Y244),INDEX($D$237:$W$237,,$C244)/$F$223)))</f>
        <v>0</v>
      </c>
      <c r="AA244" s="2">
        <f>IF($F$223="n/a",0,IF(AA$225&lt;=$C244,0,IF(AA$225&gt;($F$223+$C244),INDEX($D$237:$W$237,,$C244)-SUM($D244:Z244),INDEX($D$237:$W$237,,$C244)/$F$223)))</f>
        <v>0</v>
      </c>
      <c r="AB244" s="2">
        <f>IF($F$223="n/a",0,IF(AB$225&lt;=$C244,0,IF(AB$225&gt;($F$223+$C244),INDEX($D$237:$W$237,,$C244)-SUM($D244:AA244),INDEX($D$237:$W$237,,$C244)/$F$223)))</f>
        <v>0</v>
      </c>
      <c r="AC244" s="2">
        <f>IF($F$223="n/a",0,IF(AC$225&lt;=$C244,0,IF(AC$225&gt;($F$223+$C244),INDEX($D$237:$W$237,,$C244)-SUM($D244:AB244),INDEX($D$237:$W$237,,$C244)/$F$223)))</f>
        <v>0</v>
      </c>
      <c r="AD244" s="2">
        <f>IF($F$223="n/a",0,IF(AD$225&lt;=$C244,0,IF(AD$225&gt;($F$223+$C244),INDEX($D$237:$W$237,,$C244)-SUM($D244:AC244),INDEX($D$237:$W$237,,$C244)/$F$223)))</f>
        <v>0</v>
      </c>
      <c r="AE244" s="2">
        <f>IF($F$223="n/a",0,IF(AE$225&lt;=$C244,0,IF(AE$225&gt;($F$223+$C244),INDEX($D$237:$W$237,,$C244)-SUM($D244:AD244),INDEX($D$237:$W$237,,$C244)/$F$223)))</f>
        <v>0</v>
      </c>
      <c r="AF244" s="2">
        <f>IF($F$223="n/a",0,IF(AF$225&lt;=$C244,0,IF(AF$225&gt;($F$223+$C244),INDEX($D$237:$W$237,,$C244)-SUM($D244:AE244),INDEX($D$237:$W$237,,$C244)/$F$223)))</f>
        <v>0</v>
      </c>
      <c r="AG244" s="2">
        <f>IF($F$223="n/a",0,IF(AG$225&lt;=$C244,0,IF(AG$225&gt;($F$223+$C244),INDEX($D$237:$W$237,,$C244)-SUM($D244:AF244),INDEX($D$237:$W$237,,$C244)/$F$223)))</f>
        <v>0</v>
      </c>
      <c r="AH244" s="2">
        <f>IF($F$223="n/a",0,IF(AH$225&lt;=$C244,0,IF(AH$225&gt;($F$223+$C244),INDEX($D$237:$W$237,,$C244)-SUM($D244:AG244),INDEX($D$237:$W$237,,$C244)/$F$223)))</f>
        <v>0</v>
      </c>
      <c r="AI244" s="2">
        <f>IF($F$223="n/a",0,IF(AI$225&lt;=$C244,0,IF(AI$225&gt;($F$223+$C244),INDEX($D$237:$W$237,,$C244)-SUM($D244:AH244),INDEX($D$237:$W$237,,$C244)/$F$223)))</f>
        <v>0</v>
      </c>
      <c r="AJ244" s="2">
        <f>IF($F$223="n/a",0,IF(AJ$225&lt;=$C244,0,IF(AJ$225&gt;($F$223+$C244),INDEX($D$237:$W$237,,$C244)-SUM($D244:AI244),INDEX($D$237:$W$237,,$C244)/$F$223)))</f>
        <v>0</v>
      </c>
      <c r="AK244" s="2">
        <f>IF($F$223="n/a",0,IF(AK$225&lt;=$C244,0,IF(AK$225&gt;($F$223+$C244),INDEX($D$237:$W$237,,$C244)-SUM($D244:AJ244),INDEX($D$237:$W$237,,$C244)/$F$223)))</f>
        <v>0</v>
      </c>
      <c r="AL244" s="2">
        <f>IF($F$223="n/a",0,IF(AL$225&lt;=$C244,0,IF(AL$225&gt;($F$223+$C244),INDEX($D$237:$W$237,,$C244)-SUM($D244:AK244),INDEX($D$237:$W$237,,$C244)/$F$223)))</f>
        <v>0</v>
      </c>
      <c r="AM244" s="2">
        <f>IF($F$223="n/a",0,IF(AM$225&lt;=$C244,0,IF(AM$225&gt;($F$223+$C244),INDEX($D$237:$W$237,,$C244)-SUM($D244:AL244),INDEX($D$237:$W$237,,$C244)/$F$223)))</f>
        <v>0</v>
      </c>
      <c r="AN244" s="2">
        <f>IF($F$223="n/a",0,IF(AN$225&lt;=$C244,0,IF(AN$225&gt;($F$223+$C244),INDEX($D$237:$W$237,,$C244)-SUM($D244:AM244),INDEX($D$237:$W$237,,$C244)/$F$223)))</f>
        <v>0</v>
      </c>
      <c r="AO244" s="2">
        <f>IF($F$223="n/a",0,IF(AO$225&lt;=$C244,0,IF(AO$225&gt;($F$223+$C244),INDEX($D$237:$W$237,,$C244)-SUM($D244:AN244),INDEX($D$237:$W$237,,$C244)/$F$223)))</f>
        <v>0</v>
      </c>
      <c r="AP244" s="2">
        <f>IF($F$223="n/a",0,IF(AP$225&lt;=$C244,0,IF(AP$225&gt;($F$223+$C244),INDEX($D$237:$W$237,,$C244)-SUM($D244:AO244),INDEX($D$237:$W$237,,$C244)/$F$223)))</f>
        <v>0</v>
      </c>
      <c r="AQ244" s="2">
        <f>IF($F$223="n/a",0,IF(AQ$225&lt;=$C244,0,IF(AQ$225&gt;($F$223+$C244),INDEX($D$237:$W$237,,$C244)-SUM($D244:AP244),INDEX($D$237:$W$237,,$C244)/$F$223)))</f>
        <v>0</v>
      </c>
      <c r="AR244" s="2">
        <f>IF($F$223="n/a",0,IF(AR$225&lt;=$C244,0,IF(AR$225&gt;($F$223+$C244),INDEX($D$237:$W$237,,$C244)-SUM($D244:AQ244),INDEX($D$237:$W$237,,$C244)/$F$223)))</f>
        <v>0</v>
      </c>
      <c r="AS244" s="2">
        <f>IF($F$223="n/a",0,IF(AS$225&lt;=$C244,0,IF(AS$225&gt;($F$223+$C244),INDEX($D$237:$W$237,,$C244)-SUM($D244:AR244),INDEX($D$237:$W$237,,$C244)/$F$223)))</f>
        <v>0</v>
      </c>
      <c r="AT244" s="2">
        <f>IF($F$223="n/a",0,IF(AT$225&lt;=$C244,0,IF(AT$225&gt;($F$223+$C244),INDEX($D$237:$W$237,,$C244)-SUM($D244:AS244),INDEX($D$237:$W$237,,$C244)/$F$223)))</f>
        <v>0</v>
      </c>
      <c r="AU244" s="2">
        <f>IF($F$223="n/a",0,IF(AU$225&lt;=$C244,0,IF(AU$225&gt;($F$223+$C244),INDEX($D$237:$W$237,,$C244)-SUM($D244:AT244),INDEX($D$237:$W$237,,$C244)/$F$223)))</f>
        <v>0</v>
      </c>
      <c r="AV244" s="2">
        <f>IF($F$223="n/a",0,IF(AV$225&lt;=$C244,0,IF(AV$225&gt;($F$223+$C244),INDEX($D$237:$W$237,,$C244)-SUM($D244:AU244),INDEX($D$237:$W$237,,$C244)/$F$223)))</f>
        <v>0</v>
      </c>
      <c r="AW244" s="2">
        <f>IF($F$223="n/a",0,IF(AW$225&lt;=$C244,0,IF(AW$225&gt;($F$223+$C244),INDEX($D$237:$W$237,,$C244)-SUM($D244:AV244),INDEX($D$237:$W$237,,$C244)/$F$223)))</f>
        <v>0</v>
      </c>
      <c r="AX244" s="2">
        <f>IF($F$223="n/a",0,IF(AX$225&lt;=$C244,0,IF(AX$225&gt;($F$223+$C244),INDEX($D$237:$W$237,,$C244)-SUM($D244:AW244),INDEX($D$237:$W$237,,$C244)/$F$223)))</f>
        <v>0</v>
      </c>
      <c r="AY244" s="2">
        <f>IF($F$223="n/a",0,IF(AY$225&lt;=$C244,0,IF(AY$225&gt;($F$223+$C244),INDEX($D$237:$W$237,,$C244)-SUM($D244:AX244),INDEX($D$237:$W$237,,$C244)/$F$223)))</f>
        <v>0</v>
      </c>
      <c r="AZ244" s="2">
        <f>IF($F$223="n/a",0,IF(AZ$225&lt;=$C244,0,IF(AZ$225&gt;($F$223+$C244),INDEX($D$237:$W$237,,$C244)-SUM($D244:AY244),INDEX($D$237:$W$237,,$C244)/$F$223)))</f>
        <v>0</v>
      </c>
      <c r="BA244" s="2">
        <f>IF($F$223="n/a",0,IF(BA$225&lt;=$C244,0,IF(BA$225&gt;($F$223+$C244),INDEX($D$237:$W$237,,$C244)-SUM($D244:AZ244),INDEX($D$237:$W$237,,$C244)/$F$223)))</f>
        <v>0</v>
      </c>
      <c r="BB244" s="2">
        <f>IF($F$223="n/a",0,IF(BB$225&lt;=$C244,0,IF(BB$225&gt;($F$223+$C244),INDEX($D$237:$W$237,,$C244)-SUM($D244:BA244),INDEX($D$237:$W$237,,$C244)/$F$223)))</f>
        <v>0</v>
      </c>
      <c r="BC244" s="2">
        <f>IF($F$223="n/a",0,IF(BC$225&lt;=$C244,0,IF(BC$225&gt;($F$223+$C244),INDEX($D$237:$W$237,,$C244)-SUM($D244:BB244),INDEX($D$237:$W$237,,$C244)/$F$223)))</f>
        <v>0</v>
      </c>
      <c r="BD244" s="2">
        <f>IF($F$223="n/a",0,IF(BD$225&lt;=$C244,0,IF(BD$225&gt;($F$223+$C244),INDEX($D$237:$W$237,,$C244)-SUM($D244:BC244),INDEX($D$237:$W$237,,$C244)/$F$223)))</f>
        <v>0</v>
      </c>
      <c r="BE244" s="2">
        <f>IF($F$223="n/a",0,IF(BE$225&lt;=$C244,0,IF(BE$225&gt;($F$223+$C244),INDEX($D$237:$W$237,,$C244)-SUM($D244:BD244),INDEX($D$237:$W$237,,$C244)/$F$223)))</f>
        <v>0</v>
      </c>
      <c r="BF244" s="2">
        <f>IF($F$223="n/a",0,IF(BF$225&lt;=$C244,0,IF(BF$225&gt;($F$223+$C244),INDEX($D$237:$W$237,,$C244)-SUM($D244:BE244),INDEX($D$237:$W$237,,$C244)/$F$223)))</f>
        <v>0</v>
      </c>
      <c r="BG244" s="2">
        <f>IF($F$223="n/a",0,IF(BG$225&lt;=$C244,0,IF(BG$225&gt;($F$223+$C244),INDEX($D$237:$W$237,,$C244)-SUM($D244:BF244),INDEX($D$237:$W$237,,$C244)/$F$223)))</f>
        <v>0</v>
      </c>
      <c r="BH244" s="2">
        <f>IF($F$223="n/a",0,IF(BH$225&lt;=$C244,0,IF(BH$225&gt;($F$223+$C244),INDEX($D$237:$W$237,,$C244)-SUM($D244:BG244),INDEX($D$237:$W$237,,$C244)/$F$223)))</f>
        <v>0</v>
      </c>
      <c r="BI244" s="2">
        <f>IF($F$223="n/a",0,IF(BI$225&lt;=$C244,0,IF(BI$225&gt;($F$223+$C244),INDEX($D$237:$W$237,,$C244)-SUM($D244:BH244),INDEX($D$237:$W$237,,$C244)/$F$223)))</f>
        <v>0</v>
      </c>
      <c r="BJ244" s="2">
        <f>IF($F$223="n/a",0,IF(BJ$225&lt;=$C244,0,IF(BJ$225&gt;($F$223+$C244),INDEX($D$237:$W$237,,$C244)-SUM($D244:BI244),INDEX($D$237:$W$237,,$C244)/$F$223)))</f>
        <v>0</v>
      </c>
      <c r="BK244" s="2">
        <f>IF($F$223="n/a",0,IF(BK$225&lt;=$C244,0,IF(BK$225&gt;($F$223+$C244),INDEX($D$237:$W$237,,$C244)-SUM($D244:BJ244),INDEX($D$237:$W$237,,$C244)/$F$223)))</f>
        <v>0</v>
      </c>
      <c r="BL244" s="2">
        <f>IF($F$223="n/a",0,IF(BL$225&lt;=$C244,0,IF(BL$225&gt;($F$223+$C244),INDEX($D$237:$W$237,,$C244)-SUM($D244:BK244),INDEX($D$237:$W$237,,$C244)/$F$223)))</f>
        <v>0</v>
      </c>
      <c r="BM244" s="2">
        <f>IF($F$223="n/a",0,IF(BM$225&lt;=$C244,0,IF(BM$225&gt;($F$223+$C244),INDEX($D$237:$W$237,,$C244)-SUM($D244:BL244),INDEX($D$237:$W$237,,$C244)/$F$223)))</f>
        <v>0</v>
      </c>
      <c r="BN244" s="2">
        <f>IF($F$223="n/a",0,IF(BN$225&lt;=$C244,0,IF(BN$225&gt;($F$223+$C244),INDEX($D$237:$W$237,,$C244)-SUM($D244:BM244),INDEX($D$237:$W$237,,$C244)/$F$223)))</f>
        <v>0</v>
      </c>
      <c r="BO244" s="2">
        <f>IF($F$223="n/a",0,IF(BO$225&lt;=$C244,0,IF(BO$225&gt;($F$223+$C244),INDEX($D$237:$W$237,,$C244)-SUM($D244:BN244),INDEX($D$237:$W$237,,$C244)/$F$223)))</f>
        <v>0</v>
      </c>
      <c r="BP244" s="2">
        <f>IF($F$223="n/a",0,IF(BP$225&lt;=$C244,0,IF(BP$225&gt;($F$223+$C244),INDEX($D$237:$W$237,,$C244)-SUM($D244:BO244),INDEX($D$237:$W$237,,$C244)/$F$223)))</f>
        <v>0</v>
      </c>
      <c r="BQ244" s="2">
        <f>IF($F$223="n/a",0,IF(BQ$225&lt;=$C244,0,IF(BQ$225&gt;($F$223+$C244),INDEX($D$237:$W$237,,$C244)-SUM($D244:BP244),INDEX($D$237:$W$237,,$C244)/$F$223)))</f>
        <v>0</v>
      </c>
      <c r="BR244" s="2">
        <f>IF($F$223="n/a",0,IF(BR$225&lt;=$C244,0,IF(BR$225&gt;($F$223+$C244),INDEX($D$237:$W$237,,$C244)-SUM($D244:BQ244),INDEX($D$237:$W$237,,$C244)/$F$223)))</f>
        <v>0</v>
      </c>
      <c r="BS244" s="2">
        <f>IF($F$223="n/a",0,IF(BS$225&lt;=$C244,0,IF(BS$225&gt;($F$223+$C244),INDEX($D$237:$W$237,,$C244)-SUM($D244:BR244),INDEX($D$237:$W$237,,$C244)/$F$223)))</f>
        <v>0</v>
      </c>
    </row>
    <row r="245" spans="2:71">
      <c r="B245" s="24">
        <v>2016</v>
      </c>
      <c r="C245" s="24">
        <v>6</v>
      </c>
      <c r="E245" s="18">
        <f>IF($G$223="n/a",0,IF(E$225&lt;=$C245,0,IF(E$225&gt;($G$223+$C245),INDEX($D$237:$W$237,,$C245)-SUM($D245:D245),INDEX($D$237:$W$237,,$C245)/$G$223)))</f>
        <v>0</v>
      </c>
      <c r="F245" s="18">
        <f>IF($G$223="n/a",0,IF(F$225&lt;=$C245,0,IF(F$225&gt;($G$223+$C245),INDEX($D$237:$W$237,,$C245)-SUM($D245:E245),INDEX($D$237:$W$237,,$C245)/$G$223)))</f>
        <v>0</v>
      </c>
      <c r="G245" s="18">
        <f>IF($G$223="n/a",0,IF(G$225&lt;=$C245,0,IF(G$225&gt;($G$223+$C245),INDEX($D$237:$W$237,,$C245)-SUM($D245:F245),INDEX($D$237:$W$237,,$C245)/$G$223)))</f>
        <v>0</v>
      </c>
      <c r="H245" s="18">
        <f>IF($G$223="n/a",0,IF(H$225&lt;=$C245,0,IF(H$225&gt;($G$223+$C245),INDEX($D$237:$W$237,,$C245)-SUM($D245:G245),INDEX($D$237:$W$237,,$C245)/$G$223)))</f>
        <v>0</v>
      </c>
      <c r="I245" s="18">
        <f>IF($G$223="n/a",0,IF(I$225&lt;=$C245,0,IF(I$225&gt;($G$223+$C245),INDEX($D$237:$W$237,,$C245)-SUM($D245:H245),INDEX($D$237:$W$237,,$C245)/$G$223)))</f>
        <v>0</v>
      </c>
      <c r="J245" s="18">
        <f>IF($G$223="n/a",0,IF(J$225&lt;=$C245,0,IF(J$225&gt;($G$223+$C245),INDEX($D$237:$W$237,,$C245)-SUM($D245:I245),INDEX($D$237:$W$237,,$C245)/$G$223)))</f>
        <v>0.68631219679054833</v>
      </c>
      <c r="K245" s="18">
        <f>IF($G$223="n/a",0,IF(K$225&lt;=$C245,0,IF(K$225&gt;($G$223+$C245),INDEX($D$237:$W$237,,$C245)-SUM($D245:J245),INDEX($D$237:$W$237,,$C245)/$G$223)))</f>
        <v>0.68631219679054833</v>
      </c>
      <c r="L245" s="18">
        <f>IF($G$223="n/a",0,IF(L$225&lt;=$C245,0,IF(L$225&gt;($G$223+$C245),INDEX($D$237:$W$237,,$C245)-SUM($D245:K245),INDEX($D$237:$W$237,,$C245)/$G$223)))</f>
        <v>0.68631219679054833</v>
      </c>
      <c r="M245" s="18">
        <f>IF($G$223="n/a",0,IF(M$225&lt;=$C245,0,IF(M$225&gt;($G$223+$C245),INDEX($D$237:$W$237,,$C245)-SUM($D245:L245),INDEX($D$237:$W$237,,$C245)/$G$223)))</f>
        <v>0.68631219679054833</v>
      </c>
      <c r="N245" s="170">
        <f>IF($G$223="n/a",0,IF(N$225&lt;=$C245,0,IF(N$225&gt;($G$223+$C245),INDEX($D$237:$W$237,,$C245)-SUM($D245:M245),INDEX($D$237:$W$237,,$C245)/$G$223)))*0.5</f>
        <v>0.34315609839527417</v>
      </c>
      <c r="O245" s="212">
        <f>IF($G$223="n/a",0,IF(O$225&lt;=$C245,0,IF(O$225&gt;($G$223+$C245),INDEX($D$237:$W$237,,$C245)-SUM($D245:N245),INDEX($D$237:$W$237,,$C245)/$G$223)))</f>
        <v>0.68631219679054833</v>
      </c>
      <c r="P245" s="18">
        <f>IF($G$223="n/a",0,IF(P$225&lt;=$C245,0,IF(P$225&gt;($G$223+$C245),INDEX($D$237:$W$237,,$C245)-SUM($D245:O245),INDEX($D$237:$W$237,,$C245)/$G$223)))</f>
        <v>0.68631219679054833</v>
      </c>
      <c r="Q245" s="18">
        <f>IF($G$223="n/a",0,IF(Q$225&lt;=$C245,0,IF(Q$225&gt;($G$223+$C245),INDEX($D$237:$W$237,,$C245)-SUM($D245:P245),INDEX($D$237:$W$237,,$C245)/$G$223)))</f>
        <v>0.68631219679054833</v>
      </c>
      <c r="R245" s="18">
        <f>IF($G$223="n/a",0,IF(R$225&lt;=$C245,0,IF(R$225&gt;($G$223+$C245),INDEX($D$237:$W$237,,$C245)-SUM($D245:Q245),INDEX($D$237:$W$237,,$C245)/$G$223)))</f>
        <v>0.68631219679054833</v>
      </c>
      <c r="S245" s="18">
        <f>IF($G$223="n/a",0,IF(S$225&lt;=$C245,0,IF(S$225&gt;($G$223+$C245),INDEX($D$237:$W$237,,$C245)-SUM($D245:R245),INDEX($D$237:$W$237,,$C245)/$G$223)))</f>
        <v>0.68631219679054833</v>
      </c>
      <c r="T245" s="18">
        <f>IF($G$223="n/a",0,IF(T$225&lt;=$C245,0,IF(T$225&gt;($G$223+$C245),INDEX($D$237:$W$237,,$C245)-SUM($D245:S245),INDEX($D$237:$W$237,,$C245)/$G$223)))</f>
        <v>0.34315609839527372</v>
      </c>
      <c r="U245" s="18">
        <f>IF($G$223="n/a",0,IF(U$225&lt;=$C245,0,IF(U$225&gt;($G$223+$C245),INDEX($D$237:$W$237,,$C245)-SUM($D245:T245),INDEX($D$237:$W$237,,$C245)/$G$223)))</f>
        <v>0</v>
      </c>
      <c r="V245" s="18">
        <f>IF($G$223="n/a",0,IF(V$225&lt;=$C245,0,IF(V$225&gt;($G$223+$C245),INDEX($D$237:$W$237,,$C245)-SUM($D245:U245),INDEX($D$237:$W$237,,$C245)/$G$223)))</f>
        <v>0</v>
      </c>
      <c r="W245" s="18">
        <f>IF($G$223="n/a",0,IF(W$225&lt;=$C245,0,IF(W$225&gt;($G$223+$C245),INDEX($D$237:$W$237,,$C245)-SUM($D245:V245),INDEX($D$237:$W$237,,$C245)/$G$223)))</f>
        <v>0</v>
      </c>
      <c r="X245" s="18">
        <f>IF($G$223="n/a",0,IF(X$225&lt;=$C245,0,IF(X$225&gt;($G$223+$C245),INDEX($D$237:$W$237,,$C245)-SUM($D245:W245),INDEX($D$237:$W$237,,$C245)/$G$223)))</f>
        <v>0</v>
      </c>
      <c r="Y245" s="18">
        <f>IF($G$223="n/a",0,IF(Y$225&lt;=$C245,0,IF(Y$225&gt;($G$223+$C245),INDEX($D$237:$W$237,,$C245)-SUM($D245:X245),INDEX($D$237:$W$237,,$C245)/$G$223)))</f>
        <v>0</v>
      </c>
      <c r="Z245" s="18">
        <f>IF($G$223="n/a",0,IF(Z$225&lt;=$C245,0,IF(Z$225&gt;($G$223+$C245),INDEX($D$237:$W$237,,$C245)-SUM($D245:Y245),INDEX($D$237:$W$237,,$C245)/$G$223)))</f>
        <v>0</v>
      </c>
      <c r="AA245" s="18">
        <f>IF($G$223="n/a",0,IF(AA$225&lt;=$C245,0,IF(AA$225&gt;($G$223+$C245),INDEX($D$237:$W$237,,$C245)-SUM($D245:Z245),INDEX($D$237:$W$237,,$C245)/$G$223)))</f>
        <v>0</v>
      </c>
      <c r="AB245" s="18">
        <f>IF($G$223="n/a",0,IF(AB$225&lt;=$C245,0,IF(AB$225&gt;($G$223+$C245),INDEX($D$237:$W$237,,$C245)-SUM($D245:AA245),INDEX($D$237:$W$237,,$C245)/$G$223)))</f>
        <v>0</v>
      </c>
      <c r="AC245" s="18">
        <f>IF($G$223="n/a",0,IF(AC$225&lt;=$C245,0,IF(AC$225&gt;($G$223+$C245),INDEX($D$237:$W$237,,$C245)-SUM($D245:AB245),INDEX($D$237:$W$237,,$C245)/$G$223)))</f>
        <v>0</v>
      </c>
      <c r="AD245" s="18">
        <f>IF($G$223="n/a",0,IF(AD$225&lt;=$C245,0,IF(AD$225&gt;($G$223+$C245),INDEX($D$237:$W$237,,$C245)-SUM($D245:AC245),INDEX($D$237:$W$237,,$C245)/$G$223)))</f>
        <v>0</v>
      </c>
      <c r="AE245" s="18">
        <f>IF($G$223="n/a",0,IF(AE$225&lt;=$C245,0,IF(AE$225&gt;($G$223+$C245),INDEX($D$237:$W$237,,$C245)-SUM($D245:AD245),INDEX($D$237:$W$237,,$C245)/$G$223)))</f>
        <v>0</v>
      </c>
      <c r="AF245" s="18">
        <f>IF($G$223="n/a",0,IF(AF$225&lt;=$C245,0,IF(AF$225&gt;($G$223+$C245),INDEX($D$237:$W$237,,$C245)-SUM($D245:AE245),INDEX($D$237:$W$237,,$C245)/$G$223)))</f>
        <v>0</v>
      </c>
      <c r="AG245" s="18">
        <f>IF($G$223="n/a",0,IF(AG$225&lt;=$C245,0,IF(AG$225&gt;($G$223+$C245),INDEX($D$237:$W$237,,$C245)-SUM($D245:AF245),INDEX($D$237:$W$237,,$C245)/$G$223)))</f>
        <v>0</v>
      </c>
      <c r="AH245" s="18">
        <f>IF($G$223="n/a",0,IF(AH$225&lt;=$C245,0,IF(AH$225&gt;($G$223+$C245),INDEX($D$237:$W$237,,$C245)-SUM($D245:AG245),INDEX($D$237:$W$237,,$C245)/$G$223)))</f>
        <v>0</v>
      </c>
      <c r="AI245" s="18">
        <f>IF($G$223="n/a",0,IF(AI$225&lt;=$C245,0,IF(AI$225&gt;($G$223+$C245),INDEX($D$237:$W$237,,$C245)-SUM($D245:AH245),INDEX($D$237:$W$237,,$C245)/$G$223)))</f>
        <v>0</v>
      </c>
      <c r="AJ245" s="18">
        <f>IF($G$223="n/a",0,IF(AJ$225&lt;=$C245,0,IF(AJ$225&gt;($G$223+$C245),INDEX($D$237:$W$237,,$C245)-SUM($D245:AI245),INDEX($D$237:$W$237,,$C245)/$G$223)))</f>
        <v>0</v>
      </c>
      <c r="AK245" s="18">
        <f>IF($G$223="n/a",0,IF(AK$225&lt;=$C245,0,IF(AK$225&gt;($G$223+$C245),INDEX($D$237:$W$237,,$C245)-SUM($D245:AJ245),INDEX($D$237:$W$237,,$C245)/$G$223)))</f>
        <v>0</v>
      </c>
      <c r="AL245" s="18">
        <f>IF($G$223="n/a",0,IF(AL$225&lt;=$C245,0,IF(AL$225&gt;($G$223+$C245),INDEX($D$237:$W$237,,$C245)-SUM($D245:AK245),INDEX($D$237:$W$237,,$C245)/$G$223)))</f>
        <v>0</v>
      </c>
      <c r="AM245" s="18">
        <f>IF($G$223="n/a",0,IF(AM$225&lt;=$C245,0,IF(AM$225&gt;($G$223+$C245),INDEX($D$237:$W$237,,$C245)-SUM($D245:AL245),INDEX($D$237:$W$237,,$C245)/$G$223)))</f>
        <v>0</v>
      </c>
      <c r="AN245" s="18">
        <f>IF($G$223="n/a",0,IF(AN$225&lt;=$C245,0,IF(AN$225&gt;($G$223+$C245),INDEX($D$237:$W$237,,$C245)-SUM($D245:AM245),INDEX($D$237:$W$237,,$C245)/$G$223)))</f>
        <v>0</v>
      </c>
      <c r="AO245" s="18">
        <f>IF($G$223="n/a",0,IF(AO$225&lt;=$C245,0,IF(AO$225&gt;($G$223+$C245),INDEX($D$237:$W$237,,$C245)-SUM($D245:AN245),INDEX($D$237:$W$237,,$C245)/$G$223)))</f>
        <v>0</v>
      </c>
      <c r="AP245" s="18">
        <f>IF($G$223="n/a",0,IF(AP$225&lt;=$C245,0,IF(AP$225&gt;($G$223+$C245),INDEX($D$237:$W$237,,$C245)-SUM($D245:AO245),INDEX($D$237:$W$237,,$C245)/$G$223)))</f>
        <v>0</v>
      </c>
      <c r="AQ245" s="18">
        <f>IF($G$223="n/a",0,IF(AQ$225&lt;=$C245,0,IF(AQ$225&gt;($G$223+$C245),INDEX($D$237:$W$237,,$C245)-SUM($D245:AP245),INDEX($D$237:$W$237,,$C245)/$G$223)))</f>
        <v>0</v>
      </c>
      <c r="AR245" s="18">
        <f>IF($G$223="n/a",0,IF(AR$225&lt;=$C245,0,IF(AR$225&gt;($G$223+$C245),INDEX($D$237:$W$237,,$C245)-SUM($D245:AQ245),INDEX($D$237:$W$237,,$C245)/$G$223)))</f>
        <v>0</v>
      </c>
      <c r="AS245" s="18">
        <f>IF($G$223="n/a",0,IF(AS$225&lt;=$C245,0,IF(AS$225&gt;($G$223+$C245),INDEX($D$237:$W$237,,$C245)-SUM($D245:AR245),INDEX($D$237:$W$237,,$C245)/$G$223)))</f>
        <v>0</v>
      </c>
      <c r="AT245" s="18">
        <f>IF($G$223="n/a",0,IF(AT$225&lt;=$C245,0,IF(AT$225&gt;($G$223+$C245),INDEX($D$237:$W$237,,$C245)-SUM($D245:AS245),INDEX($D$237:$W$237,,$C245)/$G$223)))</f>
        <v>0</v>
      </c>
      <c r="AU245" s="18">
        <f>IF($G$223="n/a",0,IF(AU$225&lt;=$C245,0,IF(AU$225&gt;($G$223+$C245),INDEX($D$237:$W$237,,$C245)-SUM($D245:AT245),INDEX($D$237:$W$237,,$C245)/$G$223)))</f>
        <v>0</v>
      </c>
      <c r="AV245" s="18">
        <f>IF($G$223="n/a",0,IF(AV$225&lt;=$C245,0,IF(AV$225&gt;($G$223+$C245),INDEX($D$237:$W$237,,$C245)-SUM($D245:AU245),INDEX($D$237:$W$237,,$C245)/$G$223)))</f>
        <v>0</v>
      </c>
      <c r="AW245" s="18">
        <f>IF($G$223="n/a",0,IF(AW$225&lt;=$C245,0,IF(AW$225&gt;($G$223+$C245),INDEX($D$237:$W$237,,$C245)-SUM($D245:AV245),INDEX($D$237:$W$237,,$C245)/$G$223)))</f>
        <v>0</v>
      </c>
      <c r="AX245" s="18">
        <f>IF($G$223="n/a",0,IF(AX$225&lt;=$C245,0,IF(AX$225&gt;($G$223+$C245),INDEX($D$237:$W$237,,$C245)-SUM($D245:AW245),INDEX($D$237:$W$237,,$C245)/$G$223)))</f>
        <v>0</v>
      </c>
      <c r="AY245" s="18">
        <f>IF($G$223="n/a",0,IF(AY$225&lt;=$C245,0,IF(AY$225&gt;($G$223+$C245),INDEX($D$237:$W$237,,$C245)-SUM($D245:AX245),INDEX($D$237:$W$237,,$C245)/$G$223)))</f>
        <v>0</v>
      </c>
      <c r="AZ245" s="18">
        <f>IF($G$223="n/a",0,IF(AZ$225&lt;=$C245,0,IF(AZ$225&gt;($G$223+$C245),INDEX($D$237:$W$237,,$C245)-SUM($D245:AY245),INDEX($D$237:$W$237,,$C245)/$G$223)))</f>
        <v>0</v>
      </c>
      <c r="BA245" s="18">
        <f>IF($G$223="n/a",0,IF(BA$225&lt;=$C245,0,IF(BA$225&gt;($G$223+$C245),INDEX($D$237:$W$237,,$C245)-SUM($D245:AZ245),INDEX($D$237:$W$237,,$C245)/$G$223)))</f>
        <v>0</v>
      </c>
      <c r="BB245" s="18">
        <f>IF($G$223="n/a",0,IF(BB$225&lt;=$C245,0,IF(BB$225&gt;($G$223+$C245),INDEX($D$237:$W$237,,$C245)-SUM($D245:BA245),INDEX($D$237:$W$237,,$C245)/$G$223)))</f>
        <v>0</v>
      </c>
      <c r="BC245" s="18">
        <f>IF($G$223="n/a",0,IF(BC$225&lt;=$C245,0,IF(BC$225&gt;($G$223+$C245),INDEX($D$237:$W$237,,$C245)-SUM($D245:BB245),INDEX($D$237:$W$237,,$C245)/$G$223)))</f>
        <v>0</v>
      </c>
      <c r="BD245" s="18">
        <f>IF($G$223="n/a",0,IF(BD$225&lt;=$C245,0,IF(BD$225&gt;($G$223+$C245),INDEX($D$237:$W$237,,$C245)-SUM($D245:BC245),INDEX($D$237:$W$237,,$C245)/$G$223)))</f>
        <v>0</v>
      </c>
      <c r="BE245" s="18">
        <f>IF($G$223="n/a",0,IF(BE$225&lt;=$C245,0,IF(BE$225&gt;($G$223+$C245),INDEX($D$237:$W$237,,$C245)-SUM($D245:BD245),INDEX($D$237:$W$237,,$C245)/$G$223)))</f>
        <v>0</v>
      </c>
      <c r="BF245" s="18">
        <f>IF($G$223="n/a",0,IF(BF$225&lt;=$C245,0,IF(BF$225&gt;($G$223+$C245),INDEX($D$237:$W$237,,$C245)-SUM($D245:BE245),INDEX($D$237:$W$237,,$C245)/$G$223)))</f>
        <v>0</v>
      </c>
      <c r="BG245" s="18">
        <f>IF($G$223="n/a",0,IF(BG$225&lt;=$C245,0,IF(BG$225&gt;($G$223+$C245),INDEX($D$237:$W$237,,$C245)-SUM($D245:BF245),INDEX($D$237:$W$237,,$C245)/$G$223)))</f>
        <v>0</v>
      </c>
      <c r="BH245" s="18">
        <f>IF($G$223="n/a",0,IF(BH$225&lt;=$C245,0,IF(BH$225&gt;($G$223+$C245),INDEX($D$237:$W$237,,$C245)-SUM($D245:BG245),INDEX($D$237:$W$237,,$C245)/$G$223)))</f>
        <v>0</v>
      </c>
      <c r="BI245" s="18">
        <f>IF($G$223="n/a",0,IF(BI$225&lt;=$C245,0,IF(BI$225&gt;($G$223+$C245),INDEX($D$237:$W$237,,$C245)-SUM($D245:BH245),INDEX($D$237:$W$237,,$C245)/$G$223)))</f>
        <v>0</v>
      </c>
      <c r="BJ245" s="18">
        <f>IF($G$223="n/a",0,IF(BJ$225&lt;=$C245,0,IF(BJ$225&gt;($G$223+$C245),INDEX($D$237:$W$237,,$C245)-SUM($D245:BI245),INDEX($D$237:$W$237,,$C245)/$G$223)))</f>
        <v>0</v>
      </c>
      <c r="BK245" s="18">
        <f>IF($G$223="n/a",0,IF(BK$225&lt;=$C245,0,IF(BK$225&gt;($G$223+$C245),INDEX($D$237:$W$237,,$C245)-SUM($D245:BJ245),INDEX($D$237:$W$237,,$C245)/$G$223)))</f>
        <v>0</v>
      </c>
      <c r="BL245" s="18">
        <f>IF($G$223="n/a",0,IF(BL$225&lt;=$C245,0,IF(BL$225&gt;($G$223+$C245),INDEX($D$237:$W$237,,$C245)-SUM($D245:BK245),INDEX($D$237:$W$237,,$C245)/$G$223)))</f>
        <v>0</v>
      </c>
      <c r="BM245" s="18">
        <f>IF($G$223="n/a",0,IF(BM$225&lt;=$C245,0,IF(BM$225&gt;($G$223+$C245),INDEX($D$237:$W$237,,$C245)-SUM($D245:BL245),INDEX($D$237:$W$237,,$C245)/$G$223)))</f>
        <v>0</v>
      </c>
      <c r="BN245" s="18">
        <f>IF($G$223="n/a",0,IF(BN$225&lt;=$C245,0,IF(BN$225&gt;($G$223+$C245),INDEX($D$237:$W$237,,$C245)-SUM($D245:BM245),INDEX($D$237:$W$237,,$C245)/$G$223)))</f>
        <v>0</v>
      </c>
      <c r="BO245" s="18">
        <f>IF($G$223="n/a",0,IF(BO$225&lt;=$C245,0,IF(BO$225&gt;($G$223+$C245),INDEX($D$237:$W$237,,$C245)-SUM($D245:BN245),INDEX($D$237:$W$237,,$C245)/$G$223)))</f>
        <v>0</v>
      </c>
      <c r="BP245" s="18">
        <f>IF($G$223="n/a",0,IF(BP$225&lt;=$C245,0,IF(BP$225&gt;($G$223+$C245),INDEX($D$237:$W$237,,$C245)-SUM($D245:BO245),INDEX($D$237:$W$237,,$C245)/$G$223)))</f>
        <v>0</v>
      </c>
      <c r="BQ245" s="18">
        <f>IF($G$223="n/a",0,IF(BQ$225&lt;=$C245,0,IF(BQ$225&gt;($G$223+$C245),INDEX($D$237:$W$237,,$C245)-SUM($D245:BP245),INDEX($D$237:$W$237,,$C245)/$G$223)))</f>
        <v>0</v>
      </c>
      <c r="BR245" s="18">
        <f>IF($G$223="n/a",0,IF(BR$225&lt;=$C245,0,IF(BR$225&gt;($G$223+$C245),INDEX($D$237:$W$237,,$C245)-SUM($D245:BQ245),INDEX($D$237:$W$237,,$C245)/$G$223)))</f>
        <v>0</v>
      </c>
      <c r="BS245" s="18">
        <f>IF($G$223="n/a",0,IF(BS$225&lt;=$C245,0,IF(BS$225&gt;($G$223+$C245),INDEX($D$237:$W$237,,$C245)-SUM($D245:BR245),INDEX($D$237:$W$237,,$C245)/$G$223)))</f>
        <v>0</v>
      </c>
    </row>
    <row r="246" spans="2:71">
      <c r="B246" s="24">
        <v>2017</v>
      </c>
      <c r="C246" s="24">
        <v>7</v>
      </c>
      <c r="E246" s="18">
        <f>IF($G$223="n/a",0,IF(E$225&lt;=$C246,0,IF(E$225&gt;($G$223+$C246),INDEX($D$237:$W$237,,$C246)-SUM($D246:D246),INDEX($D$237:$W$237,,$C246)/$G$223)))</f>
        <v>0</v>
      </c>
      <c r="F246" s="18">
        <f>IF($G$223="n/a",0,IF(F$225&lt;=$C246,0,IF(F$225&gt;($G$223+$C246),INDEX($D$237:$W$237,,$C246)-SUM($D246:E246),INDEX($D$237:$W$237,,$C246)/$G$223)))</f>
        <v>0</v>
      </c>
      <c r="G246" s="18">
        <f>IF($G$223="n/a",0,IF(G$225&lt;=$C246,0,IF(G$225&gt;($G$223+$C246),INDEX($D$237:$W$237,,$C246)-SUM($D246:F246),INDEX($D$237:$W$237,,$C246)/$G$223)))</f>
        <v>0</v>
      </c>
      <c r="H246" s="18">
        <f>IF($G$223="n/a",0,IF(H$225&lt;=$C246,0,IF(H$225&gt;($G$223+$C246),INDEX($D$237:$W$237,,$C246)-SUM($D246:G246),INDEX($D$237:$W$237,,$C246)/$G$223)))</f>
        <v>0</v>
      </c>
      <c r="I246" s="18">
        <f>IF($G$223="n/a",0,IF(I$225&lt;=$C246,0,IF(I$225&gt;($G$223+$C246),INDEX($D$237:$W$237,,$C246)-SUM($D246:H246),INDEX($D$237:$W$237,,$C246)/$G$223)))</f>
        <v>0</v>
      </c>
      <c r="J246" s="18">
        <f>IF($G$223="n/a",0,IF(J$225&lt;=$C246,0,IF(J$225&gt;($G$223+$C246),INDEX($D$237:$W$237,,$C246)-SUM($D246:I246),INDEX($D$237:$W$237,,$C246)/$G$223)))</f>
        <v>0</v>
      </c>
      <c r="K246" s="18">
        <f>IF($G$223="n/a",0,IF(K$225&lt;=$C246,0,IF(K$225&gt;($G$223+$C246),INDEX($D$237:$W$237,,$C246)-SUM($D246:J246),INDEX($D$237:$W$237,,$C246)/$G$223)))</f>
        <v>1.7429797145452652</v>
      </c>
      <c r="L246" s="18">
        <f>IF($G$223="n/a",0,IF(L$225&lt;=$C246,0,IF(L$225&gt;($G$223+$C246),INDEX($D$237:$W$237,,$C246)-SUM($D246:K246),INDEX($D$237:$W$237,,$C246)/$G$223)))</f>
        <v>1.7429797145452652</v>
      </c>
      <c r="M246" s="18">
        <f>IF($G$223="n/a",0,IF(M$225&lt;=$C246,0,IF(M$225&gt;($G$223+$C246),INDEX($D$237:$W$237,,$C246)-SUM($D246:L246),INDEX($D$237:$W$237,,$C246)/$G$223)))</f>
        <v>1.7429797145452652</v>
      </c>
      <c r="N246" s="170">
        <f>IF($G$223="n/a",0,IF(N$225&lt;=$C246,0,IF(N$225&gt;($G$223+$C246),INDEX($D$237:$W$237,,$C246)-SUM($D246:M246),INDEX($D$237:$W$237,,$C246)/$G$223)))*0.5</f>
        <v>0.87148985727263262</v>
      </c>
      <c r="O246" s="212">
        <f>IF($G$223="n/a",0,IF(O$225&lt;=$C246,0,IF(O$225&gt;($G$223+$C246),INDEX($D$237:$W$237,,$C246)-SUM($D246:N246),INDEX($D$237:$W$237,,$C246)/$G$223)))</f>
        <v>1.7429797145452652</v>
      </c>
      <c r="P246" s="18">
        <f>IF($G$223="n/a",0,IF(P$225&lt;=$C246,0,IF(P$225&gt;($G$223+$C246),INDEX($D$237:$W$237,,$C246)-SUM($D246:O246),INDEX($D$237:$W$237,,$C246)/$G$223)))</f>
        <v>1.7429797145452652</v>
      </c>
      <c r="Q246" s="18">
        <f>IF($G$223="n/a",0,IF(Q$225&lt;=$C246,0,IF(Q$225&gt;($G$223+$C246),INDEX($D$237:$W$237,,$C246)-SUM($D246:P246),INDEX($D$237:$W$237,,$C246)/$G$223)))</f>
        <v>1.7429797145452652</v>
      </c>
      <c r="R246" s="18">
        <f>IF($G$223="n/a",0,IF(R$225&lt;=$C246,0,IF(R$225&gt;($G$223+$C246),INDEX($D$237:$W$237,,$C246)-SUM($D246:Q246),INDEX($D$237:$W$237,,$C246)/$G$223)))</f>
        <v>1.7429797145452652</v>
      </c>
      <c r="S246" s="18">
        <f>IF($G$223="n/a",0,IF(S$225&lt;=$C246,0,IF(S$225&gt;($G$223+$C246),INDEX($D$237:$W$237,,$C246)-SUM($D246:R246),INDEX($D$237:$W$237,,$C246)/$G$223)))</f>
        <v>1.7429797145452652</v>
      </c>
      <c r="T246" s="18">
        <f>IF($G$223="n/a",0,IF(T$225&lt;=$C246,0,IF(T$225&gt;($G$223+$C246),INDEX($D$237:$W$237,,$C246)-SUM($D246:S246),INDEX($D$237:$W$237,,$C246)/$G$223)))</f>
        <v>1.7429797145452652</v>
      </c>
      <c r="U246" s="18">
        <f>IF($G$223="n/a",0,IF(U$225&lt;=$C246,0,IF(U$225&gt;($G$223+$C246),INDEX($D$237:$W$237,,$C246)-SUM($D246:T246),INDEX($D$237:$W$237,,$C246)/$G$223)))</f>
        <v>0.87148985727263195</v>
      </c>
      <c r="V246" s="18">
        <f>IF($G$223="n/a",0,IF(V$225&lt;=$C246,0,IF(V$225&gt;($G$223+$C246),INDEX($D$237:$W$237,,$C246)-SUM($D246:U246),INDEX($D$237:$W$237,,$C246)/$G$223)))</f>
        <v>0</v>
      </c>
      <c r="W246" s="18">
        <f>IF($G$223="n/a",0,IF(W$225&lt;=$C246,0,IF(W$225&gt;($G$223+$C246),INDEX($D$237:$W$237,,$C246)-SUM($D246:V246),INDEX($D$237:$W$237,,$C246)/$G$223)))</f>
        <v>0</v>
      </c>
      <c r="X246" s="18">
        <f>IF($G$223="n/a",0,IF(X$225&lt;=$C246,0,IF(X$225&gt;($G$223+$C246),INDEX($D$237:$W$237,,$C246)-SUM($D246:W246),INDEX($D$237:$W$237,,$C246)/$G$223)))</f>
        <v>0</v>
      </c>
      <c r="Y246" s="18">
        <f>IF($G$223="n/a",0,IF(Y$225&lt;=$C246,0,IF(Y$225&gt;($G$223+$C246),INDEX($D$237:$W$237,,$C246)-SUM($D246:X246),INDEX($D$237:$W$237,,$C246)/$G$223)))</f>
        <v>0</v>
      </c>
      <c r="Z246" s="18">
        <f>IF($G$223="n/a",0,IF(Z$225&lt;=$C246,0,IF(Z$225&gt;($G$223+$C246),INDEX($D$237:$W$237,,$C246)-SUM($D246:Y246),INDEX($D$237:$W$237,,$C246)/$G$223)))</f>
        <v>0</v>
      </c>
      <c r="AA246" s="18">
        <f>IF($G$223="n/a",0,IF(AA$225&lt;=$C246,0,IF(AA$225&gt;($G$223+$C246),INDEX($D$237:$W$237,,$C246)-SUM($D246:Z246),INDEX($D$237:$W$237,,$C246)/$G$223)))</f>
        <v>0</v>
      </c>
      <c r="AB246" s="18">
        <f>IF($G$223="n/a",0,IF(AB$225&lt;=$C246,0,IF(AB$225&gt;($G$223+$C246),INDEX($D$237:$W$237,,$C246)-SUM($D246:AA246),INDEX($D$237:$W$237,,$C246)/$G$223)))</f>
        <v>0</v>
      </c>
      <c r="AC246" s="18">
        <f>IF($G$223="n/a",0,IF(AC$225&lt;=$C246,0,IF(AC$225&gt;($G$223+$C246),INDEX($D$237:$W$237,,$C246)-SUM($D246:AB246),INDEX($D$237:$W$237,,$C246)/$G$223)))</f>
        <v>0</v>
      </c>
      <c r="AD246" s="18">
        <f>IF($G$223="n/a",0,IF(AD$225&lt;=$C246,0,IF(AD$225&gt;($G$223+$C246),INDEX($D$237:$W$237,,$C246)-SUM($D246:AC246),INDEX($D$237:$W$237,,$C246)/$G$223)))</f>
        <v>0</v>
      </c>
      <c r="AE246" s="18">
        <f>IF($G$223="n/a",0,IF(AE$225&lt;=$C246,0,IF(AE$225&gt;($G$223+$C246),INDEX($D$237:$W$237,,$C246)-SUM($D246:AD246),INDEX($D$237:$W$237,,$C246)/$G$223)))</f>
        <v>0</v>
      </c>
      <c r="AF246" s="18">
        <f>IF($G$223="n/a",0,IF(AF$225&lt;=$C246,0,IF(AF$225&gt;($G$223+$C246),INDEX($D$237:$W$237,,$C246)-SUM($D246:AE246),INDEX($D$237:$W$237,,$C246)/$G$223)))</f>
        <v>0</v>
      </c>
      <c r="AG246" s="18">
        <f>IF($G$223="n/a",0,IF(AG$225&lt;=$C246,0,IF(AG$225&gt;($G$223+$C246),INDEX($D$237:$W$237,,$C246)-SUM($D246:AF246),INDEX($D$237:$W$237,,$C246)/$G$223)))</f>
        <v>0</v>
      </c>
      <c r="AH246" s="18">
        <f>IF($G$223="n/a",0,IF(AH$225&lt;=$C246,0,IF(AH$225&gt;($G$223+$C246),INDEX($D$237:$W$237,,$C246)-SUM($D246:AG246),INDEX($D$237:$W$237,,$C246)/$G$223)))</f>
        <v>0</v>
      </c>
      <c r="AI246" s="18">
        <f>IF($G$223="n/a",0,IF(AI$225&lt;=$C246,0,IF(AI$225&gt;($G$223+$C246),INDEX($D$237:$W$237,,$C246)-SUM($D246:AH246),INDEX($D$237:$W$237,,$C246)/$G$223)))</f>
        <v>0</v>
      </c>
      <c r="AJ246" s="18">
        <f>IF($G$223="n/a",0,IF(AJ$225&lt;=$C246,0,IF(AJ$225&gt;($G$223+$C246),INDEX($D$237:$W$237,,$C246)-SUM($D246:AI246),INDEX($D$237:$W$237,,$C246)/$G$223)))</f>
        <v>0</v>
      </c>
      <c r="AK246" s="18">
        <f>IF($G$223="n/a",0,IF(AK$225&lt;=$C246,0,IF(AK$225&gt;($G$223+$C246),INDEX($D$237:$W$237,,$C246)-SUM($D246:AJ246),INDEX($D$237:$W$237,,$C246)/$G$223)))</f>
        <v>0</v>
      </c>
      <c r="AL246" s="18">
        <f>IF($G$223="n/a",0,IF(AL$225&lt;=$C246,0,IF(AL$225&gt;($G$223+$C246),INDEX($D$237:$W$237,,$C246)-SUM($D246:AK246),INDEX($D$237:$W$237,,$C246)/$G$223)))</f>
        <v>0</v>
      </c>
      <c r="AM246" s="18">
        <f>IF($G$223="n/a",0,IF(AM$225&lt;=$C246,0,IF(AM$225&gt;($G$223+$C246),INDEX($D$237:$W$237,,$C246)-SUM($D246:AL246),INDEX($D$237:$W$237,,$C246)/$G$223)))</f>
        <v>0</v>
      </c>
      <c r="AN246" s="18">
        <f>IF($G$223="n/a",0,IF(AN$225&lt;=$C246,0,IF(AN$225&gt;($G$223+$C246),INDEX($D$237:$W$237,,$C246)-SUM($D246:AM246),INDEX($D$237:$W$237,,$C246)/$G$223)))</f>
        <v>0</v>
      </c>
      <c r="AO246" s="18">
        <f>IF($G$223="n/a",0,IF(AO$225&lt;=$C246,0,IF(AO$225&gt;($G$223+$C246),INDEX($D$237:$W$237,,$C246)-SUM($D246:AN246),INDEX($D$237:$W$237,,$C246)/$G$223)))</f>
        <v>0</v>
      </c>
      <c r="AP246" s="18">
        <f>IF($G$223="n/a",0,IF(AP$225&lt;=$C246,0,IF(AP$225&gt;($G$223+$C246),INDEX($D$237:$W$237,,$C246)-SUM($D246:AO246),INDEX($D$237:$W$237,,$C246)/$G$223)))</f>
        <v>0</v>
      </c>
      <c r="AQ246" s="18">
        <f>IF($G$223="n/a",0,IF(AQ$225&lt;=$C246,0,IF(AQ$225&gt;($G$223+$C246),INDEX($D$237:$W$237,,$C246)-SUM($D246:AP246),INDEX($D$237:$W$237,,$C246)/$G$223)))</f>
        <v>0</v>
      </c>
      <c r="AR246" s="18">
        <f>IF($G$223="n/a",0,IF(AR$225&lt;=$C246,0,IF(AR$225&gt;($G$223+$C246),INDEX($D$237:$W$237,,$C246)-SUM($D246:AQ246),INDEX($D$237:$W$237,,$C246)/$G$223)))</f>
        <v>0</v>
      </c>
      <c r="AS246" s="18">
        <f>IF($G$223="n/a",0,IF(AS$225&lt;=$C246,0,IF(AS$225&gt;($G$223+$C246),INDEX($D$237:$W$237,,$C246)-SUM($D246:AR246),INDEX($D$237:$W$237,,$C246)/$G$223)))</f>
        <v>0</v>
      </c>
      <c r="AT246" s="18">
        <f>IF($G$223="n/a",0,IF(AT$225&lt;=$C246,0,IF(AT$225&gt;($G$223+$C246),INDEX($D$237:$W$237,,$C246)-SUM($D246:AS246),INDEX($D$237:$W$237,,$C246)/$G$223)))</f>
        <v>0</v>
      </c>
      <c r="AU246" s="18">
        <f>IF($G$223="n/a",0,IF(AU$225&lt;=$C246,0,IF(AU$225&gt;($G$223+$C246),INDEX($D$237:$W$237,,$C246)-SUM($D246:AT246),INDEX($D$237:$W$237,,$C246)/$G$223)))</f>
        <v>0</v>
      </c>
      <c r="AV246" s="18">
        <f>IF($G$223="n/a",0,IF(AV$225&lt;=$C246,0,IF(AV$225&gt;($G$223+$C246),INDEX($D$237:$W$237,,$C246)-SUM($D246:AU246),INDEX($D$237:$W$237,,$C246)/$G$223)))</f>
        <v>0</v>
      </c>
      <c r="AW246" s="18">
        <f>IF($G$223="n/a",0,IF(AW$225&lt;=$C246,0,IF(AW$225&gt;($G$223+$C246),INDEX($D$237:$W$237,,$C246)-SUM($D246:AV246),INDEX($D$237:$W$237,,$C246)/$G$223)))</f>
        <v>0</v>
      </c>
      <c r="AX246" s="18">
        <f>IF($G$223="n/a",0,IF(AX$225&lt;=$C246,0,IF(AX$225&gt;($G$223+$C246),INDEX($D$237:$W$237,,$C246)-SUM($D246:AW246),INDEX($D$237:$W$237,,$C246)/$G$223)))</f>
        <v>0</v>
      </c>
      <c r="AY246" s="18">
        <f>IF($G$223="n/a",0,IF(AY$225&lt;=$C246,0,IF(AY$225&gt;($G$223+$C246),INDEX($D$237:$W$237,,$C246)-SUM($D246:AX246),INDEX($D$237:$W$237,,$C246)/$G$223)))</f>
        <v>0</v>
      </c>
      <c r="AZ246" s="18">
        <f>IF($G$223="n/a",0,IF(AZ$225&lt;=$C246,0,IF(AZ$225&gt;($G$223+$C246),INDEX($D$237:$W$237,,$C246)-SUM($D246:AY246),INDEX($D$237:$W$237,,$C246)/$G$223)))</f>
        <v>0</v>
      </c>
      <c r="BA246" s="18">
        <f>IF($G$223="n/a",0,IF(BA$225&lt;=$C246,0,IF(BA$225&gt;($G$223+$C246),INDEX($D$237:$W$237,,$C246)-SUM($D246:AZ246),INDEX($D$237:$W$237,,$C246)/$G$223)))</f>
        <v>0</v>
      </c>
      <c r="BB246" s="18">
        <f>IF($G$223="n/a",0,IF(BB$225&lt;=$C246,0,IF(BB$225&gt;($G$223+$C246),INDEX($D$237:$W$237,,$C246)-SUM($D246:BA246),INDEX($D$237:$W$237,,$C246)/$G$223)))</f>
        <v>0</v>
      </c>
      <c r="BC246" s="18">
        <f>IF($G$223="n/a",0,IF(BC$225&lt;=$C246,0,IF(BC$225&gt;($G$223+$C246),INDEX($D$237:$W$237,,$C246)-SUM($D246:BB246),INDEX($D$237:$W$237,,$C246)/$G$223)))</f>
        <v>0</v>
      </c>
      <c r="BD246" s="18">
        <f>IF($G$223="n/a",0,IF(BD$225&lt;=$C246,0,IF(BD$225&gt;($G$223+$C246),INDEX($D$237:$W$237,,$C246)-SUM($D246:BC246),INDEX($D$237:$W$237,,$C246)/$G$223)))</f>
        <v>0</v>
      </c>
      <c r="BE246" s="18">
        <f>IF($G$223="n/a",0,IF(BE$225&lt;=$C246,0,IF(BE$225&gt;($G$223+$C246),INDEX($D$237:$W$237,,$C246)-SUM($D246:BD246),INDEX($D$237:$W$237,,$C246)/$G$223)))</f>
        <v>0</v>
      </c>
      <c r="BF246" s="18">
        <f>IF($G$223="n/a",0,IF(BF$225&lt;=$C246,0,IF(BF$225&gt;($G$223+$C246),INDEX($D$237:$W$237,,$C246)-SUM($D246:BE246),INDEX($D$237:$W$237,,$C246)/$G$223)))</f>
        <v>0</v>
      </c>
      <c r="BG246" s="18">
        <f>IF($G$223="n/a",0,IF(BG$225&lt;=$C246,0,IF(BG$225&gt;($G$223+$C246),INDEX($D$237:$W$237,,$C246)-SUM($D246:BF246),INDEX($D$237:$W$237,,$C246)/$G$223)))</f>
        <v>0</v>
      </c>
      <c r="BH246" s="18">
        <f>IF($G$223="n/a",0,IF(BH$225&lt;=$C246,0,IF(BH$225&gt;($G$223+$C246),INDEX($D$237:$W$237,,$C246)-SUM($D246:BG246),INDEX($D$237:$W$237,,$C246)/$G$223)))</f>
        <v>0</v>
      </c>
      <c r="BI246" s="18">
        <f>IF($G$223="n/a",0,IF(BI$225&lt;=$C246,0,IF(BI$225&gt;($G$223+$C246),INDEX($D$237:$W$237,,$C246)-SUM($D246:BH246),INDEX($D$237:$W$237,,$C246)/$G$223)))</f>
        <v>0</v>
      </c>
      <c r="BJ246" s="18">
        <f>IF($G$223="n/a",0,IF(BJ$225&lt;=$C246,0,IF(BJ$225&gt;($G$223+$C246),INDEX($D$237:$W$237,,$C246)-SUM($D246:BI246),INDEX($D$237:$W$237,,$C246)/$G$223)))</f>
        <v>0</v>
      </c>
      <c r="BK246" s="18">
        <f>IF($G$223="n/a",0,IF(BK$225&lt;=$C246,0,IF(BK$225&gt;($G$223+$C246),INDEX($D$237:$W$237,,$C246)-SUM($D246:BJ246),INDEX($D$237:$W$237,,$C246)/$G$223)))</f>
        <v>0</v>
      </c>
      <c r="BL246" s="18">
        <f>IF($G$223="n/a",0,IF(BL$225&lt;=$C246,0,IF(BL$225&gt;($G$223+$C246),INDEX($D$237:$W$237,,$C246)-SUM($D246:BK246),INDEX($D$237:$W$237,,$C246)/$G$223)))</f>
        <v>0</v>
      </c>
      <c r="BM246" s="18">
        <f>IF($G$223="n/a",0,IF(BM$225&lt;=$C246,0,IF(BM$225&gt;($G$223+$C246),INDEX($D$237:$W$237,,$C246)-SUM($D246:BL246),INDEX($D$237:$W$237,,$C246)/$G$223)))</f>
        <v>0</v>
      </c>
      <c r="BN246" s="18">
        <f>IF($G$223="n/a",0,IF(BN$225&lt;=$C246,0,IF(BN$225&gt;($G$223+$C246),INDEX($D$237:$W$237,,$C246)-SUM($D246:BM246),INDEX($D$237:$W$237,,$C246)/$G$223)))</f>
        <v>0</v>
      </c>
      <c r="BO246" s="18">
        <f>IF($G$223="n/a",0,IF(BO$225&lt;=$C246,0,IF(BO$225&gt;($G$223+$C246),INDEX($D$237:$W$237,,$C246)-SUM($D246:BN246),INDEX($D$237:$W$237,,$C246)/$G$223)))</f>
        <v>0</v>
      </c>
      <c r="BP246" s="18">
        <f>IF($G$223="n/a",0,IF(BP$225&lt;=$C246,0,IF(BP$225&gt;($G$223+$C246),INDEX($D$237:$W$237,,$C246)-SUM($D246:BO246),INDEX($D$237:$W$237,,$C246)/$G$223)))</f>
        <v>0</v>
      </c>
      <c r="BQ246" s="18">
        <f>IF($G$223="n/a",0,IF(BQ$225&lt;=$C246,0,IF(BQ$225&gt;($G$223+$C246),INDEX($D$237:$W$237,,$C246)-SUM($D246:BP246),INDEX($D$237:$W$237,,$C246)/$G$223)))</f>
        <v>0</v>
      </c>
      <c r="BR246" s="18">
        <f>IF($G$223="n/a",0,IF(BR$225&lt;=$C246,0,IF(BR$225&gt;($G$223+$C246),INDEX($D$237:$W$237,,$C246)-SUM($D246:BQ246),INDEX($D$237:$W$237,,$C246)/$G$223)))</f>
        <v>0</v>
      </c>
      <c r="BS246" s="18">
        <f>IF($G$223="n/a",0,IF(BS$225&lt;=$C246,0,IF(BS$225&gt;($G$223+$C246),INDEX($D$237:$W$237,,$C246)-SUM($D246:BR246),INDEX($D$237:$W$237,,$C246)/$G$223)))</f>
        <v>0</v>
      </c>
    </row>
    <row r="247" spans="2:71">
      <c r="B247" s="24">
        <v>2018</v>
      </c>
      <c r="C247" s="24">
        <v>8</v>
      </c>
      <c r="E247" s="18">
        <f>IF($G$223="n/a",0,IF(E$225&lt;=$C247,0,IF(E$225&gt;($G$223+$C247),INDEX($D$237:$W$237,,$C247)-SUM($D247:D247),INDEX($D$237:$W$237,,$C247)/$G$223)))</f>
        <v>0</v>
      </c>
      <c r="F247" s="18">
        <f>IF($G$223="n/a",0,IF(F$225&lt;=$C247,0,IF(F$225&gt;($G$223+$C247),INDEX($D$237:$W$237,,$C247)-SUM($D247:E247),INDEX($D$237:$W$237,,$C247)/$G$223)))</f>
        <v>0</v>
      </c>
      <c r="G247" s="18">
        <f>IF($G$223="n/a",0,IF(G$225&lt;=$C247,0,IF(G$225&gt;($G$223+$C247),INDEX($D$237:$W$237,,$C247)-SUM($D247:F247),INDEX($D$237:$W$237,,$C247)/$G$223)))</f>
        <v>0</v>
      </c>
      <c r="H247" s="18">
        <f>IF($G$223="n/a",0,IF(H$225&lt;=$C247,0,IF(H$225&gt;($G$223+$C247),INDEX($D$237:$W$237,,$C247)-SUM($D247:G247),INDEX($D$237:$W$237,,$C247)/$G$223)))</f>
        <v>0</v>
      </c>
      <c r="I247" s="18">
        <f>IF($G$223="n/a",0,IF(I$225&lt;=$C247,0,IF(I$225&gt;($G$223+$C247),INDEX($D$237:$W$237,,$C247)-SUM($D247:H247),INDEX($D$237:$W$237,,$C247)/$G$223)))</f>
        <v>0</v>
      </c>
      <c r="J247" s="18">
        <f>IF($G$223="n/a",0,IF(J$225&lt;=$C247,0,IF(J$225&gt;($G$223+$C247),INDEX($D$237:$W$237,,$C247)-SUM($D247:I247),INDEX($D$237:$W$237,,$C247)/$G$223)))</f>
        <v>0</v>
      </c>
      <c r="K247" s="18">
        <f>IF($G$223="n/a",0,IF(K$225&lt;=$C247,0,IF(K$225&gt;($G$223+$C247),INDEX($D$237:$W$237,,$C247)-SUM($D247:J247),INDEX($D$237:$W$237,,$C247)/$G$223)))</f>
        <v>0</v>
      </c>
      <c r="L247" s="18">
        <f>IF($G$223="n/a",0,IF(L$225&lt;=$C247,0,IF(L$225&gt;($G$223+$C247),INDEX($D$237:$W$237,,$C247)-SUM($D247:K247),INDEX($D$237:$W$237,,$C247)/$G$223)))</f>
        <v>2.004394549138794</v>
      </c>
      <c r="M247" s="18">
        <f>IF($G$223="n/a",0,IF(M$225&lt;=$C247,0,IF(M$225&gt;($G$223+$C247),INDEX($D$237:$W$237,,$C247)-SUM($D247:L247),INDEX($D$237:$W$237,,$C247)/$G$223)))</f>
        <v>2.004394549138794</v>
      </c>
      <c r="N247" s="170">
        <f>IF($G$223="n/a",0,IF(N$225&lt;=$C247,0,IF(N$225&gt;($G$223+$C247),INDEX($D$237:$W$237,,$C247)-SUM($D247:M247),INDEX($D$237:$W$237,,$C247)/$G$223)))*0.5</f>
        <v>1.002197274569397</v>
      </c>
      <c r="O247" s="212">
        <f>IF($G$223="n/a",0,IF(O$225&lt;=$C247,0,IF(O$225&gt;($G$223+$C247),INDEX($D$237:$W$237,,$C247)-SUM($D247:N247),INDEX($D$237:$W$237,,$C247)/$G$223)))</f>
        <v>2.004394549138794</v>
      </c>
      <c r="P247" s="18">
        <f>IF($G$223="n/a",0,IF(P$225&lt;=$C247,0,IF(P$225&gt;($G$223+$C247),INDEX($D$237:$W$237,,$C247)-SUM($D247:O247),INDEX($D$237:$W$237,,$C247)/$G$223)))</f>
        <v>2.004394549138794</v>
      </c>
      <c r="Q247" s="18">
        <f>IF($G$223="n/a",0,IF(Q$225&lt;=$C247,0,IF(Q$225&gt;($G$223+$C247),INDEX($D$237:$W$237,,$C247)-SUM($D247:P247),INDEX($D$237:$W$237,,$C247)/$G$223)))</f>
        <v>2.004394549138794</v>
      </c>
      <c r="R247" s="18">
        <f>IF($G$223="n/a",0,IF(R$225&lt;=$C247,0,IF(R$225&gt;($G$223+$C247),INDEX($D$237:$W$237,,$C247)-SUM($D247:Q247),INDEX($D$237:$W$237,,$C247)/$G$223)))</f>
        <v>2.004394549138794</v>
      </c>
      <c r="S247" s="18">
        <f>IF($G$223="n/a",0,IF(S$225&lt;=$C247,0,IF(S$225&gt;($G$223+$C247),INDEX($D$237:$W$237,,$C247)-SUM($D247:R247),INDEX($D$237:$W$237,,$C247)/$G$223)))</f>
        <v>2.004394549138794</v>
      </c>
      <c r="T247" s="18">
        <f>IF($G$223="n/a",0,IF(T$225&lt;=$C247,0,IF(T$225&gt;($G$223+$C247),INDEX($D$237:$W$237,,$C247)-SUM($D247:S247),INDEX($D$237:$W$237,,$C247)/$G$223)))</f>
        <v>2.004394549138794</v>
      </c>
      <c r="U247" s="18">
        <f>IF($G$223="n/a",0,IF(U$225&lt;=$C247,0,IF(U$225&gt;($G$223+$C247),INDEX($D$237:$W$237,,$C247)-SUM($D247:T247),INDEX($D$237:$W$237,,$C247)/$G$223)))</f>
        <v>2.004394549138794</v>
      </c>
      <c r="V247" s="18">
        <f>IF($G$223="n/a",0,IF(V$225&lt;=$C247,0,IF(V$225&gt;($G$223+$C247),INDEX($D$237:$W$237,,$C247)-SUM($D247:U247),INDEX($D$237:$W$237,,$C247)/$G$223)))</f>
        <v>1.0021972745693972</v>
      </c>
      <c r="W247" s="18">
        <f>IF($G$223="n/a",0,IF(W$225&lt;=$C247,0,IF(W$225&gt;($G$223+$C247),INDEX($D$237:$W$237,,$C247)-SUM($D247:V247),INDEX($D$237:$W$237,,$C247)/$G$223)))</f>
        <v>0</v>
      </c>
      <c r="X247" s="18">
        <f>IF($G$223="n/a",0,IF(X$225&lt;=$C247,0,IF(X$225&gt;($G$223+$C247),INDEX($D$237:$W$237,,$C247)-SUM($D247:W247),INDEX($D$237:$W$237,,$C247)/$G$223)))</f>
        <v>0</v>
      </c>
      <c r="Y247" s="18">
        <f>IF($G$223="n/a",0,IF(Y$225&lt;=$C247,0,IF(Y$225&gt;($G$223+$C247),INDEX($D$237:$W$237,,$C247)-SUM($D247:X247),INDEX($D$237:$W$237,,$C247)/$G$223)))</f>
        <v>0</v>
      </c>
      <c r="Z247" s="18">
        <f>IF($G$223="n/a",0,IF(Z$225&lt;=$C247,0,IF(Z$225&gt;($G$223+$C247),INDEX($D$237:$W$237,,$C247)-SUM($D247:Y247),INDEX($D$237:$W$237,,$C247)/$G$223)))</f>
        <v>0</v>
      </c>
      <c r="AA247" s="18">
        <f>IF($G$223="n/a",0,IF(AA$225&lt;=$C247,0,IF(AA$225&gt;($G$223+$C247),INDEX($D$237:$W$237,,$C247)-SUM($D247:Z247),INDEX($D$237:$W$237,,$C247)/$G$223)))</f>
        <v>0</v>
      </c>
      <c r="AB247" s="18">
        <f>IF($G$223="n/a",0,IF(AB$225&lt;=$C247,0,IF(AB$225&gt;($G$223+$C247),INDEX($D$237:$W$237,,$C247)-SUM($D247:AA247),INDEX($D$237:$W$237,,$C247)/$G$223)))</f>
        <v>0</v>
      </c>
      <c r="AC247" s="18">
        <f>IF($G$223="n/a",0,IF(AC$225&lt;=$C247,0,IF(AC$225&gt;($G$223+$C247),INDEX($D$237:$W$237,,$C247)-SUM($D247:AB247),INDEX($D$237:$W$237,,$C247)/$G$223)))</f>
        <v>0</v>
      </c>
      <c r="AD247" s="18">
        <f>IF($G$223="n/a",0,IF(AD$225&lt;=$C247,0,IF(AD$225&gt;($G$223+$C247),INDEX($D$237:$W$237,,$C247)-SUM($D247:AC247),INDEX($D$237:$W$237,,$C247)/$G$223)))</f>
        <v>0</v>
      </c>
      <c r="AE247" s="18">
        <f>IF($G$223="n/a",0,IF(AE$225&lt;=$C247,0,IF(AE$225&gt;($G$223+$C247),INDEX($D$237:$W$237,,$C247)-SUM($D247:AD247),INDEX($D$237:$W$237,,$C247)/$G$223)))</f>
        <v>0</v>
      </c>
      <c r="AF247" s="18">
        <f>IF($G$223="n/a",0,IF(AF$225&lt;=$C247,0,IF(AF$225&gt;($G$223+$C247),INDEX($D$237:$W$237,,$C247)-SUM($D247:AE247),INDEX($D$237:$W$237,,$C247)/$G$223)))</f>
        <v>0</v>
      </c>
      <c r="AG247" s="18">
        <f>IF($G$223="n/a",0,IF(AG$225&lt;=$C247,0,IF(AG$225&gt;($G$223+$C247),INDEX($D$237:$W$237,,$C247)-SUM($D247:AF247),INDEX($D$237:$W$237,,$C247)/$G$223)))</f>
        <v>0</v>
      </c>
      <c r="AH247" s="18">
        <f>IF($G$223="n/a",0,IF(AH$225&lt;=$C247,0,IF(AH$225&gt;($G$223+$C247),INDEX($D$237:$W$237,,$C247)-SUM($D247:AG247),INDEX($D$237:$W$237,,$C247)/$G$223)))</f>
        <v>0</v>
      </c>
      <c r="AI247" s="18">
        <f>IF($G$223="n/a",0,IF(AI$225&lt;=$C247,0,IF(AI$225&gt;($G$223+$C247),INDEX($D$237:$W$237,,$C247)-SUM($D247:AH247),INDEX($D$237:$W$237,,$C247)/$G$223)))</f>
        <v>0</v>
      </c>
      <c r="AJ247" s="18">
        <f>IF($G$223="n/a",0,IF(AJ$225&lt;=$C247,0,IF(AJ$225&gt;($G$223+$C247),INDEX($D$237:$W$237,,$C247)-SUM($D247:AI247),INDEX($D$237:$W$237,,$C247)/$G$223)))</f>
        <v>0</v>
      </c>
      <c r="AK247" s="18">
        <f>IF($G$223="n/a",0,IF(AK$225&lt;=$C247,0,IF(AK$225&gt;($G$223+$C247),INDEX($D$237:$W$237,,$C247)-SUM($D247:AJ247),INDEX($D$237:$W$237,,$C247)/$G$223)))</f>
        <v>0</v>
      </c>
      <c r="AL247" s="18">
        <f>IF($G$223="n/a",0,IF(AL$225&lt;=$C247,0,IF(AL$225&gt;($G$223+$C247),INDEX($D$237:$W$237,,$C247)-SUM($D247:AK247),INDEX($D$237:$W$237,,$C247)/$G$223)))</f>
        <v>0</v>
      </c>
      <c r="AM247" s="18">
        <f>IF($G$223="n/a",0,IF(AM$225&lt;=$C247,0,IF(AM$225&gt;($G$223+$C247),INDEX($D$237:$W$237,,$C247)-SUM($D247:AL247),INDEX($D$237:$W$237,,$C247)/$G$223)))</f>
        <v>0</v>
      </c>
      <c r="AN247" s="18">
        <f>IF($G$223="n/a",0,IF(AN$225&lt;=$C247,0,IF(AN$225&gt;($G$223+$C247),INDEX($D$237:$W$237,,$C247)-SUM($D247:AM247),INDEX($D$237:$W$237,,$C247)/$G$223)))</f>
        <v>0</v>
      </c>
      <c r="AO247" s="18">
        <f>IF($G$223="n/a",0,IF(AO$225&lt;=$C247,0,IF(AO$225&gt;($G$223+$C247),INDEX($D$237:$W$237,,$C247)-SUM($D247:AN247),INDEX($D$237:$W$237,,$C247)/$G$223)))</f>
        <v>0</v>
      </c>
      <c r="AP247" s="18">
        <f>IF($G$223="n/a",0,IF(AP$225&lt;=$C247,0,IF(AP$225&gt;($G$223+$C247),INDEX($D$237:$W$237,,$C247)-SUM($D247:AO247),INDEX($D$237:$W$237,,$C247)/$G$223)))</f>
        <v>0</v>
      </c>
      <c r="AQ247" s="18">
        <f>IF($G$223="n/a",0,IF(AQ$225&lt;=$C247,0,IF(AQ$225&gt;($G$223+$C247),INDEX($D$237:$W$237,,$C247)-SUM($D247:AP247),INDEX($D$237:$W$237,,$C247)/$G$223)))</f>
        <v>0</v>
      </c>
      <c r="AR247" s="18">
        <f>IF($G$223="n/a",0,IF(AR$225&lt;=$C247,0,IF(AR$225&gt;($G$223+$C247),INDEX($D$237:$W$237,,$C247)-SUM($D247:AQ247),INDEX($D$237:$W$237,,$C247)/$G$223)))</f>
        <v>0</v>
      </c>
      <c r="AS247" s="18">
        <f>IF($G$223="n/a",0,IF(AS$225&lt;=$C247,0,IF(AS$225&gt;($G$223+$C247),INDEX($D$237:$W$237,,$C247)-SUM($D247:AR247),INDEX($D$237:$W$237,,$C247)/$G$223)))</f>
        <v>0</v>
      </c>
      <c r="AT247" s="18">
        <f>IF($G$223="n/a",0,IF(AT$225&lt;=$C247,0,IF(AT$225&gt;($G$223+$C247),INDEX($D$237:$W$237,,$C247)-SUM($D247:AS247),INDEX($D$237:$W$237,,$C247)/$G$223)))</f>
        <v>0</v>
      </c>
      <c r="AU247" s="18">
        <f>IF($G$223="n/a",0,IF(AU$225&lt;=$C247,0,IF(AU$225&gt;($G$223+$C247),INDEX($D$237:$W$237,,$C247)-SUM($D247:AT247),INDEX($D$237:$W$237,,$C247)/$G$223)))</f>
        <v>0</v>
      </c>
      <c r="AV247" s="18">
        <f>IF($G$223="n/a",0,IF(AV$225&lt;=$C247,0,IF(AV$225&gt;($G$223+$C247),INDEX($D$237:$W$237,,$C247)-SUM($D247:AU247),INDEX($D$237:$W$237,,$C247)/$G$223)))</f>
        <v>0</v>
      </c>
      <c r="AW247" s="18">
        <f>IF($G$223="n/a",0,IF(AW$225&lt;=$C247,0,IF(AW$225&gt;($G$223+$C247),INDEX($D$237:$W$237,,$C247)-SUM($D247:AV247),INDEX($D$237:$W$237,,$C247)/$G$223)))</f>
        <v>0</v>
      </c>
      <c r="AX247" s="18">
        <f>IF($G$223="n/a",0,IF(AX$225&lt;=$C247,0,IF(AX$225&gt;($G$223+$C247),INDEX($D$237:$W$237,,$C247)-SUM($D247:AW247),INDEX($D$237:$W$237,,$C247)/$G$223)))</f>
        <v>0</v>
      </c>
      <c r="AY247" s="18">
        <f>IF($G$223="n/a",0,IF(AY$225&lt;=$C247,0,IF(AY$225&gt;($G$223+$C247),INDEX($D$237:$W$237,,$C247)-SUM($D247:AX247),INDEX($D$237:$W$237,,$C247)/$G$223)))</f>
        <v>0</v>
      </c>
      <c r="AZ247" s="18">
        <f>IF($G$223="n/a",0,IF(AZ$225&lt;=$C247,0,IF(AZ$225&gt;($G$223+$C247),INDEX($D$237:$W$237,,$C247)-SUM($D247:AY247),INDEX($D$237:$W$237,,$C247)/$G$223)))</f>
        <v>0</v>
      </c>
      <c r="BA247" s="18">
        <f>IF($G$223="n/a",0,IF(BA$225&lt;=$C247,0,IF(BA$225&gt;($G$223+$C247),INDEX($D$237:$W$237,,$C247)-SUM($D247:AZ247),INDEX($D$237:$W$237,,$C247)/$G$223)))</f>
        <v>0</v>
      </c>
      <c r="BB247" s="18">
        <f>IF($G$223="n/a",0,IF(BB$225&lt;=$C247,0,IF(BB$225&gt;($G$223+$C247),INDEX($D$237:$W$237,,$C247)-SUM($D247:BA247),INDEX($D$237:$W$237,,$C247)/$G$223)))</f>
        <v>0</v>
      </c>
      <c r="BC247" s="18">
        <f>IF($G$223="n/a",0,IF(BC$225&lt;=$C247,0,IF(BC$225&gt;($G$223+$C247),INDEX($D$237:$W$237,,$C247)-SUM($D247:BB247),INDEX($D$237:$W$237,,$C247)/$G$223)))</f>
        <v>0</v>
      </c>
      <c r="BD247" s="18">
        <f>IF($G$223="n/a",0,IF(BD$225&lt;=$C247,0,IF(BD$225&gt;($G$223+$C247),INDEX($D$237:$W$237,,$C247)-SUM($D247:BC247),INDEX($D$237:$W$237,,$C247)/$G$223)))</f>
        <v>0</v>
      </c>
      <c r="BE247" s="18">
        <f>IF($G$223="n/a",0,IF(BE$225&lt;=$C247,0,IF(BE$225&gt;($G$223+$C247),INDEX($D$237:$W$237,,$C247)-SUM($D247:BD247),INDEX($D$237:$W$237,,$C247)/$G$223)))</f>
        <v>0</v>
      </c>
      <c r="BF247" s="18">
        <f>IF($G$223="n/a",0,IF(BF$225&lt;=$C247,0,IF(BF$225&gt;($G$223+$C247),INDEX($D$237:$W$237,,$C247)-SUM($D247:BE247),INDEX($D$237:$W$237,,$C247)/$G$223)))</f>
        <v>0</v>
      </c>
      <c r="BG247" s="18">
        <f>IF($G$223="n/a",0,IF(BG$225&lt;=$C247,0,IF(BG$225&gt;($G$223+$C247),INDEX($D$237:$W$237,,$C247)-SUM($D247:BF247),INDEX($D$237:$W$237,,$C247)/$G$223)))</f>
        <v>0</v>
      </c>
      <c r="BH247" s="18">
        <f>IF($G$223="n/a",0,IF(BH$225&lt;=$C247,0,IF(BH$225&gt;($G$223+$C247),INDEX($D$237:$W$237,,$C247)-SUM($D247:BG247),INDEX($D$237:$W$237,,$C247)/$G$223)))</f>
        <v>0</v>
      </c>
      <c r="BI247" s="18">
        <f>IF($G$223="n/a",0,IF(BI$225&lt;=$C247,0,IF(BI$225&gt;($G$223+$C247),INDEX($D$237:$W$237,,$C247)-SUM($D247:BH247),INDEX($D$237:$W$237,,$C247)/$G$223)))</f>
        <v>0</v>
      </c>
      <c r="BJ247" s="18">
        <f>IF($G$223="n/a",0,IF(BJ$225&lt;=$C247,0,IF(BJ$225&gt;($G$223+$C247),INDEX($D$237:$W$237,,$C247)-SUM($D247:BI247),INDEX($D$237:$W$237,,$C247)/$G$223)))</f>
        <v>0</v>
      </c>
      <c r="BK247" s="18">
        <f>IF($G$223="n/a",0,IF(BK$225&lt;=$C247,0,IF(BK$225&gt;($G$223+$C247),INDEX($D$237:$W$237,,$C247)-SUM($D247:BJ247),INDEX($D$237:$W$237,,$C247)/$G$223)))</f>
        <v>0</v>
      </c>
      <c r="BL247" s="18">
        <f>IF($G$223="n/a",0,IF(BL$225&lt;=$C247,0,IF(BL$225&gt;($G$223+$C247),INDEX($D$237:$W$237,,$C247)-SUM($D247:BK247),INDEX($D$237:$W$237,,$C247)/$G$223)))</f>
        <v>0</v>
      </c>
      <c r="BM247" s="18">
        <f>IF($G$223="n/a",0,IF(BM$225&lt;=$C247,0,IF(BM$225&gt;($G$223+$C247),INDEX($D$237:$W$237,,$C247)-SUM($D247:BL247),INDEX($D$237:$W$237,,$C247)/$G$223)))</f>
        <v>0</v>
      </c>
      <c r="BN247" s="18">
        <f>IF($G$223="n/a",0,IF(BN$225&lt;=$C247,0,IF(BN$225&gt;($G$223+$C247),INDEX($D$237:$W$237,,$C247)-SUM($D247:BM247),INDEX($D$237:$W$237,,$C247)/$G$223)))</f>
        <v>0</v>
      </c>
      <c r="BO247" s="18">
        <f>IF($G$223="n/a",0,IF(BO$225&lt;=$C247,0,IF(BO$225&gt;($G$223+$C247),INDEX($D$237:$W$237,,$C247)-SUM($D247:BN247),INDEX($D$237:$W$237,,$C247)/$G$223)))</f>
        <v>0</v>
      </c>
      <c r="BP247" s="18">
        <f>IF($G$223="n/a",0,IF(BP$225&lt;=$C247,0,IF(BP$225&gt;($G$223+$C247),INDEX($D$237:$W$237,,$C247)-SUM($D247:BO247),INDEX($D$237:$W$237,,$C247)/$G$223)))</f>
        <v>0</v>
      </c>
      <c r="BQ247" s="18">
        <f>IF($G$223="n/a",0,IF(BQ$225&lt;=$C247,0,IF(BQ$225&gt;($G$223+$C247),INDEX($D$237:$W$237,,$C247)-SUM($D247:BP247),INDEX($D$237:$W$237,,$C247)/$G$223)))</f>
        <v>0</v>
      </c>
      <c r="BR247" s="18">
        <f>IF($G$223="n/a",0,IF(BR$225&lt;=$C247,0,IF(BR$225&gt;($G$223+$C247),INDEX($D$237:$W$237,,$C247)-SUM($D247:BQ247),INDEX($D$237:$W$237,,$C247)/$G$223)))</f>
        <v>0</v>
      </c>
      <c r="BS247" s="18">
        <f>IF($G$223="n/a",0,IF(BS$225&lt;=$C247,0,IF(BS$225&gt;($G$223+$C247),INDEX($D$237:$W$237,,$C247)-SUM($D247:BR247),INDEX($D$237:$W$237,,$C247)/$G$223)))</f>
        <v>0</v>
      </c>
    </row>
    <row r="248" spans="2:71">
      <c r="B248" s="24">
        <v>2019</v>
      </c>
      <c r="C248" s="24">
        <v>9</v>
      </c>
      <c r="E248" s="18">
        <f>IF($G$223="n/a",0,IF(E$225&lt;=$C248,0,IF(E$225&gt;($G$223+$C248),INDEX($D$237:$W$237,,$C248)-SUM($D248:D248),INDEX($D$237:$W$237,,$C248)/$G$223)))</f>
        <v>0</v>
      </c>
      <c r="F248" s="18">
        <f>IF($G$223="n/a",0,IF(F$225&lt;=$C248,0,IF(F$225&gt;($G$223+$C248),INDEX($D$237:$W$237,,$C248)-SUM($D248:E248),INDEX($D$237:$W$237,,$C248)/$G$223)))</f>
        <v>0</v>
      </c>
      <c r="G248" s="18">
        <f>IF($G$223="n/a",0,IF(G$225&lt;=$C248,0,IF(G$225&gt;($G$223+$C248),INDEX($D$237:$W$237,,$C248)-SUM($D248:F248),INDEX($D$237:$W$237,,$C248)/$G$223)))</f>
        <v>0</v>
      </c>
      <c r="H248" s="18">
        <f>IF($G$223="n/a",0,IF(H$225&lt;=$C248,0,IF(H$225&gt;($G$223+$C248),INDEX($D$237:$W$237,,$C248)-SUM($D248:G248),INDEX($D$237:$W$237,,$C248)/$G$223)))</f>
        <v>0</v>
      </c>
      <c r="I248" s="18">
        <f>IF($G$223="n/a",0,IF(I$225&lt;=$C248,0,IF(I$225&gt;($G$223+$C248),INDEX($D$237:$W$237,,$C248)-SUM($D248:H248),INDEX($D$237:$W$237,,$C248)/$G$223)))</f>
        <v>0</v>
      </c>
      <c r="J248" s="18">
        <f>IF($G$223="n/a",0,IF(J$225&lt;=$C248,0,IF(J$225&gt;($G$223+$C248),INDEX($D$237:$W$237,,$C248)-SUM($D248:I248),INDEX($D$237:$W$237,,$C248)/$G$223)))</f>
        <v>0</v>
      </c>
      <c r="K248" s="18">
        <f>IF($G$223="n/a",0,IF(K$225&lt;=$C248,0,IF(K$225&gt;($G$223+$C248),INDEX($D$237:$W$237,,$C248)-SUM($D248:J248),INDEX($D$237:$W$237,,$C248)/$G$223)))</f>
        <v>0</v>
      </c>
      <c r="L248" s="18">
        <f>IF($G$223="n/a",0,IF(L$225&lt;=$C248,0,IF(L$225&gt;($G$223+$C248),INDEX($D$237:$W$237,,$C248)-SUM($D248:K248),INDEX($D$237:$W$237,,$C248)/$G$223)))</f>
        <v>0</v>
      </c>
      <c r="M248" s="18">
        <f>IF($G$223="n/a",0,IF(M$225&lt;=$C248,0,IF(M$225&gt;($G$223+$C248),INDEX($D$237:$W$237,,$C248)-SUM($D248:L248),INDEX($D$237:$W$237,,$C248)/$G$223)))</f>
        <v>2.8087924394973962</v>
      </c>
      <c r="N248" s="170">
        <f>IF($G$223="n/a",0,IF(N$225&lt;=$C248,0,IF(N$225&gt;($G$223+$C248),INDEX($D$237:$W$237,,$C248)-SUM($D248:M248),INDEX($D$237:$W$237,,$C248)/$G$223)))*0.5</f>
        <v>1.4043962197486981</v>
      </c>
      <c r="O248" s="212">
        <f>IF($G$223="n/a",0,IF(O$225&lt;=$C248,0,IF(O$225&gt;($G$223+$C248),INDEX($D$237:$W$237,,$C248)-SUM($D248:N248),INDEX($D$237:$W$237,,$C248)/$G$223)))</f>
        <v>2.8087924394973962</v>
      </c>
      <c r="P248" s="18">
        <f>IF($G$223="n/a",0,IF(P$225&lt;=$C248,0,IF(P$225&gt;($G$223+$C248),INDEX($D$237:$W$237,,$C248)-SUM($D248:O248),INDEX($D$237:$W$237,,$C248)/$G$223)))</f>
        <v>2.8087924394973962</v>
      </c>
      <c r="Q248" s="18">
        <f>IF($G$223="n/a",0,IF(Q$225&lt;=$C248,0,IF(Q$225&gt;($G$223+$C248),INDEX($D$237:$W$237,,$C248)-SUM($D248:P248),INDEX($D$237:$W$237,,$C248)/$G$223)))</f>
        <v>2.8087924394973962</v>
      </c>
      <c r="R248" s="18">
        <f>IF($G$223="n/a",0,IF(R$225&lt;=$C248,0,IF(R$225&gt;($G$223+$C248),INDEX($D$237:$W$237,,$C248)-SUM($D248:Q248),INDEX($D$237:$W$237,,$C248)/$G$223)))</f>
        <v>2.8087924394973962</v>
      </c>
      <c r="S248" s="18">
        <f>IF($G$223="n/a",0,IF(S$225&lt;=$C248,0,IF(S$225&gt;($G$223+$C248),INDEX($D$237:$W$237,,$C248)-SUM($D248:R248),INDEX($D$237:$W$237,,$C248)/$G$223)))</f>
        <v>2.8087924394973962</v>
      </c>
      <c r="T248" s="18">
        <f>IF($G$223="n/a",0,IF(T$225&lt;=$C248,0,IF(T$225&gt;($G$223+$C248),INDEX($D$237:$W$237,,$C248)-SUM($D248:S248),INDEX($D$237:$W$237,,$C248)/$G$223)))</f>
        <v>2.8087924394973962</v>
      </c>
      <c r="U248" s="18">
        <f>IF($G$223="n/a",0,IF(U$225&lt;=$C248,0,IF(U$225&gt;($G$223+$C248),INDEX($D$237:$W$237,,$C248)-SUM($D248:T248),INDEX($D$237:$W$237,,$C248)/$G$223)))</f>
        <v>2.8087924394973962</v>
      </c>
      <c r="V248" s="18">
        <f>IF($G$223="n/a",0,IF(V$225&lt;=$C248,0,IF(V$225&gt;($G$223+$C248),INDEX($D$237:$W$237,,$C248)-SUM($D248:U248),INDEX($D$237:$W$237,,$C248)/$G$223)))</f>
        <v>2.8087924394973962</v>
      </c>
      <c r="W248" s="18">
        <f>IF($G$223="n/a",0,IF(W$225&lt;=$C248,0,IF(W$225&gt;($G$223+$C248),INDEX($D$237:$W$237,,$C248)-SUM($D248:V248),INDEX($D$237:$W$237,,$C248)/$G$223)))</f>
        <v>1.4043962197487048</v>
      </c>
      <c r="X248" s="18">
        <f>IF($G$223="n/a",0,IF(X$225&lt;=$C248,0,IF(X$225&gt;($G$223+$C248),INDEX($D$237:$W$237,,$C248)-SUM($D248:W248),INDEX($D$237:$W$237,,$C248)/$G$223)))</f>
        <v>0</v>
      </c>
      <c r="Y248" s="18">
        <f>IF($G$223="n/a",0,IF(Y$225&lt;=$C248,0,IF(Y$225&gt;($G$223+$C248),INDEX($D$237:$W$237,,$C248)-SUM($D248:X248),INDEX($D$237:$W$237,,$C248)/$G$223)))</f>
        <v>0</v>
      </c>
      <c r="Z248" s="18">
        <f>IF($G$223="n/a",0,IF(Z$225&lt;=$C248,0,IF(Z$225&gt;($G$223+$C248),INDEX($D$237:$W$237,,$C248)-SUM($D248:Y248),INDEX($D$237:$W$237,,$C248)/$G$223)))</f>
        <v>0</v>
      </c>
      <c r="AA248" s="18">
        <f>IF($G$223="n/a",0,IF(AA$225&lt;=$C248,0,IF(AA$225&gt;($G$223+$C248),INDEX($D$237:$W$237,,$C248)-SUM($D248:Z248),INDEX($D$237:$W$237,,$C248)/$G$223)))</f>
        <v>0</v>
      </c>
      <c r="AB248" s="18">
        <f>IF($G$223="n/a",0,IF(AB$225&lt;=$C248,0,IF(AB$225&gt;($G$223+$C248),INDEX($D$237:$W$237,,$C248)-SUM($D248:AA248),INDEX($D$237:$W$237,,$C248)/$G$223)))</f>
        <v>0</v>
      </c>
      <c r="AC248" s="18">
        <f>IF($G$223="n/a",0,IF(AC$225&lt;=$C248,0,IF(AC$225&gt;($G$223+$C248),INDEX($D$237:$W$237,,$C248)-SUM($D248:AB248),INDEX($D$237:$W$237,,$C248)/$G$223)))</f>
        <v>0</v>
      </c>
      <c r="AD248" s="18">
        <f>IF($G$223="n/a",0,IF(AD$225&lt;=$C248,0,IF(AD$225&gt;($G$223+$C248),INDEX($D$237:$W$237,,$C248)-SUM($D248:AC248),INDEX($D$237:$W$237,,$C248)/$G$223)))</f>
        <v>0</v>
      </c>
      <c r="AE248" s="18">
        <f>IF($G$223="n/a",0,IF(AE$225&lt;=$C248,0,IF(AE$225&gt;($G$223+$C248),INDEX($D$237:$W$237,,$C248)-SUM($D248:AD248),INDEX($D$237:$W$237,,$C248)/$G$223)))</f>
        <v>0</v>
      </c>
      <c r="AF248" s="18">
        <f>IF($G$223="n/a",0,IF(AF$225&lt;=$C248,0,IF(AF$225&gt;($G$223+$C248),INDEX($D$237:$W$237,,$C248)-SUM($D248:AE248),INDEX($D$237:$W$237,,$C248)/$G$223)))</f>
        <v>0</v>
      </c>
      <c r="AG248" s="18">
        <f>IF($G$223="n/a",0,IF(AG$225&lt;=$C248,0,IF(AG$225&gt;($G$223+$C248),INDEX($D$237:$W$237,,$C248)-SUM($D248:AF248),INDEX($D$237:$W$237,,$C248)/$G$223)))</f>
        <v>0</v>
      </c>
      <c r="AH248" s="18">
        <f>IF($G$223="n/a",0,IF(AH$225&lt;=$C248,0,IF(AH$225&gt;($G$223+$C248),INDEX($D$237:$W$237,,$C248)-SUM($D248:AG248),INDEX($D$237:$W$237,,$C248)/$G$223)))</f>
        <v>0</v>
      </c>
      <c r="AI248" s="18">
        <f>IF($G$223="n/a",0,IF(AI$225&lt;=$C248,0,IF(AI$225&gt;($G$223+$C248),INDEX($D$237:$W$237,,$C248)-SUM($D248:AH248),INDEX($D$237:$W$237,,$C248)/$G$223)))</f>
        <v>0</v>
      </c>
      <c r="AJ248" s="18">
        <f>IF($G$223="n/a",0,IF(AJ$225&lt;=$C248,0,IF(AJ$225&gt;($G$223+$C248),INDEX($D$237:$W$237,,$C248)-SUM($D248:AI248),INDEX($D$237:$W$237,,$C248)/$G$223)))</f>
        <v>0</v>
      </c>
      <c r="AK248" s="18">
        <f>IF($G$223="n/a",0,IF(AK$225&lt;=$C248,0,IF(AK$225&gt;($G$223+$C248),INDEX($D$237:$W$237,,$C248)-SUM($D248:AJ248),INDEX($D$237:$W$237,,$C248)/$G$223)))</f>
        <v>0</v>
      </c>
      <c r="AL248" s="18">
        <f>IF($G$223="n/a",0,IF(AL$225&lt;=$C248,0,IF(AL$225&gt;($G$223+$C248),INDEX($D$237:$W$237,,$C248)-SUM($D248:AK248),INDEX($D$237:$W$237,,$C248)/$G$223)))</f>
        <v>0</v>
      </c>
      <c r="AM248" s="18">
        <f>IF($G$223="n/a",0,IF(AM$225&lt;=$C248,0,IF(AM$225&gt;($G$223+$C248),INDEX($D$237:$W$237,,$C248)-SUM($D248:AL248),INDEX($D$237:$W$237,,$C248)/$G$223)))</f>
        <v>0</v>
      </c>
      <c r="AN248" s="18">
        <f>IF($G$223="n/a",0,IF(AN$225&lt;=$C248,0,IF(AN$225&gt;($G$223+$C248),INDEX($D$237:$W$237,,$C248)-SUM($D248:AM248),INDEX($D$237:$W$237,,$C248)/$G$223)))</f>
        <v>0</v>
      </c>
      <c r="AO248" s="18">
        <f>IF($G$223="n/a",0,IF(AO$225&lt;=$C248,0,IF(AO$225&gt;($G$223+$C248),INDEX($D$237:$W$237,,$C248)-SUM($D248:AN248),INDEX($D$237:$W$237,,$C248)/$G$223)))</f>
        <v>0</v>
      </c>
      <c r="AP248" s="18">
        <f>IF($G$223="n/a",0,IF(AP$225&lt;=$C248,0,IF(AP$225&gt;($G$223+$C248),INDEX($D$237:$W$237,,$C248)-SUM($D248:AO248),INDEX($D$237:$W$237,,$C248)/$G$223)))</f>
        <v>0</v>
      </c>
      <c r="AQ248" s="18">
        <f>IF($G$223="n/a",0,IF(AQ$225&lt;=$C248,0,IF(AQ$225&gt;($G$223+$C248),INDEX($D$237:$W$237,,$C248)-SUM($D248:AP248),INDEX($D$237:$W$237,,$C248)/$G$223)))</f>
        <v>0</v>
      </c>
      <c r="AR248" s="18">
        <f>IF($G$223="n/a",0,IF(AR$225&lt;=$C248,0,IF(AR$225&gt;($G$223+$C248),INDEX($D$237:$W$237,,$C248)-SUM($D248:AQ248),INDEX($D$237:$W$237,,$C248)/$G$223)))</f>
        <v>0</v>
      </c>
      <c r="AS248" s="18">
        <f>IF($G$223="n/a",0,IF(AS$225&lt;=$C248,0,IF(AS$225&gt;($G$223+$C248),INDEX($D$237:$W$237,,$C248)-SUM($D248:AR248),INDEX($D$237:$W$237,,$C248)/$G$223)))</f>
        <v>0</v>
      </c>
      <c r="AT248" s="18">
        <f>IF($G$223="n/a",0,IF(AT$225&lt;=$C248,0,IF(AT$225&gt;($G$223+$C248),INDEX($D$237:$W$237,,$C248)-SUM($D248:AS248),INDEX($D$237:$W$237,,$C248)/$G$223)))</f>
        <v>0</v>
      </c>
      <c r="AU248" s="18">
        <f>IF($G$223="n/a",0,IF(AU$225&lt;=$C248,0,IF(AU$225&gt;($G$223+$C248),INDEX($D$237:$W$237,,$C248)-SUM($D248:AT248),INDEX($D$237:$W$237,,$C248)/$G$223)))</f>
        <v>0</v>
      </c>
      <c r="AV248" s="18">
        <f>IF($G$223="n/a",0,IF(AV$225&lt;=$C248,0,IF(AV$225&gt;($G$223+$C248),INDEX($D$237:$W$237,,$C248)-SUM($D248:AU248),INDEX($D$237:$W$237,,$C248)/$G$223)))</f>
        <v>0</v>
      </c>
      <c r="AW248" s="18">
        <f>IF($G$223="n/a",0,IF(AW$225&lt;=$C248,0,IF(AW$225&gt;($G$223+$C248),INDEX($D$237:$W$237,,$C248)-SUM($D248:AV248),INDEX($D$237:$W$237,,$C248)/$G$223)))</f>
        <v>0</v>
      </c>
      <c r="AX248" s="18">
        <f>IF($G$223="n/a",0,IF(AX$225&lt;=$C248,0,IF(AX$225&gt;($G$223+$C248),INDEX($D$237:$W$237,,$C248)-SUM($D248:AW248),INDEX($D$237:$W$237,,$C248)/$G$223)))</f>
        <v>0</v>
      </c>
      <c r="AY248" s="18">
        <f>IF($G$223="n/a",0,IF(AY$225&lt;=$C248,0,IF(AY$225&gt;($G$223+$C248),INDEX($D$237:$W$237,,$C248)-SUM($D248:AX248),INDEX($D$237:$W$237,,$C248)/$G$223)))</f>
        <v>0</v>
      </c>
      <c r="AZ248" s="18">
        <f>IF($G$223="n/a",0,IF(AZ$225&lt;=$C248,0,IF(AZ$225&gt;($G$223+$C248),INDEX($D$237:$W$237,,$C248)-SUM($D248:AY248),INDEX($D$237:$W$237,,$C248)/$G$223)))</f>
        <v>0</v>
      </c>
      <c r="BA248" s="18">
        <f>IF($G$223="n/a",0,IF(BA$225&lt;=$C248,0,IF(BA$225&gt;($G$223+$C248),INDEX($D$237:$W$237,,$C248)-SUM($D248:AZ248),INDEX($D$237:$W$237,,$C248)/$G$223)))</f>
        <v>0</v>
      </c>
      <c r="BB248" s="18">
        <f>IF($G$223="n/a",0,IF(BB$225&lt;=$C248,0,IF(BB$225&gt;($G$223+$C248),INDEX($D$237:$W$237,,$C248)-SUM($D248:BA248),INDEX($D$237:$W$237,,$C248)/$G$223)))</f>
        <v>0</v>
      </c>
      <c r="BC248" s="18">
        <f>IF($G$223="n/a",0,IF(BC$225&lt;=$C248,0,IF(BC$225&gt;($G$223+$C248),INDEX($D$237:$W$237,,$C248)-SUM($D248:BB248),INDEX($D$237:$W$237,,$C248)/$G$223)))</f>
        <v>0</v>
      </c>
      <c r="BD248" s="18">
        <f>IF($G$223="n/a",0,IF(BD$225&lt;=$C248,0,IF(BD$225&gt;($G$223+$C248),INDEX($D$237:$W$237,,$C248)-SUM($D248:BC248),INDEX($D$237:$W$237,,$C248)/$G$223)))</f>
        <v>0</v>
      </c>
      <c r="BE248" s="18">
        <f>IF($G$223="n/a",0,IF(BE$225&lt;=$C248,0,IF(BE$225&gt;($G$223+$C248),INDEX($D$237:$W$237,,$C248)-SUM($D248:BD248),INDEX($D$237:$W$237,,$C248)/$G$223)))</f>
        <v>0</v>
      </c>
      <c r="BF248" s="18">
        <f>IF($G$223="n/a",0,IF(BF$225&lt;=$C248,0,IF(BF$225&gt;($G$223+$C248),INDEX($D$237:$W$237,,$C248)-SUM($D248:BE248),INDEX($D$237:$W$237,,$C248)/$G$223)))</f>
        <v>0</v>
      </c>
      <c r="BG248" s="18">
        <f>IF($G$223="n/a",0,IF(BG$225&lt;=$C248,0,IF(BG$225&gt;($G$223+$C248),INDEX($D$237:$W$237,,$C248)-SUM($D248:BF248),INDEX($D$237:$W$237,,$C248)/$G$223)))</f>
        <v>0</v>
      </c>
      <c r="BH248" s="18">
        <f>IF($G$223="n/a",0,IF(BH$225&lt;=$C248,0,IF(BH$225&gt;($G$223+$C248),INDEX($D$237:$W$237,,$C248)-SUM($D248:BG248),INDEX($D$237:$W$237,,$C248)/$G$223)))</f>
        <v>0</v>
      </c>
      <c r="BI248" s="18">
        <f>IF($G$223="n/a",0,IF(BI$225&lt;=$C248,0,IF(BI$225&gt;($G$223+$C248),INDEX($D$237:$W$237,,$C248)-SUM($D248:BH248),INDEX($D$237:$W$237,,$C248)/$G$223)))</f>
        <v>0</v>
      </c>
      <c r="BJ248" s="18">
        <f>IF($G$223="n/a",0,IF(BJ$225&lt;=$C248,0,IF(BJ$225&gt;($G$223+$C248),INDEX($D$237:$W$237,,$C248)-SUM($D248:BI248),INDEX($D$237:$W$237,,$C248)/$G$223)))</f>
        <v>0</v>
      </c>
      <c r="BK248" s="18">
        <f>IF($G$223="n/a",0,IF(BK$225&lt;=$C248,0,IF(BK$225&gt;($G$223+$C248),INDEX($D$237:$W$237,,$C248)-SUM($D248:BJ248),INDEX($D$237:$W$237,,$C248)/$G$223)))</f>
        <v>0</v>
      </c>
      <c r="BL248" s="18">
        <f>IF($G$223="n/a",0,IF(BL$225&lt;=$C248,0,IF(BL$225&gt;($G$223+$C248),INDEX($D$237:$W$237,,$C248)-SUM($D248:BK248),INDEX($D$237:$W$237,,$C248)/$G$223)))</f>
        <v>0</v>
      </c>
      <c r="BM248" s="18">
        <f>IF($G$223="n/a",0,IF(BM$225&lt;=$C248,0,IF(BM$225&gt;($G$223+$C248),INDEX($D$237:$W$237,,$C248)-SUM($D248:BL248),INDEX($D$237:$W$237,,$C248)/$G$223)))</f>
        <v>0</v>
      </c>
      <c r="BN248" s="18">
        <f>IF($G$223="n/a",0,IF(BN$225&lt;=$C248,0,IF(BN$225&gt;($G$223+$C248),INDEX($D$237:$W$237,,$C248)-SUM($D248:BM248),INDEX($D$237:$W$237,,$C248)/$G$223)))</f>
        <v>0</v>
      </c>
      <c r="BO248" s="18">
        <f>IF($G$223="n/a",0,IF(BO$225&lt;=$C248,0,IF(BO$225&gt;($G$223+$C248),INDEX($D$237:$W$237,,$C248)-SUM($D248:BN248),INDEX($D$237:$W$237,,$C248)/$G$223)))</f>
        <v>0</v>
      </c>
      <c r="BP248" s="18">
        <f>IF($G$223="n/a",0,IF(BP$225&lt;=$C248,0,IF(BP$225&gt;($G$223+$C248),INDEX($D$237:$W$237,,$C248)-SUM($D248:BO248),INDEX($D$237:$W$237,,$C248)/$G$223)))</f>
        <v>0</v>
      </c>
      <c r="BQ248" s="18">
        <f>IF($G$223="n/a",0,IF(BQ$225&lt;=$C248,0,IF(BQ$225&gt;($G$223+$C248),INDEX($D$237:$W$237,,$C248)-SUM($D248:BP248),INDEX($D$237:$W$237,,$C248)/$G$223)))</f>
        <v>0</v>
      </c>
      <c r="BR248" s="18">
        <f>IF($G$223="n/a",0,IF(BR$225&lt;=$C248,0,IF(BR$225&gt;($G$223+$C248),INDEX($D$237:$W$237,,$C248)-SUM($D248:BQ248),INDEX($D$237:$W$237,,$C248)/$G$223)))</f>
        <v>0</v>
      </c>
      <c r="BS248" s="18">
        <f>IF($G$223="n/a",0,IF(BS$225&lt;=$C248,0,IF(BS$225&gt;($G$223+$C248),INDEX($D$237:$W$237,,$C248)-SUM($D248:BR248),INDEX($D$237:$W$237,,$C248)/$G$223)))</f>
        <v>0</v>
      </c>
    </row>
    <row r="249" spans="2:71">
      <c r="B249" s="24">
        <v>2020</v>
      </c>
      <c r="C249" s="24">
        <v>10</v>
      </c>
      <c r="E249" s="18">
        <f>IF($G$223="n/a",0,IF(E$225&lt;=$C249,0,IF(E$225&gt;($G$223+$C249),INDEX($D$237:$W$237,,$C249)-SUM($D249:D249),INDEX($D$237:$W$237,,$C249)/$G$223)))</f>
        <v>0</v>
      </c>
      <c r="F249" s="18">
        <f>IF($G$223="n/a",0,IF(F$225&lt;=$C249,0,IF(F$225&gt;($G$223+$C249),INDEX($D$237:$W$237,,$C249)-SUM($D249:E249),INDEX($D$237:$W$237,,$C249)/$G$223)))</f>
        <v>0</v>
      </c>
      <c r="G249" s="18">
        <f>IF($G$223="n/a",0,IF(G$225&lt;=$C249,0,IF(G$225&gt;($G$223+$C249),INDEX($D$237:$W$237,,$C249)-SUM($D249:F249),INDEX($D$237:$W$237,,$C249)/$G$223)))</f>
        <v>0</v>
      </c>
      <c r="H249" s="18">
        <f>IF($G$223="n/a",0,IF(H$225&lt;=$C249,0,IF(H$225&gt;($G$223+$C249),INDEX($D$237:$W$237,,$C249)-SUM($D249:G249),INDEX($D$237:$W$237,,$C249)/$G$223)))</f>
        <v>0</v>
      </c>
      <c r="I249" s="18">
        <f>IF($G$223="n/a",0,IF(I$225&lt;=$C249,0,IF(I$225&gt;($G$223+$C249),INDEX($D$237:$W$237,,$C249)-SUM($D249:H249),INDEX($D$237:$W$237,,$C249)/$G$223)))</f>
        <v>0</v>
      </c>
      <c r="J249" s="18">
        <f>IF($G$223="n/a",0,IF(J$225&lt;=$C249,0,IF(J$225&gt;($G$223+$C249),INDEX($D$237:$W$237,,$C249)-SUM($D249:I249),INDEX($D$237:$W$237,,$C249)/$G$223)))</f>
        <v>0</v>
      </c>
      <c r="K249" s="18">
        <f>IF($G$223="n/a",0,IF(K$225&lt;=$C249,0,IF(K$225&gt;($G$223+$C249),INDEX($D$237:$W$237,,$C249)-SUM($D249:J249),INDEX($D$237:$W$237,,$C249)/$G$223)))</f>
        <v>0</v>
      </c>
      <c r="L249" s="18">
        <f>IF($G$223="n/a",0,IF(L$225&lt;=$C249,0,IF(L$225&gt;($G$223+$C249),INDEX($D$237:$W$237,,$C249)-SUM($D249:K249),INDEX($D$237:$W$237,,$C249)/$G$223)))</f>
        <v>0</v>
      </c>
      <c r="M249" s="18">
        <f>IF($G$223="n/a",0,IF(M$225&lt;=$C249,0,IF(M$225&gt;($G$223+$C249),INDEX($D$237:$W$237,,$C249)-SUM($D249:L249),INDEX($D$237:$W$237,,$C249)/$G$223)))</f>
        <v>0</v>
      </c>
      <c r="N249" s="170">
        <f>IF($G$223="n/a",0,IF(N$225&lt;=$C249,0,IF(N$225&gt;($G$223+$C249),INDEX($D$237:$W$237,,$C249)-SUM($D249:M249),INDEX($D$237:$W$237,,$C249)/$G$223)))*0.5</f>
        <v>1.606602153801121</v>
      </c>
      <c r="O249" s="212">
        <f>IF($G$223="n/a",0,IF(O$225&lt;=$C249,0,IF(O$225&gt;($G$223+$C249),INDEX($D$237:$W$237,,$C249)-SUM($D249:N249),INDEX($D$237:$W$237,,$C249)/$G$223)))</f>
        <v>3.2132043076022421</v>
      </c>
      <c r="P249" s="18">
        <f>IF($G$223="n/a",0,IF(P$225&lt;=$C249,0,IF(P$225&gt;($G$223+$C249),INDEX($D$237:$W$237,,$C249)-SUM($D249:O249),INDEX($D$237:$W$237,,$C249)/$G$223)))</f>
        <v>3.2132043076022421</v>
      </c>
      <c r="Q249" s="18">
        <f>IF($G$223="n/a",0,IF(Q$225&lt;=$C249,0,IF(Q$225&gt;($G$223+$C249),INDEX($D$237:$W$237,,$C249)-SUM($D249:P249),INDEX($D$237:$W$237,,$C249)/$G$223)))</f>
        <v>3.2132043076022421</v>
      </c>
      <c r="R249" s="18">
        <f>IF($G$223="n/a",0,IF(R$225&lt;=$C249,0,IF(R$225&gt;($G$223+$C249),INDEX($D$237:$W$237,,$C249)-SUM($D249:Q249),INDEX($D$237:$W$237,,$C249)/$G$223)))</f>
        <v>3.2132043076022421</v>
      </c>
      <c r="S249" s="18">
        <f>IF($G$223="n/a",0,IF(S$225&lt;=$C249,0,IF(S$225&gt;($G$223+$C249),INDEX($D$237:$W$237,,$C249)-SUM($D249:R249),INDEX($D$237:$W$237,,$C249)/$G$223)))</f>
        <v>3.2132043076022421</v>
      </c>
      <c r="T249" s="18">
        <f>IF($G$223="n/a",0,IF(T$225&lt;=$C249,0,IF(T$225&gt;($G$223+$C249),INDEX($D$237:$W$237,,$C249)-SUM($D249:S249),INDEX($D$237:$W$237,,$C249)/$G$223)))</f>
        <v>3.2132043076022421</v>
      </c>
      <c r="U249" s="18">
        <f>IF($G$223="n/a",0,IF(U$225&lt;=$C249,0,IF(U$225&gt;($G$223+$C249),INDEX($D$237:$W$237,,$C249)-SUM($D249:T249),INDEX($D$237:$W$237,,$C249)/$G$223)))</f>
        <v>3.2132043076022421</v>
      </c>
      <c r="V249" s="18">
        <f>IF($G$223="n/a",0,IF(V$225&lt;=$C249,0,IF(V$225&gt;($G$223+$C249),INDEX($D$237:$W$237,,$C249)-SUM($D249:U249),INDEX($D$237:$W$237,,$C249)/$G$223)))</f>
        <v>3.2132043076022421</v>
      </c>
      <c r="W249" s="18">
        <f>IF($G$223="n/a",0,IF(W$225&lt;=$C249,0,IF(W$225&gt;($G$223+$C249),INDEX($D$237:$W$237,,$C249)-SUM($D249:V249),INDEX($D$237:$W$237,,$C249)/$G$223)))</f>
        <v>3.2132043076022421</v>
      </c>
      <c r="X249" s="18">
        <f>IF($G$223="n/a",0,IF(X$225&lt;=$C249,0,IF(X$225&gt;($G$223+$C249),INDEX($D$237:$W$237,,$C249)-SUM($D249:W249),INDEX($D$237:$W$237,,$C249)/$G$223)))</f>
        <v>1.6066021538011164</v>
      </c>
      <c r="Y249" s="18">
        <f>IF($G$223="n/a",0,IF(Y$225&lt;=$C249,0,IF(Y$225&gt;($G$223+$C249),INDEX($D$237:$W$237,,$C249)-SUM($D249:X249),INDEX($D$237:$W$237,,$C249)/$G$223)))</f>
        <v>0</v>
      </c>
      <c r="Z249" s="18">
        <f>IF($G$223="n/a",0,IF(Z$225&lt;=$C249,0,IF(Z$225&gt;($G$223+$C249),INDEX($D$237:$W$237,,$C249)-SUM($D249:Y249),INDEX($D$237:$W$237,,$C249)/$G$223)))</f>
        <v>0</v>
      </c>
      <c r="AA249" s="18">
        <f>IF($G$223="n/a",0,IF(AA$225&lt;=$C249,0,IF(AA$225&gt;($G$223+$C249),INDEX($D$237:$W$237,,$C249)-SUM($D249:Z249),INDEX($D$237:$W$237,,$C249)/$G$223)))</f>
        <v>0</v>
      </c>
      <c r="AB249" s="18">
        <f>IF($G$223="n/a",0,IF(AB$225&lt;=$C249,0,IF(AB$225&gt;($G$223+$C249),INDEX($D$237:$W$237,,$C249)-SUM($D249:AA249),INDEX($D$237:$W$237,,$C249)/$G$223)))</f>
        <v>0</v>
      </c>
      <c r="AC249" s="18">
        <f>IF($G$223="n/a",0,IF(AC$225&lt;=$C249,0,IF(AC$225&gt;($G$223+$C249),INDEX($D$237:$W$237,,$C249)-SUM($D249:AB249),INDEX($D$237:$W$237,,$C249)/$G$223)))</f>
        <v>0</v>
      </c>
      <c r="AD249" s="18">
        <f>IF($G$223="n/a",0,IF(AD$225&lt;=$C249,0,IF(AD$225&gt;($G$223+$C249),INDEX($D$237:$W$237,,$C249)-SUM($D249:AC249),INDEX($D$237:$W$237,,$C249)/$G$223)))</f>
        <v>0</v>
      </c>
      <c r="AE249" s="18">
        <f>IF($G$223="n/a",0,IF(AE$225&lt;=$C249,0,IF(AE$225&gt;($G$223+$C249),INDEX($D$237:$W$237,,$C249)-SUM($D249:AD249),INDEX($D$237:$W$237,,$C249)/$G$223)))</f>
        <v>0</v>
      </c>
      <c r="AF249" s="18">
        <f>IF($G$223="n/a",0,IF(AF$225&lt;=$C249,0,IF(AF$225&gt;($G$223+$C249),INDEX($D$237:$W$237,,$C249)-SUM($D249:AE249),INDEX($D$237:$W$237,,$C249)/$G$223)))</f>
        <v>0</v>
      </c>
      <c r="AG249" s="18">
        <f>IF($G$223="n/a",0,IF(AG$225&lt;=$C249,0,IF(AG$225&gt;($G$223+$C249),INDEX($D$237:$W$237,,$C249)-SUM($D249:AF249),INDEX($D$237:$W$237,,$C249)/$G$223)))</f>
        <v>0</v>
      </c>
      <c r="AH249" s="18">
        <f>IF($G$223="n/a",0,IF(AH$225&lt;=$C249,0,IF(AH$225&gt;($G$223+$C249),INDEX($D$237:$W$237,,$C249)-SUM($D249:AG249),INDEX($D$237:$W$237,,$C249)/$G$223)))</f>
        <v>0</v>
      </c>
      <c r="AI249" s="18">
        <f>IF($G$223="n/a",0,IF(AI$225&lt;=$C249,0,IF(AI$225&gt;($G$223+$C249),INDEX($D$237:$W$237,,$C249)-SUM($D249:AH249),INDEX($D$237:$W$237,,$C249)/$G$223)))</f>
        <v>0</v>
      </c>
      <c r="AJ249" s="18">
        <f>IF($G$223="n/a",0,IF(AJ$225&lt;=$C249,0,IF(AJ$225&gt;($G$223+$C249),INDEX($D$237:$W$237,,$C249)-SUM($D249:AI249),INDEX($D$237:$W$237,,$C249)/$G$223)))</f>
        <v>0</v>
      </c>
      <c r="AK249" s="18">
        <f>IF($G$223="n/a",0,IF(AK$225&lt;=$C249,0,IF(AK$225&gt;($G$223+$C249),INDEX($D$237:$W$237,,$C249)-SUM($D249:AJ249),INDEX($D$237:$W$237,,$C249)/$G$223)))</f>
        <v>0</v>
      </c>
      <c r="AL249" s="18">
        <f>IF($G$223="n/a",0,IF(AL$225&lt;=$C249,0,IF(AL$225&gt;($G$223+$C249),INDEX($D$237:$W$237,,$C249)-SUM($D249:AK249),INDEX($D$237:$W$237,,$C249)/$G$223)))</f>
        <v>0</v>
      </c>
      <c r="AM249" s="18">
        <f>IF($G$223="n/a",0,IF(AM$225&lt;=$C249,0,IF(AM$225&gt;($G$223+$C249),INDEX($D$237:$W$237,,$C249)-SUM($D249:AL249),INDEX($D$237:$W$237,,$C249)/$G$223)))</f>
        <v>0</v>
      </c>
      <c r="AN249" s="18">
        <f>IF($G$223="n/a",0,IF(AN$225&lt;=$C249,0,IF(AN$225&gt;($G$223+$C249),INDEX($D$237:$W$237,,$C249)-SUM($D249:AM249),INDEX($D$237:$W$237,,$C249)/$G$223)))</f>
        <v>0</v>
      </c>
      <c r="AO249" s="18">
        <f>IF($G$223="n/a",0,IF(AO$225&lt;=$C249,0,IF(AO$225&gt;($G$223+$C249),INDEX($D$237:$W$237,,$C249)-SUM($D249:AN249),INDEX($D$237:$W$237,,$C249)/$G$223)))</f>
        <v>0</v>
      </c>
      <c r="AP249" s="18">
        <f>IF($G$223="n/a",0,IF(AP$225&lt;=$C249,0,IF(AP$225&gt;($G$223+$C249),INDEX($D$237:$W$237,,$C249)-SUM($D249:AO249),INDEX($D$237:$W$237,,$C249)/$G$223)))</f>
        <v>0</v>
      </c>
      <c r="AQ249" s="18">
        <f>IF($G$223="n/a",0,IF(AQ$225&lt;=$C249,0,IF(AQ$225&gt;($G$223+$C249),INDEX($D$237:$W$237,,$C249)-SUM($D249:AP249),INDEX($D$237:$W$237,,$C249)/$G$223)))</f>
        <v>0</v>
      </c>
      <c r="AR249" s="18">
        <f>IF($G$223="n/a",0,IF(AR$225&lt;=$C249,0,IF(AR$225&gt;($G$223+$C249),INDEX($D$237:$W$237,,$C249)-SUM($D249:AQ249),INDEX($D$237:$W$237,,$C249)/$G$223)))</f>
        <v>0</v>
      </c>
      <c r="AS249" s="18">
        <f>IF($G$223="n/a",0,IF(AS$225&lt;=$C249,0,IF(AS$225&gt;($G$223+$C249),INDEX($D$237:$W$237,,$C249)-SUM($D249:AR249),INDEX($D$237:$W$237,,$C249)/$G$223)))</f>
        <v>0</v>
      </c>
      <c r="AT249" s="18">
        <f>IF($G$223="n/a",0,IF(AT$225&lt;=$C249,0,IF(AT$225&gt;($G$223+$C249),INDEX($D$237:$W$237,,$C249)-SUM($D249:AS249),INDEX($D$237:$W$237,,$C249)/$G$223)))</f>
        <v>0</v>
      </c>
      <c r="AU249" s="18">
        <f>IF($G$223="n/a",0,IF(AU$225&lt;=$C249,0,IF(AU$225&gt;($G$223+$C249),INDEX($D$237:$W$237,,$C249)-SUM($D249:AT249),INDEX($D$237:$W$237,,$C249)/$G$223)))</f>
        <v>0</v>
      </c>
      <c r="AV249" s="18">
        <f>IF($G$223="n/a",0,IF(AV$225&lt;=$C249,0,IF(AV$225&gt;($G$223+$C249),INDEX($D$237:$W$237,,$C249)-SUM($D249:AU249),INDEX($D$237:$W$237,,$C249)/$G$223)))</f>
        <v>0</v>
      </c>
      <c r="AW249" s="18">
        <f>IF($G$223="n/a",0,IF(AW$225&lt;=$C249,0,IF(AW$225&gt;($G$223+$C249),INDEX($D$237:$W$237,,$C249)-SUM($D249:AV249),INDEX($D$237:$W$237,,$C249)/$G$223)))</f>
        <v>0</v>
      </c>
      <c r="AX249" s="18">
        <f>IF($G$223="n/a",0,IF(AX$225&lt;=$C249,0,IF(AX$225&gt;($G$223+$C249),INDEX($D$237:$W$237,,$C249)-SUM($D249:AW249),INDEX($D$237:$W$237,,$C249)/$G$223)))</f>
        <v>0</v>
      </c>
      <c r="AY249" s="18">
        <f>IF($G$223="n/a",0,IF(AY$225&lt;=$C249,0,IF(AY$225&gt;($G$223+$C249),INDEX($D$237:$W$237,,$C249)-SUM($D249:AX249),INDEX($D$237:$W$237,,$C249)/$G$223)))</f>
        <v>0</v>
      </c>
      <c r="AZ249" s="18">
        <f>IF($G$223="n/a",0,IF(AZ$225&lt;=$C249,0,IF(AZ$225&gt;($G$223+$C249),INDEX($D$237:$W$237,,$C249)-SUM($D249:AY249),INDEX($D$237:$W$237,,$C249)/$G$223)))</f>
        <v>0</v>
      </c>
      <c r="BA249" s="18">
        <f>IF($G$223="n/a",0,IF(BA$225&lt;=$C249,0,IF(BA$225&gt;($G$223+$C249),INDEX($D$237:$W$237,,$C249)-SUM($D249:AZ249),INDEX($D$237:$W$237,,$C249)/$G$223)))</f>
        <v>0</v>
      </c>
      <c r="BB249" s="18">
        <f>IF($G$223="n/a",0,IF(BB$225&lt;=$C249,0,IF(BB$225&gt;($G$223+$C249),INDEX($D$237:$W$237,,$C249)-SUM($D249:BA249),INDEX($D$237:$W$237,,$C249)/$G$223)))</f>
        <v>0</v>
      </c>
      <c r="BC249" s="18">
        <f>IF($G$223="n/a",0,IF(BC$225&lt;=$C249,0,IF(BC$225&gt;($G$223+$C249),INDEX($D$237:$W$237,,$C249)-SUM($D249:BB249),INDEX($D$237:$W$237,,$C249)/$G$223)))</f>
        <v>0</v>
      </c>
      <c r="BD249" s="18">
        <f>IF($G$223="n/a",0,IF(BD$225&lt;=$C249,0,IF(BD$225&gt;($G$223+$C249),INDEX($D$237:$W$237,,$C249)-SUM($D249:BC249),INDEX($D$237:$W$237,,$C249)/$G$223)))</f>
        <v>0</v>
      </c>
      <c r="BE249" s="18">
        <f>IF($G$223="n/a",0,IF(BE$225&lt;=$C249,0,IF(BE$225&gt;($G$223+$C249),INDEX($D$237:$W$237,,$C249)-SUM($D249:BD249),INDEX($D$237:$W$237,,$C249)/$G$223)))</f>
        <v>0</v>
      </c>
      <c r="BF249" s="18">
        <f>IF($G$223="n/a",0,IF(BF$225&lt;=$C249,0,IF(BF$225&gt;($G$223+$C249),INDEX($D$237:$W$237,,$C249)-SUM($D249:BE249),INDEX($D$237:$W$237,,$C249)/$G$223)))</f>
        <v>0</v>
      </c>
      <c r="BG249" s="18">
        <f>IF($G$223="n/a",0,IF(BG$225&lt;=$C249,0,IF(BG$225&gt;($G$223+$C249),INDEX($D$237:$W$237,,$C249)-SUM($D249:BF249),INDEX($D$237:$W$237,,$C249)/$G$223)))</f>
        <v>0</v>
      </c>
      <c r="BH249" s="18">
        <f>IF($G$223="n/a",0,IF(BH$225&lt;=$C249,0,IF(BH$225&gt;($G$223+$C249),INDEX($D$237:$W$237,,$C249)-SUM($D249:BG249),INDEX($D$237:$W$237,,$C249)/$G$223)))</f>
        <v>0</v>
      </c>
      <c r="BI249" s="18">
        <f>IF($G$223="n/a",0,IF(BI$225&lt;=$C249,0,IF(BI$225&gt;($G$223+$C249),INDEX($D$237:$W$237,,$C249)-SUM($D249:BH249),INDEX($D$237:$W$237,,$C249)/$G$223)))</f>
        <v>0</v>
      </c>
      <c r="BJ249" s="18">
        <f>IF($G$223="n/a",0,IF(BJ$225&lt;=$C249,0,IF(BJ$225&gt;($G$223+$C249),INDEX($D$237:$W$237,,$C249)-SUM($D249:BI249),INDEX($D$237:$W$237,,$C249)/$G$223)))</f>
        <v>0</v>
      </c>
      <c r="BK249" s="18">
        <f>IF($G$223="n/a",0,IF(BK$225&lt;=$C249,0,IF(BK$225&gt;($G$223+$C249),INDEX($D$237:$W$237,,$C249)-SUM($D249:BJ249),INDEX($D$237:$W$237,,$C249)/$G$223)))</f>
        <v>0</v>
      </c>
      <c r="BL249" s="18">
        <f>IF($G$223="n/a",0,IF(BL$225&lt;=$C249,0,IF(BL$225&gt;($G$223+$C249),INDEX($D$237:$W$237,,$C249)-SUM($D249:BK249),INDEX($D$237:$W$237,,$C249)/$G$223)))</f>
        <v>0</v>
      </c>
      <c r="BM249" s="18">
        <f>IF($G$223="n/a",0,IF(BM$225&lt;=$C249,0,IF(BM$225&gt;($G$223+$C249),INDEX($D$237:$W$237,,$C249)-SUM($D249:BL249),INDEX($D$237:$W$237,,$C249)/$G$223)))</f>
        <v>0</v>
      </c>
      <c r="BN249" s="18">
        <f>IF($G$223="n/a",0,IF(BN$225&lt;=$C249,0,IF(BN$225&gt;($G$223+$C249),INDEX($D$237:$W$237,,$C249)-SUM($D249:BM249),INDEX($D$237:$W$237,,$C249)/$G$223)))</f>
        <v>0</v>
      </c>
      <c r="BO249" s="18">
        <f>IF($G$223="n/a",0,IF(BO$225&lt;=$C249,0,IF(BO$225&gt;($G$223+$C249),INDEX($D$237:$W$237,,$C249)-SUM($D249:BN249),INDEX($D$237:$W$237,,$C249)/$G$223)))</f>
        <v>0</v>
      </c>
      <c r="BP249" s="18">
        <f>IF($G$223="n/a",0,IF(BP$225&lt;=$C249,0,IF(BP$225&gt;($G$223+$C249),INDEX($D$237:$W$237,,$C249)-SUM($D249:BO249),INDEX($D$237:$W$237,,$C249)/$G$223)))</f>
        <v>0</v>
      </c>
      <c r="BQ249" s="18">
        <f>IF($G$223="n/a",0,IF(BQ$225&lt;=$C249,0,IF(BQ$225&gt;($G$223+$C249),INDEX($D$237:$W$237,,$C249)-SUM($D249:BP249),INDEX($D$237:$W$237,,$C249)/$G$223)))</f>
        <v>0</v>
      </c>
      <c r="BR249" s="18">
        <f>IF($G$223="n/a",0,IF(BR$225&lt;=$C249,0,IF(BR$225&gt;($G$223+$C249),INDEX($D$237:$W$237,,$C249)-SUM($D249:BQ249),INDEX($D$237:$W$237,,$C249)/$G$223)))</f>
        <v>0</v>
      </c>
      <c r="BS249" s="18">
        <f>IF($G$223="n/a",0,IF(BS$225&lt;=$C249,0,IF(BS$225&gt;($G$223+$C249),INDEX($D$237:$W$237,,$C249)-SUM($D249:BR249),INDEX($D$237:$W$237,,$C249)/$G$223)))</f>
        <v>0</v>
      </c>
    </row>
    <row r="250" spans="2:71" outlineLevel="1">
      <c r="B250" s="24">
        <v>2021</v>
      </c>
      <c r="C250" s="24">
        <v>11</v>
      </c>
      <c r="E250" s="18">
        <f>IF($G$223="n/a",0,IF(E$225&lt;=$C250,0,IF(E$225&gt;($G$223+$C250),INDEX($D$237:$W$237,,$C250)-SUM($D250:D250),INDEX($D$237:$W$237,,$C250)/$G$223)))</f>
        <v>0</v>
      </c>
      <c r="F250" s="18">
        <f>IF($G$223="n/a",0,IF(F$225&lt;=$C250,0,IF(F$225&gt;($G$223+$C250),INDEX($D$237:$W$237,,$C250)-SUM($D250:E250),INDEX($D$237:$W$237,,$C250)/$G$223)))</f>
        <v>0</v>
      </c>
      <c r="G250" s="18">
        <f>IF($G$223="n/a",0,IF(G$225&lt;=$C250,0,IF(G$225&gt;($G$223+$C250),INDEX($D$237:$W$237,,$C250)-SUM($D250:F250),INDEX($D$237:$W$237,,$C250)/$G$223)))</f>
        <v>0</v>
      </c>
      <c r="H250" s="18">
        <f>IF($G$223="n/a",0,IF(H$225&lt;=$C250,0,IF(H$225&gt;($G$223+$C250),INDEX($D$237:$W$237,,$C250)-SUM($D250:G250),INDEX($D$237:$W$237,,$C250)/$G$223)))</f>
        <v>0</v>
      </c>
      <c r="I250" s="18">
        <f>IF($G$223="n/a",0,IF(I$225&lt;=$C250,0,IF(I$225&gt;($G$223+$C250),INDEX($D$237:$W$237,,$C250)-SUM($D250:H250),INDEX($D$237:$W$237,,$C250)/$G$223)))</f>
        <v>0</v>
      </c>
      <c r="J250" s="18">
        <f>IF($G$223="n/a",0,IF(J$225&lt;=$C250,0,IF(J$225&gt;($G$223+$C250),INDEX($D$237:$W$237,,$C250)-SUM($D250:I250),INDEX($D$237:$W$237,,$C250)/$G$223)))</f>
        <v>0</v>
      </c>
      <c r="K250" s="18">
        <f>IF($G$223="n/a",0,IF(K$225&lt;=$C250,0,IF(K$225&gt;($G$223+$C250),INDEX($D$237:$W$237,,$C250)-SUM($D250:J250),INDEX($D$237:$W$237,,$C250)/$G$223)))</f>
        <v>0</v>
      </c>
      <c r="L250" s="18">
        <f>IF($G$223="n/a",0,IF(L$225&lt;=$C250,0,IF(L$225&gt;($G$223+$C250),INDEX($D$237:$W$237,,$C250)-SUM($D250:K250),INDEX($D$237:$W$237,,$C250)/$G$223)))</f>
        <v>0</v>
      </c>
      <c r="M250" s="18">
        <f>IF($G$223="n/a",0,IF(M$225&lt;=$C250,0,IF(M$225&gt;($G$223+$C250),INDEX($D$237:$W$237,,$C250)-SUM($D250:L250),INDEX($D$237:$W$237,,$C250)/$G$223)))</f>
        <v>0</v>
      </c>
      <c r="N250" s="18">
        <f>IF($G$223="n/a",0,IF(N$225&lt;=$C250,0,IF(N$225&gt;($G$223+$C250),INDEX($D$237:$W$237,,$C250)-SUM($D250:M250),INDEX($D$237:$W$237,,$C250)/$G$223)))</f>
        <v>0</v>
      </c>
      <c r="O250" s="212">
        <f>IF($G$223="n/a",0,IF(O$225&lt;=$C250,0,IF(O$225&gt;($G$223+$C250),INDEX($D$237:$W$237,,$C250)-SUM($D250:N250),INDEX($D$237:$W$237,,$C250)/$G$223)))</f>
        <v>1.3364194707877552</v>
      </c>
      <c r="P250" s="18">
        <f>IF($G$223="n/a",0,IF(P$225&lt;=$C250,0,IF(P$225&gt;($G$223+$C250),INDEX($D$237:$W$237,,$C250)-SUM($D250:O250),INDEX($D$237:$W$237,,$C250)/$G$223)))</f>
        <v>1.3364194707877552</v>
      </c>
      <c r="Q250" s="18">
        <f>IF($G$223="n/a",0,IF(Q$225&lt;=$C250,0,IF(Q$225&gt;($G$223+$C250),INDEX($D$237:$W$237,,$C250)-SUM($D250:P250),INDEX($D$237:$W$237,,$C250)/$G$223)))</f>
        <v>1.3364194707877552</v>
      </c>
      <c r="R250" s="18">
        <f>IF($G$223="n/a",0,IF(R$225&lt;=$C250,0,IF(R$225&gt;($G$223+$C250),INDEX($D$237:$W$237,,$C250)-SUM($D250:Q250),INDEX($D$237:$W$237,,$C250)/$G$223)))</f>
        <v>1.3364194707877552</v>
      </c>
      <c r="S250" s="18">
        <f>IF($G$223="n/a",0,IF(S$225&lt;=$C250,0,IF(S$225&gt;($G$223+$C250),INDEX($D$237:$W$237,,$C250)-SUM($D250:R250),INDEX($D$237:$W$237,,$C250)/$G$223)))</f>
        <v>1.3364194707877552</v>
      </c>
      <c r="T250" s="18">
        <f>IF($G$223="n/a",0,IF(T$225&lt;=$C250,0,IF(T$225&gt;($G$223+$C250),INDEX($D$237:$W$237,,$C250)-SUM($D250:S250),INDEX($D$237:$W$237,,$C250)/$G$223)))</f>
        <v>1.3364194707877552</v>
      </c>
      <c r="U250" s="18">
        <f>IF($G$223="n/a",0,IF(U$225&lt;=$C250,0,IF(U$225&gt;($G$223+$C250),INDEX($D$237:$W$237,,$C250)-SUM($D250:T250),INDEX($D$237:$W$237,,$C250)/$G$223)))</f>
        <v>1.3364194707877552</v>
      </c>
      <c r="V250" s="18">
        <f>IF($G$223="n/a",0,IF(V$225&lt;=$C250,0,IF(V$225&gt;($G$223+$C250),INDEX($D$237:$W$237,,$C250)-SUM($D250:U250),INDEX($D$237:$W$237,,$C250)/$G$223)))</f>
        <v>1.3364194707877552</v>
      </c>
      <c r="W250" s="18">
        <f>IF($G$223="n/a",0,IF(W$225&lt;=$C250,0,IF(W$225&gt;($G$223+$C250),INDEX($D$237:$W$237,,$C250)-SUM($D250:V250),INDEX($D$237:$W$237,,$C250)/$G$223)))</f>
        <v>1.3364194707877552</v>
      </c>
      <c r="X250" s="18">
        <f>IF($G$223="n/a",0,IF(X$225&lt;=$C250,0,IF(X$225&gt;($G$223+$C250),INDEX($D$237:$W$237,,$C250)-SUM($D250:W250),INDEX($D$237:$W$237,,$C250)/$G$223)))</f>
        <v>1.3364194707877552</v>
      </c>
      <c r="Y250" s="18">
        <f>IF($G$223="n/a",0,IF(Y$225&lt;=$C250,0,IF(Y$225&gt;($G$223+$C250),INDEX($D$237:$W$237,,$C250)-SUM($D250:X250),INDEX($D$237:$W$237,,$C250)/$G$223)))</f>
        <v>3.5527136788005009E-15</v>
      </c>
      <c r="Z250" s="18">
        <f>IF($G$223="n/a",0,IF(Z$225&lt;=$C250,0,IF(Z$225&gt;($G$223+$C250),INDEX($D$237:$W$237,,$C250)-SUM($D250:Y250),INDEX($D$237:$W$237,,$C250)/$G$223)))</f>
        <v>0</v>
      </c>
      <c r="AA250" s="18">
        <f>IF($G$223="n/a",0,IF(AA$225&lt;=$C250,0,IF(AA$225&gt;($G$223+$C250),INDEX($D$237:$W$237,,$C250)-SUM($D250:Z250),INDEX($D$237:$W$237,,$C250)/$G$223)))</f>
        <v>0</v>
      </c>
      <c r="AB250" s="18">
        <f>IF($G$223="n/a",0,IF(AB$225&lt;=$C250,0,IF(AB$225&gt;($G$223+$C250),INDEX($D$237:$W$237,,$C250)-SUM($D250:AA250),INDEX($D$237:$W$237,,$C250)/$G$223)))</f>
        <v>0</v>
      </c>
      <c r="AC250" s="18">
        <f>IF($G$223="n/a",0,IF(AC$225&lt;=$C250,0,IF(AC$225&gt;($G$223+$C250),INDEX($D$237:$W$237,,$C250)-SUM($D250:AB250),INDEX($D$237:$W$237,,$C250)/$G$223)))</f>
        <v>0</v>
      </c>
      <c r="AD250" s="18">
        <f>IF($G$223="n/a",0,IF(AD$225&lt;=$C250,0,IF(AD$225&gt;($G$223+$C250),INDEX($D$237:$W$237,,$C250)-SUM($D250:AC250),INDEX($D$237:$W$237,,$C250)/$G$223)))</f>
        <v>0</v>
      </c>
      <c r="AE250" s="18">
        <f>IF($G$223="n/a",0,IF(AE$225&lt;=$C250,0,IF(AE$225&gt;($G$223+$C250),INDEX($D$237:$W$237,,$C250)-SUM($D250:AD250),INDEX($D$237:$W$237,,$C250)/$G$223)))</f>
        <v>0</v>
      </c>
      <c r="AF250" s="18">
        <f>IF($G$223="n/a",0,IF(AF$225&lt;=$C250,0,IF(AF$225&gt;($G$223+$C250),INDEX($D$237:$W$237,,$C250)-SUM($D250:AE250),INDEX($D$237:$W$237,,$C250)/$G$223)))</f>
        <v>0</v>
      </c>
      <c r="AG250" s="18">
        <f>IF($G$223="n/a",0,IF(AG$225&lt;=$C250,0,IF(AG$225&gt;($G$223+$C250),INDEX($D$237:$W$237,,$C250)-SUM($D250:AF250),INDEX($D$237:$W$237,,$C250)/$G$223)))</f>
        <v>0</v>
      </c>
      <c r="AH250" s="18">
        <f>IF($G$223="n/a",0,IF(AH$225&lt;=$C250,0,IF(AH$225&gt;($G$223+$C250),INDEX($D$237:$W$237,,$C250)-SUM($D250:AG250),INDEX($D$237:$W$237,,$C250)/$G$223)))</f>
        <v>0</v>
      </c>
      <c r="AI250" s="18">
        <f>IF($G$223="n/a",0,IF(AI$225&lt;=$C250,0,IF(AI$225&gt;($G$223+$C250),INDEX($D$237:$W$237,,$C250)-SUM($D250:AH250),INDEX($D$237:$W$237,,$C250)/$G$223)))</f>
        <v>0</v>
      </c>
      <c r="AJ250" s="18">
        <f>IF($G$223="n/a",0,IF(AJ$225&lt;=$C250,0,IF(AJ$225&gt;($G$223+$C250),INDEX($D$237:$W$237,,$C250)-SUM($D250:AI250),INDEX($D$237:$W$237,,$C250)/$G$223)))</f>
        <v>0</v>
      </c>
      <c r="AK250" s="18">
        <f>IF($G$223="n/a",0,IF(AK$225&lt;=$C250,0,IF(AK$225&gt;($G$223+$C250),INDEX($D$237:$W$237,,$C250)-SUM($D250:AJ250),INDEX($D$237:$W$237,,$C250)/$G$223)))</f>
        <v>0</v>
      </c>
      <c r="AL250" s="18">
        <f>IF($G$223="n/a",0,IF(AL$225&lt;=$C250,0,IF(AL$225&gt;($G$223+$C250),INDEX($D$237:$W$237,,$C250)-SUM($D250:AK250),INDEX($D$237:$W$237,,$C250)/$G$223)))</f>
        <v>0</v>
      </c>
      <c r="AM250" s="18">
        <f>IF($G$223="n/a",0,IF(AM$225&lt;=$C250,0,IF(AM$225&gt;($G$223+$C250),INDEX($D$237:$W$237,,$C250)-SUM($D250:AL250),INDEX($D$237:$W$237,,$C250)/$G$223)))</f>
        <v>0</v>
      </c>
      <c r="AN250" s="18">
        <f>IF($G$223="n/a",0,IF(AN$225&lt;=$C250,0,IF(AN$225&gt;($G$223+$C250),INDEX($D$237:$W$237,,$C250)-SUM($D250:AM250),INDEX($D$237:$W$237,,$C250)/$G$223)))</f>
        <v>0</v>
      </c>
      <c r="AO250" s="18">
        <f>IF($G$223="n/a",0,IF(AO$225&lt;=$C250,0,IF(AO$225&gt;($G$223+$C250),INDEX($D$237:$W$237,,$C250)-SUM($D250:AN250),INDEX($D$237:$W$237,,$C250)/$G$223)))</f>
        <v>0</v>
      </c>
      <c r="AP250" s="18">
        <f>IF($G$223="n/a",0,IF(AP$225&lt;=$C250,0,IF(AP$225&gt;($G$223+$C250),INDEX($D$237:$W$237,,$C250)-SUM($D250:AO250),INDEX($D$237:$W$237,,$C250)/$G$223)))</f>
        <v>0</v>
      </c>
      <c r="AQ250" s="18">
        <f>IF($G$223="n/a",0,IF(AQ$225&lt;=$C250,0,IF(AQ$225&gt;($G$223+$C250),INDEX($D$237:$W$237,,$C250)-SUM($D250:AP250),INDEX($D$237:$W$237,,$C250)/$G$223)))</f>
        <v>0</v>
      </c>
      <c r="AR250" s="18">
        <f>IF($G$223="n/a",0,IF(AR$225&lt;=$C250,0,IF(AR$225&gt;($G$223+$C250),INDEX($D$237:$W$237,,$C250)-SUM($D250:AQ250),INDEX($D$237:$W$237,,$C250)/$G$223)))</f>
        <v>0</v>
      </c>
      <c r="AS250" s="18">
        <f>IF($G$223="n/a",0,IF(AS$225&lt;=$C250,0,IF(AS$225&gt;($G$223+$C250),INDEX($D$237:$W$237,,$C250)-SUM($D250:AR250),INDEX($D$237:$W$237,,$C250)/$G$223)))</f>
        <v>0</v>
      </c>
      <c r="AT250" s="18">
        <f>IF($G$223="n/a",0,IF(AT$225&lt;=$C250,0,IF(AT$225&gt;($G$223+$C250),INDEX($D$237:$W$237,,$C250)-SUM($D250:AS250),INDEX($D$237:$W$237,,$C250)/$G$223)))</f>
        <v>0</v>
      </c>
      <c r="AU250" s="18">
        <f>IF($G$223="n/a",0,IF(AU$225&lt;=$C250,0,IF(AU$225&gt;($G$223+$C250),INDEX($D$237:$W$237,,$C250)-SUM($D250:AT250),INDEX($D$237:$W$237,,$C250)/$G$223)))</f>
        <v>0</v>
      </c>
      <c r="AV250" s="18">
        <f>IF($G$223="n/a",0,IF(AV$225&lt;=$C250,0,IF(AV$225&gt;($G$223+$C250),INDEX($D$237:$W$237,,$C250)-SUM($D250:AU250),INDEX($D$237:$W$237,,$C250)/$G$223)))</f>
        <v>0</v>
      </c>
      <c r="AW250" s="18">
        <f>IF($G$223="n/a",0,IF(AW$225&lt;=$C250,0,IF(AW$225&gt;($G$223+$C250),INDEX($D$237:$W$237,,$C250)-SUM($D250:AV250),INDEX($D$237:$W$237,,$C250)/$G$223)))</f>
        <v>0</v>
      </c>
      <c r="AX250" s="18">
        <f>IF($G$223="n/a",0,IF(AX$225&lt;=$C250,0,IF(AX$225&gt;($G$223+$C250),INDEX($D$237:$W$237,,$C250)-SUM($D250:AW250),INDEX($D$237:$W$237,,$C250)/$G$223)))</f>
        <v>0</v>
      </c>
      <c r="AY250" s="18">
        <f>IF($G$223="n/a",0,IF(AY$225&lt;=$C250,0,IF(AY$225&gt;($G$223+$C250),INDEX($D$237:$W$237,,$C250)-SUM($D250:AX250),INDEX($D$237:$W$237,,$C250)/$G$223)))</f>
        <v>0</v>
      </c>
      <c r="AZ250" s="18">
        <f>IF($G$223="n/a",0,IF(AZ$225&lt;=$C250,0,IF(AZ$225&gt;($G$223+$C250),INDEX($D$237:$W$237,,$C250)-SUM($D250:AY250),INDEX($D$237:$W$237,,$C250)/$G$223)))</f>
        <v>0</v>
      </c>
      <c r="BA250" s="18">
        <f>IF($G$223="n/a",0,IF(BA$225&lt;=$C250,0,IF(BA$225&gt;($G$223+$C250),INDEX($D$237:$W$237,,$C250)-SUM($D250:AZ250),INDEX($D$237:$W$237,,$C250)/$G$223)))</f>
        <v>0</v>
      </c>
      <c r="BB250" s="18">
        <f>IF($G$223="n/a",0,IF(BB$225&lt;=$C250,0,IF(BB$225&gt;($G$223+$C250),INDEX($D$237:$W$237,,$C250)-SUM($D250:BA250),INDEX($D$237:$W$237,,$C250)/$G$223)))</f>
        <v>0</v>
      </c>
      <c r="BC250" s="18">
        <f>IF($G$223="n/a",0,IF(BC$225&lt;=$C250,0,IF(BC$225&gt;($G$223+$C250),INDEX($D$237:$W$237,,$C250)-SUM($D250:BB250),INDEX($D$237:$W$237,,$C250)/$G$223)))</f>
        <v>0</v>
      </c>
      <c r="BD250" s="18">
        <f>IF($G$223="n/a",0,IF(BD$225&lt;=$C250,0,IF(BD$225&gt;($G$223+$C250),INDEX($D$237:$W$237,,$C250)-SUM($D250:BC250),INDEX($D$237:$W$237,,$C250)/$G$223)))</f>
        <v>0</v>
      </c>
      <c r="BE250" s="18">
        <f>IF($G$223="n/a",0,IF(BE$225&lt;=$C250,0,IF(BE$225&gt;($G$223+$C250),INDEX($D$237:$W$237,,$C250)-SUM($D250:BD250),INDEX($D$237:$W$237,,$C250)/$G$223)))</f>
        <v>0</v>
      </c>
      <c r="BF250" s="18">
        <f>IF($G$223="n/a",0,IF(BF$225&lt;=$C250,0,IF(BF$225&gt;($G$223+$C250),INDEX($D$237:$W$237,,$C250)-SUM($D250:BE250),INDEX($D$237:$W$237,,$C250)/$G$223)))</f>
        <v>0</v>
      </c>
      <c r="BG250" s="18">
        <f>IF($G$223="n/a",0,IF(BG$225&lt;=$C250,0,IF(BG$225&gt;($G$223+$C250),INDEX($D$237:$W$237,,$C250)-SUM($D250:BF250),INDEX($D$237:$W$237,,$C250)/$G$223)))</f>
        <v>0</v>
      </c>
      <c r="BH250" s="18">
        <f>IF($G$223="n/a",0,IF(BH$225&lt;=$C250,0,IF(BH$225&gt;($G$223+$C250),INDEX($D$237:$W$237,,$C250)-SUM($D250:BG250),INDEX($D$237:$W$237,,$C250)/$G$223)))</f>
        <v>0</v>
      </c>
      <c r="BI250" s="18">
        <f>IF($G$223="n/a",0,IF(BI$225&lt;=$C250,0,IF(BI$225&gt;($G$223+$C250),INDEX($D$237:$W$237,,$C250)-SUM($D250:BH250),INDEX($D$237:$W$237,,$C250)/$G$223)))</f>
        <v>0</v>
      </c>
      <c r="BJ250" s="18">
        <f>IF($G$223="n/a",0,IF(BJ$225&lt;=$C250,0,IF(BJ$225&gt;($G$223+$C250),INDEX($D$237:$W$237,,$C250)-SUM($D250:BI250),INDEX($D$237:$W$237,,$C250)/$G$223)))</f>
        <v>0</v>
      </c>
      <c r="BK250" s="18">
        <f>IF($G$223="n/a",0,IF(BK$225&lt;=$C250,0,IF(BK$225&gt;($G$223+$C250),INDEX($D$237:$W$237,,$C250)-SUM($D250:BJ250),INDEX($D$237:$W$237,,$C250)/$G$223)))</f>
        <v>0</v>
      </c>
      <c r="BL250" s="18">
        <f>IF($G$223="n/a",0,IF(BL$225&lt;=$C250,0,IF(BL$225&gt;($G$223+$C250),INDEX($D$237:$W$237,,$C250)-SUM($D250:BK250),INDEX($D$237:$W$237,,$C250)/$G$223)))</f>
        <v>0</v>
      </c>
      <c r="BM250" s="18">
        <f>IF($G$223="n/a",0,IF(BM$225&lt;=$C250,0,IF(BM$225&gt;($G$223+$C250),INDEX($D$237:$W$237,,$C250)-SUM($D250:BL250),INDEX($D$237:$W$237,,$C250)/$G$223)))</f>
        <v>0</v>
      </c>
      <c r="BN250" s="18">
        <f>IF($G$223="n/a",0,IF(BN$225&lt;=$C250,0,IF(BN$225&gt;($G$223+$C250),INDEX($D$237:$W$237,,$C250)-SUM($D250:BM250),INDEX($D$237:$W$237,,$C250)/$G$223)))</f>
        <v>0</v>
      </c>
      <c r="BO250" s="18">
        <f>IF($G$223="n/a",0,IF(BO$225&lt;=$C250,0,IF(BO$225&gt;($G$223+$C250),INDEX($D$237:$W$237,,$C250)-SUM($D250:BN250),INDEX($D$237:$W$237,,$C250)/$G$223)))</f>
        <v>0</v>
      </c>
      <c r="BP250" s="18">
        <f>IF($G$223="n/a",0,IF(BP$225&lt;=$C250,0,IF(BP$225&gt;($G$223+$C250),INDEX($D$237:$W$237,,$C250)-SUM($D250:BO250),INDEX($D$237:$W$237,,$C250)/$G$223)))</f>
        <v>0</v>
      </c>
      <c r="BQ250" s="18">
        <f>IF($G$223="n/a",0,IF(BQ$225&lt;=$C250,0,IF(BQ$225&gt;($G$223+$C250),INDEX($D$237:$W$237,,$C250)-SUM($D250:BP250),INDEX($D$237:$W$237,,$C250)/$G$223)))</f>
        <v>0</v>
      </c>
      <c r="BR250" s="18">
        <f>IF($G$223="n/a",0,IF(BR$225&lt;=$C250,0,IF(BR$225&gt;($G$223+$C250),INDEX($D$237:$W$237,,$C250)-SUM($D250:BQ250),INDEX($D$237:$W$237,,$C250)/$G$223)))</f>
        <v>0</v>
      </c>
      <c r="BS250" s="18">
        <f>IF($G$223="n/a",0,IF(BS$225&lt;=$C250,0,IF(BS$225&gt;($G$223+$C250),INDEX($D$237:$W$237,,$C250)-SUM($D250:BR250),INDEX($D$237:$W$237,,$C250)/$G$223)))</f>
        <v>0</v>
      </c>
    </row>
    <row r="251" spans="2:71" outlineLevel="1">
      <c r="B251" s="24">
        <v>2022</v>
      </c>
      <c r="C251" s="24">
        <v>12</v>
      </c>
      <c r="E251" s="18">
        <f>IF($G$223="n/a",0,IF(E$225&lt;=$C251,0,IF(E$225&gt;($G$223+$C251),INDEX($D$237:$W$237,,$C251)-SUM($D251:D251),INDEX($D$237:$W$237,,$C251)/$G$223)))</f>
        <v>0</v>
      </c>
      <c r="F251" s="18">
        <f>IF($G$223="n/a",0,IF(F$225&lt;=$C251,0,IF(F$225&gt;($G$223+$C251),INDEX($D$237:$W$237,,$C251)-SUM($D251:E251),INDEX($D$237:$W$237,,$C251)/$G$223)))</f>
        <v>0</v>
      </c>
      <c r="G251" s="18">
        <f>IF($G$223="n/a",0,IF(G$225&lt;=$C251,0,IF(G$225&gt;($G$223+$C251),INDEX($D$237:$W$237,,$C251)-SUM($D251:F251),INDEX($D$237:$W$237,,$C251)/$G$223)))</f>
        <v>0</v>
      </c>
      <c r="H251" s="18">
        <f>IF($G$223="n/a",0,IF(H$225&lt;=$C251,0,IF(H$225&gt;($G$223+$C251),INDEX($D$237:$W$237,,$C251)-SUM($D251:G251),INDEX($D$237:$W$237,,$C251)/$G$223)))</f>
        <v>0</v>
      </c>
      <c r="I251" s="18">
        <f>IF($G$223="n/a",0,IF(I$225&lt;=$C251,0,IF(I$225&gt;($G$223+$C251),INDEX($D$237:$W$237,,$C251)-SUM($D251:H251),INDEX($D$237:$W$237,,$C251)/$G$223)))</f>
        <v>0</v>
      </c>
      <c r="J251" s="18">
        <f>IF($G$223="n/a",0,IF(J$225&lt;=$C251,0,IF(J$225&gt;($G$223+$C251),INDEX($D$237:$W$237,,$C251)-SUM($D251:I251),INDEX($D$237:$W$237,,$C251)/$G$223)))</f>
        <v>0</v>
      </c>
      <c r="K251" s="18">
        <f>IF($G$223="n/a",0,IF(K$225&lt;=$C251,0,IF(K$225&gt;($G$223+$C251),INDEX($D$237:$W$237,,$C251)-SUM($D251:J251),INDEX($D$237:$W$237,,$C251)/$G$223)))</f>
        <v>0</v>
      </c>
      <c r="L251" s="18">
        <f>IF($G$223="n/a",0,IF(L$225&lt;=$C251,0,IF(L$225&gt;($G$223+$C251),INDEX($D$237:$W$237,,$C251)-SUM($D251:K251),INDEX($D$237:$W$237,,$C251)/$G$223)))</f>
        <v>0</v>
      </c>
      <c r="M251" s="18">
        <f>IF($G$223="n/a",0,IF(M$225&lt;=$C251,0,IF(M$225&gt;($G$223+$C251),INDEX($D$237:$W$237,,$C251)-SUM($D251:L251),INDEX($D$237:$W$237,,$C251)/$G$223)))</f>
        <v>0</v>
      </c>
      <c r="N251" s="18">
        <f>IF($G$223="n/a",0,IF(N$225&lt;=$C251,0,IF(N$225&gt;($G$223+$C251),INDEX($D$237:$W$237,,$C251)-SUM($D251:M251),INDEX($D$237:$W$237,,$C251)/$G$223)))</f>
        <v>0</v>
      </c>
      <c r="O251" s="212">
        <f>IF($G$223="n/a",0,IF(O$225&lt;=$C251,0,IF(O$225&gt;($G$223+$C251),INDEX($D$237:$W$237,,$C251)-SUM($D251:N251),INDEX($D$237:$W$237,,$C251)/$G$223)))</f>
        <v>0</v>
      </c>
      <c r="P251" s="18">
        <f>IF($G$223="n/a",0,IF(P$225&lt;=$C251,0,IF(P$225&gt;($G$223+$C251),INDEX($D$237:$W$237,,$C251)-SUM($D251:O251),INDEX($D$237:$W$237,,$C251)/$G$223)))</f>
        <v>0</v>
      </c>
      <c r="Q251" s="18">
        <f>IF($G$223="n/a",0,IF(Q$225&lt;=$C251,0,IF(Q$225&gt;($G$223+$C251),INDEX($D$237:$W$237,,$C251)-SUM($D251:P251),INDEX($D$237:$W$237,,$C251)/$G$223)))</f>
        <v>0</v>
      </c>
      <c r="R251" s="18">
        <f>IF($G$223="n/a",0,IF(R$225&lt;=$C251,0,IF(R$225&gt;($G$223+$C251),INDEX($D$237:$W$237,,$C251)-SUM($D251:Q251),INDEX($D$237:$W$237,,$C251)/$G$223)))</f>
        <v>0</v>
      </c>
      <c r="S251" s="18">
        <f>IF($G$223="n/a",0,IF(S$225&lt;=$C251,0,IF(S$225&gt;($G$223+$C251),INDEX($D$237:$W$237,,$C251)-SUM($D251:R251),INDEX($D$237:$W$237,,$C251)/$G$223)))</f>
        <v>0</v>
      </c>
      <c r="T251" s="18">
        <f>IF($G$223="n/a",0,IF(T$225&lt;=$C251,0,IF(T$225&gt;($G$223+$C251),INDEX($D$237:$W$237,,$C251)-SUM($D251:S251),INDEX($D$237:$W$237,,$C251)/$G$223)))</f>
        <v>0</v>
      </c>
      <c r="U251" s="18">
        <f>IF($G$223="n/a",0,IF(U$225&lt;=$C251,0,IF(U$225&gt;($G$223+$C251),INDEX($D$237:$W$237,,$C251)-SUM($D251:T251),INDEX($D$237:$W$237,,$C251)/$G$223)))</f>
        <v>0</v>
      </c>
      <c r="V251" s="18">
        <f>IF($G$223="n/a",0,IF(V$225&lt;=$C251,0,IF(V$225&gt;($G$223+$C251),INDEX($D$237:$W$237,,$C251)-SUM($D251:U251),INDEX($D$237:$W$237,,$C251)/$G$223)))</f>
        <v>0</v>
      </c>
      <c r="W251" s="18">
        <f>IF($G$223="n/a",0,IF(W$225&lt;=$C251,0,IF(W$225&gt;($G$223+$C251),INDEX($D$237:$W$237,,$C251)-SUM($D251:V251),INDEX($D$237:$W$237,,$C251)/$G$223)))</f>
        <v>0</v>
      </c>
      <c r="X251" s="18">
        <f>IF($G$223="n/a",0,IF(X$225&lt;=$C251,0,IF(X$225&gt;($G$223+$C251),INDEX($D$237:$W$237,,$C251)-SUM($D251:W251),INDEX($D$237:$W$237,,$C251)/$G$223)))</f>
        <v>0</v>
      </c>
      <c r="Y251" s="18">
        <f>IF($G$223="n/a",0,IF(Y$225&lt;=$C251,0,IF(Y$225&gt;($G$223+$C251),INDEX($D$237:$W$237,,$C251)-SUM($D251:X251),INDEX($D$237:$W$237,,$C251)/$G$223)))</f>
        <v>0</v>
      </c>
      <c r="Z251" s="18">
        <f>IF($G$223="n/a",0,IF(Z$225&lt;=$C251,0,IF(Z$225&gt;($G$223+$C251),INDEX($D$237:$W$237,,$C251)-SUM($D251:Y251),INDEX($D$237:$W$237,,$C251)/$G$223)))</f>
        <v>0</v>
      </c>
      <c r="AA251" s="18">
        <f>IF($G$223="n/a",0,IF(AA$225&lt;=$C251,0,IF(AA$225&gt;($G$223+$C251),INDEX($D$237:$W$237,,$C251)-SUM($D251:Z251),INDEX($D$237:$W$237,,$C251)/$G$223)))</f>
        <v>0</v>
      </c>
      <c r="AB251" s="18">
        <f>IF($G$223="n/a",0,IF(AB$225&lt;=$C251,0,IF(AB$225&gt;($G$223+$C251),INDEX($D$237:$W$237,,$C251)-SUM($D251:AA251),INDEX($D$237:$W$237,,$C251)/$G$223)))</f>
        <v>0</v>
      </c>
      <c r="AC251" s="18">
        <f>IF($G$223="n/a",0,IF(AC$225&lt;=$C251,0,IF(AC$225&gt;($G$223+$C251),INDEX($D$237:$W$237,,$C251)-SUM($D251:AB251),INDEX($D$237:$W$237,,$C251)/$G$223)))</f>
        <v>0</v>
      </c>
      <c r="AD251" s="18">
        <f>IF($G$223="n/a",0,IF(AD$225&lt;=$C251,0,IF(AD$225&gt;($G$223+$C251),INDEX($D$237:$W$237,,$C251)-SUM($D251:AC251),INDEX($D$237:$W$237,,$C251)/$G$223)))</f>
        <v>0</v>
      </c>
      <c r="AE251" s="18">
        <f>IF($G$223="n/a",0,IF(AE$225&lt;=$C251,0,IF(AE$225&gt;($G$223+$C251),INDEX($D$237:$W$237,,$C251)-SUM($D251:AD251),INDEX($D$237:$W$237,,$C251)/$G$223)))</f>
        <v>0</v>
      </c>
      <c r="AF251" s="18">
        <f>IF($G$223="n/a",0,IF(AF$225&lt;=$C251,0,IF(AF$225&gt;($G$223+$C251),INDEX($D$237:$W$237,,$C251)-SUM($D251:AE251),INDEX($D$237:$W$237,,$C251)/$G$223)))</f>
        <v>0</v>
      </c>
      <c r="AG251" s="18">
        <f>IF($G$223="n/a",0,IF(AG$225&lt;=$C251,0,IF(AG$225&gt;($G$223+$C251),INDEX($D$237:$W$237,,$C251)-SUM($D251:AF251),INDEX($D$237:$W$237,,$C251)/$G$223)))</f>
        <v>0</v>
      </c>
      <c r="AH251" s="18">
        <f>IF($G$223="n/a",0,IF(AH$225&lt;=$C251,0,IF(AH$225&gt;($G$223+$C251),INDEX($D$237:$W$237,,$C251)-SUM($D251:AG251),INDEX($D$237:$W$237,,$C251)/$G$223)))</f>
        <v>0</v>
      </c>
      <c r="AI251" s="18">
        <f>IF($G$223="n/a",0,IF(AI$225&lt;=$C251,0,IF(AI$225&gt;($G$223+$C251),INDEX($D$237:$W$237,,$C251)-SUM($D251:AH251),INDEX($D$237:$W$237,,$C251)/$G$223)))</f>
        <v>0</v>
      </c>
      <c r="AJ251" s="18">
        <f>IF($G$223="n/a",0,IF(AJ$225&lt;=$C251,0,IF(AJ$225&gt;($G$223+$C251),INDEX($D$237:$W$237,,$C251)-SUM($D251:AI251),INDEX($D$237:$W$237,,$C251)/$G$223)))</f>
        <v>0</v>
      </c>
      <c r="AK251" s="18">
        <f>IF($G$223="n/a",0,IF(AK$225&lt;=$C251,0,IF(AK$225&gt;($G$223+$C251),INDEX($D$237:$W$237,,$C251)-SUM($D251:AJ251),INDEX($D$237:$W$237,,$C251)/$G$223)))</f>
        <v>0</v>
      </c>
      <c r="AL251" s="18">
        <f>IF($G$223="n/a",0,IF(AL$225&lt;=$C251,0,IF(AL$225&gt;($G$223+$C251),INDEX($D$237:$W$237,,$C251)-SUM($D251:AK251),INDEX($D$237:$W$237,,$C251)/$G$223)))</f>
        <v>0</v>
      </c>
      <c r="AM251" s="18">
        <f>IF($G$223="n/a",0,IF(AM$225&lt;=$C251,0,IF(AM$225&gt;($G$223+$C251),INDEX($D$237:$W$237,,$C251)-SUM($D251:AL251),INDEX($D$237:$W$237,,$C251)/$G$223)))</f>
        <v>0</v>
      </c>
      <c r="AN251" s="18">
        <f>IF($G$223="n/a",0,IF(AN$225&lt;=$C251,0,IF(AN$225&gt;($G$223+$C251),INDEX($D$237:$W$237,,$C251)-SUM($D251:AM251),INDEX($D$237:$W$237,,$C251)/$G$223)))</f>
        <v>0</v>
      </c>
      <c r="AO251" s="18">
        <f>IF($G$223="n/a",0,IF(AO$225&lt;=$C251,0,IF(AO$225&gt;($G$223+$C251),INDEX($D$237:$W$237,,$C251)-SUM($D251:AN251),INDEX($D$237:$W$237,,$C251)/$G$223)))</f>
        <v>0</v>
      </c>
      <c r="AP251" s="18">
        <f>IF($G$223="n/a",0,IF(AP$225&lt;=$C251,0,IF(AP$225&gt;($G$223+$C251),INDEX($D$237:$W$237,,$C251)-SUM($D251:AO251),INDEX($D$237:$W$237,,$C251)/$G$223)))</f>
        <v>0</v>
      </c>
      <c r="AQ251" s="18">
        <f>IF($G$223="n/a",0,IF(AQ$225&lt;=$C251,0,IF(AQ$225&gt;($G$223+$C251),INDEX($D$237:$W$237,,$C251)-SUM($D251:AP251),INDEX($D$237:$W$237,,$C251)/$G$223)))</f>
        <v>0</v>
      </c>
      <c r="AR251" s="18">
        <f>IF($G$223="n/a",0,IF(AR$225&lt;=$C251,0,IF(AR$225&gt;($G$223+$C251),INDEX($D$237:$W$237,,$C251)-SUM($D251:AQ251),INDEX($D$237:$W$237,,$C251)/$G$223)))</f>
        <v>0</v>
      </c>
      <c r="AS251" s="18">
        <f>IF($G$223="n/a",0,IF(AS$225&lt;=$C251,0,IF(AS$225&gt;($G$223+$C251),INDEX($D$237:$W$237,,$C251)-SUM($D251:AR251),INDEX($D$237:$W$237,,$C251)/$G$223)))</f>
        <v>0</v>
      </c>
      <c r="AT251" s="18">
        <f>IF($G$223="n/a",0,IF(AT$225&lt;=$C251,0,IF(AT$225&gt;($G$223+$C251),INDEX($D$237:$W$237,,$C251)-SUM($D251:AS251),INDEX($D$237:$W$237,,$C251)/$G$223)))</f>
        <v>0</v>
      </c>
      <c r="AU251" s="18">
        <f>IF($G$223="n/a",0,IF(AU$225&lt;=$C251,0,IF(AU$225&gt;($G$223+$C251),INDEX($D$237:$W$237,,$C251)-SUM($D251:AT251),INDEX($D$237:$W$237,,$C251)/$G$223)))</f>
        <v>0</v>
      </c>
      <c r="AV251" s="18">
        <f>IF($G$223="n/a",0,IF(AV$225&lt;=$C251,0,IF(AV$225&gt;($G$223+$C251),INDEX($D$237:$W$237,,$C251)-SUM($D251:AU251),INDEX($D$237:$W$237,,$C251)/$G$223)))</f>
        <v>0</v>
      </c>
      <c r="AW251" s="18">
        <f>IF($G$223="n/a",0,IF(AW$225&lt;=$C251,0,IF(AW$225&gt;($G$223+$C251),INDEX($D$237:$W$237,,$C251)-SUM($D251:AV251),INDEX($D$237:$W$237,,$C251)/$G$223)))</f>
        <v>0</v>
      </c>
      <c r="AX251" s="18">
        <f>IF($G$223="n/a",0,IF(AX$225&lt;=$C251,0,IF(AX$225&gt;($G$223+$C251),INDEX($D$237:$W$237,,$C251)-SUM($D251:AW251),INDEX($D$237:$W$237,,$C251)/$G$223)))</f>
        <v>0</v>
      </c>
      <c r="AY251" s="18">
        <f>IF($G$223="n/a",0,IF(AY$225&lt;=$C251,0,IF(AY$225&gt;($G$223+$C251),INDEX($D$237:$W$237,,$C251)-SUM($D251:AX251),INDEX($D$237:$W$237,,$C251)/$G$223)))</f>
        <v>0</v>
      </c>
      <c r="AZ251" s="18">
        <f>IF($G$223="n/a",0,IF(AZ$225&lt;=$C251,0,IF(AZ$225&gt;($G$223+$C251),INDEX($D$237:$W$237,,$C251)-SUM($D251:AY251),INDEX($D$237:$W$237,,$C251)/$G$223)))</f>
        <v>0</v>
      </c>
      <c r="BA251" s="18">
        <f>IF($G$223="n/a",0,IF(BA$225&lt;=$C251,0,IF(BA$225&gt;($G$223+$C251),INDEX($D$237:$W$237,,$C251)-SUM($D251:AZ251),INDEX($D$237:$W$237,,$C251)/$G$223)))</f>
        <v>0</v>
      </c>
      <c r="BB251" s="18">
        <f>IF($G$223="n/a",0,IF(BB$225&lt;=$C251,0,IF(BB$225&gt;($G$223+$C251),INDEX($D$237:$W$237,,$C251)-SUM($D251:BA251),INDEX($D$237:$W$237,,$C251)/$G$223)))</f>
        <v>0</v>
      </c>
      <c r="BC251" s="18">
        <f>IF($G$223="n/a",0,IF(BC$225&lt;=$C251,0,IF(BC$225&gt;($G$223+$C251),INDEX($D$237:$W$237,,$C251)-SUM($D251:BB251),INDEX($D$237:$W$237,,$C251)/$G$223)))</f>
        <v>0</v>
      </c>
      <c r="BD251" s="18">
        <f>IF($G$223="n/a",0,IF(BD$225&lt;=$C251,0,IF(BD$225&gt;($G$223+$C251),INDEX($D$237:$W$237,,$C251)-SUM($D251:BC251),INDEX($D$237:$W$237,,$C251)/$G$223)))</f>
        <v>0</v>
      </c>
      <c r="BE251" s="18">
        <f>IF($G$223="n/a",0,IF(BE$225&lt;=$C251,0,IF(BE$225&gt;($G$223+$C251),INDEX($D$237:$W$237,,$C251)-SUM($D251:BD251),INDEX($D$237:$W$237,,$C251)/$G$223)))</f>
        <v>0</v>
      </c>
      <c r="BF251" s="18">
        <f>IF($G$223="n/a",0,IF(BF$225&lt;=$C251,0,IF(BF$225&gt;($G$223+$C251),INDEX($D$237:$W$237,,$C251)-SUM($D251:BE251),INDEX($D$237:$W$237,,$C251)/$G$223)))</f>
        <v>0</v>
      </c>
      <c r="BG251" s="18">
        <f>IF($G$223="n/a",0,IF(BG$225&lt;=$C251,0,IF(BG$225&gt;($G$223+$C251),INDEX($D$237:$W$237,,$C251)-SUM($D251:BF251),INDEX($D$237:$W$237,,$C251)/$G$223)))</f>
        <v>0</v>
      </c>
      <c r="BH251" s="18">
        <f>IF($G$223="n/a",0,IF(BH$225&lt;=$C251,0,IF(BH$225&gt;($G$223+$C251),INDEX($D$237:$W$237,,$C251)-SUM($D251:BG251),INDEX($D$237:$W$237,,$C251)/$G$223)))</f>
        <v>0</v>
      </c>
      <c r="BI251" s="18">
        <f>IF($G$223="n/a",0,IF(BI$225&lt;=$C251,0,IF(BI$225&gt;($G$223+$C251),INDEX($D$237:$W$237,,$C251)-SUM($D251:BH251),INDEX($D$237:$W$237,,$C251)/$G$223)))</f>
        <v>0</v>
      </c>
      <c r="BJ251" s="18">
        <f>IF($G$223="n/a",0,IF(BJ$225&lt;=$C251,0,IF(BJ$225&gt;($G$223+$C251),INDEX($D$237:$W$237,,$C251)-SUM($D251:BI251),INDEX($D$237:$W$237,,$C251)/$G$223)))</f>
        <v>0</v>
      </c>
      <c r="BK251" s="18">
        <f>IF($G$223="n/a",0,IF(BK$225&lt;=$C251,0,IF(BK$225&gt;($G$223+$C251),INDEX($D$237:$W$237,,$C251)-SUM($D251:BJ251),INDEX($D$237:$W$237,,$C251)/$G$223)))</f>
        <v>0</v>
      </c>
      <c r="BL251" s="18">
        <f>IF($G$223="n/a",0,IF(BL$225&lt;=$C251,0,IF(BL$225&gt;($G$223+$C251),INDEX($D$237:$W$237,,$C251)-SUM($D251:BK251),INDEX($D$237:$W$237,,$C251)/$G$223)))</f>
        <v>0</v>
      </c>
      <c r="BM251" s="18">
        <f>IF($G$223="n/a",0,IF(BM$225&lt;=$C251,0,IF(BM$225&gt;($G$223+$C251),INDEX($D$237:$W$237,,$C251)-SUM($D251:BL251),INDEX($D$237:$W$237,,$C251)/$G$223)))</f>
        <v>0</v>
      </c>
      <c r="BN251" s="18">
        <f>IF($G$223="n/a",0,IF(BN$225&lt;=$C251,0,IF(BN$225&gt;($G$223+$C251),INDEX($D$237:$W$237,,$C251)-SUM($D251:BM251),INDEX($D$237:$W$237,,$C251)/$G$223)))</f>
        <v>0</v>
      </c>
      <c r="BO251" s="18">
        <f>IF($G$223="n/a",0,IF(BO$225&lt;=$C251,0,IF(BO$225&gt;($G$223+$C251),INDEX($D$237:$W$237,,$C251)-SUM($D251:BN251),INDEX($D$237:$W$237,,$C251)/$G$223)))</f>
        <v>0</v>
      </c>
      <c r="BP251" s="18">
        <f>IF($G$223="n/a",0,IF(BP$225&lt;=$C251,0,IF(BP$225&gt;($G$223+$C251),INDEX($D$237:$W$237,,$C251)-SUM($D251:BO251),INDEX($D$237:$W$237,,$C251)/$G$223)))</f>
        <v>0</v>
      </c>
      <c r="BQ251" s="18">
        <f>IF($G$223="n/a",0,IF(BQ$225&lt;=$C251,0,IF(BQ$225&gt;($G$223+$C251),INDEX($D$237:$W$237,,$C251)-SUM($D251:BP251),INDEX($D$237:$W$237,,$C251)/$G$223)))</f>
        <v>0</v>
      </c>
      <c r="BR251" s="18">
        <f>IF($G$223="n/a",0,IF(BR$225&lt;=$C251,0,IF(BR$225&gt;($G$223+$C251),INDEX($D$237:$W$237,,$C251)-SUM($D251:BQ251),INDEX($D$237:$W$237,,$C251)/$G$223)))</f>
        <v>0</v>
      </c>
      <c r="BS251" s="18">
        <f>IF($G$223="n/a",0,IF(BS$225&lt;=$C251,0,IF(BS$225&gt;($G$223+$C251),INDEX($D$237:$W$237,,$C251)-SUM($D251:BR251),INDEX($D$237:$W$237,,$C251)/$G$223)))</f>
        <v>0</v>
      </c>
    </row>
    <row r="252" spans="2:71" outlineLevel="1">
      <c r="B252" s="24">
        <v>2023</v>
      </c>
      <c r="C252" s="24">
        <v>13</v>
      </c>
      <c r="E252" s="18">
        <f>IF($G$223="n/a",0,IF(E$225&lt;=$C252,0,IF(E$225&gt;($G$223+$C252),INDEX($D$237:$W$237,,$C252)-SUM($D252:D252),INDEX($D$237:$W$237,,$C252)/$G$223)))</f>
        <v>0</v>
      </c>
      <c r="F252" s="18">
        <f>IF($G$223="n/a",0,IF(F$225&lt;=$C252,0,IF(F$225&gt;($G$223+$C252),INDEX($D$237:$W$237,,$C252)-SUM($D252:E252),INDEX($D$237:$W$237,,$C252)/$G$223)))</f>
        <v>0</v>
      </c>
      <c r="G252" s="18">
        <f>IF($G$223="n/a",0,IF(G$225&lt;=$C252,0,IF(G$225&gt;($G$223+$C252),INDEX($D$237:$W$237,,$C252)-SUM($D252:F252),INDEX($D$237:$W$237,,$C252)/$G$223)))</f>
        <v>0</v>
      </c>
      <c r="H252" s="18">
        <f>IF($G$223="n/a",0,IF(H$225&lt;=$C252,0,IF(H$225&gt;($G$223+$C252),INDEX($D$237:$W$237,,$C252)-SUM($D252:G252),INDEX($D$237:$W$237,,$C252)/$G$223)))</f>
        <v>0</v>
      </c>
      <c r="I252" s="18">
        <f>IF($G$223="n/a",0,IF(I$225&lt;=$C252,0,IF(I$225&gt;($G$223+$C252),INDEX($D$237:$W$237,,$C252)-SUM($D252:H252),INDEX($D$237:$W$237,,$C252)/$G$223)))</f>
        <v>0</v>
      </c>
      <c r="J252" s="18">
        <f>IF($G$223="n/a",0,IF(J$225&lt;=$C252,0,IF(J$225&gt;($G$223+$C252),INDEX($D$237:$W$237,,$C252)-SUM($D252:I252),INDEX($D$237:$W$237,,$C252)/$G$223)))</f>
        <v>0</v>
      </c>
      <c r="K252" s="18">
        <f>IF($G$223="n/a",0,IF(K$225&lt;=$C252,0,IF(K$225&gt;($G$223+$C252),INDEX($D$237:$W$237,,$C252)-SUM($D252:J252),INDEX($D$237:$W$237,,$C252)/$G$223)))</f>
        <v>0</v>
      </c>
      <c r="L252" s="18">
        <f>IF($G$223="n/a",0,IF(L$225&lt;=$C252,0,IF(L$225&gt;($G$223+$C252),INDEX($D$237:$W$237,,$C252)-SUM($D252:K252),INDEX($D$237:$W$237,,$C252)/$G$223)))</f>
        <v>0</v>
      </c>
      <c r="M252" s="18">
        <f>IF($G$223="n/a",0,IF(M$225&lt;=$C252,0,IF(M$225&gt;($G$223+$C252),INDEX($D$237:$W$237,,$C252)-SUM($D252:L252),INDEX($D$237:$W$237,,$C252)/$G$223)))</f>
        <v>0</v>
      </c>
      <c r="N252" s="18">
        <f>IF($G$223="n/a",0,IF(N$225&lt;=$C252,0,IF(N$225&gt;($G$223+$C252),INDEX($D$237:$W$237,,$C252)-SUM($D252:M252),INDEX($D$237:$W$237,,$C252)/$G$223)))</f>
        <v>0</v>
      </c>
      <c r="O252" s="212">
        <f>IF($G$223="n/a",0,IF(O$225&lt;=$C252,0,IF(O$225&gt;($G$223+$C252),INDEX($D$237:$W$237,,$C252)-SUM($D252:N252),INDEX($D$237:$W$237,,$C252)/$G$223)))</f>
        <v>0</v>
      </c>
      <c r="P252" s="18">
        <f>IF($G$223="n/a",0,IF(P$225&lt;=$C252,0,IF(P$225&gt;($G$223+$C252),INDEX($D$237:$W$237,,$C252)-SUM($D252:O252),INDEX($D$237:$W$237,,$C252)/$G$223)))</f>
        <v>0</v>
      </c>
      <c r="Q252" s="18">
        <f>IF($G$223="n/a",0,IF(Q$225&lt;=$C252,0,IF(Q$225&gt;($G$223+$C252),INDEX($D$237:$W$237,,$C252)-SUM($D252:P252),INDEX($D$237:$W$237,,$C252)/$G$223)))</f>
        <v>0</v>
      </c>
      <c r="R252" s="18">
        <f>IF($G$223="n/a",0,IF(R$225&lt;=$C252,0,IF(R$225&gt;($G$223+$C252),INDEX($D$237:$W$237,,$C252)-SUM($D252:Q252),INDEX($D$237:$W$237,,$C252)/$G$223)))</f>
        <v>0</v>
      </c>
      <c r="S252" s="18">
        <f>IF($G$223="n/a",0,IF(S$225&lt;=$C252,0,IF(S$225&gt;($G$223+$C252),INDEX($D$237:$W$237,,$C252)-SUM($D252:R252),INDEX($D$237:$W$237,,$C252)/$G$223)))</f>
        <v>0</v>
      </c>
      <c r="T252" s="18">
        <f>IF($G$223="n/a",0,IF(T$225&lt;=$C252,0,IF(T$225&gt;($G$223+$C252),INDEX($D$237:$W$237,,$C252)-SUM($D252:S252),INDEX($D$237:$W$237,,$C252)/$G$223)))</f>
        <v>0</v>
      </c>
      <c r="U252" s="18">
        <f>IF($G$223="n/a",0,IF(U$225&lt;=$C252,0,IF(U$225&gt;($G$223+$C252),INDEX($D$237:$W$237,,$C252)-SUM($D252:T252),INDEX($D$237:$W$237,,$C252)/$G$223)))</f>
        <v>0</v>
      </c>
      <c r="V252" s="18">
        <f>IF($G$223="n/a",0,IF(V$225&lt;=$C252,0,IF(V$225&gt;($G$223+$C252),INDEX($D$237:$W$237,,$C252)-SUM($D252:U252),INDEX($D$237:$W$237,,$C252)/$G$223)))</f>
        <v>0</v>
      </c>
      <c r="W252" s="18">
        <f>IF($G$223="n/a",0,IF(W$225&lt;=$C252,0,IF(W$225&gt;($G$223+$C252),INDEX($D$237:$W$237,,$C252)-SUM($D252:V252),INDEX($D$237:$W$237,,$C252)/$G$223)))</f>
        <v>0</v>
      </c>
      <c r="X252" s="18">
        <f>IF($G$223="n/a",0,IF(X$225&lt;=$C252,0,IF(X$225&gt;($G$223+$C252),INDEX($D$237:$W$237,,$C252)-SUM($D252:W252),INDEX($D$237:$W$237,,$C252)/$G$223)))</f>
        <v>0</v>
      </c>
      <c r="Y252" s="18">
        <f>IF($G$223="n/a",0,IF(Y$225&lt;=$C252,0,IF(Y$225&gt;($G$223+$C252),INDEX($D$237:$W$237,,$C252)-SUM($D252:X252),INDEX($D$237:$W$237,,$C252)/$G$223)))</f>
        <v>0</v>
      </c>
      <c r="Z252" s="18">
        <f>IF($G$223="n/a",0,IF(Z$225&lt;=$C252,0,IF(Z$225&gt;($G$223+$C252),INDEX($D$237:$W$237,,$C252)-SUM($D252:Y252),INDEX($D$237:$W$237,,$C252)/$G$223)))</f>
        <v>0</v>
      </c>
      <c r="AA252" s="18">
        <f>IF($G$223="n/a",0,IF(AA$225&lt;=$C252,0,IF(AA$225&gt;($G$223+$C252),INDEX($D$237:$W$237,,$C252)-SUM($D252:Z252),INDEX($D$237:$W$237,,$C252)/$G$223)))</f>
        <v>0</v>
      </c>
      <c r="AB252" s="18">
        <f>IF($G$223="n/a",0,IF(AB$225&lt;=$C252,0,IF(AB$225&gt;($G$223+$C252),INDEX($D$237:$W$237,,$C252)-SUM($D252:AA252),INDEX($D$237:$W$237,,$C252)/$G$223)))</f>
        <v>0</v>
      </c>
      <c r="AC252" s="18">
        <f>IF($G$223="n/a",0,IF(AC$225&lt;=$C252,0,IF(AC$225&gt;($G$223+$C252),INDEX($D$237:$W$237,,$C252)-SUM($D252:AB252),INDEX($D$237:$W$237,,$C252)/$G$223)))</f>
        <v>0</v>
      </c>
      <c r="AD252" s="18">
        <f>IF($G$223="n/a",0,IF(AD$225&lt;=$C252,0,IF(AD$225&gt;($G$223+$C252),INDEX($D$237:$W$237,,$C252)-SUM($D252:AC252),INDEX($D$237:$W$237,,$C252)/$G$223)))</f>
        <v>0</v>
      </c>
      <c r="AE252" s="18">
        <f>IF($G$223="n/a",0,IF(AE$225&lt;=$C252,0,IF(AE$225&gt;($G$223+$C252),INDEX($D$237:$W$237,,$C252)-SUM($D252:AD252),INDEX($D$237:$W$237,,$C252)/$G$223)))</f>
        <v>0</v>
      </c>
      <c r="AF252" s="18">
        <f>IF($G$223="n/a",0,IF(AF$225&lt;=$C252,0,IF(AF$225&gt;($G$223+$C252),INDEX($D$237:$W$237,,$C252)-SUM($D252:AE252),INDEX($D$237:$W$237,,$C252)/$G$223)))</f>
        <v>0</v>
      </c>
      <c r="AG252" s="18">
        <f>IF($G$223="n/a",0,IF(AG$225&lt;=$C252,0,IF(AG$225&gt;($G$223+$C252),INDEX($D$237:$W$237,,$C252)-SUM($D252:AF252),INDEX($D$237:$W$237,,$C252)/$G$223)))</f>
        <v>0</v>
      </c>
      <c r="AH252" s="18">
        <f>IF($G$223="n/a",0,IF(AH$225&lt;=$C252,0,IF(AH$225&gt;($G$223+$C252),INDEX($D$237:$W$237,,$C252)-SUM($D252:AG252),INDEX($D$237:$W$237,,$C252)/$G$223)))</f>
        <v>0</v>
      </c>
      <c r="AI252" s="18">
        <f>IF($G$223="n/a",0,IF(AI$225&lt;=$C252,0,IF(AI$225&gt;($G$223+$C252),INDEX($D$237:$W$237,,$C252)-SUM($D252:AH252),INDEX($D$237:$W$237,,$C252)/$G$223)))</f>
        <v>0</v>
      </c>
      <c r="AJ252" s="18">
        <f>IF($G$223="n/a",0,IF(AJ$225&lt;=$C252,0,IF(AJ$225&gt;($G$223+$C252),INDEX($D$237:$W$237,,$C252)-SUM($D252:AI252),INDEX($D$237:$W$237,,$C252)/$G$223)))</f>
        <v>0</v>
      </c>
      <c r="AK252" s="18">
        <f>IF($G$223="n/a",0,IF(AK$225&lt;=$C252,0,IF(AK$225&gt;($G$223+$C252),INDEX($D$237:$W$237,,$C252)-SUM($D252:AJ252),INDEX($D$237:$W$237,,$C252)/$G$223)))</f>
        <v>0</v>
      </c>
      <c r="AL252" s="18">
        <f>IF($G$223="n/a",0,IF(AL$225&lt;=$C252,0,IF(AL$225&gt;($G$223+$C252),INDEX($D$237:$W$237,,$C252)-SUM($D252:AK252),INDEX($D$237:$W$237,,$C252)/$G$223)))</f>
        <v>0</v>
      </c>
      <c r="AM252" s="18">
        <f>IF($G$223="n/a",0,IF(AM$225&lt;=$C252,0,IF(AM$225&gt;($G$223+$C252),INDEX($D$237:$W$237,,$C252)-SUM($D252:AL252),INDEX($D$237:$W$237,,$C252)/$G$223)))</f>
        <v>0</v>
      </c>
      <c r="AN252" s="18">
        <f>IF($G$223="n/a",0,IF(AN$225&lt;=$C252,0,IF(AN$225&gt;($G$223+$C252),INDEX($D$237:$W$237,,$C252)-SUM($D252:AM252),INDEX($D$237:$W$237,,$C252)/$G$223)))</f>
        <v>0</v>
      </c>
      <c r="AO252" s="18">
        <f>IF($G$223="n/a",0,IF(AO$225&lt;=$C252,0,IF(AO$225&gt;($G$223+$C252),INDEX($D$237:$W$237,,$C252)-SUM($D252:AN252),INDEX($D$237:$W$237,,$C252)/$G$223)))</f>
        <v>0</v>
      </c>
      <c r="AP252" s="18">
        <f>IF($G$223="n/a",0,IF(AP$225&lt;=$C252,0,IF(AP$225&gt;($G$223+$C252),INDEX($D$237:$W$237,,$C252)-SUM($D252:AO252),INDEX($D$237:$W$237,,$C252)/$G$223)))</f>
        <v>0</v>
      </c>
      <c r="AQ252" s="18">
        <f>IF($G$223="n/a",0,IF(AQ$225&lt;=$C252,0,IF(AQ$225&gt;($G$223+$C252),INDEX($D$237:$W$237,,$C252)-SUM($D252:AP252),INDEX($D$237:$W$237,,$C252)/$G$223)))</f>
        <v>0</v>
      </c>
      <c r="AR252" s="18">
        <f>IF($G$223="n/a",0,IF(AR$225&lt;=$C252,0,IF(AR$225&gt;($G$223+$C252),INDEX($D$237:$W$237,,$C252)-SUM($D252:AQ252),INDEX($D$237:$W$237,,$C252)/$G$223)))</f>
        <v>0</v>
      </c>
      <c r="AS252" s="18">
        <f>IF($G$223="n/a",0,IF(AS$225&lt;=$C252,0,IF(AS$225&gt;($G$223+$C252),INDEX($D$237:$W$237,,$C252)-SUM($D252:AR252),INDEX($D$237:$W$237,,$C252)/$G$223)))</f>
        <v>0</v>
      </c>
      <c r="AT252" s="18">
        <f>IF($G$223="n/a",0,IF(AT$225&lt;=$C252,0,IF(AT$225&gt;($G$223+$C252),INDEX($D$237:$W$237,,$C252)-SUM($D252:AS252),INDEX($D$237:$W$237,,$C252)/$G$223)))</f>
        <v>0</v>
      </c>
      <c r="AU252" s="18">
        <f>IF($G$223="n/a",0,IF(AU$225&lt;=$C252,0,IF(AU$225&gt;($G$223+$C252),INDEX($D$237:$W$237,,$C252)-SUM($D252:AT252),INDEX($D$237:$W$237,,$C252)/$G$223)))</f>
        <v>0</v>
      </c>
      <c r="AV252" s="18">
        <f>IF($G$223="n/a",0,IF(AV$225&lt;=$C252,0,IF(AV$225&gt;($G$223+$C252),INDEX($D$237:$W$237,,$C252)-SUM($D252:AU252),INDEX($D$237:$W$237,,$C252)/$G$223)))</f>
        <v>0</v>
      </c>
      <c r="AW252" s="18">
        <f>IF($G$223="n/a",0,IF(AW$225&lt;=$C252,0,IF(AW$225&gt;($G$223+$C252),INDEX($D$237:$W$237,,$C252)-SUM($D252:AV252),INDEX($D$237:$W$237,,$C252)/$G$223)))</f>
        <v>0</v>
      </c>
      <c r="AX252" s="18">
        <f>IF($G$223="n/a",0,IF(AX$225&lt;=$C252,0,IF(AX$225&gt;($G$223+$C252),INDEX($D$237:$W$237,,$C252)-SUM($D252:AW252),INDEX($D$237:$W$237,,$C252)/$G$223)))</f>
        <v>0</v>
      </c>
      <c r="AY252" s="18">
        <f>IF($G$223="n/a",0,IF(AY$225&lt;=$C252,0,IF(AY$225&gt;($G$223+$C252),INDEX($D$237:$W$237,,$C252)-SUM($D252:AX252),INDEX($D$237:$W$237,,$C252)/$G$223)))</f>
        <v>0</v>
      </c>
      <c r="AZ252" s="18">
        <f>IF($G$223="n/a",0,IF(AZ$225&lt;=$C252,0,IF(AZ$225&gt;($G$223+$C252),INDEX($D$237:$W$237,,$C252)-SUM($D252:AY252),INDEX($D$237:$W$237,,$C252)/$G$223)))</f>
        <v>0</v>
      </c>
      <c r="BA252" s="18">
        <f>IF($G$223="n/a",0,IF(BA$225&lt;=$C252,0,IF(BA$225&gt;($G$223+$C252),INDEX($D$237:$W$237,,$C252)-SUM($D252:AZ252),INDEX($D$237:$W$237,,$C252)/$G$223)))</f>
        <v>0</v>
      </c>
      <c r="BB252" s="18">
        <f>IF($G$223="n/a",0,IF(BB$225&lt;=$C252,0,IF(BB$225&gt;($G$223+$C252),INDEX($D$237:$W$237,,$C252)-SUM($D252:BA252),INDEX($D$237:$W$237,,$C252)/$G$223)))</f>
        <v>0</v>
      </c>
      <c r="BC252" s="18">
        <f>IF($G$223="n/a",0,IF(BC$225&lt;=$C252,0,IF(BC$225&gt;($G$223+$C252),INDEX($D$237:$W$237,,$C252)-SUM($D252:BB252),INDEX($D$237:$W$237,,$C252)/$G$223)))</f>
        <v>0</v>
      </c>
      <c r="BD252" s="18">
        <f>IF($G$223="n/a",0,IF(BD$225&lt;=$C252,0,IF(BD$225&gt;($G$223+$C252),INDEX($D$237:$W$237,,$C252)-SUM($D252:BC252),INDEX($D$237:$W$237,,$C252)/$G$223)))</f>
        <v>0</v>
      </c>
      <c r="BE252" s="18">
        <f>IF($G$223="n/a",0,IF(BE$225&lt;=$C252,0,IF(BE$225&gt;($G$223+$C252),INDEX($D$237:$W$237,,$C252)-SUM($D252:BD252),INDEX($D$237:$W$237,,$C252)/$G$223)))</f>
        <v>0</v>
      </c>
      <c r="BF252" s="18">
        <f>IF($G$223="n/a",0,IF(BF$225&lt;=$C252,0,IF(BF$225&gt;($G$223+$C252),INDEX($D$237:$W$237,,$C252)-SUM($D252:BE252),INDEX($D$237:$W$237,,$C252)/$G$223)))</f>
        <v>0</v>
      </c>
      <c r="BG252" s="18">
        <f>IF($G$223="n/a",0,IF(BG$225&lt;=$C252,0,IF(BG$225&gt;($G$223+$C252),INDEX($D$237:$W$237,,$C252)-SUM($D252:BF252),INDEX($D$237:$W$237,,$C252)/$G$223)))</f>
        <v>0</v>
      </c>
      <c r="BH252" s="18">
        <f>IF($G$223="n/a",0,IF(BH$225&lt;=$C252,0,IF(BH$225&gt;($G$223+$C252),INDEX($D$237:$W$237,,$C252)-SUM($D252:BG252),INDEX($D$237:$W$237,,$C252)/$G$223)))</f>
        <v>0</v>
      </c>
      <c r="BI252" s="18">
        <f>IF($G$223="n/a",0,IF(BI$225&lt;=$C252,0,IF(BI$225&gt;($G$223+$C252),INDEX($D$237:$W$237,,$C252)-SUM($D252:BH252),INDEX($D$237:$W$237,,$C252)/$G$223)))</f>
        <v>0</v>
      </c>
      <c r="BJ252" s="18">
        <f>IF($G$223="n/a",0,IF(BJ$225&lt;=$C252,0,IF(BJ$225&gt;($G$223+$C252),INDEX($D$237:$W$237,,$C252)-SUM($D252:BI252),INDEX($D$237:$W$237,,$C252)/$G$223)))</f>
        <v>0</v>
      </c>
      <c r="BK252" s="18">
        <f>IF($G$223="n/a",0,IF(BK$225&lt;=$C252,0,IF(BK$225&gt;($G$223+$C252),INDEX($D$237:$W$237,,$C252)-SUM($D252:BJ252),INDEX($D$237:$W$237,,$C252)/$G$223)))</f>
        <v>0</v>
      </c>
      <c r="BL252" s="18">
        <f>IF($G$223="n/a",0,IF(BL$225&lt;=$C252,0,IF(BL$225&gt;($G$223+$C252),INDEX($D$237:$W$237,,$C252)-SUM($D252:BK252),INDEX($D$237:$W$237,,$C252)/$G$223)))</f>
        <v>0</v>
      </c>
      <c r="BM252" s="18">
        <f>IF($G$223="n/a",0,IF(BM$225&lt;=$C252,0,IF(BM$225&gt;($G$223+$C252),INDEX($D$237:$W$237,,$C252)-SUM($D252:BL252),INDEX($D$237:$W$237,,$C252)/$G$223)))</f>
        <v>0</v>
      </c>
      <c r="BN252" s="18">
        <f>IF($G$223="n/a",0,IF(BN$225&lt;=$C252,0,IF(BN$225&gt;($G$223+$C252),INDEX($D$237:$W$237,,$C252)-SUM($D252:BM252),INDEX($D$237:$W$237,,$C252)/$G$223)))</f>
        <v>0</v>
      </c>
      <c r="BO252" s="18">
        <f>IF($G$223="n/a",0,IF(BO$225&lt;=$C252,0,IF(BO$225&gt;($G$223+$C252),INDEX($D$237:$W$237,,$C252)-SUM($D252:BN252),INDEX($D$237:$W$237,,$C252)/$G$223)))</f>
        <v>0</v>
      </c>
      <c r="BP252" s="18">
        <f>IF($G$223="n/a",0,IF(BP$225&lt;=$C252,0,IF(BP$225&gt;($G$223+$C252),INDEX($D$237:$W$237,,$C252)-SUM($D252:BO252),INDEX($D$237:$W$237,,$C252)/$G$223)))</f>
        <v>0</v>
      </c>
      <c r="BQ252" s="18">
        <f>IF($G$223="n/a",0,IF(BQ$225&lt;=$C252,0,IF(BQ$225&gt;($G$223+$C252),INDEX($D$237:$W$237,,$C252)-SUM($D252:BP252),INDEX($D$237:$W$237,,$C252)/$G$223)))</f>
        <v>0</v>
      </c>
      <c r="BR252" s="18">
        <f>IF($G$223="n/a",0,IF(BR$225&lt;=$C252,0,IF(BR$225&gt;($G$223+$C252),INDEX($D$237:$W$237,,$C252)-SUM($D252:BQ252),INDEX($D$237:$W$237,,$C252)/$G$223)))</f>
        <v>0</v>
      </c>
      <c r="BS252" s="18">
        <f>IF($G$223="n/a",0,IF(BS$225&lt;=$C252,0,IF(BS$225&gt;($G$223+$C252),INDEX($D$237:$W$237,,$C252)-SUM($D252:BR252),INDEX($D$237:$W$237,,$C252)/$G$223)))</f>
        <v>0</v>
      </c>
    </row>
    <row r="253" spans="2:71" outlineLevel="1">
      <c r="B253" s="24">
        <v>2024</v>
      </c>
      <c r="C253" s="24">
        <v>14</v>
      </c>
      <c r="E253" s="18">
        <f>IF($G$223="n/a",0,IF(E$225&lt;=$C253,0,IF(E$225&gt;($G$223+$C253),INDEX($D$237:$W$237,,$C253)-SUM($D253:D253),INDEX($D$237:$W$237,,$C253)/$G$223)))</f>
        <v>0</v>
      </c>
      <c r="F253" s="18">
        <f>IF($G$223="n/a",0,IF(F$225&lt;=$C253,0,IF(F$225&gt;($G$223+$C253),INDEX($D$237:$W$237,,$C253)-SUM($D253:E253),INDEX($D$237:$W$237,,$C253)/$G$223)))</f>
        <v>0</v>
      </c>
      <c r="G253" s="18">
        <f>IF($G$223="n/a",0,IF(G$225&lt;=$C253,0,IF(G$225&gt;($G$223+$C253),INDEX($D$237:$W$237,,$C253)-SUM($D253:F253),INDEX($D$237:$W$237,,$C253)/$G$223)))</f>
        <v>0</v>
      </c>
      <c r="H253" s="18">
        <f>IF($G$223="n/a",0,IF(H$225&lt;=$C253,0,IF(H$225&gt;($G$223+$C253),INDEX($D$237:$W$237,,$C253)-SUM($D253:G253),INDEX($D$237:$W$237,,$C253)/$G$223)))</f>
        <v>0</v>
      </c>
      <c r="I253" s="18">
        <f>IF($G$223="n/a",0,IF(I$225&lt;=$C253,0,IF(I$225&gt;($G$223+$C253),INDEX($D$237:$W$237,,$C253)-SUM($D253:H253),INDEX($D$237:$W$237,,$C253)/$G$223)))</f>
        <v>0</v>
      </c>
      <c r="J253" s="18">
        <f>IF($G$223="n/a",0,IF(J$225&lt;=$C253,0,IF(J$225&gt;($G$223+$C253),INDEX($D$237:$W$237,,$C253)-SUM($D253:I253),INDEX($D$237:$W$237,,$C253)/$G$223)))</f>
        <v>0</v>
      </c>
      <c r="K253" s="18">
        <f>IF($G$223="n/a",0,IF(K$225&lt;=$C253,0,IF(K$225&gt;($G$223+$C253),INDEX($D$237:$W$237,,$C253)-SUM($D253:J253),INDEX($D$237:$W$237,,$C253)/$G$223)))</f>
        <v>0</v>
      </c>
      <c r="L253" s="18">
        <f>IF($G$223="n/a",0,IF(L$225&lt;=$C253,0,IF(L$225&gt;($G$223+$C253),INDEX($D$237:$W$237,,$C253)-SUM($D253:K253),INDEX($D$237:$W$237,,$C253)/$G$223)))</f>
        <v>0</v>
      </c>
      <c r="M253" s="18">
        <f>IF($G$223="n/a",0,IF(M$225&lt;=$C253,0,IF(M$225&gt;($G$223+$C253),INDEX($D$237:$W$237,,$C253)-SUM($D253:L253),INDEX($D$237:$W$237,,$C253)/$G$223)))</f>
        <v>0</v>
      </c>
      <c r="N253" s="18">
        <f>IF($G$223="n/a",0,IF(N$225&lt;=$C253,0,IF(N$225&gt;($G$223+$C253),INDEX($D$237:$W$237,,$C253)-SUM($D253:M253),INDEX($D$237:$W$237,,$C253)/$G$223)))</f>
        <v>0</v>
      </c>
      <c r="O253" s="212">
        <f>IF($G$223="n/a",0,IF(O$225&lt;=$C253,0,IF(O$225&gt;($G$223+$C253),INDEX($D$237:$W$237,,$C253)-SUM($D253:N253),INDEX($D$237:$W$237,,$C253)/$G$223)))</f>
        <v>0</v>
      </c>
      <c r="P253" s="18">
        <f>IF($G$223="n/a",0,IF(P$225&lt;=$C253,0,IF(P$225&gt;($G$223+$C253),INDEX($D$237:$W$237,,$C253)-SUM($D253:O253),INDEX($D$237:$W$237,,$C253)/$G$223)))</f>
        <v>0</v>
      </c>
      <c r="Q253" s="18">
        <f>IF($G$223="n/a",0,IF(Q$225&lt;=$C253,0,IF(Q$225&gt;($G$223+$C253),INDEX($D$237:$W$237,,$C253)-SUM($D253:P253),INDEX($D$237:$W$237,,$C253)/$G$223)))</f>
        <v>0</v>
      </c>
      <c r="R253" s="18">
        <f>IF($G$223="n/a",0,IF(R$225&lt;=$C253,0,IF(R$225&gt;($G$223+$C253),INDEX($D$237:$W$237,,$C253)-SUM($D253:Q253),INDEX($D$237:$W$237,,$C253)/$G$223)))</f>
        <v>0</v>
      </c>
      <c r="S253" s="18">
        <f>IF($G$223="n/a",0,IF(S$225&lt;=$C253,0,IF(S$225&gt;($G$223+$C253),INDEX($D$237:$W$237,,$C253)-SUM($D253:R253),INDEX($D$237:$W$237,,$C253)/$G$223)))</f>
        <v>0</v>
      </c>
      <c r="T253" s="18">
        <f>IF($G$223="n/a",0,IF(T$225&lt;=$C253,0,IF(T$225&gt;($G$223+$C253),INDEX($D$237:$W$237,,$C253)-SUM($D253:S253),INDEX($D$237:$W$237,,$C253)/$G$223)))</f>
        <v>0</v>
      </c>
      <c r="U253" s="18">
        <f>IF($G$223="n/a",0,IF(U$225&lt;=$C253,0,IF(U$225&gt;($G$223+$C253),INDEX($D$237:$W$237,,$C253)-SUM($D253:T253),INDEX($D$237:$W$237,,$C253)/$G$223)))</f>
        <v>0</v>
      </c>
      <c r="V253" s="18">
        <f>IF($G$223="n/a",0,IF(V$225&lt;=$C253,0,IF(V$225&gt;($G$223+$C253),INDEX($D$237:$W$237,,$C253)-SUM($D253:U253),INDEX($D$237:$W$237,,$C253)/$G$223)))</f>
        <v>0</v>
      </c>
      <c r="W253" s="18">
        <f>IF($G$223="n/a",0,IF(W$225&lt;=$C253,0,IF(W$225&gt;($G$223+$C253),INDEX($D$237:$W$237,,$C253)-SUM($D253:V253),INDEX($D$237:$W$237,,$C253)/$G$223)))</f>
        <v>0</v>
      </c>
      <c r="X253" s="18">
        <f>IF($G$223="n/a",0,IF(X$225&lt;=$C253,0,IF(X$225&gt;($G$223+$C253),INDEX($D$237:$W$237,,$C253)-SUM($D253:W253),INDEX($D$237:$W$237,,$C253)/$G$223)))</f>
        <v>0</v>
      </c>
      <c r="Y253" s="18">
        <f>IF($G$223="n/a",0,IF(Y$225&lt;=$C253,0,IF(Y$225&gt;($G$223+$C253),INDEX($D$237:$W$237,,$C253)-SUM($D253:X253),INDEX($D$237:$W$237,,$C253)/$G$223)))</f>
        <v>0</v>
      </c>
      <c r="Z253" s="18">
        <f>IF($G$223="n/a",0,IF(Z$225&lt;=$C253,0,IF(Z$225&gt;($G$223+$C253),INDEX($D$237:$W$237,,$C253)-SUM($D253:Y253),INDEX($D$237:$W$237,,$C253)/$G$223)))</f>
        <v>0</v>
      </c>
      <c r="AA253" s="18">
        <f>IF($G$223="n/a",0,IF(AA$225&lt;=$C253,0,IF(AA$225&gt;($G$223+$C253),INDEX($D$237:$W$237,,$C253)-SUM($D253:Z253),INDEX($D$237:$W$237,,$C253)/$G$223)))</f>
        <v>0</v>
      </c>
      <c r="AB253" s="18">
        <f>IF($G$223="n/a",0,IF(AB$225&lt;=$C253,0,IF(AB$225&gt;($G$223+$C253),INDEX($D$237:$W$237,,$C253)-SUM($D253:AA253),INDEX($D$237:$W$237,,$C253)/$G$223)))</f>
        <v>0</v>
      </c>
      <c r="AC253" s="18">
        <f>IF($G$223="n/a",0,IF(AC$225&lt;=$C253,0,IF(AC$225&gt;($G$223+$C253),INDEX($D$237:$W$237,,$C253)-SUM($D253:AB253),INDEX($D$237:$W$237,,$C253)/$G$223)))</f>
        <v>0</v>
      </c>
      <c r="AD253" s="18">
        <f>IF($G$223="n/a",0,IF(AD$225&lt;=$C253,0,IF(AD$225&gt;($G$223+$C253),INDEX($D$237:$W$237,,$C253)-SUM($D253:AC253),INDEX($D$237:$W$237,,$C253)/$G$223)))</f>
        <v>0</v>
      </c>
      <c r="AE253" s="18">
        <f>IF($G$223="n/a",0,IF(AE$225&lt;=$C253,0,IF(AE$225&gt;($G$223+$C253),INDEX($D$237:$W$237,,$C253)-SUM($D253:AD253),INDEX($D$237:$W$237,,$C253)/$G$223)))</f>
        <v>0</v>
      </c>
      <c r="AF253" s="18">
        <f>IF($G$223="n/a",0,IF(AF$225&lt;=$C253,0,IF(AF$225&gt;($G$223+$C253),INDEX($D$237:$W$237,,$C253)-SUM($D253:AE253),INDEX($D$237:$W$237,,$C253)/$G$223)))</f>
        <v>0</v>
      </c>
      <c r="AG253" s="18">
        <f>IF($G$223="n/a",0,IF(AG$225&lt;=$C253,0,IF(AG$225&gt;($G$223+$C253),INDEX($D$237:$W$237,,$C253)-SUM($D253:AF253),INDEX($D$237:$W$237,,$C253)/$G$223)))</f>
        <v>0</v>
      </c>
      <c r="AH253" s="18">
        <f>IF($G$223="n/a",0,IF(AH$225&lt;=$C253,0,IF(AH$225&gt;($G$223+$C253),INDEX($D$237:$W$237,,$C253)-SUM($D253:AG253),INDEX($D$237:$W$237,,$C253)/$G$223)))</f>
        <v>0</v>
      </c>
      <c r="AI253" s="18">
        <f>IF($G$223="n/a",0,IF(AI$225&lt;=$C253,0,IF(AI$225&gt;($G$223+$C253),INDEX($D$237:$W$237,,$C253)-SUM($D253:AH253),INDEX($D$237:$W$237,,$C253)/$G$223)))</f>
        <v>0</v>
      </c>
      <c r="AJ253" s="18">
        <f>IF($G$223="n/a",0,IF(AJ$225&lt;=$C253,0,IF(AJ$225&gt;($G$223+$C253),INDEX($D$237:$W$237,,$C253)-SUM($D253:AI253),INDEX($D$237:$W$237,,$C253)/$G$223)))</f>
        <v>0</v>
      </c>
      <c r="AK253" s="18">
        <f>IF($G$223="n/a",0,IF(AK$225&lt;=$C253,0,IF(AK$225&gt;($G$223+$C253),INDEX($D$237:$W$237,,$C253)-SUM($D253:AJ253),INDEX($D$237:$W$237,,$C253)/$G$223)))</f>
        <v>0</v>
      </c>
      <c r="AL253" s="18">
        <f>IF($G$223="n/a",0,IF(AL$225&lt;=$C253,0,IF(AL$225&gt;($G$223+$C253),INDEX($D$237:$W$237,,$C253)-SUM($D253:AK253),INDEX($D$237:$W$237,,$C253)/$G$223)))</f>
        <v>0</v>
      </c>
      <c r="AM253" s="18">
        <f>IF($G$223="n/a",0,IF(AM$225&lt;=$C253,0,IF(AM$225&gt;($G$223+$C253),INDEX($D$237:$W$237,,$C253)-SUM($D253:AL253),INDEX($D$237:$W$237,,$C253)/$G$223)))</f>
        <v>0</v>
      </c>
      <c r="AN253" s="18">
        <f>IF($G$223="n/a",0,IF(AN$225&lt;=$C253,0,IF(AN$225&gt;($G$223+$C253),INDEX($D$237:$W$237,,$C253)-SUM($D253:AM253),INDEX($D$237:$W$237,,$C253)/$G$223)))</f>
        <v>0</v>
      </c>
      <c r="AO253" s="18">
        <f>IF($G$223="n/a",0,IF(AO$225&lt;=$C253,0,IF(AO$225&gt;($G$223+$C253),INDEX($D$237:$W$237,,$C253)-SUM($D253:AN253),INDEX($D$237:$W$237,,$C253)/$G$223)))</f>
        <v>0</v>
      </c>
      <c r="AP253" s="18">
        <f>IF($G$223="n/a",0,IF(AP$225&lt;=$C253,0,IF(AP$225&gt;($G$223+$C253),INDEX($D$237:$W$237,,$C253)-SUM($D253:AO253),INDEX($D$237:$W$237,,$C253)/$G$223)))</f>
        <v>0</v>
      </c>
      <c r="AQ253" s="18">
        <f>IF($G$223="n/a",0,IF(AQ$225&lt;=$C253,0,IF(AQ$225&gt;($G$223+$C253),INDEX($D$237:$W$237,,$C253)-SUM($D253:AP253),INDEX($D$237:$W$237,,$C253)/$G$223)))</f>
        <v>0</v>
      </c>
      <c r="AR253" s="18">
        <f>IF($G$223="n/a",0,IF(AR$225&lt;=$C253,0,IF(AR$225&gt;($G$223+$C253),INDEX($D$237:$W$237,,$C253)-SUM($D253:AQ253),INDEX($D$237:$W$237,,$C253)/$G$223)))</f>
        <v>0</v>
      </c>
      <c r="AS253" s="18">
        <f>IF($G$223="n/a",0,IF(AS$225&lt;=$C253,0,IF(AS$225&gt;($G$223+$C253),INDEX($D$237:$W$237,,$C253)-SUM($D253:AR253),INDEX($D$237:$W$237,,$C253)/$G$223)))</f>
        <v>0</v>
      </c>
      <c r="AT253" s="18">
        <f>IF($G$223="n/a",0,IF(AT$225&lt;=$C253,0,IF(AT$225&gt;($G$223+$C253),INDEX($D$237:$W$237,,$C253)-SUM($D253:AS253),INDEX($D$237:$W$237,,$C253)/$G$223)))</f>
        <v>0</v>
      </c>
      <c r="AU253" s="18">
        <f>IF($G$223="n/a",0,IF(AU$225&lt;=$C253,0,IF(AU$225&gt;($G$223+$C253),INDEX($D$237:$W$237,,$C253)-SUM($D253:AT253),INDEX($D$237:$W$237,,$C253)/$G$223)))</f>
        <v>0</v>
      </c>
      <c r="AV253" s="18">
        <f>IF($G$223="n/a",0,IF(AV$225&lt;=$C253,0,IF(AV$225&gt;($G$223+$C253),INDEX($D$237:$W$237,,$C253)-SUM($D253:AU253),INDEX($D$237:$W$237,,$C253)/$G$223)))</f>
        <v>0</v>
      </c>
      <c r="AW253" s="18">
        <f>IF($G$223="n/a",0,IF(AW$225&lt;=$C253,0,IF(AW$225&gt;($G$223+$C253),INDEX($D$237:$W$237,,$C253)-SUM($D253:AV253),INDEX($D$237:$W$237,,$C253)/$G$223)))</f>
        <v>0</v>
      </c>
      <c r="AX253" s="18">
        <f>IF($G$223="n/a",0,IF(AX$225&lt;=$C253,0,IF(AX$225&gt;($G$223+$C253),INDEX($D$237:$W$237,,$C253)-SUM($D253:AW253),INDEX($D$237:$W$237,,$C253)/$G$223)))</f>
        <v>0</v>
      </c>
      <c r="AY253" s="18">
        <f>IF($G$223="n/a",0,IF(AY$225&lt;=$C253,0,IF(AY$225&gt;($G$223+$C253),INDEX($D$237:$W$237,,$C253)-SUM($D253:AX253),INDEX($D$237:$W$237,,$C253)/$G$223)))</f>
        <v>0</v>
      </c>
      <c r="AZ253" s="18">
        <f>IF($G$223="n/a",0,IF(AZ$225&lt;=$C253,0,IF(AZ$225&gt;($G$223+$C253),INDEX($D$237:$W$237,,$C253)-SUM($D253:AY253),INDEX($D$237:$W$237,,$C253)/$G$223)))</f>
        <v>0</v>
      </c>
      <c r="BA253" s="18">
        <f>IF($G$223="n/a",0,IF(BA$225&lt;=$C253,0,IF(BA$225&gt;($G$223+$C253),INDEX($D$237:$W$237,,$C253)-SUM($D253:AZ253),INDEX($D$237:$W$237,,$C253)/$G$223)))</f>
        <v>0</v>
      </c>
      <c r="BB253" s="18">
        <f>IF($G$223="n/a",0,IF(BB$225&lt;=$C253,0,IF(BB$225&gt;($G$223+$C253),INDEX($D$237:$W$237,,$C253)-SUM($D253:BA253),INDEX($D$237:$W$237,,$C253)/$G$223)))</f>
        <v>0</v>
      </c>
      <c r="BC253" s="18">
        <f>IF($G$223="n/a",0,IF(BC$225&lt;=$C253,0,IF(BC$225&gt;($G$223+$C253),INDEX($D$237:$W$237,,$C253)-SUM($D253:BB253),INDEX($D$237:$W$237,,$C253)/$G$223)))</f>
        <v>0</v>
      </c>
      <c r="BD253" s="18">
        <f>IF($G$223="n/a",0,IF(BD$225&lt;=$C253,0,IF(BD$225&gt;($G$223+$C253),INDEX($D$237:$W$237,,$C253)-SUM($D253:BC253),INDEX($D$237:$W$237,,$C253)/$G$223)))</f>
        <v>0</v>
      </c>
      <c r="BE253" s="18">
        <f>IF($G$223="n/a",0,IF(BE$225&lt;=$C253,0,IF(BE$225&gt;($G$223+$C253),INDEX($D$237:$W$237,,$C253)-SUM($D253:BD253),INDEX($D$237:$W$237,,$C253)/$G$223)))</f>
        <v>0</v>
      </c>
      <c r="BF253" s="18">
        <f>IF($G$223="n/a",0,IF(BF$225&lt;=$C253,0,IF(BF$225&gt;($G$223+$C253),INDEX($D$237:$W$237,,$C253)-SUM($D253:BE253),INDEX($D$237:$W$237,,$C253)/$G$223)))</f>
        <v>0</v>
      </c>
      <c r="BG253" s="18">
        <f>IF($G$223="n/a",0,IF(BG$225&lt;=$C253,0,IF(BG$225&gt;($G$223+$C253),INDEX($D$237:$W$237,,$C253)-SUM($D253:BF253),INDEX($D$237:$W$237,,$C253)/$G$223)))</f>
        <v>0</v>
      </c>
      <c r="BH253" s="18">
        <f>IF($G$223="n/a",0,IF(BH$225&lt;=$C253,0,IF(BH$225&gt;($G$223+$C253),INDEX($D$237:$W$237,,$C253)-SUM($D253:BG253),INDEX($D$237:$W$237,,$C253)/$G$223)))</f>
        <v>0</v>
      </c>
      <c r="BI253" s="18">
        <f>IF($G$223="n/a",0,IF(BI$225&lt;=$C253,0,IF(BI$225&gt;($G$223+$C253),INDEX($D$237:$W$237,,$C253)-SUM($D253:BH253),INDEX($D$237:$W$237,,$C253)/$G$223)))</f>
        <v>0</v>
      </c>
      <c r="BJ253" s="18">
        <f>IF($G$223="n/a",0,IF(BJ$225&lt;=$C253,0,IF(BJ$225&gt;($G$223+$C253),INDEX($D$237:$W$237,,$C253)-SUM($D253:BI253),INDEX($D$237:$W$237,,$C253)/$G$223)))</f>
        <v>0</v>
      </c>
      <c r="BK253" s="18">
        <f>IF($G$223="n/a",0,IF(BK$225&lt;=$C253,0,IF(BK$225&gt;($G$223+$C253),INDEX($D$237:$W$237,,$C253)-SUM($D253:BJ253),INDEX($D$237:$W$237,,$C253)/$G$223)))</f>
        <v>0</v>
      </c>
      <c r="BL253" s="18">
        <f>IF($G$223="n/a",0,IF(BL$225&lt;=$C253,0,IF(BL$225&gt;($G$223+$C253),INDEX($D$237:$W$237,,$C253)-SUM($D253:BK253),INDEX($D$237:$W$237,,$C253)/$G$223)))</f>
        <v>0</v>
      </c>
      <c r="BM253" s="18">
        <f>IF($G$223="n/a",0,IF(BM$225&lt;=$C253,0,IF(BM$225&gt;($G$223+$C253),INDEX($D$237:$W$237,,$C253)-SUM($D253:BL253),INDEX($D$237:$W$237,,$C253)/$G$223)))</f>
        <v>0</v>
      </c>
      <c r="BN253" s="18">
        <f>IF($G$223="n/a",0,IF(BN$225&lt;=$C253,0,IF(BN$225&gt;($G$223+$C253),INDEX($D$237:$W$237,,$C253)-SUM($D253:BM253),INDEX($D$237:$W$237,,$C253)/$G$223)))</f>
        <v>0</v>
      </c>
      <c r="BO253" s="18">
        <f>IF($G$223="n/a",0,IF(BO$225&lt;=$C253,0,IF(BO$225&gt;($G$223+$C253),INDEX($D$237:$W$237,,$C253)-SUM($D253:BN253),INDEX($D$237:$W$237,,$C253)/$G$223)))</f>
        <v>0</v>
      </c>
      <c r="BP253" s="18">
        <f>IF($G$223="n/a",0,IF(BP$225&lt;=$C253,0,IF(BP$225&gt;($G$223+$C253),INDEX($D$237:$W$237,,$C253)-SUM($D253:BO253),INDEX($D$237:$W$237,,$C253)/$G$223)))</f>
        <v>0</v>
      </c>
      <c r="BQ253" s="18">
        <f>IF($G$223="n/a",0,IF(BQ$225&lt;=$C253,0,IF(BQ$225&gt;($G$223+$C253),INDEX($D$237:$W$237,,$C253)-SUM($D253:BP253),INDEX($D$237:$W$237,,$C253)/$G$223)))</f>
        <v>0</v>
      </c>
      <c r="BR253" s="18">
        <f>IF($G$223="n/a",0,IF(BR$225&lt;=$C253,0,IF(BR$225&gt;($G$223+$C253),INDEX($D$237:$W$237,,$C253)-SUM($D253:BQ253),INDEX($D$237:$W$237,,$C253)/$G$223)))</f>
        <v>0</v>
      </c>
      <c r="BS253" s="18">
        <f>IF($G$223="n/a",0,IF(BS$225&lt;=$C253,0,IF(BS$225&gt;($G$223+$C253),INDEX($D$237:$W$237,,$C253)-SUM($D253:BR253),INDEX($D$237:$W$237,,$C253)/$G$223)))</f>
        <v>0</v>
      </c>
    </row>
    <row r="254" spans="2:71" outlineLevel="1">
      <c r="B254" s="24">
        <v>2025</v>
      </c>
      <c r="C254" s="24">
        <v>15</v>
      </c>
      <c r="E254" s="18">
        <f>IF($G$223="n/a",0,IF(E$225&lt;=$C254,0,IF(E$225&gt;($G$223+$C254),INDEX($D$237:$W$237,,$C254)-SUM($D254:D254),INDEX($D$237:$W$237,,$C254)/$G$223)))</f>
        <v>0</v>
      </c>
      <c r="F254" s="18">
        <f>IF($G$223="n/a",0,IF(F$225&lt;=$C254,0,IF(F$225&gt;($G$223+$C254),INDEX($D$237:$W$237,,$C254)-SUM($D254:E254),INDEX($D$237:$W$237,,$C254)/$G$223)))</f>
        <v>0</v>
      </c>
      <c r="G254" s="18">
        <f>IF($G$223="n/a",0,IF(G$225&lt;=$C254,0,IF(G$225&gt;($G$223+$C254),INDEX($D$237:$W$237,,$C254)-SUM($D254:F254),INDEX($D$237:$W$237,,$C254)/$G$223)))</f>
        <v>0</v>
      </c>
      <c r="H254" s="18">
        <f>IF($G$223="n/a",0,IF(H$225&lt;=$C254,0,IF(H$225&gt;($G$223+$C254),INDEX($D$237:$W$237,,$C254)-SUM($D254:G254),INDEX($D$237:$W$237,,$C254)/$G$223)))</f>
        <v>0</v>
      </c>
      <c r="I254" s="18">
        <f>IF($G$223="n/a",0,IF(I$225&lt;=$C254,0,IF(I$225&gt;($G$223+$C254),INDEX($D$237:$W$237,,$C254)-SUM($D254:H254),INDEX($D$237:$W$237,,$C254)/$G$223)))</f>
        <v>0</v>
      </c>
      <c r="J254" s="18">
        <f>IF($G$223="n/a",0,IF(J$225&lt;=$C254,0,IF(J$225&gt;($G$223+$C254),INDEX($D$237:$W$237,,$C254)-SUM($D254:I254),INDEX($D$237:$W$237,,$C254)/$G$223)))</f>
        <v>0</v>
      </c>
      <c r="K254" s="18">
        <f>IF($G$223="n/a",0,IF(K$225&lt;=$C254,0,IF(K$225&gt;($G$223+$C254),INDEX($D$237:$W$237,,$C254)-SUM($D254:J254),INDEX($D$237:$W$237,,$C254)/$G$223)))</f>
        <v>0</v>
      </c>
      <c r="L254" s="18">
        <f>IF($G$223="n/a",0,IF(L$225&lt;=$C254,0,IF(L$225&gt;($G$223+$C254),INDEX($D$237:$W$237,,$C254)-SUM($D254:K254),INDEX($D$237:$W$237,,$C254)/$G$223)))</f>
        <v>0</v>
      </c>
      <c r="M254" s="18">
        <f>IF($G$223="n/a",0,IF(M$225&lt;=$C254,0,IF(M$225&gt;($G$223+$C254),INDEX($D$237:$W$237,,$C254)-SUM($D254:L254),INDEX($D$237:$W$237,,$C254)/$G$223)))</f>
        <v>0</v>
      </c>
      <c r="N254" s="18">
        <f>IF($G$223="n/a",0,IF(N$225&lt;=$C254,0,IF(N$225&gt;($G$223+$C254),INDEX($D$237:$W$237,,$C254)-SUM($D254:M254),INDEX($D$237:$W$237,,$C254)/$G$223)))</f>
        <v>0</v>
      </c>
      <c r="O254" s="212">
        <f>IF($G$223="n/a",0,IF(O$225&lt;=$C254,0,IF(O$225&gt;($G$223+$C254),INDEX($D$237:$W$237,,$C254)-SUM($D254:N254),INDEX($D$237:$W$237,,$C254)/$G$223)))</f>
        <v>0</v>
      </c>
      <c r="P254" s="18">
        <f>IF($G$223="n/a",0,IF(P$225&lt;=$C254,0,IF(P$225&gt;($G$223+$C254),INDEX($D$237:$W$237,,$C254)-SUM($D254:O254),INDEX($D$237:$W$237,,$C254)/$G$223)))</f>
        <v>0</v>
      </c>
      <c r="Q254" s="18">
        <f>IF($G$223="n/a",0,IF(Q$225&lt;=$C254,0,IF(Q$225&gt;($G$223+$C254),INDEX($D$237:$W$237,,$C254)-SUM($D254:P254),INDEX($D$237:$W$237,,$C254)/$G$223)))</f>
        <v>0</v>
      </c>
      <c r="R254" s="18">
        <f>IF($G$223="n/a",0,IF(R$225&lt;=$C254,0,IF(R$225&gt;($G$223+$C254),INDEX($D$237:$W$237,,$C254)-SUM($D254:Q254),INDEX($D$237:$W$237,,$C254)/$G$223)))</f>
        <v>0</v>
      </c>
      <c r="S254" s="18">
        <f>IF($G$223="n/a",0,IF(S$225&lt;=$C254,0,IF(S$225&gt;($G$223+$C254),INDEX($D$237:$W$237,,$C254)-SUM($D254:R254),INDEX($D$237:$W$237,,$C254)/$G$223)))</f>
        <v>0</v>
      </c>
      <c r="T254" s="18">
        <f>IF($G$223="n/a",0,IF(T$225&lt;=$C254,0,IF(T$225&gt;($G$223+$C254),INDEX($D$237:$W$237,,$C254)-SUM($D254:S254),INDEX($D$237:$W$237,,$C254)/$G$223)))</f>
        <v>0</v>
      </c>
      <c r="U254" s="18">
        <f>IF($G$223="n/a",0,IF(U$225&lt;=$C254,0,IF(U$225&gt;($G$223+$C254),INDEX($D$237:$W$237,,$C254)-SUM($D254:T254),INDEX($D$237:$W$237,,$C254)/$G$223)))</f>
        <v>0</v>
      </c>
      <c r="V254" s="18">
        <f>IF($G$223="n/a",0,IF(V$225&lt;=$C254,0,IF(V$225&gt;($G$223+$C254),INDEX($D$237:$W$237,,$C254)-SUM($D254:U254),INDEX($D$237:$W$237,,$C254)/$G$223)))</f>
        <v>0</v>
      </c>
      <c r="W254" s="18">
        <f>IF($G$223="n/a",0,IF(W$225&lt;=$C254,0,IF(W$225&gt;($G$223+$C254),INDEX($D$237:$W$237,,$C254)-SUM($D254:V254),INDEX($D$237:$W$237,,$C254)/$G$223)))</f>
        <v>0</v>
      </c>
      <c r="X254" s="18">
        <f>IF($G$223="n/a",0,IF(X$225&lt;=$C254,0,IF(X$225&gt;($G$223+$C254),INDEX($D$237:$W$237,,$C254)-SUM($D254:W254),INDEX($D$237:$W$237,,$C254)/$G$223)))</f>
        <v>0</v>
      </c>
      <c r="Y254" s="18">
        <f>IF($G$223="n/a",0,IF(Y$225&lt;=$C254,0,IF(Y$225&gt;($G$223+$C254),INDEX($D$237:$W$237,,$C254)-SUM($D254:X254),INDEX($D$237:$W$237,,$C254)/$G$223)))</f>
        <v>0</v>
      </c>
      <c r="Z254" s="18">
        <f>IF($G$223="n/a",0,IF(Z$225&lt;=$C254,0,IF(Z$225&gt;($G$223+$C254),INDEX($D$237:$W$237,,$C254)-SUM($D254:Y254),INDEX($D$237:$W$237,,$C254)/$G$223)))</f>
        <v>0</v>
      </c>
      <c r="AA254" s="18">
        <f>IF($G$223="n/a",0,IF(AA$225&lt;=$C254,0,IF(AA$225&gt;($G$223+$C254),INDEX($D$237:$W$237,,$C254)-SUM($D254:Z254),INDEX($D$237:$W$237,,$C254)/$G$223)))</f>
        <v>0</v>
      </c>
      <c r="AB254" s="18">
        <f>IF($G$223="n/a",0,IF(AB$225&lt;=$C254,0,IF(AB$225&gt;($G$223+$C254),INDEX($D$237:$W$237,,$C254)-SUM($D254:AA254),INDEX($D$237:$W$237,,$C254)/$G$223)))</f>
        <v>0</v>
      </c>
      <c r="AC254" s="18">
        <f>IF($G$223="n/a",0,IF(AC$225&lt;=$C254,0,IF(AC$225&gt;($G$223+$C254),INDEX($D$237:$W$237,,$C254)-SUM($D254:AB254),INDEX($D$237:$W$237,,$C254)/$G$223)))</f>
        <v>0</v>
      </c>
      <c r="AD254" s="18">
        <f>IF($G$223="n/a",0,IF(AD$225&lt;=$C254,0,IF(AD$225&gt;($G$223+$C254),INDEX($D$237:$W$237,,$C254)-SUM($D254:AC254),INDEX($D$237:$W$237,,$C254)/$G$223)))</f>
        <v>0</v>
      </c>
      <c r="AE254" s="18">
        <f>IF($G$223="n/a",0,IF(AE$225&lt;=$C254,0,IF(AE$225&gt;($G$223+$C254),INDEX($D$237:$W$237,,$C254)-SUM($D254:AD254),INDEX($D$237:$W$237,,$C254)/$G$223)))</f>
        <v>0</v>
      </c>
      <c r="AF254" s="18">
        <f>IF($G$223="n/a",0,IF(AF$225&lt;=$C254,0,IF(AF$225&gt;($G$223+$C254),INDEX($D$237:$W$237,,$C254)-SUM($D254:AE254),INDEX($D$237:$W$237,,$C254)/$G$223)))</f>
        <v>0</v>
      </c>
      <c r="AG254" s="18">
        <f>IF($G$223="n/a",0,IF(AG$225&lt;=$C254,0,IF(AG$225&gt;($G$223+$C254),INDEX($D$237:$W$237,,$C254)-SUM($D254:AF254),INDEX($D$237:$W$237,,$C254)/$G$223)))</f>
        <v>0</v>
      </c>
      <c r="AH254" s="18">
        <f>IF($G$223="n/a",0,IF(AH$225&lt;=$C254,0,IF(AH$225&gt;($G$223+$C254),INDEX($D$237:$W$237,,$C254)-SUM($D254:AG254),INDEX($D$237:$W$237,,$C254)/$G$223)))</f>
        <v>0</v>
      </c>
      <c r="AI254" s="18">
        <f>IF($G$223="n/a",0,IF(AI$225&lt;=$C254,0,IF(AI$225&gt;($G$223+$C254),INDEX($D$237:$W$237,,$C254)-SUM($D254:AH254),INDEX($D$237:$W$237,,$C254)/$G$223)))</f>
        <v>0</v>
      </c>
      <c r="AJ254" s="18">
        <f>IF($G$223="n/a",0,IF(AJ$225&lt;=$C254,0,IF(AJ$225&gt;($G$223+$C254),INDEX($D$237:$W$237,,$C254)-SUM($D254:AI254),INDEX($D$237:$W$237,,$C254)/$G$223)))</f>
        <v>0</v>
      </c>
      <c r="AK254" s="18">
        <f>IF($G$223="n/a",0,IF(AK$225&lt;=$C254,0,IF(AK$225&gt;($G$223+$C254),INDEX($D$237:$W$237,,$C254)-SUM($D254:AJ254),INDEX($D$237:$W$237,,$C254)/$G$223)))</f>
        <v>0</v>
      </c>
      <c r="AL254" s="18">
        <f>IF($G$223="n/a",0,IF(AL$225&lt;=$C254,0,IF(AL$225&gt;($G$223+$C254),INDEX($D$237:$W$237,,$C254)-SUM($D254:AK254),INDEX($D$237:$W$237,,$C254)/$G$223)))</f>
        <v>0</v>
      </c>
      <c r="AM254" s="18">
        <f>IF($G$223="n/a",0,IF(AM$225&lt;=$C254,0,IF(AM$225&gt;($G$223+$C254),INDEX($D$237:$W$237,,$C254)-SUM($D254:AL254),INDEX($D$237:$W$237,,$C254)/$G$223)))</f>
        <v>0</v>
      </c>
      <c r="AN254" s="18">
        <f>IF($G$223="n/a",0,IF(AN$225&lt;=$C254,0,IF(AN$225&gt;($G$223+$C254),INDEX($D$237:$W$237,,$C254)-SUM($D254:AM254),INDEX($D$237:$W$237,,$C254)/$G$223)))</f>
        <v>0</v>
      </c>
      <c r="AO254" s="18">
        <f>IF($G$223="n/a",0,IF(AO$225&lt;=$C254,0,IF(AO$225&gt;($G$223+$C254),INDEX($D$237:$W$237,,$C254)-SUM($D254:AN254),INDEX($D$237:$W$237,,$C254)/$G$223)))</f>
        <v>0</v>
      </c>
      <c r="AP254" s="18">
        <f>IF($G$223="n/a",0,IF(AP$225&lt;=$C254,0,IF(AP$225&gt;($G$223+$C254),INDEX($D$237:$W$237,,$C254)-SUM($D254:AO254),INDEX($D$237:$W$237,,$C254)/$G$223)))</f>
        <v>0</v>
      </c>
      <c r="AQ254" s="18">
        <f>IF($G$223="n/a",0,IF(AQ$225&lt;=$C254,0,IF(AQ$225&gt;($G$223+$C254),INDEX($D$237:$W$237,,$C254)-SUM($D254:AP254),INDEX($D$237:$W$237,,$C254)/$G$223)))</f>
        <v>0</v>
      </c>
      <c r="AR254" s="18">
        <f>IF($G$223="n/a",0,IF(AR$225&lt;=$C254,0,IF(AR$225&gt;($G$223+$C254),INDEX($D$237:$W$237,,$C254)-SUM($D254:AQ254),INDEX($D$237:$W$237,,$C254)/$G$223)))</f>
        <v>0</v>
      </c>
      <c r="AS254" s="18">
        <f>IF($G$223="n/a",0,IF(AS$225&lt;=$C254,0,IF(AS$225&gt;($G$223+$C254),INDEX($D$237:$W$237,,$C254)-SUM($D254:AR254),INDEX($D$237:$W$237,,$C254)/$G$223)))</f>
        <v>0</v>
      </c>
      <c r="AT254" s="18">
        <f>IF($G$223="n/a",0,IF(AT$225&lt;=$C254,0,IF(AT$225&gt;($G$223+$C254),INDEX($D$237:$W$237,,$C254)-SUM($D254:AS254),INDEX($D$237:$W$237,,$C254)/$G$223)))</f>
        <v>0</v>
      </c>
      <c r="AU254" s="18">
        <f>IF($G$223="n/a",0,IF(AU$225&lt;=$C254,0,IF(AU$225&gt;($G$223+$C254),INDEX($D$237:$W$237,,$C254)-SUM($D254:AT254),INDEX($D$237:$W$237,,$C254)/$G$223)))</f>
        <v>0</v>
      </c>
      <c r="AV254" s="18">
        <f>IF($G$223="n/a",0,IF(AV$225&lt;=$C254,0,IF(AV$225&gt;($G$223+$C254),INDEX($D$237:$W$237,,$C254)-SUM($D254:AU254),INDEX($D$237:$W$237,,$C254)/$G$223)))</f>
        <v>0</v>
      </c>
      <c r="AW254" s="18">
        <f>IF($G$223="n/a",0,IF(AW$225&lt;=$C254,0,IF(AW$225&gt;($G$223+$C254),INDEX($D$237:$W$237,,$C254)-SUM($D254:AV254),INDEX($D$237:$W$237,,$C254)/$G$223)))</f>
        <v>0</v>
      </c>
      <c r="AX254" s="18">
        <f>IF($G$223="n/a",0,IF(AX$225&lt;=$C254,0,IF(AX$225&gt;($G$223+$C254),INDEX($D$237:$W$237,,$C254)-SUM($D254:AW254),INDEX($D$237:$W$237,,$C254)/$G$223)))</f>
        <v>0</v>
      </c>
      <c r="AY254" s="18">
        <f>IF($G$223="n/a",0,IF(AY$225&lt;=$C254,0,IF(AY$225&gt;($G$223+$C254),INDEX($D$237:$W$237,,$C254)-SUM($D254:AX254),INDEX($D$237:$W$237,,$C254)/$G$223)))</f>
        <v>0</v>
      </c>
      <c r="AZ254" s="18">
        <f>IF($G$223="n/a",0,IF(AZ$225&lt;=$C254,0,IF(AZ$225&gt;($G$223+$C254),INDEX($D$237:$W$237,,$C254)-SUM($D254:AY254),INDEX($D$237:$W$237,,$C254)/$G$223)))</f>
        <v>0</v>
      </c>
      <c r="BA254" s="18">
        <f>IF($G$223="n/a",0,IF(BA$225&lt;=$C254,0,IF(BA$225&gt;($G$223+$C254),INDEX($D$237:$W$237,,$C254)-SUM($D254:AZ254),INDEX($D$237:$W$237,,$C254)/$G$223)))</f>
        <v>0</v>
      </c>
      <c r="BB254" s="18">
        <f>IF($G$223="n/a",0,IF(BB$225&lt;=$C254,0,IF(BB$225&gt;($G$223+$C254),INDEX($D$237:$W$237,,$C254)-SUM($D254:BA254),INDEX($D$237:$W$237,,$C254)/$G$223)))</f>
        <v>0</v>
      </c>
      <c r="BC254" s="18">
        <f>IF($G$223="n/a",0,IF(BC$225&lt;=$C254,0,IF(BC$225&gt;($G$223+$C254),INDEX($D$237:$W$237,,$C254)-SUM($D254:BB254),INDEX($D$237:$W$237,,$C254)/$G$223)))</f>
        <v>0</v>
      </c>
      <c r="BD254" s="18">
        <f>IF($G$223="n/a",0,IF(BD$225&lt;=$C254,0,IF(BD$225&gt;($G$223+$C254),INDEX($D$237:$W$237,,$C254)-SUM($D254:BC254),INDEX($D$237:$W$237,,$C254)/$G$223)))</f>
        <v>0</v>
      </c>
      <c r="BE254" s="18">
        <f>IF($G$223="n/a",0,IF(BE$225&lt;=$C254,0,IF(BE$225&gt;($G$223+$C254),INDEX($D$237:$W$237,,$C254)-SUM($D254:BD254),INDEX($D$237:$W$237,,$C254)/$G$223)))</f>
        <v>0</v>
      </c>
      <c r="BF254" s="18">
        <f>IF($G$223="n/a",0,IF(BF$225&lt;=$C254,0,IF(BF$225&gt;($G$223+$C254),INDEX($D$237:$W$237,,$C254)-SUM($D254:BE254),INDEX($D$237:$W$237,,$C254)/$G$223)))</f>
        <v>0</v>
      </c>
      <c r="BG254" s="18">
        <f>IF($G$223="n/a",0,IF(BG$225&lt;=$C254,0,IF(BG$225&gt;($G$223+$C254),INDEX($D$237:$W$237,,$C254)-SUM($D254:BF254),INDEX($D$237:$W$237,,$C254)/$G$223)))</f>
        <v>0</v>
      </c>
      <c r="BH254" s="18">
        <f>IF($G$223="n/a",0,IF(BH$225&lt;=$C254,0,IF(BH$225&gt;($G$223+$C254),INDEX($D$237:$W$237,,$C254)-SUM($D254:BG254),INDEX($D$237:$W$237,,$C254)/$G$223)))</f>
        <v>0</v>
      </c>
      <c r="BI254" s="18">
        <f>IF($G$223="n/a",0,IF(BI$225&lt;=$C254,0,IF(BI$225&gt;($G$223+$C254),INDEX($D$237:$W$237,,$C254)-SUM($D254:BH254),INDEX($D$237:$W$237,,$C254)/$G$223)))</f>
        <v>0</v>
      </c>
      <c r="BJ254" s="18">
        <f>IF($G$223="n/a",0,IF(BJ$225&lt;=$C254,0,IF(BJ$225&gt;($G$223+$C254),INDEX($D$237:$W$237,,$C254)-SUM($D254:BI254),INDEX($D$237:$W$237,,$C254)/$G$223)))</f>
        <v>0</v>
      </c>
      <c r="BK254" s="18">
        <f>IF($G$223="n/a",0,IF(BK$225&lt;=$C254,0,IF(BK$225&gt;($G$223+$C254),INDEX($D$237:$W$237,,$C254)-SUM($D254:BJ254),INDEX($D$237:$W$237,,$C254)/$G$223)))</f>
        <v>0</v>
      </c>
      <c r="BL254" s="18">
        <f>IF($G$223="n/a",0,IF(BL$225&lt;=$C254,0,IF(BL$225&gt;($G$223+$C254),INDEX($D$237:$W$237,,$C254)-SUM($D254:BK254),INDEX($D$237:$W$237,,$C254)/$G$223)))</f>
        <v>0</v>
      </c>
      <c r="BM254" s="18">
        <f>IF($G$223="n/a",0,IF(BM$225&lt;=$C254,0,IF(BM$225&gt;($G$223+$C254),INDEX($D$237:$W$237,,$C254)-SUM($D254:BL254),INDEX($D$237:$W$237,,$C254)/$G$223)))</f>
        <v>0</v>
      </c>
      <c r="BN254" s="18">
        <f>IF($G$223="n/a",0,IF(BN$225&lt;=$C254,0,IF(BN$225&gt;($G$223+$C254),INDEX($D$237:$W$237,,$C254)-SUM($D254:BM254),INDEX($D$237:$W$237,,$C254)/$G$223)))</f>
        <v>0</v>
      </c>
      <c r="BO254" s="18">
        <f>IF($G$223="n/a",0,IF(BO$225&lt;=$C254,0,IF(BO$225&gt;($G$223+$C254),INDEX($D$237:$W$237,,$C254)-SUM($D254:BN254),INDEX($D$237:$W$237,,$C254)/$G$223)))</f>
        <v>0</v>
      </c>
      <c r="BP254" s="18">
        <f>IF($G$223="n/a",0,IF(BP$225&lt;=$C254,0,IF(BP$225&gt;($G$223+$C254),INDEX($D$237:$W$237,,$C254)-SUM($D254:BO254),INDEX($D$237:$W$237,,$C254)/$G$223)))</f>
        <v>0</v>
      </c>
      <c r="BQ254" s="18">
        <f>IF($G$223="n/a",0,IF(BQ$225&lt;=$C254,0,IF(BQ$225&gt;($G$223+$C254),INDEX($D$237:$W$237,,$C254)-SUM($D254:BP254),INDEX($D$237:$W$237,,$C254)/$G$223)))</f>
        <v>0</v>
      </c>
      <c r="BR254" s="18">
        <f>IF($G$223="n/a",0,IF(BR$225&lt;=$C254,0,IF(BR$225&gt;($G$223+$C254),INDEX($D$237:$W$237,,$C254)-SUM($D254:BQ254),INDEX($D$237:$W$237,,$C254)/$G$223)))</f>
        <v>0</v>
      </c>
      <c r="BS254" s="18">
        <f>IF($G$223="n/a",0,IF(BS$225&lt;=$C254,0,IF(BS$225&gt;($G$223+$C254),INDEX($D$237:$W$237,,$C254)-SUM($D254:BR254),INDEX($D$237:$W$237,,$C254)/$G$223)))</f>
        <v>0</v>
      </c>
    </row>
    <row r="255" spans="2:71" outlineLevel="1">
      <c r="B255" s="24">
        <v>2026</v>
      </c>
      <c r="C255" s="24">
        <v>16</v>
      </c>
      <c r="E255" s="18">
        <f>IF($G$223="n/a",0,IF(E$225&lt;=$C255,0,IF(E$225&gt;($G$223+$C255),INDEX($D$237:$W$237,,$C255)-SUM($D255:D255),INDEX($D$237:$W$237,,$C255)/$G$223)))</f>
        <v>0</v>
      </c>
      <c r="F255" s="18">
        <f>IF($G$223="n/a",0,IF(F$225&lt;=$C255,0,IF(F$225&gt;($G$223+$C255),INDEX($D$237:$W$237,,$C255)-SUM($D255:E255),INDEX($D$237:$W$237,,$C255)/$G$223)))</f>
        <v>0</v>
      </c>
      <c r="G255" s="18">
        <f>IF($G$223="n/a",0,IF(G$225&lt;=$C255,0,IF(G$225&gt;($G$223+$C255),INDEX($D$237:$W$237,,$C255)-SUM($D255:F255),INDEX($D$237:$W$237,,$C255)/$G$223)))</f>
        <v>0</v>
      </c>
      <c r="H255" s="18">
        <f>IF($G$223="n/a",0,IF(H$225&lt;=$C255,0,IF(H$225&gt;($G$223+$C255),INDEX($D$237:$W$237,,$C255)-SUM($D255:G255),INDEX($D$237:$W$237,,$C255)/$G$223)))</f>
        <v>0</v>
      </c>
      <c r="I255" s="18">
        <f>IF($G$223="n/a",0,IF(I$225&lt;=$C255,0,IF(I$225&gt;($G$223+$C255),INDEX($D$237:$W$237,,$C255)-SUM($D255:H255),INDEX($D$237:$W$237,,$C255)/$G$223)))</f>
        <v>0</v>
      </c>
      <c r="J255" s="18">
        <f>IF($G$223="n/a",0,IF(J$225&lt;=$C255,0,IF(J$225&gt;($G$223+$C255),INDEX($D$237:$W$237,,$C255)-SUM($D255:I255),INDEX($D$237:$W$237,,$C255)/$G$223)))</f>
        <v>0</v>
      </c>
      <c r="K255" s="18">
        <f>IF($G$223="n/a",0,IF(K$225&lt;=$C255,0,IF(K$225&gt;($G$223+$C255),INDEX($D$237:$W$237,,$C255)-SUM($D255:J255),INDEX($D$237:$W$237,,$C255)/$G$223)))</f>
        <v>0</v>
      </c>
      <c r="L255" s="18">
        <f>IF($G$223="n/a",0,IF(L$225&lt;=$C255,0,IF(L$225&gt;($G$223+$C255),INDEX($D$237:$W$237,,$C255)-SUM($D255:K255),INDEX($D$237:$W$237,,$C255)/$G$223)))</f>
        <v>0</v>
      </c>
      <c r="M255" s="18">
        <f>IF($G$223="n/a",0,IF(M$225&lt;=$C255,0,IF(M$225&gt;($G$223+$C255),INDEX($D$237:$W$237,,$C255)-SUM($D255:L255),INDEX($D$237:$W$237,,$C255)/$G$223)))</f>
        <v>0</v>
      </c>
      <c r="N255" s="18">
        <f>IF($G$223="n/a",0,IF(N$225&lt;=$C255,0,IF(N$225&gt;($G$223+$C255),INDEX($D$237:$W$237,,$C255)-SUM($D255:M255),INDEX($D$237:$W$237,,$C255)/$G$223)))</f>
        <v>0</v>
      </c>
      <c r="O255" s="212">
        <f>IF($G$223="n/a",0,IF(O$225&lt;=$C255,0,IF(O$225&gt;($G$223+$C255),INDEX($D$237:$W$237,,$C255)-SUM($D255:N255),INDEX($D$237:$W$237,,$C255)/$G$223)))</f>
        <v>0</v>
      </c>
      <c r="P255" s="18">
        <f>IF($G$223="n/a",0,IF(P$225&lt;=$C255,0,IF(P$225&gt;($G$223+$C255),INDEX($D$237:$W$237,,$C255)-SUM($D255:O255),INDEX($D$237:$W$237,,$C255)/$G$223)))</f>
        <v>0</v>
      </c>
      <c r="Q255" s="18">
        <f>IF($G$223="n/a",0,IF(Q$225&lt;=$C255,0,IF(Q$225&gt;($G$223+$C255),INDEX($D$237:$W$237,,$C255)-SUM($D255:P255),INDEX($D$237:$W$237,,$C255)/$G$223)))</f>
        <v>0</v>
      </c>
      <c r="R255" s="18">
        <f>IF($G$223="n/a",0,IF(R$225&lt;=$C255,0,IF(R$225&gt;($G$223+$C255),INDEX($D$237:$W$237,,$C255)-SUM($D255:Q255),INDEX($D$237:$W$237,,$C255)/$G$223)))</f>
        <v>0</v>
      </c>
      <c r="S255" s="18">
        <f>IF($G$223="n/a",0,IF(S$225&lt;=$C255,0,IF(S$225&gt;($G$223+$C255),INDEX($D$237:$W$237,,$C255)-SUM($D255:R255),INDEX($D$237:$W$237,,$C255)/$G$223)))</f>
        <v>0</v>
      </c>
      <c r="T255" s="18">
        <f>IF($G$223="n/a",0,IF(T$225&lt;=$C255,0,IF(T$225&gt;($G$223+$C255),INDEX($D$237:$W$237,,$C255)-SUM($D255:S255),INDEX($D$237:$W$237,,$C255)/$G$223)))</f>
        <v>0</v>
      </c>
      <c r="U255" s="18">
        <f>IF($G$223="n/a",0,IF(U$225&lt;=$C255,0,IF(U$225&gt;($G$223+$C255),INDEX($D$237:$W$237,,$C255)-SUM($D255:T255),INDEX($D$237:$W$237,,$C255)/$G$223)))</f>
        <v>0</v>
      </c>
      <c r="V255" s="18">
        <f>IF($G$223="n/a",0,IF(V$225&lt;=$C255,0,IF(V$225&gt;($G$223+$C255),INDEX($D$237:$W$237,,$C255)-SUM($D255:U255),INDEX($D$237:$W$237,,$C255)/$G$223)))</f>
        <v>0</v>
      </c>
      <c r="W255" s="18">
        <f>IF($G$223="n/a",0,IF(W$225&lt;=$C255,0,IF(W$225&gt;($G$223+$C255),INDEX($D$237:$W$237,,$C255)-SUM($D255:V255),INDEX($D$237:$W$237,,$C255)/$G$223)))</f>
        <v>0</v>
      </c>
      <c r="X255" s="18">
        <f>IF($G$223="n/a",0,IF(X$225&lt;=$C255,0,IF(X$225&gt;($G$223+$C255),INDEX($D$237:$W$237,,$C255)-SUM($D255:W255),INDEX($D$237:$W$237,,$C255)/$G$223)))</f>
        <v>0</v>
      </c>
      <c r="Y255" s="18">
        <f>IF($G$223="n/a",0,IF(Y$225&lt;=$C255,0,IF(Y$225&gt;($G$223+$C255),INDEX($D$237:$W$237,,$C255)-SUM($D255:X255),INDEX($D$237:$W$237,,$C255)/$G$223)))</f>
        <v>0</v>
      </c>
      <c r="Z255" s="18">
        <f>IF($G$223="n/a",0,IF(Z$225&lt;=$C255,0,IF(Z$225&gt;($G$223+$C255),INDEX($D$237:$W$237,,$C255)-SUM($D255:Y255),INDEX($D$237:$W$237,,$C255)/$G$223)))</f>
        <v>0</v>
      </c>
      <c r="AA255" s="18">
        <f>IF($G$223="n/a",0,IF(AA$225&lt;=$C255,0,IF(AA$225&gt;($G$223+$C255),INDEX($D$237:$W$237,,$C255)-SUM($D255:Z255),INDEX($D$237:$W$237,,$C255)/$G$223)))</f>
        <v>0</v>
      </c>
      <c r="AB255" s="18">
        <f>IF($G$223="n/a",0,IF(AB$225&lt;=$C255,0,IF(AB$225&gt;($G$223+$C255),INDEX($D$237:$W$237,,$C255)-SUM($D255:AA255),INDEX($D$237:$W$237,,$C255)/$G$223)))</f>
        <v>0</v>
      </c>
      <c r="AC255" s="18">
        <f>IF($G$223="n/a",0,IF(AC$225&lt;=$C255,0,IF(AC$225&gt;($G$223+$C255),INDEX($D$237:$W$237,,$C255)-SUM($D255:AB255),INDEX($D$237:$W$237,,$C255)/$G$223)))</f>
        <v>0</v>
      </c>
      <c r="AD255" s="18">
        <f>IF($G$223="n/a",0,IF(AD$225&lt;=$C255,0,IF(AD$225&gt;($G$223+$C255),INDEX($D$237:$W$237,,$C255)-SUM($D255:AC255),INDEX($D$237:$W$237,,$C255)/$G$223)))</f>
        <v>0</v>
      </c>
      <c r="AE255" s="18">
        <f>IF($G$223="n/a",0,IF(AE$225&lt;=$C255,0,IF(AE$225&gt;($G$223+$C255),INDEX($D$237:$W$237,,$C255)-SUM($D255:AD255),INDEX($D$237:$W$237,,$C255)/$G$223)))</f>
        <v>0</v>
      </c>
      <c r="AF255" s="18">
        <f>IF($G$223="n/a",0,IF(AF$225&lt;=$C255,0,IF(AF$225&gt;($G$223+$C255),INDEX($D$237:$W$237,,$C255)-SUM($D255:AE255),INDEX($D$237:$W$237,,$C255)/$G$223)))</f>
        <v>0</v>
      </c>
      <c r="AG255" s="18">
        <f>IF($G$223="n/a",0,IF(AG$225&lt;=$C255,0,IF(AG$225&gt;($G$223+$C255),INDEX($D$237:$W$237,,$C255)-SUM($D255:AF255),INDEX($D$237:$W$237,,$C255)/$G$223)))</f>
        <v>0</v>
      </c>
      <c r="AH255" s="18">
        <f>IF($G$223="n/a",0,IF(AH$225&lt;=$C255,0,IF(AH$225&gt;($G$223+$C255),INDEX($D$237:$W$237,,$C255)-SUM($D255:AG255),INDEX($D$237:$W$237,,$C255)/$G$223)))</f>
        <v>0</v>
      </c>
      <c r="AI255" s="18">
        <f>IF($G$223="n/a",0,IF(AI$225&lt;=$C255,0,IF(AI$225&gt;($G$223+$C255),INDEX($D$237:$W$237,,$C255)-SUM($D255:AH255),INDEX($D$237:$W$237,,$C255)/$G$223)))</f>
        <v>0</v>
      </c>
      <c r="AJ255" s="18">
        <f>IF($G$223="n/a",0,IF(AJ$225&lt;=$C255,0,IF(AJ$225&gt;($G$223+$C255),INDEX($D$237:$W$237,,$C255)-SUM($D255:AI255),INDEX($D$237:$W$237,,$C255)/$G$223)))</f>
        <v>0</v>
      </c>
      <c r="AK255" s="18">
        <f>IF($G$223="n/a",0,IF(AK$225&lt;=$C255,0,IF(AK$225&gt;($G$223+$C255),INDEX($D$237:$W$237,,$C255)-SUM($D255:AJ255),INDEX($D$237:$W$237,,$C255)/$G$223)))</f>
        <v>0</v>
      </c>
      <c r="AL255" s="18">
        <f>IF($G$223="n/a",0,IF(AL$225&lt;=$C255,0,IF(AL$225&gt;($G$223+$C255),INDEX($D$237:$W$237,,$C255)-SUM($D255:AK255),INDEX($D$237:$W$237,,$C255)/$G$223)))</f>
        <v>0</v>
      </c>
      <c r="AM255" s="18">
        <f>IF($G$223="n/a",0,IF(AM$225&lt;=$C255,0,IF(AM$225&gt;($G$223+$C255),INDEX($D$237:$W$237,,$C255)-SUM($D255:AL255),INDEX($D$237:$W$237,,$C255)/$G$223)))</f>
        <v>0</v>
      </c>
      <c r="AN255" s="18">
        <f>IF($G$223="n/a",0,IF(AN$225&lt;=$C255,0,IF(AN$225&gt;($G$223+$C255),INDEX($D$237:$W$237,,$C255)-SUM($D255:AM255),INDEX($D$237:$W$237,,$C255)/$G$223)))</f>
        <v>0</v>
      </c>
      <c r="AO255" s="18">
        <f>IF($G$223="n/a",0,IF(AO$225&lt;=$C255,0,IF(AO$225&gt;($G$223+$C255),INDEX($D$237:$W$237,,$C255)-SUM($D255:AN255),INDEX($D$237:$W$237,,$C255)/$G$223)))</f>
        <v>0</v>
      </c>
      <c r="AP255" s="18">
        <f>IF($G$223="n/a",0,IF(AP$225&lt;=$C255,0,IF(AP$225&gt;($G$223+$C255),INDEX($D$237:$W$237,,$C255)-SUM($D255:AO255),INDEX($D$237:$W$237,,$C255)/$G$223)))</f>
        <v>0</v>
      </c>
      <c r="AQ255" s="18">
        <f>IF($G$223="n/a",0,IF(AQ$225&lt;=$C255,0,IF(AQ$225&gt;($G$223+$C255),INDEX($D$237:$W$237,,$C255)-SUM($D255:AP255),INDEX($D$237:$W$237,,$C255)/$G$223)))</f>
        <v>0</v>
      </c>
      <c r="AR255" s="18">
        <f>IF($G$223="n/a",0,IF(AR$225&lt;=$C255,0,IF(AR$225&gt;($G$223+$C255),INDEX($D$237:$W$237,,$C255)-SUM($D255:AQ255),INDEX($D$237:$W$237,,$C255)/$G$223)))</f>
        <v>0</v>
      </c>
      <c r="AS255" s="18">
        <f>IF($G$223="n/a",0,IF(AS$225&lt;=$C255,0,IF(AS$225&gt;($G$223+$C255),INDEX($D$237:$W$237,,$C255)-SUM($D255:AR255),INDEX($D$237:$W$237,,$C255)/$G$223)))</f>
        <v>0</v>
      </c>
      <c r="AT255" s="18">
        <f>IF($G$223="n/a",0,IF(AT$225&lt;=$C255,0,IF(AT$225&gt;($G$223+$C255),INDEX($D$237:$W$237,,$C255)-SUM($D255:AS255),INDEX($D$237:$W$237,,$C255)/$G$223)))</f>
        <v>0</v>
      </c>
      <c r="AU255" s="18">
        <f>IF($G$223="n/a",0,IF(AU$225&lt;=$C255,0,IF(AU$225&gt;($G$223+$C255),INDEX($D$237:$W$237,,$C255)-SUM($D255:AT255),INDEX($D$237:$W$237,,$C255)/$G$223)))</f>
        <v>0</v>
      </c>
      <c r="AV255" s="18">
        <f>IF($G$223="n/a",0,IF(AV$225&lt;=$C255,0,IF(AV$225&gt;($G$223+$C255),INDEX($D$237:$W$237,,$C255)-SUM($D255:AU255),INDEX($D$237:$W$237,,$C255)/$G$223)))</f>
        <v>0</v>
      </c>
      <c r="AW255" s="18">
        <f>IF($G$223="n/a",0,IF(AW$225&lt;=$C255,0,IF(AW$225&gt;($G$223+$C255),INDEX($D$237:$W$237,,$C255)-SUM($D255:AV255),INDEX($D$237:$W$237,,$C255)/$G$223)))</f>
        <v>0</v>
      </c>
      <c r="AX255" s="18">
        <f>IF($G$223="n/a",0,IF(AX$225&lt;=$C255,0,IF(AX$225&gt;($G$223+$C255),INDEX($D$237:$W$237,,$C255)-SUM($D255:AW255),INDEX($D$237:$W$237,,$C255)/$G$223)))</f>
        <v>0</v>
      </c>
      <c r="AY255" s="18">
        <f>IF($G$223="n/a",0,IF(AY$225&lt;=$C255,0,IF(AY$225&gt;($G$223+$C255),INDEX($D$237:$W$237,,$C255)-SUM($D255:AX255),INDEX($D$237:$W$237,,$C255)/$G$223)))</f>
        <v>0</v>
      </c>
      <c r="AZ255" s="18">
        <f>IF($G$223="n/a",0,IF(AZ$225&lt;=$C255,0,IF(AZ$225&gt;($G$223+$C255),INDEX($D$237:$W$237,,$C255)-SUM($D255:AY255),INDEX($D$237:$W$237,,$C255)/$G$223)))</f>
        <v>0</v>
      </c>
      <c r="BA255" s="18">
        <f>IF($G$223="n/a",0,IF(BA$225&lt;=$C255,0,IF(BA$225&gt;($G$223+$C255),INDEX($D$237:$W$237,,$C255)-SUM($D255:AZ255),INDEX($D$237:$W$237,,$C255)/$G$223)))</f>
        <v>0</v>
      </c>
      <c r="BB255" s="18">
        <f>IF($G$223="n/a",0,IF(BB$225&lt;=$C255,0,IF(BB$225&gt;($G$223+$C255),INDEX($D$237:$W$237,,$C255)-SUM($D255:BA255),INDEX($D$237:$W$237,,$C255)/$G$223)))</f>
        <v>0</v>
      </c>
      <c r="BC255" s="18">
        <f>IF($G$223="n/a",0,IF(BC$225&lt;=$C255,0,IF(BC$225&gt;($G$223+$C255),INDEX($D$237:$W$237,,$C255)-SUM($D255:BB255),INDEX($D$237:$W$237,,$C255)/$G$223)))</f>
        <v>0</v>
      </c>
      <c r="BD255" s="18">
        <f>IF($G$223="n/a",0,IF(BD$225&lt;=$C255,0,IF(BD$225&gt;($G$223+$C255),INDEX($D$237:$W$237,,$C255)-SUM($D255:BC255),INDEX($D$237:$W$237,,$C255)/$G$223)))</f>
        <v>0</v>
      </c>
      <c r="BE255" s="18">
        <f>IF($G$223="n/a",0,IF(BE$225&lt;=$C255,0,IF(BE$225&gt;($G$223+$C255),INDEX($D$237:$W$237,,$C255)-SUM($D255:BD255),INDEX($D$237:$W$237,,$C255)/$G$223)))</f>
        <v>0</v>
      </c>
      <c r="BF255" s="18">
        <f>IF($G$223="n/a",0,IF(BF$225&lt;=$C255,0,IF(BF$225&gt;($G$223+$C255),INDEX($D$237:$W$237,,$C255)-SUM($D255:BE255),INDEX($D$237:$W$237,,$C255)/$G$223)))</f>
        <v>0</v>
      </c>
      <c r="BG255" s="18">
        <f>IF($G$223="n/a",0,IF(BG$225&lt;=$C255,0,IF(BG$225&gt;($G$223+$C255),INDEX($D$237:$W$237,,$C255)-SUM($D255:BF255),INDEX($D$237:$W$237,,$C255)/$G$223)))</f>
        <v>0</v>
      </c>
      <c r="BH255" s="18">
        <f>IF($G$223="n/a",0,IF(BH$225&lt;=$C255,0,IF(BH$225&gt;($G$223+$C255),INDEX($D$237:$W$237,,$C255)-SUM($D255:BG255),INDEX($D$237:$W$237,,$C255)/$G$223)))</f>
        <v>0</v>
      </c>
      <c r="BI255" s="18">
        <f>IF($G$223="n/a",0,IF(BI$225&lt;=$C255,0,IF(BI$225&gt;($G$223+$C255),INDEX($D$237:$W$237,,$C255)-SUM($D255:BH255),INDEX($D$237:$W$237,,$C255)/$G$223)))</f>
        <v>0</v>
      </c>
      <c r="BJ255" s="18">
        <f>IF($G$223="n/a",0,IF(BJ$225&lt;=$C255,0,IF(BJ$225&gt;($G$223+$C255),INDEX($D$237:$W$237,,$C255)-SUM($D255:BI255),INDEX($D$237:$W$237,,$C255)/$G$223)))</f>
        <v>0</v>
      </c>
      <c r="BK255" s="18">
        <f>IF($G$223="n/a",0,IF(BK$225&lt;=$C255,0,IF(BK$225&gt;($G$223+$C255),INDEX($D$237:$W$237,,$C255)-SUM($D255:BJ255),INDEX($D$237:$W$237,,$C255)/$G$223)))</f>
        <v>0</v>
      </c>
      <c r="BL255" s="18">
        <f>IF($G$223="n/a",0,IF(BL$225&lt;=$C255,0,IF(BL$225&gt;($G$223+$C255),INDEX($D$237:$W$237,,$C255)-SUM($D255:BK255),INDEX($D$237:$W$237,,$C255)/$G$223)))</f>
        <v>0</v>
      </c>
      <c r="BM255" s="18">
        <f>IF($G$223="n/a",0,IF(BM$225&lt;=$C255,0,IF(BM$225&gt;($G$223+$C255),INDEX($D$237:$W$237,,$C255)-SUM($D255:BL255),INDEX($D$237:$W$237,,$C255)/$G$223)))</f>
        <v>0</v>
      </c>
      <c r="BN255" s="18">
        <f>IF($G$223="n/a",0,IF(BN$225&lt;=$C255,0,IF(BN$225&gt;($G$223+$C255),INDEX($D$237:$W$237,,$C255)-SUM($D255:BM255),INDEX($D$237:$W$237,,$C255)/$G$223)))</f>
        <v>0</v>
      </c>
      <c r="BO255" s="18">
        <f>IF($G$223="n/a",0,IF(BO$225&lt;=$C255,0,IF(BO$225&gt;($G$223+$C255),INDEX($D$237:$W$237,,$C255)-SUM($D255:BN255),INDEX($D$237:$W$237,,$C255)/$G$223)))</f>
        <v>0</v>
      </c>
      <c r="BP255" s="18">
        <f>IF($G$223="n/a",0,IF(BP$225&lt;=$C255,0,IF(BP$225&gt;($G$223+$C255),INDEX($D$237:$W$237,,$C255)-SUM($D255:BO255),INDEX($D$237:$W$237,,$C255)/$G$223)))</f>
        <v>0</v>
      </c>
      <c r="BQ255" s="18">
        <f>IF($G$223="n/a",0,IF(BQ$225&lt;=$C255,0,IF(BQ$225&gt;($G$223+$C255),INDEX($D$237:$W$237,,$C255)-SUM($D255:BP255),INDEX($D$237:$W$237,,$C255)/$G$223)))</f>
        <v>0</v>
      </c>
      <c r="BR255" s="18">
        <f>IF($G$223="n/a",0,IF(BR$225&lt;=$C255,0,IF(BR$225&gt;($G$223+$C255),INDEX($D$237:$W$237,,$C255)-SUM($D255:BQ255),INDEX($D$237:$W$237,,$C255)/$G$223)))</f>
        <v>0</v>
      </c>
      <c r="BS255" s="18">
        <f>IF($G$223="n/a",0,IF(BS$225&lt;=$C255,0,IF(BS$225&gt;($G$223+$C255),INDEX($D$237:$W$237,,$C255)-SUM($D255:BR255),INDEX($D$237:$W$237,,$C255)/$G$223)))</f>
        <v>0</v>
      </c>
    </row>
    <row r="256" spans="2:71" outlineLevel="1">
      <c r="B256" s="24">
        <v>2027</v>
      </c>
      <c r="C256" s="24">
        <v>17</v>
      </c>
      <c r="E256" s="18">
        <f>IF($G$223="n/a",0,IF(E$225&lt;=$C256,0,IF(E$225&gt;($G$223+$C256),INDEX($D$237:$W$237,,$C256)-SUM($D256:D256),INDEX($D$237:$W$237,,$C256)/$G$223)))</f>
        <v>0</v>
      </c>
      <c r="F256" s="18">
        <f>IF($G$223="n/a",0,IF(F$225&lt;=$C256,0,IF(F$225&gt;($G$223+$C256),INDEX($D$237:$W$237,,$C256)-SUM($D256:E256),INDEX($D$237:$W$237,,$C256)/$G$223)))</f>
        <v>0</v>
      </c>
      <c r="G256" s="18">
        <f>IF($G$223="n/a",0,IF(G$225&lt;=$C256,0,IF(G$225&gt;($G$223+$C256),INDEX($D$237:$W$237,,$C256)-SUM($D256:F256),INDEX($D$237:$W$237,,$C256)/$G$223)))</f>
        <v>0</v>
      </c>
      <c r="H256" s="18">
        <f>IF($G$223="n/a",0,IF(H$225&lt;=$C256,0,IF(H$225&gt;($G$223+$C256),INDEX($D$237:$W$237,,$C256)-SUM($D256:G256),INDEX($D$237:$W$237,,$C256)/$G$223)))</f>
        <v>0</v>
      </c>
      <c r="I256" s="18">
        <f>IF($G$223="n/a",0,IF(I$225&lt;=$C256,0,IF(I$225&gt;($G$223+$C256),INDEX($D$237:$W$237,,$C256)-SUM($D256:H256),INDEX($D$237:$W$237,,$C256)/$G$223)))</f>
        <v>0</v>
      </c>
      <c r="J256" s="18">
        <f>IF($G$223="n/a",0,IF(J$225&lt;=$C256,0,IF(J$225&gt;($G$223+$C256),INDEX($D$237:$W$237,,$C256)-SUM($D256:I256),INDEX($D$237:$W$237,,$C256)/$G$223)))</f>
        <v>0</v>
      </c>
      <c r="K256" s="18">
        <f>IF($G$223="n/a",0,IF(K$225&lt;=$C256,0,IF(K$225&gt;($G$223+$C256),INDEX($D$237:$W$237,,$C256)-SUM($D256:J256),INDEX($D$237:$W$237,,$C256)/$G$223)))</f>
        <v>0</v>
      </c>
      <c r="L256" s="18">
        <f>IF($G$223="n/a",0,IF(L$225&lt;=$C256,0,IF(L$225&gt;($G$223+$C256),INDEX($D$237:$W$237,,$C256)-SUM($D256:K256),INDEX($D$237:$W$237,,$C256)/$G$223)))</f>
        <v>0</v>
      </c>
      <c r="M256" s="18">
        <f>IF($G$223="n/a",0,IF(M$225&lt;=$C256,0,IF(M$225&gt;($G$223+$C256),INDEX($D$237:$W$237,,$C256)-SUM($D256:L256),INDEX($D$237:$W$237,,$C256)/$G$223)))</f>
        <v>0</v>
      </c>
      <c r="N256" s="18">
        <f>IF($G$223="n/a",0,IF(N$225&lt;=$C256,0,IF(N$225&gt;($G$223+$C256),INDEX($D$237:$W$237,,$C256)-SUM($D256:M256),INDEX($D$237:$W$237,,$C256)/$G$223)))</f>
        <v>0</v>
      </c>
      <c r="O256" s="212">
        <f>IF($G$223="n/a",0,IF(O$225&lt;=$C256,0,IF(O$225&gt;($G$223+$C256),INDEX($D$237:$W$237,,$C256)-SUM($D256:N256),INDEX($D$237:$W$237,,$C256)/$G$223)))</f>
        <v>0</v>
      </c>
      <c r="P256" s="18">
        <f>IF($G$223="n/a",0,IF(P$225&lt;=$C256,0,IF(P$225&gt;($G$223+$C256),INDEX($D$237:$W$237,,$C256)-SUM($D256:O256),INDEX($D$237:$W$237,,$C256)/$G$223)))</f>
        <v>0</v>
      </c>
      <c r="Q256" s="18">
        <f>IF($G$223="n/a",0,IF(Q$225&lt;=$C256,0,IF(Q$225&gt;($G$223+$C256),INDEX($D$237:$W$237,,$C256)-SUM($D256:P256),INDEX($D$237:$W$237,,$C256)/$G$223)))</f>
        <v>0</v>
      </c>
      <c r="R256" s="18">
        <f>IF($G$223="n/a",0,IF(R$225&lt;=$C256,0,IF(R$225&gt;($G$223+$C256),INDEX($D$237:$W$237,,$C256)-SUM($D256:Q256),INDEX($D$237:$W$237,,$C256)/$G$223)))</f>
        <v>0</v>
      </c>
      <c r="S256" s="18">
        <f>IF($G$223="n/a",0,IF(S$225&lt;=$C256,0,IF(S$225&gt;($G$223+$C256),INDEX($D$237:$W$237,,$C256)-SUM($D256:R256),INDEX($D$237:$W$237,,$C256)/$G$223)))</f>
        <v>0</v>
      </c>
      <c r="T256" s="18">
        <f>IF($G$223="n/a",0,IF(T$225&lt;=$C256,0,IF(T$225&gt;($G$223+$C256),INDEX($D$237:$W$237,,$C256)-SUM($D256:S256),INDEX($D$237:$W$237,,$C256)/$G$223)))</f>
        <v>0</v>
      </c>
      <c r="U256" s="18">
        <f>IF($G$223="n/a",0,IF(U$225&lt;=$C256,0,IF(U$225&gt;($G$223+$C256),INDEX($D$237:$W$237,,$C256)-SUM($D256:T256),INDEX($D$237:$W$237,,$C256)/$G$223)))</f>
        <v>0</v>
      </c>
      <c r="V256" s="18">
        <f>IF($G$223="n/a",0,IF(V$225&lt;=$C256,0,IF(V$225&gt;($G$223+$C256),INDEX($D$237:$W$237,,$C256)-SUM($D256:U256),INDEX($D$237:$W$237,,$C256)/$G$223)))</f>
        <v>0</v>
      </c>
      <c r="W256" s="18">
        <f>IF($G$223="n/a",0,IF(W$225&lt;=$C256,0,IF(W$225&gt;($G$223+$C256),INDEX($D$237:$W$237,,$C256)-SUM($D256:V256),INDEX($D$237:$W$237,,$C256)/$G$223)))</f>
        <v>0</v>
      </c>
      <c r="X256" s="18">
        <f>IF($G$223="n/a",0,IF(X$225&lt;=$C256,0,IF(X$225&gt;($G$223+$C256),INDEX($D$237:$W$237,,$C256)-SUM($D256:W256),INDEX($D$237:$W$237,,$C256)/$G$223)))</f>
        <v>0</v>
      </c>
      <c r="Y256" s="18">
        <f>IF($G$223="n/a",0,IF(Y$225&lt;=$C256,0,IF(Y$225&gt;($G$223+$C256),INDEX($D$237:$W$237,,$C256)-SUM($D256:X256),INDEX($D$237:$W$237,,$C256)/$G$223)))</f>
        <v>0</v>
      </c>
      <c r="Z256" s="18">
        <f>IF($G$223="n/a",0,IF(Z$225&lt;=$C256,0,IF(Z$225&gt;($G$223+$C256),INDEX($D$237:$W$237,,$C256)-SUM($D256:Y256),INDEX($D$237:$W$237,,$C256)/$G$223)))</f>
        <v>0</v>
      </c>
      <c r="AA256" s="18">
        <f>IF($G$223="n/a",0,IF(AA$225&lt;=$C256,0,IF(AA$225&gt;($G$223+$C256),INDEX($D$237:$W$237,,$C256)-SUM($D256:Z256),INDEX($D$237:$W$237,,$C256)/$G$223)))</f>
        <v>0</v>
      </c>
      <c r="AB256" s="18">
        <f>IF($G$223="n/a",0,IF(AB$225&lt;=$C256,0,IF(AB$225&gt;($G$223+$C256),INDEX($D$237:$W$237,,$C256)-SUM($D256:AA256),INDEX($D$237:$W$237,,$C256)/$G$223)))</f>
        <v>0</v>
      </c>
      <c r="AC256" s="18">
        <f>IF($G$223="n/a",0,IF(AC$225&lt;=$C256,0,IF(AC$225&gt;($G$223+$C256),INDEX($D$237:$W$237,,$C256)-SUM($D256:AB256),INDEX($D$237:$W$237,,$C256)/$G$223)))</f>
        <v>0</v>
      </c>
      <c r="AD256" s="18">
        <f>IF($G$223="n/a",0,IF(AD$225&lt;=$C256,0,IF(AD$225&gt;($G$223+$C256),INDEX($D$237:$W$237,,$C256)-SUM($D256:AC256),INDEX($D$237:$W$237,,$C256)/$G$223)))</f>
        <v>0</v>
      </c>
      <c r="AE256" s="18">
        <f>IF($G$223="n/a",0,IF(AE$225&lt;=$C256,0,IF(AE$225&gt;($G$223+$C256),INDEX($D$237:$W$237,,$C256)-SUM($D256:AD256),INDEX($D$237:$W$237,,$C256)/$G$223)))</f>
        <v>0</v>
      </c>
      <c r="AF256" s="18">
        <f>IF($G$223="n/a",0,IF(AF$225&lt;=$C256,0,IF(AF$225&gt;($G$223+$C256),INDEX($D$237:$W$237,,$C256)-SUM($D256:AE256),INDEX($D$237:$W$237,,$C256)/$G$223)))</f>
        <v>0</v>
      </c>
      <c r="AG256" s="18">
        <f>IF($G$223="n/a",0,IF(AG$225&lt;=$C256,0,IF(AG$225&gt;($G$223+$C256),INDEX($D$237:$W$237,,$C256)-SUM($D256:AF256),INDEX($D$237:$W$237,,$C256)/$G$223)))</f>
        <v>0</v>
      </c>
      <c r="AH256" s="18">
        <f>IF($G$223="n/a",0,IF(AH$225&lt;=$C256,0,IF(AH$225&gt;($G$223+$C256),INDEX($D$237:$W$237,,$C256)-SUM($D256:AG256),INDEX($D$237:$W$237,,$C256)/$G$223)))</f>
        <v>0</v>
      </c>
      <c r="AI256" s="18">
        <f>IF($G$223="n/a",0,IF(AI$225&lt;=$C256,0,IF(AI$225&gt;($G$223+$C256),INDEX($D$237:$W$237,,$C256)-SUM($D256:AH256),INDEX($D$237:$W$237,,$C256)/$G$223)))</f>
        <v>0</v>
      </c>
      <c r="AJ256" s="18">
        <f>IF($G$223="n/a",0,IF(AJ$225&lt;=$C256,0,IF(AJ$225&gt;($G$223+$C256),INDEX($D$237:$W$237,,$C256)-SUM($D256:AI256),INDEX($D$237:$W$237,,$C256)/$G$223)))</f>
        <v>0</v>
      </c>
      <c r="AK256" s="18">
        <f>IF($G$223="n/a",0,IF(AK$225&lt;=$C256,0,IF(AK$225&gt;($G$223+$C256),INDEX($D$237:$W$237,,$C256)-SUM($D256:AJ256),INDEX($D$237:$W$237,,$C256)/$G$223)))</f>
        <v>0</v>
      </c>
      <c r="AL256" s="18">
        <f>IF($G$223="n/a",0,IF(AL$225&lt;=$C256,0,IF(AL$225&gt;($G$223+$C256),INDEX($D$237:$W$237,,$C256)-SUM($D256:AK256),INDEX($D$237:$W$237,,$C256)/$G$223)))</f>
        <v>0</v>
      </c>
      <c r="AM256" s="18">
        <f>IF($G$223="n/a",0,IF(AM$225&lt;=$C256,0,IF(AM$225&gt;($G$223+$C256),INDEX($D$237:$W$237,,$C256)-SUM($D256:AL256),INDEX($D$237:$W$237,,$C256)/$G$223)))</f>
        <v>0</v>
      </c>
      <c r="AN256" s="18">
        <f>IF($G$223="n/a",0,IF(AN$225&lt;=$C256,0,IF(AN$225&gt;($G$223+$C256),INDEX($D$237:$W$237,,$C256)-SUM($D256:AM256),INDEX($D$237:$W$237,,$C256)/$G$223)))</f>
        <v>0</v>
      </c>
      <c r="AO256" s="18">
        <f>IF($G$223="n/a",0,IF(AO$225&lt;=$C256,0,IF(AO$225&gt;($G$223+$C256),INDEX($D$237:$W$237,,$C256)-SUM($D256:AN256),INDEX($D$237:$W$237,,$C256)/$G$223)))</f>
        <v>0</v>
      </c>
      <c r="AP256" s="18">
        <f>IF($G$223="n/a",0,IF(AP$225&lt;=$C256,0,IF(AP$225&gt;($G$223+$C256),INDEX($D$237:$W$237,,$C256)-SUM($D256:AO256),INDEX($D$237:$W$237,,$C256)/$G$223)))</f>
        <v>0</v>
      </c>
      <c r="AQ256" s="18">
        <f>IF($G$223="n/a",0,IF(AQ$225&lt;=$C256,0,IF(AQ$225&gt;($G$223+$C256),INDEX($D$237:$W$237,,$C256)-SUM($D256:AP256),INDEX($D$237:$W$237,,$C256)/$G$223)))</f>
        <v>0</v>
      </c>
      <c r="AR256" s="18">
        <f>IF($G$223="n/a",0,IF(AR$225&lt;=$C256,0,IF(AR$225&gt;($G$223+$C256),INDEX($D$237:$W$237,,$C256)-SUM($D256:AQ256),INDEX($D$237:$W$237,,$C256)/$G$223)))</f>
        <v>0</v>
      </c>
      <c r="AS256" s="18">
        <f>IF($G$223="n/a",0,IF(AS$225&lt;=$C256,0,IF(AS$225&gt;($G$223+$C256),INDEX($D$237:$W$237,,$C256)-SUM($D256:AR256),INDEX($D$237:$W$237,,$C256)/$G$223)))</f>
        <v>0</v>
      </c>
      <c r="AT256" s="18">
        <f>IF($G$223="n/a",0,IF(AT$225&lt;=$C256,0,IF(AT$225&gt;($G$223+$C256),INDEX($D$237:$W$237,,$C256)-SUM($D256:AS256),INDEX($D$237:$W$237,,$C256)/$G$223)))</f>
        <v>0</v>
      </c>
      <c r="AU256" s="18">
        <f>IF($G$223="n/a",0,IF(AU$225&lt;=$C256,0,IF(AU$225&gt;($G$223+$C256),INDEX($D$237:$W$237,,$C256)-SUM($D256:AT256),INDEX($D$237:$W$237,,$C256)/$G$223)))</f>
        <v>0</v>
      </c>
      <c r="AV256" s="18">
        <f>IF($G$223="n/a",0,IF(AV$225&lt;=$C256,0,IF(AV$225&gt;($G$223+$C256),INDEX($D$237:$W$237,,$C256)-SUM($D256:AU256),INDEX($D$237:$W$237,,$C256)/$G$223)))</f>
        <v>0</v>
      </c>
      <c r="AW256" s="18">
        <f>IF($G$223="n/a",0,IF(AW$225&lt;=$C256,0,IF(AW$225&gt;($G$223+$C256),INDEX($D$237:$W$237,,$C256)-SUM($D256:AV256),INDEX($D$237:$W$237,,$C256)/$G$223)))</f>
        <v>0</v>
      </c>
      <c r="AX256" s="18">
        <f>IF($G$223="n/a",0,IF(AX$225&lt;=$C256,0,IF(AX$225&gt;($G$223+$C256),INDEX($D$237:$W$237,,$C256)-SUM($D256:AW256),INDEX($D$237:$W$237,,$C256)/$G$223)))</f>
        <v>0</v>
      </c>
      <c r="AY256" s="18">
        <f>IF($G$223="n/a",0,IF(AY$225&lt;=$C256,0,IF(AY$225&gt;($G$223+$C256),INDEX($D$237:$W$237,,$C256)-SUM($D256:AX256),INDEX($D$237:$W$237,,$C256)/$G$223)))</f>
        <v>0</v>
      </c>
      <c r="AZ256" s="18">
        <f>IF($G$223="n/a",0,IF(AZ$225&lt;=$C256,0,IF(AZ$225&gt;($G$223+$C256),INDEX($D$237:$W$237,,$C256)-SUM($D256:AY256),INDEX($D$237:$W$237,,$C256)/$G$223)))</f>
        <v>0</v>
      </c>
      <c r="BA256" s="18">
        <f>IF($G$223="n/a",0,IF(BA$225&lt;=$C256,0,IF(BA$225&gt;($G$223+$C256),INDEX($D$237:$W$237,,$C256)-SUM($D256:AZ256),INDEX($D$237:$W$237,,$C256)/$G$223)))</f>
        <v>0</v>
      </c>
      <c r="BB256" s="18">
        <f>IF($G$223="n/a",0,IF(BB$225&lt;=$C256,0,IF(BB$225&gt;($G$223+$C256),INDEX($D$237:$W$237,,$C256)-SUM($D256:BA256),INDEX($D$237:$W$237,,$C256)/$G$223)))</f>
        <v>0</v>
      </c>
      <c r="BC256" s="18">
        <f>IF($G$223="n/a",0,IF(BC$225&lt;=$C256,0,IF(BC$225&gt;($G$223+$C256),INDEX($D$237:$W$237,,$C256)-SUM($D256:BB256),INDEX($D$237:$W$237,,$C256)/$G$223)))</f>
        <v>0</v>
      </c>
      <c r="BD256" s="18">
        <f>IF($G$223="n/a",0,IF(BD$225&lt;=$C256,0,IF(BD$225&gt;($G$223+$C256),INDEX($D$237:$W$237,,$C256)-SUM($D256:BC256),INDEX($D$237:$W$237,,$C256)/$G$223)))</f>
        <v>0</v>
      </c>
      <c r="BE256" s="18">
        <f>IF($G$223="n/a",0,IF(BE$225&lt;=$C256,0,IF(BE$225&gt;($G$223+$C256),INDEX($D$237:$W$237,,$C256)-SUM($D256:BD256),INDEX($D$237:$W$237,,$C256)/$G$223)))</f>
        <v>0</v>
      </c>
      <c r="BF256" s="18">
        <f>IF($G$223="n/a",0,IF(BF$225&lt;=$C256,0,IF(BF$225&gt;($G$223+$C256),INDEX($D$237:$W$237,,$C256)-SUM($D256:BE256),INDEX($D$237:$W$237,,$C256)/$G$223)))</f>
        <v>0</v>
      </c>
      <c r="BG256" s="18">
        <f>IF($G$223="n/a",0,IF(BG$225&lt;=$C256,0,IF(BG$225&gt;($G$223+$C256),INDEX($D$237:$W$237,,$C256)-SUM($D256:BF256),INDEX($D$237:$W$237,,$C256)/$G$223)))</f>
        <v>0</v>
      </c>
      <c r="BH256" s="18">
        <f>IF($G$223="n/a",0,IF(BH$225&lt;=$C256,0,IF(BH$225&gt;($G$223+$C256),INDEX($D$237:$W$237,,$C256)-SUM($D256:BG256),INDEX($D$237:$W$237,,$C256)/$G$223)))</f>
        <v>0</v>
      </c>
      <c r="BI256" s="18">
        <f>IF($G$223="n/a",0,IF(BI$225&lt;=$C256,0,IF(BI$225&gt;($G$223+$C256),INDEX($D$237:$W$237,,$C256)-SUM($D256:BH256),INDEX($D$237:$W$237,,$C256)/$G$223)))</f>
        <v>0</v>
      </c>
      <c r="BJ256" s="18">
        <f>IF($G$223="n/a",0,IF(BJ$225&lt;=$C256,0,IF(BJ$225&gt;($G$223+$C256),INDEX($D$237:$W$237,,$C256)-SUM($D256:BI256),INDEX($D$237:$W$237,,$C256)/$G$223)))</f>
        <v>0</v>
      </c>
      <c r="BK256" s="18">
        <f>IF($G$223="n/a",0,IF(BK$225&lt;=$C256,0,IF(BK$225&gt;($G$223+$C256),INDEX($D$237:$W$237,,$C256)-SUM($D256:BJ256),INDEX($D$237:$W$237,,$C256)/$G$223)))</f>
        <v>0</v>
      </c>
      <c r="BL256" s="18">
        <f>IF($G$223="n/a",0,IF(BL$225&lt;=$C256,0,IF(BL$225&gt;($G$223+$C256),INDEX($D$237:$W$237,,$C256)-SUM($D256:BK256),INDEX($D$237:$W$237,,$C256)/$G$223)))</f>
        <v>0</v>
      </c>
      <c r="BM256" s="18">
        <f>IF($G$223="n/a",0,IF(BM$225&lt;=$C256,0,IF(BM$225&gt;($G$223+$C256),INDEX($D$237:$W$237,,$C256)-SUM($D256:BL256),INDEX($D$237:$W$237,,$C256)/$G$223)))</f>
        <v>0</v>
      </c>
      <c r="BN256" s="18">
        <f>IF($G$223="n/a",0,IF(BN$225&lt;=$C256,0,IF(BN$225&gt;($G$223+$C256),INDEX($D$237:$W$237,,$C256)-SUM($D256:BM256),INDEX($D$237:$W$237,,$C256)/$G$223)))</f>
        <v>0</v>
      </c>
      <c r="BO256" s="18">
        <f>IF($G$223="n/a",0,IF(BO$225&lt;=$C256,0,IF(BO$225&gt;($G$223+$C256),INDEX($D$237:$W$237,,$C256)-SUM($D256:BN256),INDEX($D$237:$W$237,,$C256)/$G$223)))</f>
        <v>0</v>
      </c>
      <c r="BP256" s="18">
        <f>IF($G$223="n/a",0,IF(BP$225&lt;=$C256,0,IF(BP$225&gt;($G$223+$C256),INDEX($D$237:$W$237,,$C256)-SUM($D256:BO256),INDEX($D$237:$W$237,,$C256)/$G$223)))</f>
        <v>0</v>
      </c>
      <c r="BQ256" s="18">
        <f>IF($G$223="n/a",0,IF(BQ$225&lt;=$C256,0,IF(BQ$225&gt;($G$223+$C256),INDEX($D$237:$W$237,,$C256)-SUM($D256:BP256),INDEX($D$237:$W$237,,$C256)/$G$223)))</f>
        <v>0</v>
      </c>
      <c r="BR256" s="18">
        <f>IF($G$223="n/a",0,IF(BR$225&lt;=$C256,0,IF(BR$225&gt;($G$223+$C256),INDEX($D$237:$W$237,,$C256)-SUM($D256:BQ256),INDEX($D$237:$W$237,,$C256)/$G$223)))</f>
        <v>0</v>
      </c>
      <c r="BS256" s="18">
        <f>IF($G$223="n/a",0,IF(BS$225&lt;=$C256,0,IF(BS$225&gt;($G$223+$C256),INDEX($D$237:$W$237,,$C256)-SUM($D256:BR256),INDEX($D$237:$W$237,,$C256)/$G$223)))</f>
        <v>0</v>
      </c>
    </row>
    <row r="257" spans="2:71" outlineLevel="1">
      <c r="B257" s="24">
        <v>2028</v>
      </c>
      <c r="C257" s="24">
        <v>18</v>
      </c>
      <c r="E257" s="18">
        <f>IF($G$223="n/a",0,IF(E$225&lt;=$C257,0,IF(E$225&gt;($G$223+$C257),INDEX($D$237:$W$237,,$C257)-SUM($D257:D257),INDEX($D$237:$W$237,,$C257)/$G$223)))</f>
        <v>0</v>
      </c>
      <c r="F257" s="18">
        <f>IF($G$223="n/a",0,IF(F$225&lt;=$C257,0,IF(F$225&gt;($G$223+$C257),INDEX($D$237:$W$237,,$C257)-SUM($D257:E257),INDEX($D$237:$W$237,,$C257)/$G$223)))</f>
        <v>0</v>
      </c>
      <c r="G257" s="18">
        <f>IF($G$223="n/a",0,IF(G$225&lt;=$C257,0,IF(G$225&gt;($G$223+$C257),INDEX($D$237:$W$237,,$C257)-SUM($D257:F257),INDEX($D$237:$W$237,,$C257)/$G$223)))</f>
        <v>0</v>
      </c>
      <c r="H257" s="18">
        <f>IF($G$223="n/a",0,IF(H$225&lt;=$C257,0,IF(H$225&gt;($G$223+$C257),INDEX($D$237:$W$237,,$C257)-SUM($D257:G257),INDEX($D$237:$W$237,,$C257)/$G$223)))</f>
        <v>0</v>
      </c>
      <c r="I257" s="18">
        <f>IF($G$223="n/a",0,IF(I$225&lt;=$C257,0,IF(I$225&gt;($G$223+$C257),INDEX($D$237:$W$237,,$C257)-SUM($D257:H257),INDEX($D$237:$W$237,,$C257)/$G$223)))</f>
        <v>0</v>
      </c>
      <c r="J257" s="18">
        <f>IF($G$223="n/a",0,IF(J$225&lt;=$C257,0,IF(J$225&gt;($G$223+$C257),INDEX($D$237:$W$237,,$C257)-SUM($D257:I257),INDEX($D$237:$W$237,,$C257)/$G$223)))</f>
        <v>0</v>
      </c>
      <c r="K257" s="18">
        <f>IF($G$223="n/a",0,IF(K$225&lt;=$C257,0,IF(K$225&gt;($G$223+$C257),INDEX($D$237:$W$237,,$C257)-SUM($D257:J257),INDEX($D$237:$W$237,,$C257)/$G$223)))</f>
        <v>0</v>
      </c>
      <c r="L257" s="18">
        <f>IF($G$223="n/a",0,IF(L$225&lt;=$C257,0,IF(L$225&gt;($G$223+$C257),INDEX($D$237:$W$237,,$C257)-SUM($D257:K257),INDEX($D$237:$W$237,,$C257)/$G$223)))</f>
        <v>0</v>
      </c>
      <c r="M257" s="18">
        <f>IF($G$223="n/a",0,IF(M$225&lt;=$C257,0,IF(M$225&gt;($G$223+$C257),INDEX($D$237:$W$237,,$C257)-SUM($D257:L257),INDEX($D$237:$W$237,,$C257)/$G$223)))</f>
        <v>0</v>
      </c>
      <c r="N257" s="18">
        <f>IF($G$223="n/a",0,IF(N$225&lt;=$C257,0,IF(N$225&gt;($G$223+$C257),INDEX($D$237:$W$237,,$C257)-SUM($D257:M257),INDEX($D$237:$W$237,,$C257)/$G$223)))</f>
        <v>0</v>
      </c>
      <c r="O257" s="212">
        <f>IF($G$223="n/a",0,IF(O$225&lt;=$C257,0,IF(O$225&gt;($G$223+$C257),INDEX($D$237:$W$237,,$C257)-SUM($D257:N257),INDEX($D$237:$W$237,,$C257)/$G$223)))</f>
        <v>0</v>
      </c>
      <c r="P257" s="18">
        <f>IF($G$223="n/a",0,IF(P$225&lt;=$C257,0,IF(P$225&gt;($G$223+$C257),INDEX($D$237:$W$237,,$C257)-SUM($D257:O257),INDEX($D$237:$W$237,,$C257)/$G$223)))</f>
        <v>0</v>
      </c>
      <c r="Q257" s="18">
        <f>IF($G$223="n/a",0,IF(Q$225&lt;=$C257,0,IF(Q$225&gt;($G$223+$C257),INDEX($D$237:$W$237,,$C257)-SUM($D257:P257),INDEX($D$237:$W$237,,$C257)/$G$223)))</f>
        <v>0</v>
      </c>
      <c r="R257" s="18">
        <f>IF($G$223="n/a",0,IF(R$225&lt;=$C257,0,IF(R$225&gt;($G$223+$C257),INDEX($D$237:$W$237,,$C257)-SUM($D257:Q257),INDEX($D$237:$W$237,,$C257)/$G$223)))</f>
        <v>0</v>
      </c>
      <c r="S257" s="18">
        <f>IF($G$223="n/a",0,IF(S$225&lt;=$C257,0,IF(S$225&gt;($G$223+$C257),INDEX($D$237:$W$237,,$C257)-SUM($D257:R257),INDEX($D$237:$W$237,,$C257)/$G$223)))</f>
        <v>0</v>
      </c>
      <c r="T257" s="18">
        <f>IF($G$223="n/a",0,IF(T$225&lt;=$C257,0,IF(T$225&gt;($G$223+$C257),INDEX($D$237:$W$237,,$C257)-SUM($D257:S257),INDEX($D$237:$W$237,,$C257)/$G$223)))</f>
        <v>0</v>
      </c>
      <c r="U257" s="18">
        <f>IF($G$223="n/a",0,IF(U$225&lt;=$C257,0,IF(U$225&gt;($G$223+$C257),INDEX($D$237:$W$237,,$C257)-SUM($D257:T257),INDEX($D$237:$W$237,,$C257)/$G$223)))</f>
        <v>0</v>
      </c>
      <c r="V257" s="18">
        <f>IF($G$223="n/a",0,IF(V$225&lt;=$C257,0,IF(V$225&gt;($G$223+$C257),INDEX($D$237:$W$237,,$C257)-SUM($D257:U257),INDEX($D$237:$W$237,,$C257)/$G$223)))</f>
        <v>0</v>
      </c>
      <c r="W257" s="18">
        <f>IF($G$223="n/a",0,IF(W$225&lt;=$C257,0,IF(W$225&gt;($G$223+$C257),INDEX($D$237:$W$237,,$C257)-SUM($D257:V257),INDEX($D$237:$W$237,,$C257)/$G$223)))</f>
        <v>0</v>
      </c>
      <c r="X257" s="18">
        <f>IF($G$223="n/a",0,IF(X$225&lt;=$C257,0,IF(X$225&gt;($G$223+$C257),INDEX($D$237:$W$237,,$C257)-SUM($D257:W257),INDEX($D$237:$W$237,,$C257)/$G$223)))</f>
        <v>0</v>
      </c>
      <c r="Y257" s="18">
        <f>IF($G$223="n/a",0,IF(Y$225&lt;=$C257,0,IF(Y$225&gt;($G$223+$C257),INDEX($D$237:$W$237,,$C257)-SUM($D257:X257),INDEX($D$237:$W$237,,$C257)/$G$223)))</f>
        <v>0</v>
      </c>
      <c r="Z257" s="18">
        <f>IF($G$223="n/a",0,IF(Z$225&lt;=$C257,0,IF(Z$225&gt;($G$223+$C257),INDEX($D$237:$W$237,,$C257)-SUM($D257:Y257),INDEX($D$237:$W$237,,$C257)/$G$223)))</f>
        <v>0</v>
      </c>
      <c r="AA257" s="18">
        <f>IF($G$223="n/a",0,IF(AA$225&lt;=$C257,0,IF(AA$225&gt;($G$223+$C257),INDEX($D$237:$W$237,,$C257)-SUM($D257:Z257),INDEX($D$237:$W$237,,$C257)/$G$223)))</f>
        <v>0</v>
      </c>
      <c r="AB257" s="18">
        <f>IF($G$223="n/a",0,IF(AB$225&lt;=$C257,0,IF(AB$225&gt;($G$223+$C257),INDEX($D$237:$W$237,,$C257)-SUM($D257:AA257),INDEX($D$237:$W$237,,$C257)/$G$223)))</f>
        <v>0</v>
      </c>
      <c r="AC257" s="18">
        <f>IF($G$223="n/a",0,IF(AC$225&lt;=$C257,0,IF(AC$225&gt;($G$223+$C257),INDEX($D$237:$W$237,,$C257)-SUM($D257:AB257),INDEX($D$237:$W$237,,$C257)/$G$223)))</f>
        <v>0</v>
      </c>
      <c r="AD257" s="18">
        <f>IF($G$223="n/a",0,IF(AD$225&lt;=$C257,0,IF(AD$225&gt;($G$223+$C257),INDEX($D$237:$W$237,,$C257)-SUM($D257:AC257),INDEX($D$237:$W$237,,$C257)/$G$223)))</f>
        <v>0</v>
      </c>
      <c r="AE257" s="18">
        <f>IF($G$223="n/a",0,IF(AE$225&lt;=$C257,0,IF(AE$225&gt;($G$223+$C257),INDEX($D$237:$W$237,,$C257)-SUM($D257:AD257),INDEX($D$237:$W$237,,$C257)/$G$223)))</f>
        <v>0</v>
      </c>
      <c r="AF257" s="18">
        <f>IF($G$223="n/a",0,IF(AF$225&lt;=$C257,0,IF(AF$225&gt;($G$223+$C257),INDEX($D$237:$W$237,,$C257)-SUM($D257:AE257),INDEX($D$237:$W$237,,$C257)/$G$223)))</f>
        <v>0</v>
      </c>
      <c r="AG257" s="18">
        <f>IF($G$223="n/a",0,IF(AG$225&lt;=$C257,0,IF(AG$225&gt;($G$223+$C257),INDEX($D$237:$W$237,,$C257)-SUM($D257:AF257),INDEX($D$237:$W$237,,$C257)/$G$223)))</f>
        <v>0</v>
      </c>
      <c r="AH257" s="18">
        <f>IF($G$223="n/a",0,IF(AH$225&lt;=$C257,0,IF(AH$225&gt;($G$223+$C257),INDEX($D$237:$W$237,,$C257)-SUM($D257:AG257),INDEX($D$237:$W$237,,$C257)/$G$223)))</f>
        <v>0</v>
      </c>
      <c r="AI257" s="18">
        <f>IF($G$223="n/a",0,IF(AI$225&lt;=$C257,0,IF(AI$225&gt;($G$223+$C257),INDEX($D$237:$W$237,,$C257)-SUM($D257:AH257),INDEX($D$237:$W$237,,$C257)/$G$223)))</f>
        <v>0</v>
      </c>
      <c r="AJ257" s="18">
        <f>IF($G$223="n/a",0,IF(AJ$225&lt;=$C257,0,IF(AJ$225&gt;($G$223+$C257),INDEX($D$237:$W$237,,$C257)-SUM($D257:AI257),INDEX($D$237:$W$237,,$C257)/$G$223)))</f>
        <v>0</v>
      </c>
      <c r="AK257" s="18">
        <f>IF($G$223="n/a",0,IF(AK$225&lt;=$C257,0,IF(AK$225&gt;($G$223+$C257),INDEX($D$237:$W$237,,$C257)-SUM($D257:AJ257),INDEX($D$237:$W$237,,$C257)/$G$223)))</f>
        <v>0</v>
      </c>
      <c r="AL257" s="18">
        <f>IF($G$223="n/a",0,IF(AL$225&lt;=$C257,0,IF(AL$225&gt;($G$223+$C257),INDEX($D$237:$W$237,,$C257)-SUM($D257:AK257),INDEX($D$237:$W$237,,$C257)/$G$223)))</f>
        <v>0</v>
      </c>
      <c r="AM257" s="18">
        <f>IF($G$223="n/a",0,IF(AM$225&lt;=$C257,0,IF(AM$225&gt;($G$223+$C257),INDEX($D$237:$W$237,,$C257)-SUM($D257:AL257),INDEX($D$237:$W$237,,$C257)/$G$223)))</f>
        <v>0</v>
      </c>
      <c r="AN257" s="18">
        <f>IF($G$223="n/a",0,IF(AN$225&lt;=$C257,0,IF(AN$225&gt;($G$223+$C257),INDEX($D$237:$W$237,,$C257)-SUM($D257:AM257),INDEX($D$237:$W$237,,$C257)/$G$223)))</f>
        <v>0</v>
      </c>
      <c r="AO257" s="18">
        <f>IF($G$223="n/a",0,IF(AO$225&lt;=$C257,0,IF(AO$225&gt;($G$223+$C257),INDEX($D$237:$W$237,,$C257)-SUM($D257:AN257),INDEX($D$237:$W$237,,$C257)/$G$223)))</f>
        <v>0</v>
      </c>
      <c r="AP257" s="18">
        <f>IF($G$223="n/a",0,IF(AP$225&lt;=$C257,0,IF(AP$225&gt;($G$223+$C257),INDEX($D$237:$W$237,,$C257)-SUM($D257:AO257),INDEX($D$237:$W$237,,$C257)/$G$223)))</f>
        <v>0</v>
      </c>
      <c r="AQ257" s="18">
        <f>IF($G$223="n/a",0,IF(AQ$225&lt;=$C257,0,IF(AQ$225&gt;($G$223+$C257),INDEX($D$237:$W$237,,$C257)-SUM($D257:AP257),INDEX($D$237:$W$237,,$C257)/$G$223)))</f>
        <v>0</v>
      </c>
      <c r="AR257" s="18">
        <f>IF($G$223="n/a",0,IF(AR$225&lt;=$C257,0,IF(AR$225&gt;($G$223+$C257),INDEX($D$237:$W$237,,$C257)-SUM($D257:AQ257),INDEX($D$237:$W$237,,$C257)/$G$223)))</f>
        <v>0</v>
      </c>
      <c r="AS257" s="18">
        <f>IF($G$223="n/a",0,IF(AS$225&lt;=$C257,0,IF(AS$225&gt;($G$223+$C257),INDEX($D$237:$W$237,,$C257)-SUM($D257:AR257),INDEX($D$237:$W$237,,$C257)/$G$223)))</f>
        <v>0</v>
      </c>
      <c r="AT257" s="18">
        <f>IF($G$223="n/a",0,IF(AT$225&lt;=$C257,0,IF(AT$225&gt;($G$223+$C257),INDEX($D$237:$W$237,,$C257)-SUM($D257:AS257),INDEX($D$237:$W$237,,$C257)/$G$223)))</f>
        <v>0</v>
      </c>
      <c r="AU257" s="18">
        <f>IF($G$223="n/a",0,IF(AU$225&lt;=$C257,0,IF(AU$225&gt;($G$223+$C257),INDEX($D$237:$W$237,,$C257)-SUM($D257:AT257),INDEX($D$237:$W$237,,$C257)/$G$223)))</f>
        <v>0</v>
      </c>
      <c r="AV257" s="18">
        <f>IF($G$223="n/a",0,IF(AV$225&lt;=$C257,0,IF(AV$225&gt;($G$223+$C257),INDEX($D$237:$W$237,,$C257)-SUM($D257:AU257),INDEX($D$237:$W$237,,$C257)/$G$223)))</f>
        <v>0</v>
      </c>
      <c r="AW257" s="18">
        <f>IF($G$223="n/a",0,IF(AW$225&lt;=$C257,0,IF(AW$225&gt;($G$223+$C257),INDEX($D$237:$W$237,,$C257)-SUM($D257:AV257),INDEX($D$237:$W$237,,$C257)/$G$223)))</f>
        <v>0</v>
      </c>
      <c r="AX257" s="18">
        <f>IF($G$223="n/a",0,IF(AX$225&lt;=$C257,0,IF(AX$225&gt;($G$223+$C257),INDEX($D$237:$W$237,,$C257)-SUM($D257:AW257),INDEX($D$237:$W$237,,$C257)/$G$223)))</f>
        <v>0</v>
      </c>
      <c r="AY257" s="18">
        <f>IF($G$223="n/a",0,IF(AY$225&lt;=$C257,0,IF(AY$225&gt;($G$223+$C257),INDEX($D$237:$W$237,,$C257)-SUM($D257:AX257),INDEX($D$237:$W$237,,$C257)/$G$223)))</f>
        <v>0</v>
      </c>
      <c r="AZ257" s="18">
        <f>IF($G$223="n/a",0,IF(AZ$225&lt;=$C257,0,IF(AZ$225&gt;($G$223+$C257),INDEX($D$237:$W$237,,$C257)-SUM($D257:AY257),INDEX($D$237:$W$237,,$C257)/$G$223)))</f>
        <v>0</v>
      </c>
      <c r="BA257" s="18">
        <f>IF($G$223="n/a",0,IF(BA$225&lt;=$C257,0,IF(BA$225&gt;($G$223+$C257),INDEX($D$237:$W$237,,$C257)-SUM($D257:AZ257),INDEX($D$237:$W$237,,$C257)/$G$223)))</f>
        <v>0</v>
      </c>
      <c r="BB257" s="18">
        <f>IF($G$223="n/a",0,IF(BB$225&lt;=$C257,0,IF(BB$225&gt;($G$223+$C257),INDEX($D$237:$W$237,,$C257)-SUM($D257:BA257),INDEX($D$237:$W$237,,$C257)/$G$223)))</f>
        <v>0</v>
      </c>
      <c r="BC257" s="18">
        <f>IF($G$223="n/a",0,IF(BC$225&lt;=$C257,0,IF(BC$225&gt;($G$223+$C257),INDEX($D$237:$W$237,,$C257)-SUM($D257:BB257),INDEX($D$237:$W$237,,$C257)/$G$223)))</f>
        <v>0</v>
      </c>
      <c r="BD257" s="18">
        <f>IF($G$223="n/a",0,IF(BD$225&lt;=$C257,0,IF(BD$225&gt;($G$223+$C257),INDEX($D$237:$W$237,,$C257)-SUM($D257:BC257),INDEX($D$237:$W$237,,$C257)/$G$223)))</f>
        <v>0</v>
      </c>
      <c r="BE257" s="18">
        <f>IF($G$223="n/a",0,IF(BE$225&lt;=$C257,0,IF(BE$225&gt;($G$223+$C257),INDEX($D$237:$W$237,,$C257)-SUM($D257:BD257),INDEX($D$237:$W$237,,$C257)/$G$223)))</f>
        <v>0</v>
      </c>
      <c r="BF257" s="18">
        <f>IF($G$223="n/a",0,IF(BF$225&lt;=$C257,0,IF(BF$225&gt;($G$223+$C257),INDEX($D$237:$W$237,,$C257)-SUM($D257:BE257),INDEX($D$237:$W$237,,$C257)/$G$223)))</f>
        <v>0</v>
      </c>
      <c r="BG257" s="18">
        <f>IF($G$223="n/a",0,IF(BG$225&lt;=$C257,0,IF(BG$225&gt;($G$223+$C257),INDEX($D$237:$W$237,,$C257)-SUM($D257:BF257),INDEX($D$237:$W$237,,$C257)/$G$223)))</f>
        <v>0</v>
      </c>
      <c r="BH257" s="18">
        <f>IF($G$223="n/a",0,IF(BH$225&lt;=$C257,0,IF(BH$225&gt;($G$223+$C257),INDEX($D$237:$W$237,,$C257)-SUM($D257:BG257),INDEX($D$237:$W$237,,$C257)/$G$223)))</f>
        <v>0</v>
      </c>
      <c r="BI257" s="18">
        <f>IF($G$223="n/a",0,IF(BI$225&lt;=$C257,0,IF(BI$225&gt;($G$223+$C257),INDEX($D$237:$W$237,,$C257)-SUM($D257:BH257),INDEX($D$237:$W$237,,$C257)/$G$223)))</f>
        <v>0</v>
      </c>
      <c r="BJ257" s="18">
        <f>IF($G$223="n/a",0,IF(BJ$225&lt;=$C257,0,IF(BJ$225&gt;($G$223+$C257),INDEX($D$237:$W$237,,$C257)-SUM($D257:BI257),INDEX($D$237:$W$237,,$C257)/$G$223)))</f>
        <v>0</v>
      </c>
      <c r="BK257" s="18">
        <f>IF($G$223="n/a",0,IF(BK$225&lt;=$C257,0,IF(BK$225&gt;($G$223+$C257),INDEX($D$237:$W$237,,$C257)-SUM($D257:BJ257),INDEX($D$237:$W$237,,$C257)/$G$223)))</f>
        <v>0</v>
      </c>
      <c r="BL257" s="18">
        <f>IF($G$223="n/a",0,IF(BL$225&lt;=$C257,0,IF(BL$225&gt;($G$223+$C257),INDEX($D$237:$W$237,,$C257)-SUM($D257:BK257),INDEX($D$237:$W$237,,$C257)/$G$223)))</f>
        <v>0</v>
      </c>
      <c r="BM257" s="18">
        <f>IF($G$223="n/a",0,IF(BM$225&lt;=$C257,0,IF(BM$225&gt;($G$223+$C257),INDEX($D$237:$W$237,,$C257)-SUM($D257:BL257),INDEX($D$237:$W$237,,$C257)/$G$223)))</f>
        <v>0</v>
      </c>
      <c r="BN257" s="18">
        <f>IF($G$223="n/a",0,IF(BN$225&lt;=$C257,0,IF(BN$225&gt;($G$223+$C257),INDEX($D$237:$W$237,,$C257)-SUM($D257:BM257),INDEX($D$237:$W$237,,$C257)/$G$223)))</f>
        <v>0</v>
      </c>
      <c r="BO257" s="18">
        <f>IF($G$223="n/a",0,IF(BO$225&lt;=$C257,0,IF(BO$225&gt;($G$223+$C257),INDEX($D$237:$W$237,,$C257)-SUM($D257:BN257),INDEX($D$237:$W$237,,$C257)/$G$223)))</f>
        <v>0</v>
      </c>
      <c r="BP257" s="18">
        <f>IF($G$223="n/a",0,IF(BP$225&lt;=$C257,0,IF(BP$225&gt;($G$223+$C257),INDEX($D$237:$W$237,,$C257)-SUM($D257:BO257),INDEX($D$237:$W$237,,$C257)/$G$223)))</f>
        <v>0</v>
      </c>
      <c r="BQ257" s="18">
        <f>IF($G$223="n/a",0,IF(BQ$225&lt;=$C257,0,IF(BQ$225&gt;($G$223+$C257),INDEX($D$237:$W$237,,$C257)-SUM($D257:BP257),INDEX($D$237:$W$237,,$C257)/$G$223)))</f>
        <v>0</v>
      </c>
      <c r="BR257" s="18">
        <f>IF($G$223="n/a",0,IF(BR$225&lt;=$C257,0,IF(BR$225&gt;($G$223+$C257),INDEX($D$237:$W$237,,$C257)-SUM($D257:BQ257),INDEX($D$237:$W$237,,$C257)/$G$223)))</f>
        <v>0</v>
      </c>
      <c r="BS257" s="18">
        <f>IF($G$223="n/a",0,IF(BS$225&lt;=$C257,0,IF(BS$225&gt;($G$223+$C257),INDEX($D$237:$W$237,,$C257)-SUM($D257:BR257),INDEX($D$237:$W$237,,$C257)/$G$223)))</f>
        <v>0</v>
      </c>
    </row>
    <row r="258" spans="2:71" outlineLevel="1">
      <c r="B258" s="24">
        <v>2029</v>
      </c>
      <c r="C258" s="24">
        <v>19</v>
      </c>
      <c r="E258" s="18">
        <f>IF($G$223="n/a",0,IF(E$225&lt;=$C258,0,IF(E$225&gt;($G$223+$C258),INDEX($D$237:$W$237,,$C258)-SUM($D258:D258),INDEX($D$237:$W$237,,$C258)/$G$223)))</f>
        <v>0</v>
      </c>
      <c r="F258" s="18">
        <f>IF($G$223="n/a",0,IF(F$225&lt;=$C258,0,IF(F$225&gt;($G$223+$C258),INDEX($D$237:$W$237,,$C258)-SUM($D258:E258),INDEX($D$237:$W$237,,$C258)/$G$223)))</f>
        <v>0</v>
      </c>
      <c r="G258" s="18">
        <f>IF($G$223="n/a",0,IF(G$225&lt;=$C258,0,IF(G$225&gt;($G$223+$C258),INDEX($D$237:$W$237,,$C258)-SUM($D258:F258),INDEX($D$237:$W$237,,$C258)/$G$223)))</f>
        <v>0</v>
      </c>
      <c r="H258" s="18">
        <f>IF($G$223="n/a",0,IF(H$225&lt;=$C258,0,IF(H$225&gt;($G$223+$C258),INDEX($D$237:$W$237,,$C258)-SUM($D258:G258),INDEX($D$237:$W$237,,$C258)/$G$223)))</f>
        <v>0</v>
      </c>
      <c r="I258" s="18">
        <f>IF($G$223="n/a",0,IF(I$225&lt;=$C258,0,IF(I$225&gt;($G$223+$C258),INDEX($D$237:$W$237,,$C258)-SUM($D258:H258),INDEX($D$237:$W$237,,$C258)/$G$223)))</f>
        <v>0</v>
      </c>
      <c r="J258" s="18">
        <f>IF($G$223="n/a",0,IF(J$225&lt;=$C258,0,IF(J$225&gt;($G$223+$C258),INDEX($D$237:$W$237,,$C258)-SUM($D258:I258),INDEX($D$237:$W$237,,$C258)/$G$223)))</f>
        <v>0</v>
      </c>
      <c r="K258" s="18">
        <f>IF($G$223="n/a",0,IF(K$225&lt;=$C258,0,IF(K$225&gt;($G$223+$C258),INDEX($D$237:$W$237,,$C258)-SUM($D258:J258),INDEX($D$237:$W$237,,$C258)/$G$223)))</f>
        <v>0</v>
      </c>
      <c r="L258" s="18">
        <f>IF($G$223="n/a",0,IF(L$225&lt;=$C258,0,IF(L$225&gt;($G$223+$C258),INDEX($D$237:$W$237,,$C258)-SUM($D258:K258),INDEX($D$237:$W$237,,$C258)/$G$223)))</f>
        <v>0</v>
      </c>
      <c r="M258" s="18">
        <f>IF($G$223="n/a",0,IF(M$225&lt;=$C258,0,IF(M$225&gt;($G$223+$C258),INDEX($D$237:$W$237,,$C258)-SUM($D258:L258),INDEX($D$237:$W$237,,$C258)/$G$223)))</f>
        <v>0</v>
      </c>
      <c r="N258" s="18">
        <f>IF($G$223="n/a",0,IF(N$225&lt;=$C258,0,IF(N$225&gt;($G$223+$C258),INDEX($D$237:$W$237,,$C258)-SUM($D258:M258),INDEX($D$237:$W$237,,$C258)/$G$223)))</f>
        <v>0</v>
      </c>
      <c r="O258" s="212">
        <f>IF($G$223="n/a",0,IF(O$225&lt;=$C258,0,IF(O$225&gt;($G$223+$C258),INDEX($D$237:$W$237,,$C258)-SUM($D258:N258),INDEX($D$237:$W$237,,$C258)/$G$223)))</f>
        <v>0</v>
      </c>
      <c r="P258" s="18">
        <f>IF($G$223="n/a",0,IF(P$225&lt;=$C258,0,IF(P$225&gt;($G$223+$C258),INDEX($D$237:$W$237,,$C258)-SUM($D258:O258),INDEX($D$237:$W$237,,$C258)/$G$223)))</f>
        <v>0</v>
      </c>
      <c r="Q258" s="18">
        <f>IF($G$223="n/a",0,IF(Q$225&lt;=$C258,0,IF(Q$225&gt;($G$223+$C258),INDEX($D$237:$W$237,,$C258)-SUM($D258:P258),INDEX($D$237:$W$237,,$C258)/$G$223)))</f>
        <v>0</v>
      </c>
      <c r="R258" s="18">
        <f>IF($G$223="n/a",0,IF(R$225&lt;=$C258,0,IF(R$225&gt;($G$223+$C258),INDEX($D$237:$W$237,,$C258)-SUM($D258:Q258),INDEX($D$237:$W$237,,$C258)/$G$223)))</f>
        <v>0</v>
      </c>
      <c r="S258" s="18">
        <f>IF($G$223="n/a",0,IF(S$225&lt;=$C258,0,IF(S$225&gt;($G$223+$C258),INDEX($D$237:$W$237,,$C258)-SUM($D258:R258),INDEX($D$237:$W$237,,$C258)/$G$223)))</f>
        <v>0</v>
      </c>
      <c r="T258" s="18">
        <f>IF($G$223="n/a",0,IF(T$225&lt;=$C258,0,IF(T$225&gt;($G$223+$C258),INDEX($D$237:$W$237,,$C258)-SUM($D258:S258),INDEX($D$237:$W$237,,$C258)/$G$223)))</f>
        <v>0</v>
      </c>
      <c r="U258" s="18">
        <f>IF($G$223="n/a",0,IF(U$225&lt;=$C258,0,IF(U$225&gt;($G$223+$C258),INDEX($D$237:$W$237,,$C258)-SUM($D258:T258),INDEX($D$237:$W$237,,$C258)/$G$223)))</f>
        <v>0</v>
      </c>
      <c r="V258" s="18">
        <f>IF($G$223="n/a",0,IF(V$225&lt;=$C258,0,IF(V$225&gt;($G$223+$C258),INDEX($D$237:$W$237,,$C258)-SUM($D258:U258),INDEX($D$237:$W$237,,$C258)/$G$223)))</f>
        <v>0</v>
      </c>
      <c r="W258" s="18">
        <f>IF($G$223="n/a",0,IF(W$225&lt;=$C258,0,IF(W$225&gt;($G$223+$C258),INDEX($D$237:$W$237,,$C258)-SUM($D258:V258),INDEX($D$237:$W$237,,$C258)/$G$223)))</f>
        <v>0</v>
      </c>
      <c r="X258" s="18">
        <f>IF($G$223="n/a",0,IF(X$225&lt;=$C258,0,IF(X$225&gt;($G$223+$C258),INDEX($D$237:$W$237,,$C258)-SUM($D258:W258),INDEX($D$237:$W$237,,$C258)/$G$223)))</f>
        <v>0</v>
      </c>
      <c r="Y258" s="18">
        <f>IF($G$223="n/a",0,IF(Y$225&lt;=$C258,0,IF(Y$225&gt;($G$223+$C258),INDEX($D$237:$W$237,,$C258)-SUM($D258:X258),INDEX($D$237:$W$237,,$C258)/$G$223)))</f>
        <v>0</v>
      </c>
      <c r="Z258" s="18">
        <f>IF($G$223="n/a",0,IF(Z$225&lt;=$C258,0,IF(Z$225&gt;($G$223+$C258),INDEX($D$237:$W$237,,$C258)-SUM($D258:Y258),INDEX($D$237:$W$237,,$C258)/$G$223)))</f>
        <v>0</v>
      </c>
      <c r="AA258" s="18">
        <f>IF($G$223="n/a",0,IF(AA$225&lt;=$C258,0,IF(AA$225&gt;($G$223+$C258),INDEX($D$237:$W$237,,$C258)-SUM($D258:Z258),INDEX($D$237:$W$237,,$C258)/$G$223)))</f>
        <v>0</v>
      </c>
      <c r="AB258" s="18">
        <f>IF($G$223="n/a",0,IF(AB$225&lt;=$C258,0,IF(AB$225&gt;($G$223+$C258),INDEX($D$237:$W$237,,$C258)-SUM($D258:AA258),INDEX($D$237:$W$237,,$C258)/$G$223)))</f>
        <v>0</v>
      </c>
      <c r="AC258" s="18">
        <f>IF($G$223="n/a",0,IF(AC$225&lt;=$C258,0,IF(AC$225&gt;($G$223+$C258),INDEX($D$237:$W$237,,$C258)-SUM($D258:AB258),INDEX($D$237:$W$237,,$C258)/$G$223)))</f>
        <v>0</v>
      </c>
      <c r="AD258" s="18">
        <f>IF($G$223="n/a",0,IF(AD$225&lt;=$C258,0,IF(AD$225&gt;($G$223+$C258),INDEX($D$237:$W$237,,$C258)-SUM($D258:AC258),INDEX($D$237:$W$237,,$C258)/$G$223)))</f>
        <v>0</v>
      </c>
      <c r="AE258" s="18">
        <f>IF($G$223="n/a",0,IF(AE$225&lt;=$C258,0,IF(AE$225&gt;($G$223+$C258),INDEX($D$237:$W$237,,$C258)-SUM($D258:AD258),INDEX($D$237:$W$237,,$C258)/$G$223)))</f>
        <v>0</v>
      </c>
      <c r="AF258" s="18">
        <f>IF($G$223="n/a",0,IF(AF$225&lt;=$C258,0,IF(AF$225&gt;($G$223+$C258),INDEX($D$237:$W$237,,$C258)-SUM($D258:AE258),INDEX($D$237:$W$237,,$C258)/$G$223)))</f>
        <v>0</v>
      </c>
      <c r="AG258" s="18">
        <f>IF($G$223="n/a",0,IF(AG$225&lt;=$C258,0,IF(AG$225&gt;($G$223+$C258),INDEX($D$237:$W$237,,$C258)-SUM($D258:AF258),INDEX($D$237:$W$237,,$C258)/$G$223)))</f>
        <v>0</v>
      </c>
      <c r="AH258" s="18">
        <f>IF($G$223="n/a",0,IF(AH$225&lt;=$C258,0,IF(AH$225&gt;($G$223+$C258),INDEX($D$237:$W$237,,$C258)-SUM($D258:AG258),INDEX($D$237:$W$237,,$C258)/$G$223)))</f>
        <v>0</v>
      </c>
      <c r="AI258" s="18">
        <f>IF($G$223="n/a",0,IF(AI$225&lt;=$C258,0,IF(AI$225&gt;($G$223+$C258),INDEX($D$237:$W$237,,$C258)-SUM($D258:AH258),INDEX($D$237:$W$237,,$C258)/$G$223)))</f>
        <v>0</v>
      </c>
      <c r="AJ258" s="18">
        <f>IF($G$223="n/a",0,IF(AJ$225&lt;=$C258,0,IF(AJ$225&gt;($G$223+$C258),INDEX($D$237:$W$237,,$C258)-SUM($D258:AI258),INDEX($D$237:$W$237,,$C258)/$G$223)))</f>
        <v>0</v>
      </c>
      <c r="AK258" s="18">
        <f>IF($G$223="n/a",0,IF(AK$225&lt;=$C258,0,IF(AK$225&gt;($G$223+$C258),INDEX($D$237:$W$237,,$C258)-SUM($D258:AJ258),INDEX($D$237:$W$237,,$C258)/$G$223)))</f>
        <v>0</v>
      </c>
      <c r="AL258" s="18">
        <f>IF($G$223="n/a",0,IF(AL$225&lt;=$C258,0,IF(AL$225&gt;($G$223+$C258),INDEX($D$237:$W$237,,$C258)-SUM($D258:AK258),INDEX($D$237:$W$237,,$C258)/$G$223)))</f>
        <v>0</v>
      </c>
      <c r="AM258" s="18">
        <f>IF($G$223="n/a",0,IF(AM$225&lt;=$C258,0,IF(AM$225&gt;($G$223+$C258),INDEX($D$237:$W$237,,$C258)-SUM($D258:AL258),INDEX($D$237:$W$237,,$C258)/$G$223)))</f>
        <v>0</v>
      </c>
      <c r="AN258" s="18">
        <f>IF($G$223="n/a",0,IF(AN$225&lt;=$C258,0,IF(AN$225&gt;($G$223+$C258),INDEX($D$237:$W$237,,$C258)-SUM($D258:AM258),INDEX($D$237:$W$237,,$C258)/$G$223)))</f>
        <v>0</v>
      </c>
      <c r="AO258" s="18">
        <f>IF($G$223="n/a",0,IF(AO$225&lt;=$C258,0,IF(AO$225&gt;($G$223+$C258),INDEX($D$237:$W$237,,$C258)-SUM($D258:AN258),INDEX($D$237:$W$237,,$C258)/$G$223)))</f>
        <v>0</v>
      </c>
      <c r="AP258" s="18">
        <f>IF($G$223="n/a",0,IF(AP$225&lt;=$C258,0,IF(AP$225&gt;($G$223+$C258),INDEX($D$237:$W$237,,$C258)-SUM($D258:AO258),INDEX($D$237:$W$237,,$C258)/$G$223)))</f>
        <v>0</v>
      </c>
      <c r="AQ258" s="18">
        <f>IF($G$223="n/a",0,IF(AQ$225&lt;=$C258,0,IF(AQ$225&gt;($G$223+$C258),INDEX($D$237:$W$237,,$C258)-SUM($D258:AP258),INDEX($D$237:$W$237,,$C258)/$G$223)))</f>
        <v>0</v>
      </c>
      <c r="AR258" s="18">
        <f>IF($G$223="n/a",0,IF(AR$225&lt;=$C258,0,IF(AR$225&gt;($G$223+$C258),INDEX($D$237:$W$237,,$C258)-SUM($D258:AQ258),INDEX($D$237:$W$237,,$C258)/$G$223)))</f>
        <v>0</v>
      </c>
      <c r="AS258" s="18">
        <f>IF($G$223="n/a",0,IF(AS$225&lt;=$C258,0,IF(AS$225&gt;($G$223+$C258),INDEX($D$237:$W$237,,$C258)-SUM($D258:AR258),INDEX($D$237:$W$237,,$C258)/$G$223)))</f>
        <v>0</v>
      </c>
      <c r="AT258" s="18">
        <f>IF($G$223="n/a",0,IF(AT$225&lt;=$C258,0,IF(AT$225&gt;($G$223+$C258),INDEX($D$237:$W$237,,$C258)-SUM($D258:AS258),INDEX($D$237:$W$237,,$C258)/$G$223)))</f>
        <v>0</v>
      </c>
      <c r="AU258" s="18">
        <f>IF($G$223="n/a",0,IF(AU$225&lt;=$C258,0,IF(AU$225&gt;($G$223+$C258),INDEX($D$237:$W$237,,$C258)-SUM($D258:AT258),INDEX($D$237:$W$237,,$C258)/$G$223)))</f>
        <v>0</v>
      </c>
      <c r="AV258" s="18">
        <f>IF($G$223="n/a",0,IF(AV$225&lt;=$C258,0,IF(AV$225&gt;($G$223+$C258),INDEX($D$237:$W$237,,$C258)-SUM($D258:AU258),INDEX($D$237:$W$237,,$C258)/$G$223)))</f>
        <v>0</v>
      </c>
      <c r="AW258" s="18">
        <f>IF($G$223="n/a",0,IF(AW$225&lt;=$C258,0,IF(AW$225&gt;($G$223+$C258),INDEX($D$237:$W$237,,$C258)-SUM($D258:AV258),INDEX($D$237:$W$237,,$C258)/$G$223)))</f>
        <v>0</v>
      </c>
      <c r="AX258" s="18">
        <f>IF($G$223="n/a",0,IF(AX$225&lt;=$C258,0,IF(AX$225&gt;($G$223+$C258),INDEX($D$237:$W$237,,$C258)-SUM($D258:AW258),INDEX($D$237:$W$237,,$C258)/$G$223)))</f>
        <v>0</v>
      </c>
      <c r="AY258" s="18">
        <f>IF($G$223="n/a",0,IF(AY$225&lt;=$C258,0,IF(AY$225&gt;($G$223+$C258),INDEX($D$237:$W$237,,$C258)-SUM($D258:AX258),INDEX($D$237:$W$237,,$C258)/$G$223)))</f>
        <v>0</v>
      </c>
      <c r="AZ258" s="18">
        <f>IF($G$223="n/a",0,IF(AZ$225&lt;=$C258,0,IF(AZ$225&gt;($G$223+$C258),INDEX($D$237:$W$237,,$C258)-SUM($D258:AY258),INDEX($D$237:$W$237,,$C258)/$G$223)))</f>
        <v>0</v>
      </c>
      <c r="BA258" s="18">
        <f>IF($G$223="n/a",0,IF(BA$225&lt;=$C258,0,IF(BA$225&gt;($G$223+$C258),INDEX($D$237:$W$237,,$C258)-SUM($D258:AZ258),INDEX($D$237:$W$237,,$C258)/$G$223)))</f>
        <v>0</v>
      </c>
      <c r="BB258" s="18">
        <f>IF($G$223="n/a",0,IF(BB$225&lt;=$C258,0,IF(BB$225&gt;($G$223+$C258),INDEX($D$237:$W$237,,$C258)-SUM($D258:BA258),INDEX($D$237:$W$237,,$C258)/$G$223)))</f>
        <v>0</v>
      </c>
      <c r="BC258" s="18">
        <f>IF($G$223="n/a",0,IF(BC$225&lt;=$C258,0,IF(BC$225&gt;($G$223+$C258),INDEX($D$237:$W$237,,$C258)-SUM($D258:BB258),INDEX($D$237:$W$237,,$C258)/$G$223)))</f>
        <v>0</v>
      </c>
      <c r="BD258" s="18">
        <f>IF($G$223="n/a",0,IF(BD$225&lt;=$C258,0,IF(BD$225&gt;($G$223+$C258),INDEX($D$237:$W$237,,$C258)-SUM($D258:BC258),INDEX($D$237:$W$237,,$C258)/$G$223)))</f>
        <v>0</v>
      </c>
      <c r="BE258" s="18">
        <f>IF($G$223="n/a",0,IF(BE$225&lt;=$C258,0,IF(BE$225&gt;($G$223+$C258),INDEX($D$237:$W$237,,$C258)-SUM($D258:BD258),INDEX($D$237:$W$237,,$C258)/$G$223)))</f>
        <v>0</v>
      </c>
      <c r="BF258" s="18">
        <f>IF($G$223="n/a",0,IF(BF$225&lt;=$C258,0,IF(BF$225&gt;($G$223+$C258),INDEX($D$237:$W$237,,$C258)-SUM($D258:BE258),INDEX($D$237:$W$237,,$C258)/$G$223)))</f>
        <v>0</v>
      </c>
      <c r="BG258" s="18">
        <f>IF($G$223="n/a",0,IF(BG$225&lt;=$C258,0,IF(BG$225&gt;($G$223+$C258),INDEX($D$237:$W$237,,$C258)-SUM($D258:BF258),INDEX($D$237:$W$237,,$C258)/$G$223)))</f>
        <v>0</v>
      </c>
      <c r="BH258" s="18">
        <f>IF($G$223="n/a",0,IF(BH$225&lt;=$C258,0,IF(BH$225&gt;($G$223+$C258),INDEX($D$237:$W$237,,$C258)-SUM($D258:BG258),INDEX($D$237:$W$237,,$C258)/$G$223)))</f>
        <v>0</v>
      </c>
      <c r="BI258" s="18">
        <f>IF($G$223="n/a",0,IF(BI$225&lt;=$C258,0,IF(BI$225&gt;($G$223+$C258),INDEX($D$237:$W$237,,$C258)-SUM($D258:BH258),INDEX($D$237:$W$237,,$C258)/$G$223)))</f>
        <v>0</v>
      </c>
      <c r="BJ258" s="18">
        <f>IF($G$223="n/a",0,IF(BJ$225&lt;=$C258,0,IF(BJ$225&gt;($G$223+$C258),INDEX($D$237:$W$237,,$C258)-SUM($D258:BI258),INDEX($D$237:$W$237,,$C258)/$G$223)))</f>
        <v>0</v>
      </c>
      <c r="BK258" s="18">
        <f>IF($G$223="n/a",0,IF(BK$225&lt;=$C258,0,IF(BK$225&gt;($G$223+$C258),INDEX($D$237:$W$237,,$C258)-SUM($D258:BJ258),INDEX($D$237:$W$237,,$C258)/$G$223)))</f>
        <v>0</v>
      </c>
      <c r="BL258" s="18">
        <f>IF($G$223="n/a",0,IF(BL$225&lt;=$C258,0,IF(BL$225&gt;($G$223+$C258),INDEX($D$237:$W$237,,$C258)-SUM($D258:BK258),INDEX($D$237:$W$237,,$C258)/$G$223)))</f>
        <v>0</v>
      </c>
      <c r="BM258" s="18">
        <f>IF($G$223="n/a",0,IF(BM$225&lt;=$C258,0,IF(BM$225&gt;($G$223+$C258),INDEX($D$237:$W$237,,$C258)-SUM($D258:BL258),INDEX($D$237:$W$237,,$C258)/$G$223)))</f>
        <v>0</v>
      </c>
      <c r="BN258" s="18">
        <f>IF($G$223="n/a",0,IF(BN$225&lt;=$C258,0,IF(BN$225&gt;($G$223+$C258),INDEX($D$237:$W$237,,$C258)-SUM($D258:BM258),INDEX($D$237:$W$237,,$C258)/$G$223)))</f>
        <v>0</v>
      </c>
      <c r="BO258" s="18">
        <f>IF($G$223="n/a",0,IF(BO$225&lt;=$C258,0,IF(BO$225&gt;($G$223+$C258),INDEX($D$237:$W$237,,$C258)-SUM($D258:BN258),INDEX($D$237:$W$237,,$C258)/$G$223)))</f>
        <v>0</v>
      </c>
      <c r="BP258" s="18">
        <f>IF($G$223="n/a",0,IF(BP$225&lt;=$C258,0,IF(BP$225&gt;($G$223+$C258),INDEX($D$237:$W$237,,$C258)-SUM($D258:BO258),INDEX($D$237:$W$237,,$C258)/$G$223)))</f>
        <v>0</v>
      </c>
      <c r="BQ258" s="18">
        <f>IF($G$223="n/a",0,IF(BQ$225&lt;=$C258,0,IF(BQ$225&gt;($G$223+$C258),INDEX($D$237:$W$237,,$C258)-SUM($D258:BP258),INDEX($D$237:$W$237,,$C258)/$G$223)))</f>
        <v>0</v>
      </c>
      <c r="BR258" s="18">
        <f>IF($G$223="n/a",0,IF(BR$225&lt;=$C258,0,IF(BR$225&gt;($G$223+$C258),INDEX($D$237:$W$237,,$C258)-SUM($D258:BQ258),INDEX($D$237:$W$237,,$C258)/$G$223)))</f>
        <v>0</v>
      </c>
      <c r="BS258" s="18">
        <f>IF($G$223="n/a",0,IF(BS$225&lt;=$C258,0,IF(BS$225&gt;($G$223+$C258),INDEX($D$237:$W$237,,$C258)-SUM($D258:BR258),INDEX($D$237:$W$237,,$C258)/$G$223)))</f>
        <v>0</v>
      </c>
    </row>
    <row r="259" spans="2:71" outlineLevel="1">
      <c r="B259" s="24">
        <v>2030</v>
      </c>
      <c r="C259" s="24">
        <v>20</v>
      </c>
      <c r="E259" s="18">
        <f>IF($G$223="n/a",0,IF(E$225&lt;=$C259,0,IF(E$225&gt;($G$223+$C259),INDEX($D$237:$W$237,,$C259)-SUM($D259:D259),INDEX($D$237:$W$237,,$C259)/$G$223)))</f>
        <v>0</v>
      </c>
      <c r="F259" s="18">
        <f>IF($G$223="n/a",0,IF(F$225&lt;=$C259,0,IF(F$225&gt;($G$223+$C259),INDEX($D$237:$W$237,,$C259)-SUM($D259:E259),INDEX($D$237:$W$237,,$C259)/$G$223)))</f>
        <v>0</v>
      </c>
      <c r="G259" s="18">
        <f>IF($G$223="n/a",0,IF(G$225&lt;=$C259,0,IF(G$225&gt;($G$223+$C259),INDEX($D$237:$W$237,,$C259)-SUM($D259:F259),INDEX($D$237:$W$237,,$C259)/$G$223)))</f>
        <v>0</v>
      </c>
      <c r="H259" s="18">
        <f>IF($G$223="n/a",0,IF(H$225&lt;=$C259,0,IF(H$225&gt;($G$223+$C259),INDEX($D$237:$W$237,,$C259)-SUM($D259:G259),INDEX($D$237:$W$237,,$C259)/$G$223)))</f>
        <v>0</v>
      </c>
      <c r="I259" s="18">
        <f>IF($G$223="n/a",0,IF(I$225&lt;=$C259,0,IF(I$225&gt;($G$223+$C259),INDEX($D$237:$W$237,,$C259)-SUM($D259:H259),INDEX($D$237:$W$237,,$C259)/$G$223)))</f>
        <v>0</v>
      </c>
      <c r="J259" s="18">
        <f>IF($G$223="n/a",0,IF(J$225&lt;=$C259,0,IF(J$225&gt;($G$223+$C259),INDEX($D$237:$W$237,,$C259)-SUM($D259:I259),INDEX($D$237:$W$237,,$C259)/$G$223)))</f>
        <v>0</v>
      </c>
      <c r="K259" s="18">
        <f>IF($G$223="n/a",0,IF(K$225&lt;=$C259,0,IF(K$225&gt;($G$223+$C259),INDEX($D$237:$W$237,,$C259)-SUM($D259:J259),INDEX($D$237:$W$237,,$C259)/$G$223)))</f>
        <v>0</v>
      </c>
      <c r="L259" s="18">
        <f>IF($G$223="n/a",0,IF(L$225&lt;=$C259,0,IF(L$225&gt;($G$223+$C259),INDEX($D$237:$W$237,,$C259)-SUM($D259:K259),INDEX($D$237:$W$237,,$C259)/$G$223)))</f>
        <v>0</v>
      </c>
      <c r="M259" s="18">
        <f>IF($G$223="n/a",0,IF(M$225&lt;=$C259,0,IF(M$225&gt;($G$223+$C259),INDEX($D$237:$W$237,,$C259)-SUM($D259:L259),INDEX($D$237:$W$237,,$C259)/$G$223)))</f>
        <v>0</v>
      </c>
      <c r="N259" s="18">
        <f>IF($G$223="n/a",0,IF(N$225&lt;=$C259,0,IF(N$225&gt;($G$223+$C259),INDEX($D$237:$W$237,,$C259)-SUM($D259:M259),INDEX($D$237:$W$237,,$C259)/$G$223)))</f>
        <v>0</v>
      </c>
      <c r="O259" s="212">
        <f>IF($G$223="n/a",0,IF(O$225&lt;=$C259,0,IF(O$225&gt;($G$223+$C259),INDEX($D$237:$W$237,,$C259)-SUM($D259:N259),INDEX($D$237:$W$237,,$C259)/$G$223)))</f>
        <v>0</v>
      </c>
      <c r="P259" s="18">
        <f>IF($G$223="n/a",0,IF(P$225&lt;=$C259,0,IF(P$225&gt;($G$223+$C259),INDEX($D$237:$W$237,,$C259)-SUM($D259:O259),INDEX($D$237:$W$237,,$C259)/$G$223)))</f>
        <v>0</v>
      </c>
      <c r="Q259" s="18">
        <f>IF($G$223="n/a",0,IF(Q$225&lt;=$C259,0,IF(Q$225&gt;($G$223+$C259),INDEX($D$237:$W$237,,$C259)-SUM($D259:P259),INDEX($D$237:$W$237,,$C259)/$G$223)))</f>
        <v>0</v>
      </c>
      <c r="R259" s="18">
        <f>IF($G$223="n/a",0,IF(R$225&lt;=$C259,0,IF(R$225&gt;($G$223+$C259),INDEX($D$237:$W$237,,$C259)-SUM($D259:Q259),INDEX($D$237:$W$237,,$C259)/$G$223)))</f>
        <v>0</v>
      </c>
      <c r="S259" s="18">
        <f>IF($G$223="n/a",0,IF(S$225&lt;=$C259,0,IF(S$225&gt;($G$223+$C259),INDEX($D$237:$W$237,,$C259)-SUM($D259:R259),INDEX($D$237:$W$237,,$C259)/$G$223)))</f>
        <v>0</v>
      </c>
      <c r="T259" s="18">
        <f>IF($G$223="n/a",0,IF(T$225&lt;=$C259,0,IF(T$225&gt;($G$223+$C259),INDEX($D$237:$W$237,,$C259)-SUM($D259:S259),INDEX($D$237:$W$237,,$C259)/$G$223)))</f>
        <v>0</v>
      </c>
      <c r="U259" s="18">
        <f>IF($G$223="n/a",0,IF(U$225&lt;=$C259,0,IF(U$225&gt;($G$223+$C259),INDEX($D$237:$W$237,,$C259)-SUM($D259:T259),INDEX($D$237:$W$237,,$C259)/$G$223)))</f>
        <v>0</v>
      </c>
      <c r="V259" s="18">
        <f>IF($G$223="n/a",0,IF(V$225&lt;=$C259,0,IF(V$225&gt;($G$223+$C259),INDEX($D$237:$W$237,,$C259)-SUM($D259:U259),INDEX($D$237:$W$237,,$C259)/$G$223)))</f>
        <v>0</v>
      </c>
      <c r="W259" s="18">
        <f>IF($G$223="n/a",0,IF(W$225&lt;=$C259,0,IF(W$225&gt;($G$223+$C259),INDEX($D$237:$W$237,,$C259)-SUM($D259:V259),INDEX($D$237:$W$237,,$C259)/$G$223)))</f>
        <v>0</v>
      </c>
      <c r="X259" s="18">
        <f>IF($G$223="n/a",0,IF(X$225&lt;=$C259,0,IF(X$225&gt;($G$223+$C259),INDEX($D$237:$W$237,,$C259)-SUM($D259:W259),INDEX($D$237:$W$237,,$C259)/$G$223)))</f>
        <v>0</v>
      </c>
      <c r="Y259" s="18">
        <f>IF($G$223="n/a",0,IF(Y$225&lt;=$C259,0,IF(Y$225&gt;($G$223+$C259),INDEX($D$237:$W$237,,$C259)-SUM($D259:X259),INDEX($D$237:$W$237,,$C259)/$G$223)))</f>
        <v>0</v>
      </c>
      <c r="Z259" s="18">
        <f>IF($G$223="n/a",0,IF(Z$225&lt;=$C259,0,IF(Z$225&gt;($G$223+$C259),INDEX($D$237:$W$237,,$C259)-SUM($D259:Y259),INDEX($D$237:$W$237,,$C259)/$G$223)))</f>
        <v>0</v>
      </c>
      <c r="AA259" s="18">
        <f>IF($G$223="n/a",0,IF(AA$225&lt;=$C259,0,IF(AA$225&gt;($G$223+$C259),INDEX($D$237:$W$237,,$C259)-SUM($D259:Z259),INDEX($D$237:$W$237,,$C259)/$G$223)))</f>
        <v>0</v>
      </c>
      <c r="AB259" s="18">
        <f>IF($G$223="n/a",0,IF(AB$225&lt;=$C259,0,IF(AB$225&gt;($G$223+$C259),INDEX($D$237:$W$237,,$C259)-SUM($D259:AA259),INDEX($D$237:$W$237,,$C259)/$G$223)))</f>
        <v>0</v>
      </c>
      <c r="AC259" s="18">
        <f>IF($G$223="n/a",0,IF(AC$225&lt;=$C259,0,IF(AC$225&gt;($G$223+$C259),INDEX($D$237:$W$237,,$C259)-SUM($D259:AB259),INDEX($D$237:$W$237,,$C259)/$G$223)))</f>
        <v>0</v>
      </c>
      <c r="AD259" s="18">
        <f>IF($G$223="n/a",0,IF(AD$225&lt;=$C259,0,IF(AD$225&gt;($G$223+$C259),INDEX($D$237:$W$237,,$C259)-SUM($D259:AC259),INDEX($D$237:$W$237,,$C259)/$G$223)))</f>
        <v>0</v>
      </c>
      <c r="AE259" s="18">
        <f>IF($G$223="n/a",0,IF(AE$225&lt;=$C259,0,IF(AE$225&gt;($G$223+$C259),INDEX($D$237:$W$237,,$C259)-SUM($D259:AD259),INDEX($D$237:$W$237,,$C259)/$G$223)))</f>
        <v>0</v>
      </c>
      <c r="AF259" s="18">
        <f>IF($G$223="n/a",0,IF(AF$225&lt;=$C259,0,IF(AF$225&gt;($G$223+$C259),INDEX($D$237:$W$237,,$C259)-SUM($D259:AE259),INDEX($D$237:$W$237,,$C259)/$G$223)))</f>
        <v>0</v>
      </c>
      <c r="AG259" s="18">
        <f>IF($G$223="n/a",0,IF(AG$225&lt;=$C259,0,IF(AG$225&gt;($G$223+$C259),INDEX($D$237:$W$237,,$C259)-SUM($D259:AF259),INDEX($D$237:$W$237,,$C259)/$G$223)))</f>
        <v>0</v>
      </c>
      <c r="AH259" s="18">
        <f>IF($G$223="n/a",0,IF(AH$225&lt;=$C259,0,IF(AH$225&gt;($G$223+$C259),INDEX($D$237:$W$237,,$C259)-SUM($D259:AG259),INDEX($D$237:$W$237,,$C259)/$G$223)))</f>
        <v>0</v>
      </c>
      <c r="AI259" s="18">
        <f>IF($G$223="n/a",0,IF(AI$225&lt;=$C259,0,IF(AI$225&gt;($G$223+$C259),INDEX($D$237:$W$237,,$C259)-SUM($D259:AH259),INDEX($D$237:$W$237,,$C259)/$G$223)))</f>
        <v>0</v>
      </c>
      <c r="AJ259" s="18">
        <f>IF($G$223="n/a",0,IF(AJ$225&lt;=$C259,0,IF(AJ$225&gt;($G$223+$C259),INDEX($D$237:$W$237,,$C259)-SUM($D259:AI259),INDEX($D$237:$W$237,,$C259)/$G$223)))</f>
        <v>0</v>
      </c>
      <c r="AK259" s="18">
        <f>IF($G$223="n/a",0,IF(AK$225&lt;=$C259,0,IF(AK$225&gt;($G$223+$C259),INDEX($D$237:$W$237,,$C259)-SUM($D259:AJ259),INDEX($D$237:$W$237,,$C259)/$G$223)))</f>
        <v>0</v>
      </c>
      <c r="AL259" s="18">
        <f>IF($G$223="n/a",0,IF(AL$225&lt;=$C259,0,IF(AL$225&gt;($G$223+$C259),INDEX($D$237:$W$237,,$C259)-SUM($D259:AK259),INDEX($D$237:$W$237,,$C259)/$G$223)))</f>
        <v>0</v>
      </c>
      <c r="AM259" s="18">
        <f>IF($G$223="n/a",0,IF(AM$225&lt;=$C259,0,IF(AM$225&gt;($G$223+$C259),INDEX($D$237:$W$237,,$C259)-SUM($D259:AL259),INDEX($D$237:$W$237,,$C259)/$G$223)))</f>
        <v>0</v>
      </c>
      <c r="AN259" s="18">
        <f>IF($G$223="n/a",0,IF(AN$225&lt;=$C259,0,IF(AN$225&gt;($G$223+$C259),INDEX($D$237:$W$237,,$C259)-SUM($D259:AM259),INDEX($D$237:$W$237,,$C259)/$G$223)))</f>
        <v>0</v>
      </c>
      <c r="AO259" s="18">
        <f>IF($G$223="n/a",0,IF(AO$225&lt;=$C259,0,IF(AO$225&gt;($G$223+$C259),INDEX($D$237:$W$237,,$C259)-SUM($D259:AN259),INDEX($D$237:$W$237,,$C259)/$G$223)))</f>
        <v>0</v>
      </c>
      <c r="AP259" s="18">
        <f>IF($G$223="n/a",0,IF(AP$225&lt;=$C259,0,IF(AP$225&gt;($G$223+$C259),INDEX($D$237:$W$237,,$C259)-SUM($D259:AO259),INDEX($D$237:$W$237,,$C259)/$G$223)))</f>
        <v>0</v>
      </c>
      <c r="AQ259" s="18">
        <f>IF($G$223="n/a",0,IF(AQ$225&lt;=$C259,0,IF(AQ$225&gt;($G$223+$C259),INDEX($D$237:$W$237,,$C259)-SUM($D259:AP259),INDEX($D$237:$W$237,,$C259)/$G$223)))</f>
        <v>0</v>
      </c>
      <c r="AR259" s="18">
        <f>IF($G$223="n/a",0,IF(AR$225&lt;=$C259,0,IF(AR$225&gt;($G$223+$C259),INDEX($D$237:$W$237,,$C259)-SUM($D259:AQ259),INDEX($D$237:$W$237,,$C259)/$G$223)))</f>
        <v>0</v>
      </c>
      <c r="AS259" s="18">
        <f>IF($G$223="n/a",0,IF(AS$225&lt;=$C259,0,IF(AS$225&gt;($G$223+$C259),INDEX($D$237:$W$237,,$C259)-SUM($D259:AR259),INDEX($D$237:$W$237,,$C259)/$G$223)))</f>
        <v>0</v>
      </c>
      <c r="AT259" s="18">
        <f>IF($G$223="n/a",0,IF(AT$225&lt;=$C259,0,IF(AT$225&gt;($G$223+$C259),INDEX($D$237:$W$237,,$C259)-SUM($D259:AS259),INDEX($D$237:$W$237,,$C259)/$G$223)))</f>
        <v>0</v>
      </c>
      <c r="AU259" s="18">
        <f>IF($G$223="n/a",0,IF(AU$225&lt;=$C259,0,IF(AU$225&gt;($G$223+$C259),INDEX($D$237:$W$237,,$C259)-SUM($D259:AT259),INDEX($D$237:$W$237,,$C259)/$G$223)))</f>
        <v>0</v>
      </c>
      <c r="AV259" s="18">
        <f>IF($G$223="n/a",0,IF(AV$225&lt;=$C259,0,IF(AV$225&gt;($G$223+$C259),INDEX($D$237:$W$237,,$C259)-SUM($D259:AU259),INDEX($D$237:$W$237,,$C259)/$G$223)))</f>
        <v>0</v>
      </c>
      <c r="AW259" s="18">
        <f>IF($G$223="n/a",0,IF(AW$225&lt;=$C259,0,IF(AW$225&gt;($G$223+$C259),INDEX($D$237:$W$237,,$C259)-SUM($D259:AV259),INDEX($D$237:$W$237,,$C259)/$G$223)))</f>
        <v>0</v>
      </c>
      <c r="AX259" s="18">
        <f>IF($G$223="n/a",0,IF(AX$225&lt;=$C259,0,IF(AX$225&gt;($G$223+$C259),INDEX($D$237:$W$237,,$C259)-SUM($D259:AW259),INDEX($D$237:$W$237,,$C259)/$G$223)))</f>
        <v>0</v>
      </c>
      <c r="AY259" s="18">
        <f>IF($G$223="n/a",0,IF(AY$225&lt;=$C259,0,IF(AY$225&gt;($G$223+$C259),INDEX($D$237:$W$237,,$C259)-SUM($D259:AX259),INDEX($D$237:$W$237,,$C259)/$G$223)))</f>
        <v>0</v>
      </c>
      <c r="AZ259" s="18">
        <f>IF($G$223="n/a",0,IF(AZ$225&lt;=$C259,0,IF(AZ$225&gt;($G$223+$C259),INDEX($D$237:$W$237,,$C259)-SUM($D259:AY259),INDEX($D$237:$W$237,,$C259)/$G$223)))</f>
        <v>0</v>
      </c>
      <c r="BA259" s="18">
        <f>IF($G$223="n/a",0,IF(BA$225&lt;=$C259,0,IF(BA$225&gt;($G$223+$C259),INDEX($D$237:$W$237,,$C259)-SUM($D259:AZ259),INDEX($D$237:$W$237,,$C259)/$G$223)))</f>
        <v>0</v>
      </c>
      <c r="BB259" s="18">
        <f>IF($G$223="n/a",0,IF(BB$225&lt;=$C259,0,IF(BB$225&gt;($G$223+$C259),INDEX($D$237:$W$237,,$C259)-SUM($D259:BA259),INDEX($D$237:$W$237,,$C259)/$G$223)))</f>
        <v>0</v>
      </c>
      <c r="BC259" s="18">
        <f>IF($G$223="n/a",0,IF(BC$225&lt;=$C259,0,IF(BC$225&gt;($G$223+$C259),INDEX($D$237:$W$237,,$C259)-SUM($D259:BB259),INDEX($D$237:$W$237,,$C259)/$G$223)))</f>
        <v>0</v>
      </c>
      <c r="BD259" s="18">
        <f>IF($G$223="n/a",0,IF(BD$225&lt;=$C259,0,IF(BD$225&gt;($G$223+$C259),INDEX($D$237:$W$237,,$C259)-SUM($D259:BC259),INDEX($D$237:$W$237,,$C259)/$G$223)))</f>
        <v>0</v>
      </c>
      <c r="BE259" s="18">
        <f>IF($G$223="n/a",0,IF(BE$225&lt;=$C259,0,IF(BE$225&gt;($G$223+$C259),INDEX($D$237:$W$237,,$C259)-SUM($D259:BD259),INDEX($D$237:$W$237,,$C259)/$G$223)))</f>
        <v>0</v>
      </c>
      <c r="BF259" s="18">
        <f>IF($G$223="n/a",0,IF(BF$225&lt;=$C259,0,IF(BF$225&gt;($G$223+$C259),INDEX($D$237:$W$237,,$C259)-SUM($D259:BE259),INDEX($D$237:$W$237,,$C259)/$G$223)))</f>
        <v>0</v>
      </c>
      <c r="BG259" s="18">
        <f>IF($G$223="n/a",0,IF(BG$225&lt;=$C259,0,IF(BG$225&gt;($G$223+$C259),INDEX($D$237:$W$237,,$C259)-SUM($D259:BF259),INDEX($D$237:$W$237,,$C259)/$G$223)))</f>
        <v>0</v>
      </c>
      <c r="BH259" s="18">
        <f>IF($G$223="n/a",0,IF(BH$225&lt;=$C259,0,IF(BH$225&gt;($G$223+$C259),INDEX($D$237:$W$237,,$C259)-SUM($D259:BG259),INDEX($D$237:$W$237,,$C259)/$G$223)))</f>
        <v>0</v>
      </c>
      <c r="BI259" s="18">
        <f>IF($G$223="n/a",0,IF(BI$225&lt;=$C259,0,IF(BI$225&gt;($G$223+$C259),INDEX($D$237:$W$237,,$C259)-SUM($D259:BH259),INDEX($D$237:$W$237,,$C259)/$G$223)))</f>
        <v>0</v>
      </c>
      <c r="BJ259" s="18">
        <f>IF($G$223="n/a",0,IF(BJ$225&lt;=$C259,0,IF(BJ$225&gt;($G$223+$C259),INDEX($D$237:$W$237,,$C259)-SUM($D259:BI259),INDEX($D$237:$W$237,,$C259)/$G$223)))</f>
        <v>0</v>
      </c>
      <c r="BK259" s="18">
        <f>IF($G$223="n/a",0,IF(BK$225&lt;=$C259,0,IF(BK$225&gt;($G$223+$C259),INDEX($D$237:$W$237,,$C259)-SUM($D259:BJ259),INDEX($D$237:$W$237,,$C259)/$G$223)))</f>
        <v>0</v>
      </c>
      <c r="BL259" s="18">
        <f>IF($G$223="n/a",0,IF(BL$225&lt;=$C259,0,IF(BL$225&gt;($G$223+$C259),INDEX($D$237:$W$237,,$C259)-SUM($D259:BK259),INDEX($D$237:$W$237,,$C259)/$G$223)))</f>
        <v>0</v>
      </c>
      <c r="BM259" s="18">
        <f>IF($G$223="n/a",0,IF(BM$225&lt;=$C259,0,IF(BM$225&gt;($G$223+$C259),INDEX($D$237:$W$237,,$C259)-SUM($D259:BL259),INDEX($D$237:$W$237,,$C259)/$G$223)))</f>
        <v>0</v>
      </c>
      <c r="BN259" s="18">
        <f>IF($G$223="n/a",0,IF(BN$225&lt;=$C259,0,IF(BN$225&gt;($G$223+$C259),INDEX($D$237:$W$237,,$C259)-SUM($D259:BM259),INDEX($D$237:$W$237,,$C259)/$G$223)))</f>
        <v>0</v>
      </c>
      <c r="BO259" s="18">
        <f>IF($G$223="n/a",0,IF(BO$225&lt;=$C259,0,IF(BO$225&gt;($G$223+$C259),INDEX($D$237:$W$237,,$C259)-SUM($D259:BN259),INDEX($D$237:$W$237,,$C259)/$G$223)))</f>
        <v>0</v>
      </c>
      <c r="BP259" s="18">
        <f>IF($G$223="n/a",0,IF(BP$225&lt;=$C259,0,IF(BP$225&gt;($G$223+$C259),INDEX($D$237:$W$237,,$C259)-SUM($D259:BO259),INDEX($D$237:$W$237,,$C259)/$G$223)))</f>
        <v>0</v>
      </c>
      <c r="BQ259" s="18">
        <f>IF($G$223="n/a",0,IF(BQ$225&lt;=$C259,0,IF(BQ$225&gt;($G$223+$C259),INDEX($D$237:$W$237,,$C259)-SUM($D259:BP259),INDEX($D$237:$W$237,,$C259)/$G$223)))</f>
        <v>0</v>
      </c>
      <c r="BR259" s="18">
        <f>IF($G$223="n/a",0,IF(BR$225&lt;=$C259,0,IF(BR$225&gt;($G$223+$C259),INDEX($D$237:$W$237,,$C259)-SUM($D259:BQ259),INDEX($D$237:$W$237,,$C259)/$G$223)))</f>
        <v>0</v>
      </c>
      <c r="BS259" s="18">
        <f>IF($G$223="n/a",0,IF(BS$225&lt;=$C259,0,IF(BS$225&gt;($G$223+$C259),INDEX($D$237:$W$237,,$C259)-SUM($D259:BR259),INDEX($D$237:$W$237,,$C259)/$G$223)))</f>
        <v>0</v>
      </c>
    </row>
    <row r="260" spans="2:71">
      <c r="B260" s="24"/>
      <c r="C260" s="24"/>
      <c r="E260" s="2"/>
      <c r="F260" s="2"/>
      <c r="G260" s="2"/>
      <c r="H260" s="2"/>
      <c r="I260" s="2"/>
      <c r="J260" s="2"/>
      <c r="K260" s="2"/>
      <c r="L260" s="2"/>
      <c r="M260" s="2"/>
      <c r="N260" s="2"/>
      <c r="O260" s="213"/>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2:71">
      <c r="B261" t="s">
        <v>26</v>
      </c>
      <c r="D261" s="2">
        <f>SUM(D240:D259)</f>
        <v>0</v>
      </c>
      <c r="E261" s="2">
        <f t="shared" ref="E261:BK261" si="112">SUM(E240:E259)</f>
        <v>0.25893070092516307</v>
      </c>
      <c r="F261" s="2">
        <f t="shared" si="112"/>
        <v>1.4287057731943718</v>
      </c>
      <c r="G261" s="2">
        <f t="shared" si="112"/>
        <v>1.7992883193298275</v>
      </c>
      <c r="H261" s="2">
        <f t="shared" si="112"/>
        <v>1.9380633101093425</v>
      </c>
      <c r="I261" s="2">
        <f t="shared" si="112"/>
        <v>1.9711411118985787</v>
      </c>
      <c r="J261" s="2">
        <f t="shared" si="112"/>
        <v>2.3985226077639639</v>
      </c>
      <c r="K261" s="2">
        <f t="shared" si="112"/>
        <v>2.9717272500400203</v>
      </c>
      <c r="L261" s="2">
        <f t="shared" si="112"/>
        <v>4.605539253043359</v>
      </c>
      <c r="M261" s="2">
        <f t="shared" si="112"/>
        <v>7.2755567017612401</v>
      </c>
      <c r="N261" s="2">
        <f t="shared" si="112"/>
        <v>5.2278416037871231</v>
      </c>
      <c r="O261" s="213">
        <f t="shared" si="112"/>
        <v>11.792102678362001</v>
      </c>
      <c r="P261" s="2">
        <f t="shared" si="112"/>
        <v>11.792102678362001</v>
      </c>
      <c r="Q261" s="2">
        <f t="shared" si="112"/>
        <v>11.792102678362001</v>
      </c>
      <c r="R261" s="2">
        <f t="shared" si="112"/>
        <v>11.792102678362001</v>
      </c>
      <c r="S261" s="2">
        <f t="shared" si="112"/>
        <v>11.792102678362001</v>
      </c>
      <c r="T261" s="2">
        <f t="shared" si="112"/>
        <v>11.448946579966726</v>
      </c>
      <c r="U261" s="2">
        <f t="shared" si="112"/>
        <v>10.234300624298818</v>
      </c>
      <c r="V261" s="2">
        <f t="shared" si="112"/>
        <v>8.3606134924567908</v>
      </c>
      <c r="W261" s="2">
        <f t="shared" si="112"/>
        <v>5.9540199981387012</v>
      </c>
      <c r="X261" s="2">
        <f t="shared" si="112"/>
        <v>2.9430216245888716</v>
      </c>
      <c r="Y261" s="2">
        <f t="shared" si="112"/>
        <v>3.5527136788005009E-15</v>
      </c>
      <c r="Z261" s="2">
        <f t="shared" si="112"/>
        <v>0</v>
      </c>
      <c r="AA261" s="2">
        <f t="shared" si="112"/>
        <v>0</v>
      </c>
      <c r="AB261" s="2">
        <f t="shared" si="112"/>
        <v>0</v>
      </c>
      <c r="AC261" s="2">
        <f t="shared" si="112"/>
        <v>0</v>
      </c>
      <c r="AD261" s="2">
        <f t="shared" si="112"/>
        <v>0</v>
      </c>
      <c r="AE261" s="2">
        <f t="shared" si="112"/>
        <v>0</v>
      </c>
      <c r="AF261" s="2">
        <f t="shared" si="112"/>
        <v>0</v>
      </c>
      <c r="AG261" s="2">
        <f t="shared" si="112"/>
        <v>0</v>
      </c>
      <c r="AH261" s="2">
        <f t="shared" si="112"/>
        <v>0</v>
      </c>
      <c r="AI261" s="2">
        <f t="shared" si="112"/>
        <v>0</v>
      </c>
      <c r="AJ261" s="2">
        <f t="shared" si="112"/>
        <v>0</v>
      </c>
      <c r="AK261" s="2">
        <f t="shared" si="112"/>
        <v>0</v>
      </c>
      <c r="AL261" s="2">
        <f t="shared" si="112"/>
        <v>0</v>
      </c>
      <c r="AM261" s="2">
        <f t="shared" si="112"/>
        <v>0</v>
      </c>
      <c r="AN261" s="2">
        <f t="shared" si="112"/>
        <v>0</v>
      </c>
      <c r="AO261" s="2">
        <f t="shared" si="112"/>
        <v>0</v>
      </c>
      <c r="AP261" s="2">
        <f t="shared" si="112"/>
        <v>0</v>
      </c>
      <c r="AQ261" s="2">
        <f t="shared" si="112"/>
        <v>0</v>
      </c>
      <c r="AR261" s="2">
        <f t="shared" si="112"/>
        <v>0</v>
      </c>
      <c r="AS261" s="2">
        <f t="shared" si="112"/>
        <v>0</v>
      </c>
      <c r="AT261" s="2">
        <f t="shared" si="112"/>
        <v>0</v>
      </c>
      <c r="AU261" s="2">
        <f t="shared" si="112"/>
        <v>0</v>
      </c>
      <c r="AV261" s="2">
        <f t="shared" si="112"/>
        <v>0</v>
      </c>
      <c r="AW261" s="2">
        <f t="shared" si="112"/>
        <v>0</v>
      </c>
      <c r="AX261" s="2">
        <f t="shared" si="112"/>
        <v>0</v>
      </c>
      <c r="AY261" s="2">
        <f t="shared" si="112"/>
        <v>0</v>
      </c>
      <c r="AZ261" s="2">
        <f t="shared" si="112"/>
        <v>0</v>
      </c>
      <c r="BA261" s="2">
        <f t="shared" si="112"/>
        <v>0</v>
      </c>
      <c r="BB261" s="2">
        <f t="shared" si="112"/>
        <v>0</v>
      </c>
      <c r="BC261" s="2">
        <f t="shared" si="112"/>
        <v>0</v>
      </c>
      <c r="BD261" s="2">
        <f t="shared" si="112"/>
        <v>0</v>
      </c>
      <c r="BE261" s="2">
        <f t="shared" si="112"/>
        <v>0</v>
      </c>
      <c r="BF261" s="2">
        <f t="shared" si="112"/>
        <v>0</v>
      </c>
      <c r="BG261" s="2">
        <f t="shared" si="112"/>
        <v>0</v>
      </c>
      <c r="BH261" s="2">
        <f t="shared" si="112"/>
        <v>0</v>
      </c>
      <c r="BI261" s="2">
        <f t="shared" si="112"/>
        <v>0</v>
      </c>
      <c r="BJ261" s="2">
        <f t="shared" si="112"/>
        <v>0</v>
      </c>
      <c r="BK261" s="2">
        <f t="shared" si="112"/>
        <v>0</v>
      </c>
      <c r="BL261" s="2">
        <f t="shared" ref="BL261:BP261" si="113">SUM(BL240:BL259)</f>
        <v>0</v>
      </c>
      <c r="BM261" s="2">
        <f t="shared" si="113"/>
        <v>0</v>
      </c>
      <c r="BN261" s="2">
        <f t="shared" si="113"/>
        <v>0</v>
      </c>
      <c r="BO261" s="2">
        <f t="shared" si="113"/>
        <v>0</v>
      </c>
      <c r="BP261" s="2">
        <f t="shared" si="113"/>
        <v>0</v>
      </c>
      <c r="BQ261" s="2">
        <f t="shared" ref="BQ261:BS261" si="114">SUM(BQ240:BQ259)</f>
        <v>0</v>
      </c>
      <c r="BR261" s="2">
        <f t="shared" si="114"/>
        <v>0</v>
      </c>
      <c r="BS261" s="2">
        <f t="shared" si="114"/>
        <v>0</v>
      </c>
    </row>
    <row r="262" spans="2:71">
      <c r="D262" s="2"/>
      <c r="E262" s="2"/>
      <c r="F262" s="2"/>
      <c r="G262" s="2"/>
      <c r="H262" s="2"/>
      <c r="I262" s="2"/>
      <c r="J262" s="2"/>
      <c r="K262" s="2"/>
      <c r="L262" s="2"/>
      <c r="M262" s="2"/>
      <c r="N262" s="2"/>
      <c r="O262" s="213"/>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2:71">
      <c r="B263" s="63" t="s">
        <v>123</v>
      </c>
      <c r="D263" s="2"/>
      <c r="E263" s="2"/>
      <c r="F263" s="2"/>
      <c r="G263" s="2"/>
      <c r="H263" s="2"/>
      <c r="I263" s="2"/>
      <c r="J263" s="2"/>
      <c r="K263" s="2"/>
      <c r="L263" s="2"/>
      <c r="M263" s="2"/>
      <c r="N263" s="2"/>
      <c r="O263" s="213"/>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2:71">
      <c r="B264" s="67" t="s">
        <v>66</v>
      </c>
      <c r="D264" s="2"/>
      <c r="E264" s="2"/>
      <c r="F264" s="2"/>
      <c r="G264" s="2"/>
      <c r="H264" s="2"/>
      <c r="I264" s="2"/>
      <c r="J264" s="2"/>
      <c r="K264" s="2"/>
      <c r="L264" s="2"/>
      <c r="M264" s="43"/>
      <c r="N264" s="267">
        <f>Inputs!N80/Inputs!N$5</f>
        <v>-0.51312179614558229</v>
      </c>
      <c r="O264" s="213"/>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2:71">
      <c r="B265" s="63" t="s">
        <v>95</v>
      </c>
      <c r="C265">
        <v>10</v>
      </c>
      <c r="D265" s="2"/>
      <c r="E265" s="2"/>
      <c r="F265" s="2"/>
      <c r="G265" s="2"/>
      <c r="H265" s="2"/>
      <c r="I265" s="2"/>
      <c r="J265" s="2"/>
      <c r="K265" s="2"/>
      <c r="L265" s="2"/>
      <c r="M265" s="2"/>
      <c r="N265" s="183">
        <v>0</v>
      </c>
      <c r="O265" s="266">
        <f>IF(O$23&gt;($F223-5.5+$C265),$N264-SUM($N265:N265),$N264/($F223-5))</f>
        <v>-0.51312179614558229</v>
      </c>
      <c r="P265" s="266">
        <f>IF(P$23&gt;($F223-5.5+$C265),$N264-SUM($N265:O265),$N264/($F223-5))</f>
        <v>0</v>
      </c>
      <c r="Q265" s="266">
        <f>IF(Q$23&gt;($F223-5.5+$C265),$N264-SUM($N265:P265),$N264/($F223-5))</f>
        <v>0</v>
      </c>
      <c r="R265" s="266">
        <f>IF(R$23&gt;($F223-5.5+$C265),$N264-SUM($N265:Q265),$N264/($F223-5))</f>
        <v>0</v>
      </c>
      <c r="S265" s="266">
        <f>IF(S$23&gt;($F223-5.5+$C265),$N264-SUM($N265:R265),$N264/($F223-5))</f>
        <v>0</v>
      </c>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2:71">
      <c r="D266" s="2"/>
      <c r="E266" s="2"/>
      <c r="F266" s="2"/>
      <c r="G266" s="2"/>
      <c r="H266" s="2"/>
      <c r="I266" s="2"/>
      <c r="J266" s="2"/>
      <c r="K266" s="2"/>
      <c r="L266" s="2"/>
      <c r="M266" s="2"/>
      <c r="N266" s="2"/>
      <c r="O266" s="213"/>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2:71">
      <c r="B267" t="s">
        <v>24</v>
      </c>
      <c r="D267" s="2">
        <f>D228+D261</f>
        <v>1.6653345369377348E-15</v>
      </c>
      <c r="E267" s="2">
        <f t="shared" ref="E267:M267" si="115">E228+E261</f>
        <v>0.25893070092516307</v>
      </c>
      <c r="F267" s="2">
        <f t="shared" si="115"/>
        <v>1.4287057731943718</v>
      </c>
      <c r="G267" s="2">
        <f t="shared" si="115"/>
        <v>1.7992883193298275</v>
      </c>
      <c r="H267" s="2">
        <f t="shared" si="115"/>
        <v>1.9380633101093425</v>
      </c>
      <c r="I267" s="2">
        <f t="shared" si="115"/>
        <v>3.5639668547014085</v>
      </c>
      <c r="J267" s="2">
        <f t="shared" si="115"/>
        <v>2.3985226077639639</v>
      </c>
      <c r="K267" s="2">
        <f t="shared" si="115"/>
        <v>2.9717272500400203</v>
      </c>
      <c r="L267" s="2">
        <f t="shared" si="115"/>
        <v>4.605539253043359</v>
      </c>
      <c r="M267" s="2">
        <f t="shared" si="115"/>
        <v>7.2755567017612401</v>
      </c>
      <c r="N267" s="43">
        <f>N228+N261+N265</f>
        <v>5.2278416037871231</v>
      </c>
      <c r="O267" s="214">
        <f t="shared" ref="O267:BK267" si="116">O228+O261+O265</f>
        <v>11.27898088221642</v>
      </c>
      <c r="P267" s="43">
        <f t="shared" si="116"/>
        <v>11.792102678362001</v>
      </c>
      <c r="Q267" s="43">
        <f t="shared" si="116"/>
        <v>11.792102678362001</v>
      </c>
      <c r="R267" s="43">
        <f t="shared" si="116"/>
        <v>11.792102678362001</v>
      </c>
      <c r="S267" s="43">
        <f t="shared" si="116"/>
        <v>11.792102678362001</v>
      </c>
      <c r="T267" s="43">
        <f t="shared" si="116"/>
        <v>11.448946579966726</v>
      </c>
      <c r="U267" s="43">
        <f t="shared" si="116"/>
        <v>10.234300624298818</v>
      </c>
      <c r="V267" s="43">
        <f t="shared" si="116"/>
        <v>8.3606134924567908</v>
      </c>
      <c r="W267" s="43">
        <f t="shared" si="116"/>
        <v>5.9540199981387012</v>
      </c>
      <c r="X267" s="43">
        <f t="shared" si="116"/>
        <v>2.9430216245888716</v>
      </c>
      <c r="Y267" s="43">
        <f t="shared" si="116"/>
        <v>3.5527136788005009E-15</v>
      </c>
      <c r="Z267" s="43">
        <f t="shared" si="116"/>
        <v>0</v>
      </c>
      <c r="AA267" s="43">
        <f t="shared" si="116"/>
        <v>0</v>
      </c>
      <c r="AB267" s="43">
        <f t="shared" si="116"/>
        <v>0</v>
      </c>
      <c r="AC267" s="43">
        <f t="shared" si="116"/>
        <v>0</v>
      </c>
      <c r="AD267" s="43">
        <f t="shared" si="116"/>
        <v>0</v>
      </c>
      <c r="AE267" s="43">
        <f t="shared" si="116"/>
        <v>0</v>
      </c>
      <c r="AF267" s="43">
        <f t="shared" si="116"/>
        <v>0</v>
      </c>
      <c r="AG267" s="43">
        <f t="shared" si="116"/>
        <v>0</v>
      </c>
      <c r="AH267" s="43">
        <f t="shared" si="116"/>
        <v>0</v>
      </c>
      <c r="AI267" s="43">
        <f t="shared" si="116"/>
        <v>0</v>
      </c>
      <c r="AJ267" s="43">
        <f t="shared" si="116"/>
        <v>0</v>
      </c>
      <c r="AK267" s="43">
        <f t="shared" si="116"/>
        <v>0</v>
      </c>
      <c r="AL267" s="43">
        <f t="shared" si="116"/>
        <v>0</v>
      </c>
      <c r="AM267" s="43">
        <f t="shared" si="116"/>
        <v>0</v>
      </c>
      <c r="AN267" s="43">
        <f t="shared" si="116"/>
        <v>0</v>
      </c>
      <c r="AO267" s="43">
        <f t="shared" si="116"/>
        <v>0</v>
      </c>
      <c r="AP267" s="43">
        <f t="shared" si="116"/>
        <v>0</v>
      </c>
      <c r="AQ267" s="43">
        <f t="shared" si="116"/>
        <v>0</v>
      </c>
      <c r="AR267" s="43">
        <f t="shared" si="116"/>
        <v>0</v>
      </c>
      <c r="AS267" s="43">
        <f t="shared" si="116"/>
        <v>0</v>
      </c>
      <c r="AT267" s="43">
        <f t="shared" si="116"/>
        <v>0</v>
      </c>
      <c r="AU267" s="43">
        <f t="shared" si="116"/>
        <v>0</v>
      </c>
      <c r="AV267" s="43">
        <f t="shared" si="116"/>
        <v>0</v>
      </c>
      <c r="AW267" s="43">
        <f t="shared" si="116"/>
        <v>0</v>
      </c>
      <c r="AX267" s="43">
        <f t="shared" si="116"/>
        <v>0</v>
      </c>
      <c r="AY267" s="43">
        <f t="shared" si="116"/>
        <v>0</v>
      </c>
      <c r="AZ267" s="43">
        <f t="shared" si="116"/>
        <v>0</v>
      </c>
      <c r="BA267" s="43">
        <f t="shared" si="116"/>
        <v>0</v>
      </c>
      <c r="BB267" s="43">
        <f t="shared" si="116"/>
        <v>0</v>
      </c>
      <c r="BC267" s="43">
        <f t="shared" si="116"/>
        <v>0</v>
      </c>
      <c r="BD267" s="43">
        <f t="shared" si="116"/>
        <v>0</v>
      </c>
      <c r="BE267" s="43">
        <f t="shared" si="116"/>
        <v>0</v>
      </c>
      <c r="BF267" s="43">
        <f t="shared" si="116"/>
        <v>0</v>
      </c>
      <c r="BG267" s="43">
        <f t="shared" si="116"/>
        <v>0</v>
      </c>
      <c r="BH267" s="43">
        <f t="shared" si="116"/>
        <v>0</v>
      </c>
      <c r="BI267" s="43">
        <f t="shared" si="116"/>
        <v>0</v>
      </c>
      <c r="BJ267" s="43">
        <f t="shared" si="116"/>
        <v>0</v>
      </c>
      <c r="BK267" s="43">
        <f t="shared" si="116"/>
        <v>0</v>
      </c>
      <c r="BL267" s="43">
        <f t="shared" ref="BL267:BP267" si="117">BL228+BL261+BL265</f>
        <v>0</v>
      </c>
      <c r="BM267" s="43">
        <f t="shared" si="117"/>
        <v>0</v>
      </c>
      <c r="BN267" s="43">
        <f t="shared" si="117"/>
        <v>0</v>
      </c>
      <c r="BO267" s="43">
        <f t="shared" si="117"/>
        <v>0</v>
      </c>
      <c r="BP267" s="43">
        <f t="shared" si="117"/>
        <v>0</v>
      </c>
      <c r="BQ267" s="43">
        <f t="shared" ref="BQ267:BS267" si="118">BQ228+BQ261+BQ265</f>
        <v>0</v>
      </c>
      <c r="BR267" s="43">
        <f t="shared" si="118"/>
        <v>0</v>
      </c>
      <c r="BS267" s="43">
        <f t="shared" si="118"/>
        <v>0</v>
      </c>
    </row>
    <row r="268" spans="2:71">
      <c r="B268" t="s">
        <v>25</v>
      </c>
      <c r="D268" s="2">
        <f>D237-D261</f>
        <v>1.2946535046258154</v>
      </c>
      <c r="E268" s="2">
        <f>E237-E261+D268</f>
        <v>6.8845981650466959</v>
      </c>
      <c r="F268" s="2">
        <f t="shared" ref="F268:H268" si="119">F237-F261+E268</f>
        <v>7.3088051225296029</v>
      </c>
      <c r="G268" s="2">
        <f t="shared" si="119"/>
        <v>6.20339175709735</v>
      </c>
      <c r="H268" s="2">
        <f t="shared" si="119"/>
        <v>4.4307174559341886</v>
      </c>
      <c r="I268" s="2">
        <f t="shared" ref="I268" si="120">I237-I261+H268</f>
        <v>9.3226983119410924</v>
      </c>
      <c r="J268" s="2">
        <f t="shared" ref="J268" si="121">J237-J261+I268</f>
        <v>24.353972849629784</v>
      </c>
      <c r="K268" s="2">
        <f t="shared" ref="K268" si="122">K237-K261+J268</f>
        <v>41.426191090977703</v>
      </c>
      <c r="L268" s="2">
        <f t="shared" ref="L268" si="123">L237-L261+K268</f>
        <v>64.908576232908302</v>
      </c>
      <c r="M268" s="43">
        <f>M237-M261+L268+M264</f>
        <v>89.765062607169483</v>
      </c>
      <c r="N268" s="43">
        <f>N237-N261+M268-N265+N264</f>
        <v>97.388293915114332</v>
      </c>
      <c r="O268" s="43">
        <f t="shared" ref="O268:BK268" si="124">O237-O261+N268-O265</f>
        <v>86.109313032897916</v>
      </c>
      <c r="P268" s="43">
        <f t="shared" si="124"/>
        <v>74.317210354535916</v>
      </c>
      <c r="Q268" s="43">
        <f t="shared" si="124"/>
        <v>62.525107676173917</v>
      </c>
      <c r="R268" s="43">
        <f t="shared" si="124"/>
        <v>50.733004997811918</v>
      </c>
      <c r="S268" s="43">
        <f t="shared" si="124"/>
        <v>38.940902319449918</v>
      </c>
      <c r="T268" s="43">
        <f t="shared" si="124"/>
        <v>27.491955739483192</v>
      </c>
      <c r="U268" s="43">
        <f t="shared" si="124"/>
        <v>17.257655115184374</v>
      </c>
      <c r="V268" s="43">
        <f t="shared" si="124"/>
        <v>8.897041622727583</v>
      </c>
      <c r="W268" s="43">
        <f t="shared" si="124"/>
        <v>2.9430216245888818</v>
      </c>
      <c r="X268" s="43">
        <f t="shared" si="124"/>
        <v>1.021405182655144E-14</v>
      </c>
      <c r="Y268" s="43">
        <f t="shared" si="124"/>
        <v>6.6613381477509392E-15</v>
      </c>
      <c r="Z268" s="43">
        <f t="shared" si="124"/>
        <v>6.6613381477509392E-15</v>
      </c>
      <c r="AA268" s="43">
        <f t="shared" si="124"/>
        <v>6.6613381477509392E-15</v>
      </c>
      <c r="AB268" s="43">
        <f t="shared" si="124"/>
        <v>6.6613381477509392E-15</v>
      </c>
      <c r="AC268" s="43">
        <f t="shared" si="124"/>
        <v>6.6613381477509392E-15</v>
      </c>
      <c r="AD268" s="43">
        <f t="shared" si="124"/>
        <v>6.6613381477509392E-15</v>
      </c>
      <c r="AE268" s="43">
        <f t="shared" si="124"/>
        <v>6.6613381477509392E-15</v>
      </c>
      <c r="AF268" s="43">
        <f t="shared" si="124"/>
        <v>6.6613381477509392E-15</v>
      </c>
      <c r="AG268" s="43">
        <f t="shared" si="124"/>
        <v>6.6613381477509392E-15</v>
      </c>
      <c r="AH268" s="43">
        <f t="shared" si="124"/>
        <v>6.6613381477509392E-15</v>
      </c>
      <c r="AI268" s="43">
        <f t="shared" si="124"/>
        <v>6.6613381477509392E-15</v>
      </c>
      <c r="AJ268" s="43">
        <f t="shared" si="124"/>
        <v>6.6613381477509392E-15</v>
      </c>
      <c r="AK268" s="43">
        <f t="shared" si="124"/>
        <v>6.6613381477509392E-15</v>
      </c>
      <c r="AL268" s="43">
        <f t="shared" si="124"/>
        <v>6.6613381477509392E-15</v>
      </c>
      <c r="AM268" s="43">
        <f t="shared" si="124"/>
        <v>6.6613381477509392E-15</v>
      </c>
      <c r="AN268" s="43">
        <f t="shared" si="124"/>
        <v>6.6613381477509392E-15</v>
      </c>
      <c r="AO268" s="43">
        <f t="shared" si="124"/>
        <v>6.6613381477509392E-15</v>
      </c>
      <c r="AP268" s="43">
        <f t="shared" si="124"/>
        <v>6.6613381477509392E-15</v>
      </c>
      <c r="AQ268" s="43">
        <f t="shared" si="124"/>
        <v>6.6613381477509392E-15</v>
      </c>
      <c r="AR268" s="43">
        <f t="shared" si="124"/>
        <v>6.6613381477509392E-15</v>
      </c>
      <c r="AS268" s="43">
        <f t="shared" si="124"/>
        <v>6.6613381477509392E-15</v>
      </c>
      <c r="AT268" s="43">
        <f t="shared" si="124"/>
        <v>6.6613381477509392E-15</v>
      </c>
      <c r="AU268" s="43">
        <f t="shared" si="124"/>
        <v>6.6613381477509392E-15</v>
      </c>
      <c r="AV268" s="43">
        <f t="shared" si="124"/>
        <v>6.6613381477509392E-15</v>
      </c>
      <c r="AW268" s="43">
        <f t="shared" si="124"/>
        <v>6.6613381477509392E-15</v>
      </c>
      <c r="AX268" s="43">
        <f t="shared" si="124"/>
        <v>6.6613381477509392E-15</v>
      </c>
      <c r="AY268" s="43">
        <f t="shared" si="124"/>
        <v>6.6613381477509392E-15</v>
      </c>
      <c r="AZ268" s="43">
        <f t="shared" si="124"/>
        <v>6.6613381477509392E-15</v>
      </c>
      <c r="BA268" s="43">
        <f t="shared" si="124"/>
        <v>6.6613381477509392E-15</v>
      </c>
      <c r="BB268" s="43">
        <f t="shared" si="124"/>
        <v>6.6613381477509392E-15</v>
      </c>
      <c r="BC268" s="43">
        <f t="shared" si="124"/>
        <v>6.6613381477509392E-15</v>
      </c>
      <c r="BD268" s="43">
        <f t="shared" si="124"/>
        <v>6.6613381477509392E-15</v>
      </c>
      <c r="BE268" s="43">
        <f t="shared" si="124"/>
        <v>6.6613381477509392E-15</v>
      </c>
      <c r="BF268" s="43">
        <f t="shared" si="124"/>
        <v>6.6613381477509392E-15</v>
      </c>
      <c r="BG268" s="43">
        <f t="shared" si="124"/>
        <v>6.6613381477509392E-15</v>
      </c>
      <c r="BH268" s="43">
        <f t="shared" si="124"/>
        <v>6.6613381477509392E-15</v>
      </c>
      <c r="BI268" s="43">
        <f t="shared" si="124"/>
        <v>6.6613381477509392E-15</v>
      </c>
      <c r="BJ268" s="43">
        <f t="shared" si="124"/>
        <v>6.6613381477509392E-15</v>
      </c>
      <c r="BK268" s="43">
        <f t="shared" si="124"/>
        <v>6.6613381477509392E-15</v>
      </c>
      <c r="BL268" s="43">
        <f t="shared" ref="BL268" si="125">BL237-BL261+BK268-BL265</f>
        <v>6.6613381477509392E-15</v>
      </c>
      <c r="BM268" s="43">
        <f t="shared" ref="BM268" si="126">BM237-BM261+BL268-BM265</f>
        <v>6.6613381477509392E-15</v>
      </c>
      <c r="BN268" s="43">
        <f t="shared" ref="BN268" si="127">BN237-BN261+BM268-BN265</f>
        <v>6.6613381477509392E-15</v>
      </c>
      <c r="BO268" s="43">
        <f t="shared" ref="BO268" si="128">BO237-BO261+BN268-BO265</f>
        <v>6.6613381477509392E-15</v>
      </c>
      <c r="BP268" s="43">
        <f t="shared" ref="BP268:BQ268" si="129">BP237-BP261+BO268-BP265</f>
        <v>6.6613381477509392E-15</v>
      </c>
      <c r="BQ268" s="43">
        <f t="shared" si="129"/>
        <v>6.6613381477509392E-15</v>
      </c>
      <c r="BR268" s="43">
        <f t="shared" ref="BR268" si="130">BR237-BR261+BQ268-BR265</f>
        <v>6.6613381477509392E-15</v>
      </c>
      <c r="BS268" s="43">
        <f t="shared" ref="BS268" si="131">BS237-BS261+BR268-BS265</f>
        <v>6.6613381477509392E-15</v>
      </c>
    </row>
    <row r="269" spans="2:71">
      <c r="B269" t="s">
        <v>27</v>
      </c>
      <c r="D269" s="2">
        <f>D234+D268</f>
        <v>1.2946535046258154</v>
      </c>
      <c r="E269" s="2">
        <f t="shared" ref="E269:BK269" si="132">E234+E268</f>
        <v>6.8845981650466959</v>
      </c>
      <c r="F269" s="2">
        <f t="shared" si="132"/>
        <v>7.3088051225296029</v>
      </c>
      <c r="G269" s="2">
        <f t="shared" si="132"/>
        <v>6.20339175709735</v>
      </c>
      <c r="H269" s="2">
        <f t="shared" si="132"/>
        <v>6.023543198737018</v>
      </c>
      <c r="I269" s="2">
        <f t="shared" si="132"/>
        <v>9.3226983119410924</v>
      </c>
      <c r="J269" s="2">
        <f t="shared" si="132"/>
        <v>24.353972849629784</v>
      </c>
      <c r="K269" s="2">
        <f t="shared" si="132"/>
        <v>41.426191090977703</v>
      </c>
      <c r="L269" s="2">
        <f t="shared" si="132"/>
        <v>64.908576232908302</v>
      </c>
      <c r="M269" s="2">
        <f t="shared" si="132"/>
        <v>89.765062607169483</v>
      </c>
      <c r="N269" s="2">
        <f t="shared" si="132"/>
        <v>97.388293915114332</v>
      </c>
      <c r="O269" s="2">
        <f t="shared" si="132"/>
        <v>86.109313032897916</v>
      </c>
      <c r="P269" s="2">
        <f t="shared" si="132"/>
        <v>74.317210354535916</v>
      </c>
      <c r="Q269" s="2">
        <f t="shared" si="132"/>
        <v>62.525107676173917</v>
      </c>
      <c r="R269" s="2">
        <f t="shared" si="132"/>
        <v>50.733004997811918</v>
      </c>
      <c r="S269" s="2">
        <f t="shared" si="132"/>
        <v>38.940902319449918</v>
      </c>
      <c r="T269" s="2">
        <f t="shared" si="132"/>
        <v>27.491955739483192</v>
      </c>
      <c r="U269" s="2">
        <f t="shared" si="132"/>
        <v>17.257655115184374</v>
      </c>
      <c r="V269" s="2">
        <f t="shared" si="132"/>
        <v>8.897041622727583</v>
      </c>
      <c r="W269" s="2">
        <f t="shared" si="132"/>
        <v>2.9430216245888818</v>
      </c>
      <c r="X269" s="2">
        <f t="shared" si="132"/>
        <v>1.021405182655144E-14</v>
      </c>
      <c r="Y269" s="2">
        <f t="shared" si="132"/>
        <v>6.6613381477509392E-15</v>
      </c>
      <c r="Z269" s="2">
        <f t="shared" si="132"/>
        <v>6.6613381477509392E-15</v>
      </c>
      <c r="AA269" s="2">
        <f t="shared" si="132"/>
        <v>6.6613381477509392E-15</v>
      </c>
      <c r="AB269" s="2">
        <f t="shared" si="132"/>
        <v>6.6613381477509392E-15</v>
      </c>
      <c r="AC269" s="2">
        <f t="shared" si="132"/>
        <v>6.6613381477509392E-15</v>
      </c>
      <c r="AD269" s="2">
        <f t="shared" si="132"/>
        <v>6.6613381477509392E-15</v>
      </c>
      <c r="AE269" s="2">
        <f t="shared" si="132"/>
        <v>6.6613381477509392E-15</v>
      </c>
      <c r="AF269" s="2">
        <f t="shared" si="132"/>
        <v>6.6613381477509392E-15</v>
      </c>
      <c r="AG269" s="2">
        <f t="shared" si="132"/>
        <v>6.6613381477509392E-15</v>
      </c>
      <c r="AH269" s="2">
        <f t="shared" si="132"/>
        <v>6.6613381477509392E-15</v>
      </c>
      <c r="AI269" s="2">
        <f t="shared" si="132"/>
        <v>6.6613381477509392E-15</v>
      </c>
      <c r="AJ269" s="2">
        <f t="shared" si="132"/>
        <v>6.6613381477509392E-15</v>
      </c>
      <c r="AK269" s="2">
        <f t="shared" si="132"/>
        <v>6.6613381477509392E-15</v>
      </c>
      <c r="AL269" s="2">
        <f t="shared" si="132"/>
        <v>6.6613381477509392E-15</v>
      </c>
      <c r="AM269" s="2">
        <f t="shared" si="132"/>
        <v>6.6613381477509392E-15</v>
      </c>
      <c r="AN269" s="2">
        <f t="shared" si="132"/>
        <v>6.6613381477509392E-15</v>
      </c>
      <c r="AO269" s="2">
        <f t="shared" si="132"/>
        <v>6.6613381477509392E-15</v>
      </c>
      <c r="AP269" s="2">
        <f t="shared" si="132"/>
        <v>6.6613381477509392E-15</v>
      </c>
      <c r="AQ269" s="2">
        <f t="shared" si="132"/>
        <v>6.6613381477509392E-15</v>
      </c>
      <c r="AR269" s="2">
        <f t="shared" si="132"/>
        <v>6.6613381477509392E-15</v>
      </c>
      <c r="AS269" s="2">
        <f t="shared" si="132"/>
        <v>6.6613381477509392E-15</v>
      </c>
      <c r="AT269" s="2">
        <f t="shared" si="132"/>
        <v>6.6613381477509392E-15</v>
      </c>
      <c r="AU269" s="2">
        <f t="shared" si="132"/>
        <v>6.6613381477509392E-15</v>
      </c>
      <c r="AV269" s="2">
        <f t="shared" si="132"/>
        <v>6.6613381477509392E-15</v>
      </c>
      <c r="AW269" s="2">
        <f t="shared" si="132"/>
        <v>6.6613381477509392E-15</v>
      </c>
      <c r="AX269" s="2">
        <f t="shared" si="132"/>
        <v>6.6613381477509392E-15</v>
      </c>
      <c r="AY269" s="2">
        <f t="shared" si="132"/>
        <v>6.6613381477509392E-15</v>
      </c>
      <c r="AZ269" s="2">
        <f t="shared" si="132"/>
        <v>6.6613381477509392E-15</v>
      </c>
      <c r="BA269" s="2">
        <f t="shared" si="132"/>
        <v>6.6613381477509392E-15</v>
      </c>
      <c r="BB269" s="2">
        <f t="shared" si="132"/>
        <v>6.6613381477509392E-15</v>
      </c>
      <c r="BC269" s="2">
        <f t="shared" si="132"/>
        <v>6.6613381477509392E-15</v>
      </c>
      <c r="BD269" s="2">
        <f t="shared" si="132"/>
        <v>6.6613381477509392E-15</v>
      </c>
      <c r="BE269" s="2">
        <f t="shared" si="132"/>
        <v>6.6613381477509392E-15</v>
      </c>
      <c r="BF269" s="2">
        <f t="shared" si="132"/>
        <v>6.6613381477509392E-15</v>
      </c>
      <c r="BG269" s="2">
        <f t="shared" si="132"/>
        <v>6.6613381477509392E-15</v>
      </c>
      <c r="BH269" s="2">
        <f t="shared" si="132"/>
        <v>6.6613381477509392E-15</v>
      </c>
      <c r="BI269" s="2">
        <f t="shared" si="132"/>
        <v>6.6613381477509392E-15</v>
      </c>
      <c r="BJ269" s="2">
        <f t="shared" si="132"/>
        <v>6.6613381477509392E-15</v>
      </c>
      <c r="BK269" s="2">
        <f t="shared" si="132"/>
        <v>6.6613381477509392E-15</v>
      </c>
      <c r="BL269" s="2">
        <f t="shared" ref="BL269:BP269" si="133">BL234+BL268</f>
        <v>6.6613381477509392E-15</v>
      </c>
      <c r="BM269" s="2">
        <f t="shared" si="133"/>
        <v>6.6613381477509392E-15</v>
      </c>
      <c r="BN269" s="2">
        <f t="shared" si="133"/>
        <v>6.6613381477509392E-15</v>
      </c>
      <c r="BO269" s="2">
        <f t="shared" si="133"/>
        <v>6.6613381477509392E-15</v>
      </c>
      <c r="BP269" s="2">
        <f t="shared" si="133"/>
        <v>6.6613381477509392E-15</v>
      </c>
      <c r="BQ269" s="2">
        <f t="shared" ref="BQ269:BS269" si="134">BQ234+BQ268</f>
        <v>6.6613381477509392E-15</v>
      </c>
      <c r="BR269" s="2">
        <f t="shared" si="134"/>
        <v>6.6613381477509392E-15</v>
      </c>
      <c r="BS269" s="2">
        <f t="shared" si="134"/>
        <v>6.6613381477509392E-15</v>
      </c>
    </row>
    <row r="271" spans="2:71" s="3" customFormat="1">
      <c r="B271" s="3" t="s">
        <v>11</v>
      </c>
    </row>
    <row r="272" spans="2:71" s="4" customFormat="1"/>
    <row r="273" spans="2:71">
      <c r="D273" s="1" t="s">
        <v>2</v>
      </c>
      <c r="E273" s="1" t="s">
        <v>1</v>
      </c>
      <c r="F273" s="1" t="s">
        <v>3</v>
      </c>
    </row>
    <row r="274" spans="2:71">
      <c r="B274" t="s">
        <v>16</v>
      </c>
      <c r="D274" s="2">
        <f>'OAV 2011'!C10</f>
        <v>89.319417816228679</v>
      </c>
      <c r="E274" s="2">
        <f>'OAV 2011'!D10</f>
        <v>3.4590766917577378</v>
      </c>
      <c r="F274" s="2">
        <f>'OAV 2011'!E10</f>
        <v>5</v>
      </c>
      <c r="G274" s="14"/>
      <c r="I274" s="206">
        <f>IF(OR(E274&lt;I276,E274="n/a"),0,(E274-5)*(H285-H283)/H285+(F274-5)*H283/H285)</f>
        <v>0</v>
      </c>
      <c r="J274" s="207" t="s">
        <v>81</v>
      </c>
      <c r="K274" s="208" t="s">
        <v>82</v>
      </c>
      <c r="L274" s="208"/>
      <c r="M274" s="208"/>
      <c r="N274" s="208"/>
    </row>
    <row r="276" spans="2:71">
      <c r="D276" s="1">
        <v>1</v>
      </c>
      <c r="E276" s="1">
        <v>2</v>
      </c>
      <c r="F276" s="1">
        <v>3</v>
      </c>
      <c r="G276" s="1">
        <v>4</v>
      </c>
      <c r="H276" s="1">
        <v>5</v>
      </c>
      <c r="I276" s="1">
        <v>6</v>
      </c>
      <c r="J276" s="1">
        <v>7</v>
      </c>
      <c r="K276" s="1">
        <v>8</v>
      </c>
      <c r="L276" s="1">
        <v>9</v>
      </c>
      <c r="M276" s="1">
        <v>10</v>
      </c>
      <c r="N276" s="1">
        <v>11</v>
      </c>
      <c r="O276" s="1">
        <v>12</v>
      </c>
      <c r="P276" s="1">
        <v>13</v>
      </c>
      <c r="Q276" s="1">
        <v>14</v>
      </c>
      <c r="R276" s="1">
        <v>15</v>
      </c>
      <c r="S276" s="1">
        <v>16</v>
      </c>
      <c r="T276" s="1">
        <v>17</v>
      </c>
      <c r="U276" s="1">
        <v>18</v>
      </c>
      <c r="V276" s="1">
        <v>19</v>
      </c>
      <c r="W276" s="1">
        <v>20</v>
      </c>
      <c r="X276" s="1">
        <v>21</v>
      </c>
      <c r="Y276" s="1">
        <v>22</v>
      </c>
      <c r="Z276" s="1">
        <v>23</v>
      </c>
      <c r="AA276" s="1">
        <v>24</v>
      </c>
      <c r="AB276" s="1">
        <v>25</v>
      </c>
      <c r="AC276" s="1">
        <v>26</v>
      </c>
      <c r="AD276" s="1">
        <v>27</v>
      </c>
      <c r="AE276" s="1">
        <v>28</v>
      </c>
      <c r="AF276" s="1">
        <v>29</v>
      </c>
      <c r="AG276" s="1">
        <v>30</v>
      </c>
      <c r="AH276" s="1">
        <v>31</v>
      </c>
      <c r="AI276" s="1">
        <v>32</v>
      </c>
      <c r="AJ276" s="1">
        <v>33</v>
      </c>
      <c r="AK276" s="1">
        <v>34</v>
      </c>
      <c r="AL276" s="1">
        <v>35</v>
      </c>
      <c r="AM276" s="1">
        <v>36</v>
      </c>
      <c r="AN276" s="1">
        <v>37</v>
      </c>
      <c r="AO276" s="1">
        <v>38</v>
      </c>
      <c r="AP276" s="1">
        <v>39</v>
      </c>
      <c r="AQ276" s="1">
        <v>40</v>
      </c>
      <c r="AR276" s="1">
        <v>41</v>
      </c>
      <c r="AS276" s="1">
        <v>42</v>
      </c>
      <c r="AT276" s="1">
        <v>43</v>
      </c>
      <c r="AU276" s="1">
        <v>44</v>
      </c>
      <c r="AV276" s="1">
        <v>45</v>
      </c>
      <c r="AW276" s="1">
        <v>46</v>
      </c>
      <c r="AX276" s="1">
        <v>47</v>
      </c>
      <c r="AY276" s="1">
        <v>48</v>
      </c>
      <c r="AZ276" s="1">
        <v>49</v>
      </c>
      <c r="BA276" s="1">
        <v>50</v>
      </c>
      <c r="BB276" s="1">
        <v>51</v>
      </c>
      <c r="BC276" s="1">
        <v>52</v>
      </c>
      <c r="BD276" s="1">
        <v>53</v>
      </c>
      <c r="BE276" s="1">
        <v>54</v>
      </c>
      <c r="BF276" s="1">
        <v>55</v>
      </c>
      <c r="BG276" s="1">
        <v>56</v>
      </c>
      <c r="BH276" s="1">
        <v>57</v>
      </c>
      <c r="BI276" s="1">
        <v>58</v>
      </c>
      <c r="BJ276" s="1">
        <v>59</v>
      </c>
      <c r="BK276" s="1">
        <v>60</v>
      </c>
      <c r="BL276" s="1">
        <v>61</v>
      </c>
      <c r="BM276" s="1">
        <v>62</v>
      </c>
      <c r="BN276" s="1">
        <v>63</v>
      </c>
      <c r="BO276" s="1">
        <v>64</v>
      </c>
      <c r="BP276" s="1">
        <v>65</v>
      </c>
      <c r="BQ276" s="1">
        <v>66</v>
      </c>
      <c r="BR276" s="1">
        <v>67</v>
      </c>
      <c r="BS276" s="1">
        <v>68</v>
      </c>
    </row>
    <row r="277" spans="2:71">
      <c r="D277" s="1">
        <v>2011</v>
      </c>
      <c r="E277" s="1">
        <v>2012</v>
      </c>
      <c r="F277" s="1">
        <v>2013</v>
      </c>
      <c r="G277" s="1">
        <v>2014</v>
      </c>
      <c r="H277" s="1">
        <v>2015</v>
      </c>
      <c r="I277" s="1">
        <v>2016</v>
      </c>
      <c r="J277" s="1">
        <v>2017</v>
      </c>
      <c r="K277" s="1">
        <v>2018</v>
      </c>
      <c r="L277" s="1">
        <v>2019</v>
      </c>
      <c r="M277" s="1">
        <v>2020</v>
      </c>
      <c r="N277" s="1">
        <v>2021</v>
      </c>
      <c r="O277" s="1">
        <v>2022</v>
      </c>
      <c r="P277" s="1">
        <v>2023</v>
      </c>
      <c r="Q277" s="1">
        <v>2024</v>
      </c>
      <c r="R277" s="1">
        <v>2025</v>
      </c>
      <c r="S277" s="1">
        <v>2026</v>
      </c>
      <c r="T277" s="1">
        <v>2027</v>
      </c>
      <c r="U277" s="1">
        <v>2028</v>
      </c>
      <c r="V277" s="1">
        <v>2029</v>
      </c>
      <c r="W277" s="1">
        <v>2030</v>
      </c>
      <c r="X277" s="1">
        <v>2031</v>
      </c>
      <c r="Y277" s="1">
        <v>2032</v>
      </c>
      <c r="Z277" s="1">
        <v>2033</v>
      </c>
      <c r="AA277" s="1">
        <v>2034</v>
      </c>
      <c r="AB277" s="1">
        <v>2035</v>
      </c>
      <c r="AC277" s="1">
        <v>2036</v>
      </c>
      <c r="AD277" s="1">
        <v>2037</v>
      </c>
      <c r="AE277" s="1">
        <v>2038</v>
      </c>
      <c r="AF277" s="1">
        <v>2039</v>
      </c>
      <c r="AG277" s="1">
        <v>2040</v>
      </c>
      <c r="AH277" s="1">
        <v>2041</v>
      </c>
      <c r="AI277" s="1">
        <v>2042</v>
      </c>
      <c r="AJ277" s="1">
        <v>2043</v>
      </c>
      <c r="AK277" s="1">
        <v>2044</v>
      </c>
      <c r="AL277" s="1">
        <v>2045</v>
      </c>
      <c r="AM277" s="1">
        <v>2046</v>
      </c>
      <c r="AN277" s="1">
        <v>2047</v>
      </c>
      <c r="AO277" s="1">
        <v>2048</v>
      </c>
      <c r="AP277" s="1">
        <v>2049</v>
      </c>
      <c r="AQ277" s="1">
        <v>2050</v>
      </c>
      <c r="AR277" s="1">
        <v>2051</v>
      </c>
      <c r="AS277" s="1">
        <v>2052</v>
      </c>
      <c r="AT277" s="1">
        <v>2053</v>
      </c>
      <c r="AU277" s="1">
        <v>2054</v>
      </c>
      <c r="AV277" s="1">
        <v>2055</v>
      </c>
      <c r="AW277" s="1">
        <v>2056</v>
      </c>
      <c r="AX277" s="1">
        <v>2057</v>
      </c>
      <c r="AY277" s="1">
        <v>2058</v>
      </c>
      <c r="AZ277" s="1">
        <v>2059</v>
      </c>
      <c r="BA277" s="1">
        <v>2060</v>
      </c>
      <c r="BB277" s="1">
        <v>2061</v>
      </c>
      <c r="BC277" s="1">
        <v>2062</v>
      </c>
      <c r="BD277" s="1">
        <v>2063</v>
      </c>
      <c r="BE277" s="1">
        <v>2064</v>
      </c>
      <c r="BF277" s="1">
        <v>2065</v>
      </c>
      <c r="BG277" s="1">
        <v>2066</v>
      </c>
      <c r="BH277" s="1">
        <v>2067</v>
      </c>
      <c r="BI277" s="1">
        <v>2068</v>
      </c>
      <c r="BJ277" s="1">
        <v>2069</v>
      </c>
      <c r="BK277" s="1">
        <v>2070</v>
      </c>
      <c r="BL277" s="1">
        <v>2071</v>
      </c>
      <c r="BM277" s="1">
        <v>2072</v>
      </c>
      <c r="BN277" s="1">
        <v>2073</v>
      </c>
      <c r="BO277" s="1">
        <v>2074</v>
      </c>
      <c r="BP277" s="1">
        <v>2075</v>
      </c>
      <c r="BQ277" s="1">
        <v>2076</v>
      </c>
      <c r="BR277" s="1">
        <v>2077</v>
      </c>
      <c r="BS277" s="1">
        <v>2078</v>
      </c>
    </row>
    <row r="279" spans="2:71">
      <c r="B279" t="s">
        <v>21</v>
      </c>
      <c r="D279" s="2">
        <f>IF(AND($E274&lt;1,D276=1),$D274,IF(D276=1,$D274/$E274,IF(D276&gt;$E274,($D274+SUM(C283:$C283))-SUM(C279:$C279),($D274+SUM(C283:$C283))/$E274)))</f>
        <v>25.821751228892474</v>
      </c>
      <c r="E279" s="2">
        <f>IF(AND($E274&lt;1,E276=1),$D274,IF(E276=1,$D274/$E274,IF(E276&gt;$E274,($D274+SUM($C283:D283))-SUM($C279:D279),($D274+SUM($C283:D283))/$E274)))</f>
        <v>25.821751228892474</v>
      </c>
      <c r="F279" s="2">
        <f>IF(AND($E274&lt;1,F276=1),$D274,IF(F276=1,$D274/$E274,IF(F276&gt;$E274,($D274+SUM($C283:E283))-SUM($C279:E279),($D274+SUM($C283:E283))/$E274)))</f>
        <v>25.821751228892474</v>
      </c>
      <c r="G279" s="2">
        <f>IF(AND($E274&lt;1,G276=1),$D274,IF(G276=1,$D274/$E274,IF(G276&gt;$E274,($D274+SUM($C283:F283))-SUM($C279:F279),($D274+SUM($C283:F283))/$E274)))</f>
        <v>11.854164129551265</v>
      </c>
      <c r="H279" s="2">
        <f>IF(AND($E274&lt;1,H276=1),$D274,IF(H276=1,$D274/$E274,IF(H276&gt;$E274,($D274+SUM($C283:G283))-SUM($C279:G279),($D274+SUM($C283:G283))/$E274)))</f>
        <v>0</v>
      </c>
      <c r="I279" s="205">
        <f>IF(I274&gt;0,IF(AND(I276=1,$I274&lt;1),0,IF(I276-5&gt;$I274,$H285,$H285/$I274)),IF(OR(AND(I276=1,$E274&lt;1),$E274="n/a"),0,IF(I276&gt;$E274,($D274+SUM($C283:H284))-SUM($C279:H279),($D274+SUM($C283:H284))/$E274)))</f>
        <v>-19.159932323872184</v>
      </c>
      <c r="J279" s="205">
        <f>IF(AND(J276=1,$I274&lt;1),0,IF(J276-5&gt;$I274,$H285-SUM($I279:I279),$H285/$I274))</f>
        <v>-1.0658141036401503E-14</v>
      </c>
      <c r="K279" s="205">
        <f>IF(AND(K276=1,$I274&lt;1),0,IF(K276-5&gt;$I274,$H285-SUM($I279:J279),$H285/$I274))</f>
        <v>0</v>
      </c>
      <c r="L279" s="205">
        <f>IF(AND(L276=1,$I274&lt;1),0,IF(L276-5&gt;$I274,$H285-SUM($I279:K279),$H285/$I274))</f>
        <v>0</v>
      </c>
      <c r="M279" s="205">
        <f>IF(AND(M276=1,$I274&lt;1),0,IF(M276-5&gt;$I274,$H285-SUM($I279:L279),$H285/$I274))</f>
        <v>0</v>
      </c>
      <c r="N279" s="205">
        <f>IF(AND(N276=1,$I274&lt;1),0,IF(N276-5&gt;$I274,$H285-SUM($I279:M279),$H285/$I274))</f>
        <v>0</v>
      </c>
      <c r="O279" s="205">
        <f>IF(AND(O276=1,$I274&lt;1),0,IF(O276-5&gt;$I274,$H285-SUM($I279:N279),$H285/$I274))</f>
        <v>0</v>
      </c>
      <c r="P279" s="205">
        <f>IF(AND(P276=1,$I274&lt;1),0,IF(P276-5&gt;$I274,$H285-SUM($I279:O279),$H285/$I274))</f>
        <v>0</v>
      </c>
      <c r="Q279" s="205">
        <f>IF(AND(Q276=1,$I274&lt;1),0,IF(Q276-5&gt;$I274,$H285-SUM($I279:P279),$H285/$I274))</f>
        <v>0</v>
      </c>
      <c r="R279" s="205">
        <f>IF(AND(R276=1,$I274&lt;1),0,IF(R276-5&gt;$I274,$H285-SUM($I279:Q279),$H285/$I274))</f>
        <v>0</v>
      </c>
      <c r="S279" s="205">
        <f>IF(AND(S276=1,$I274&lt;1),0,IF(S276-5&gt;$I274,$H285-SUM($I279:R279),$H285/$I274))</f>
        <v>0</v>
      </c>
      <c r="T279" s="205">
        <f>IF(AND(T276=1,$I274&lt;1),0,IF(T276-5&gt;$I274,$H285-SUM($I279:S279),$H285/$I274))</f>
        <v>0</v>
      </c>
      <c r="U279" s="205">
        <f>IF(AND(U276=1,$I274&lt;1),0,IF(U276-5&gt;$I274,$H285-SUM($I279:T279),$H285/$I274))</f>
        <v>0</v>
      </c>
      <c r="V279" s="205">
        <f>IF(AND(V276=1,$I274&lt;1),0,IF(V276-5&gt;$I274,$H285-SUM($I279:U279),$H285/$I274))</f>
        <v>0</v>
      </c>
      <c r="W279" s="205">
        <f>IF(AND(W276=1,$I274&lt;1),0,IF(W276-5&gt;$I274,$H285-SUM($I279:V279),$H285/$I274))</f>
        <v>0</v>
      </c>
      <c r="X279" s="205">
        <f>IF(AND(X276=1,$I274&lt;1),0,IF(X276-5&gt;$I274,$H285-SUM($I279:W279),$H285/$I274))</f>
        <v>0</v>
      </c>
      <c r="Y279" s="205">
        <f>IF(AND(Y276=1,$I274&lt;1),0,IF(Y276-5&gt;$I274,$H285-SUM($I279:X279),$H285/$I274))</f>
        <v>0</v>
      </c>
      <c r="Z279" s="205">
        <f>IF(AND(Z276=1,$I274&lt;1),0,IF(Z276-5&gt;$I274,$H285-SUM($I279:Y279),$H285/$I274))</f>
        <v>0</v>
      </c>
      <c r="AA279" s="205">
        <f>IF(AND(AA276=1,$I274&lt;1),0,IF(AA276-5&gt;$I274,$H285-SUM($I279:Z279),$H285/$I274))</f>
        <v>0</v>
      </c>
      <c r="AB279" s="205">
        <f>IF(AND(AB276=1,$I274&lt;1),0,IF(AB276-5&gt;$I274,$H285-SUM($I279:AA279),$H285/$I274))</f>
        <v>0</v>
      </c>
      <c r="AC279" s="205">
        <f>IF(AND(AC276=1,$I274&lt;1),0,IF(AC276-5&gt;$I274,$H285-SUM($I279:AB279),$H285/$I274))</f>
        <v>0</v>
      </c>
      <c r="AD279" s="205">
        <f>IF(AND(AD276=1,$I274&lt;1),0,IF(AD276-5&gt;$I274,$H285-SUM($I279:AC279),$H285/$I274))</f>
        <v>0</v>
      </c>
      <c r="AE279" s="205">
        <f>IF(AND(AE276=1,$I274&lt;1),0,IF(AE276-5&gt;$I274,$H285-SUM($I279:AD279),$H285/$I274))</f>
        <v>0</v>
      </c>
      <c r="AF279" s="205">
        <f>IF(AND(AF276=1,$I274&lt;1),0,IF(AF276-5&gt;$I274,$H285-SUM($I279:AE279),$H285/$I274))</f>
        <v>0</v>
      </c>
      <c r="AG279" s="205">
        <f>IF(AND(AG276=1,$I274&lt;1),0,IF(AG276-5&gt;$I274,$H285-SUM($I279:AF279),$H285/$I274))</f>
        <v>0</v>
      </c>
      <c r="AH279" s="205">
        <f>IF(AND(AH276=1,$I274&lt;1),0,IF(AH276-5&gt;$I274,$H285-SUM($I279:AG279),$H285/$I274))</f>
        <v>0</v>
      </c>
      <c r="AI279" s="205">
        <f>IF(AND(AI276=1,$I274&lt;1),0,IF(AI276-5&gt;$I274,$H285-SUM($I279:AH279),$H285/$I274))</f>
        <v>0</v>
      </c>
      <c r="AJ279" s="205">
        <f>IF(AND(AJ276=1,$I274&lt;1),0,IF(AJ276-5&gt;$I274,$H285-SUM($I279:AI279),$H285/$I274))</f>
        <v>0</v>
      </c>
      <c r="AK279" s="205">
        <f>IF(AND(AK276=1,$I274&lt;1),0,IF(AK276-5&gt;$I274,$H285-SUM($I279:AJ279),$H285/$I274))</f>
        <v>0</v>
      </c>
      <c r="AL279" s="205">
        <f>IF(AND(AL276=1,$I274&lt;1),0,IF(AL276-5&gt;$I274,$H285-SUM($I279:AK279),$H285/$I274))</f>
        <v>0</v>
      </c>
      <c r="AM279" s="205">
        <f>IF(AND(AM276=1,$I274&lt;1),0,IF(AM276-5&gt;$I274,$H285-SUM($I279:AL279),$H285/$I274))</f>
        <v>0</v>
      </c>
      <c r="AN279" s="205">
        <f>IF(AND(AN276=1,$I274&lt;1),0,IF(AN276-5&gt;$I274,$H285-SUM($I279:AM279),$H285/$I274))</f>
        <v>0</v>
      </c>
      <c r="AO279" s="205">
        <f>IF(AND(AO276=1,$I274&lt;1),0,IF(AO276-5&gt;$I274,$H285-SUM($I279:AN279),$H285/$I274))</f>
        <v>0</v>
      </c>
      <c r="AP279" s="205">
        <f>IF(AND(AP276=1,$I274&lt;1),0,IF(AP276-5&gt;$I274,$H285-SUM($I279:AO279),$H285/$I274))</f>
        <v>0</v>
      </c>
      <c r="AQ279" s="205">
        <f>IF(AND(AQ276=1,$I274&lt;1),0,IF(AQ276-5&gt;$I274,$H285-SUM($I279:AP279),$H285/$I274))</f>
        <v>0</v>
      </c>
      <c r="AR279" s="205">
        <f>IF(AND(AR276=1,$I274&lt;1),0,IF(AR276-5&gt;$I274,$H285-SUM($I279:AQ279),$H285/$I274))</f>
        <v>0</v>
      </c>
      <c r="AS279" s="205">
        <f>IF(AND(AS276=1,$I274&lt;1),0,IF(AS276-5&gt;$I274,$H285-SUM($I279:AR279),$H285/$I274))</f>
        <v>0</v>
      </c>
      <c r="AT279" s="205">
        <f>IF(AND(AT276=1,$I274&lt;1),0,IF(AT276-5&gt;$I274,$H285-SUM($I279:AS279),$H285/$I274))</f>
        <v>0</v>
      </c>
      <c r="AU279" s="205">
        <f>IF(AND(AU276=1,$I274&lt;1),0,IF(AU276-5&gt;$I274,$H285-SUM($I279:AT279),$H285/$I274))</f>
        <v>0</v>
      </c>
      <c r="AV279" s="205">
        <f>IF(AND(AV276=1,$I274&lt;1),0,IF(AV276-5&gt;$I274,$H285-SUM($I279:AU279),$H285/$I274))</f>
        <v>0</v>
      </c>
      <c r="AW279" s="205">
        <f>IF(AND(AW276=1,$I274&lt;1),0,IF(AW276-5&gt;$I274,$H285-SUM($I279:AV279),$H285/$I274))</f>
        <v>0</v>
      </c>
      <c r="AX279" s="205">
        <f>IF(AND(AX276=1,$I274&lt;1),0,IF(AX276-5&gt;$I274,$H285-SUM($I279:AW279),$H285/$I274))</f>
        <v>0</v>
      </c>
      <c r="AY279" s="205">
        <f>IF(AND(AY276=1,$I274&lt;1),0,IF(AY276-5&gt;$I274,$H285-SUM($I279:AX279),$H285/$I274))</f>
        <v>0</v>
      </c>
      <c r="AZ279" s="205">
        <f>IF(AND(AZ276=1,$I274&lt;1),0,IF(AZ276-5&gt;$I274,$H285-SUM($I279:AY279),$H285/$I274))</f>
        <v>0</v>
      </c>
      <c r="BA279" s="205">
        <f>IF(AND(BA276=1,$I274&lt;1),0,IF(BA276-5&gt;$I274,$H285-SUM($I279:AZ279),$H285/$I274))</f>
        <v>0</v>
      </c>
      <c r="BB279" s="205">
        <f>IF(AND(BB276=1,$I274&lt;1),0,IF(BB276-5&gt;$I274,$H285-SUM($I279:BA279),$H285/$I274))</f>
        <v>0</v>
      </c>
      <c r="BC279" s="205">
        <f>IF(AND(BC276=1,$I274&lt;1),0,IF(BC276-5&gt;$I274,$H285-SUM($I279:BB279),$H285/$I274))</f>
        <v>0</v>
      </c>
      <c r="BD279" s="205">
        <f>IF(AND(BD276=1,$I274&lt;1),0,IF(BD276-5&gt;$I274,$H285-SUM($I279:BC279),$H285/$I274))</f>
        <v>0</v>
      </c>
      <c r="BE279" s="205">
        <f>IF(AND(BE276=1,$I274&lt;1),0,IF(BE276-5&gt;$I274,$H285-SUM($I279:BD279),$H285/$I274))</f>
        <v>0</v>
      </c>
      <c r="BF279" s="205">
        <f>IF(AND(BF276=1,$I274&lt;1),0,IF(BF276-5&gt;$I274,$H285-SUM($I279:BE279),$H285/$I274))</f>
        <v>0</v>
      </c>
      <c r="BG279" s="205">
        <f>IF(AND(BG276=1,$I274&lt;1),0,IF(BG276-5&gt;$I274,$H285-SUM($I279:BF279),$H285/$I274))</f>
        <v>0</v>
      </c>
      <c r="BH279" s="205">
        <f>IF(AND(BH276=1,$I274&lt;1),0,IF(BH276-5&gt;$I274,$H285-SUM($I279:BG279),$H285/$I274))</f>
        <v>0</v>
      </c>
      <c r="BI279" s="205">
        <f>IF(AND(BI276=1,$I274&lt;1),0,IF(BI276-5&gt;$I274,$H285-SUM($I279:BH279),$H285/$I274))</f>
        <v>0</v>
      </c>
      <c r="BJ279" s="205">
        <f>IF(AND(BJ276=1,$I274&lt;1),0,IF(BJ276-5&gt;$I274,$H285-SUM($I279:BI279),$H285/$I274))</f>
        <v>0</v>
      </c>
      <c r="BK279" s="205">
        <f>IF(AND(BK276=1,$I274&lt;1),0,IF(BK276-5&gt;$I274,$H285-SUM($I279:BJ279),$H285/$I274))</f>
        <v>0</v>
      </c>
      <c r="BL279" s="205">
        <f>IF(AND(BL276=1,$I274&lt;1),0,IF(BL276-5&gt;$I274,$H285-SUM($I279:BK279),$H285/$I274))</f>
        <v>0</v>
      </c>
      <c r="BM279" s="205">
        <f>IF(AND(BM276=1,$I274&lt;1),0,IF(BM276-5&gt;$I274,$H285-SUM($I279:BL279),$H285/$I274))</f>
        <v>0</v>
      </c>
      <c r="BN279" s="205">
        <f>IF(AND(BN276=1,$I274&lt;1),0,IF(BN276-5&gt;$I274,$H285-SUM($I279:BM279),$H285/$I274))</f>
        <v>0</v>
      </c>
      <c r="BO279" s="205">
        <f>IF(AND(BO276=1,$I274&lt;1),0,IF(BO276-5&gt;$I274,$H285-SUM($I279:BN279),$H285/$I274))</f>
        <v>0</v>
      </c>
      <c r="BP279" s="205">
        <f>IF(AND(BP276=1,$I274&lt;1),0,IF(BP276-5&gt;$I274,$H285-SUM($I279:BO279),$H285/$I274))</f>
        <v>0</v>
      </c>
      <c r="BQ279" s="205">
        <f>IF(AND(BQ276=1,$I274&lt;1),0,IF(BQ276-5&gt;$I274,$H285-SUM($I279:BP279),$H285/$I274))</f>
        <v>0</v>
      </c>
      <c r="BR279" s="205">
        <f>IF(AND(BR276=1,$I274&lt;1),0,IF(BR276-5&gt;$I274,$H285-SUM($I279:BQ279),$H285/$I274))</f>
        <v>0</v>
      </c>
      <c r="BS279" s="205">
        <f>IF(AND(BS276=1,$I274&lt;1),0,IF(BS276-5&gt;$I274,$H285-SUM($I279:BR279),$H285/$I274))</f>
        <v>0</v>
      </c>
    </row>
    <row r="280" spans="2:71">
      <c r="B280" t="s">
        <v>17</v>
      </c>
    </row>
    <row r="281" spans="2:71">
      <c r="B281" s="10" t="s">
        <v>18</v>
      </c>
      <c r="C281" s="10"/>
      <c r="H281" s="25">
        <f>VLOOKUP($B271,Inputs!$B$63:$I$72,8,FALSE)/Inputs!$I$5</f>
        <v>-13.664127927522692</v>
      </c>
    </row>
    <row r="282" spans="2:71">
      <c r="B282" s="10" t="s">
        <v>19</v>
      </c>
      <c r="C282" s="10"/>
      <c r="D282" s="12"/>
      <c r="E282" s="12"/>
      <c r="F282" s="12"/>
      <c r="G282" s="12"/>
      <c r="H282" s="13">
        <f>VLOOKUP($B271,Inputs!$B$76:$I$85,8,FALSE)/Inputs!$I$5</f>
        <v>-5.4958043963494951</v>
      </c>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row>
    <row r="283" spans="2:71">
      <c r="B283" s="10" t="s">
        <v>66</v>
      </c>
      <c r="C283" s="10"/>
      <c r="D283" s="2">
        <f t="shared" ref="D283:G283" si="135">SUM(D281:D282)</f>
        <v>0</v>
      </c>
      <c r="E283" s="2">
        <f t="shared" si="135"/>
        <v>0</v>
      </c>
      <c r="F283" s="2">
        <f t="shared" si="135"/>
        <v>0</v>
      </c>
      <c r="G283" s="2">
        <f t="shared" si="135"/>
        <v>0</v>
      </c>
      <c r="H283" s="2">
        <f>SUM(H281:H282)</f>
        <v>-19.159932323872187</v>
      </c>
      <c r="I283" s="2">
        <f t="shared" ref="I283:BK283" si="136">SUM(I281:I282)</f>
        <v>0</v>
      </c>
      <c r="J283" s="2">
        <f t="shared" si="136"/>
        <v>0</v>
      </c>
      <c r="K283" s="2">
        <f t="shared" si="136"/>
        <v>0</v>
      </c>
      <c r="L283" s="2">
        <f t="shared" si="136"/>
        <v>0</v>
      </c>
      <c r="M283" s="2">
        <f t="shared" si="136"/>
        <v>0</v>
      </c>
      <c r="N283" s="2">
        <f t="shared" si="136"/>
        <v>0</v>
      </c>
      <c r="O283" s="2">
        <f t="shared" si="136"/>
        <v>0</v>
      </c>
      <c r="P283" s="2">
        <f t="shared" si="136"/>
        <v>0</v>
      </c>
      <c r="Q283" s="2">
        <f t="shared" si="136"/>
        <v>0</v>
      </c>
      <c r="R283" s="2">
        <f t="shared" si="136"/>
        <v>0</v>
      </c>
      <c r="S283" s="2">
        <f t="shared" si="136"/>
        <v>0</v>
      </c>
      <c r="T283" s="2">
        <f t="shared" si="136"/>
        <v>0</v>
      </c>
      <c r="U283" s="2">
        <f t="shared" si="136"/>
        <v>0</v>
      </c>
      <c r="V283" s="2">
        <f t="shared" si="136"/>
        <v>0</v>
      </c>
      <c r="W283" s="2">
        <f t="shared" si="136"/>
        <v>0</v>
      </c>
      <c r="X283" s="2">
        <f t="shared" si="136"/>
        <v>0</v>
      </c>
      <c r="Y283" s="2">
        <f t="shared" si="136"/>
        <v>0</v>
      </c>
      <c r="Z283" s="2">
        <f t="shared" si="136"/>
        <v>0</v>
      </c>
      <c r="AA283" s="2">
        <f t="shared" si="136"/>
        <v>0</v>
      </c>
      <c r="AB283" s="2">
        <f t="shared" si="136"/>
        <v>0</v>
      </c>
      <c r="AC283" s="2">
        <f t="shared" si="136"/>
        <v>0</v>
      </c>
      <c r="AD283" s="2">
        <f t="shared" si="136"/>
        <v>0</v>
      </c>
      <c r="AE283" s="2">
        <f t="shared" si="136"/>
        <v>0</v>
      </c>
      <c r="AF283" s="2">
        <f t="shared" si="136"/>
        <v>0</v>
      </c>
      <c r="AG283" s="2">
        <f t="shared" si="136"/>
        <v>0</v>
      </c>
      <c r="AH283" s="2">
        <f t="shared" si="136"/>
        <v>0</v>
      </c>
      <c r="AI283" s="2">
        <f t="shared" si="136"/>
        <v>0</v>
      </c>
      <c r="AJ283" s="2">
        <f t="shared" si="136"/>
        <v>0</v>
      </c>
      <c r="AK283" s="2">
        <f t="shared" si="136"/>
        <v>0</v>
      </c>
      <c r="AL283" s="2">
        <f t="shared" si="136"/>
        <v>0</v>
      </c>
      <c r="AM283" s="2">
        <f t="shared" si="136"/>
        <v>0</v>
      </c>
      <c r="AN283" s="2">
        <f t="shared" si="136"/>
        <v>0</v>
      </c>
      <c r="AO283" s="2">
        <f t="shared" si="136"/>
        <v>0</v>
      </c>
      <c r="AP283" s="2">
        <f t="shared" si="136"/>
        <v>0</v>
      </c>
      <c r="AQ283" s="2">
        <f t="shared" si="136"/>
        <v>0</v>
      </c>
      <c r="AR283" s="2">
        <f t="shared" si="136"/>
        <v>0</v>
      </c>
      <c r="AS283" s="2">
        <f t="shared" si="136"/>
        <v>0</v>
      </c>
      <c r="AT283" s="2">
        <f t="shared" si="136"/>
        <v>0</v>
      </c>
      <c r="AU283" s="2">
        <f t="shared" si="136"/>
        <v>0</v>
      </c>
      <c r="AV283" s="2">
        <f t="shared" si="136"/>
        <v>0</v>
      </c>
      <c r="AW283" s="2">
        <f t="shared" si="136"/>
        <v>0</v>
      </c>
      <c r="AX283" s="2">
        <f t="shared" si="136"/>
        <v>0</v>
      </c>
      <c r="AY283" s="2">
        <f t="shared" si="136"/>
        <v>0</v>
      </c>
      <c r="AZ283" s="2">
        <f t="shared" si="136"/>
        <v>0</v>
      </c>
      <c r="BA283" s="2">
        <f t="shared" si="136"/>
        <v>0</v>
      </c>
      <c r="BB283" s="2">
        <f t="shared" si="136"/>
        <v>0</v>
      </c>
      <c r="BC283" s="2">
        <f t="shared" si="136"/>
        <v>0</v>
      </c>
      <c r="BD283" s="2">
        <f t="shared" si="136"/>
        <v>0</v>
      </c>
      <c r="BE283" s="2">
        <f t="shared" si="136"/>
        <v>0</v>
      </c>
      <c r="BF283" s="2">
        <f t="shared" si="136"/>
        <v>0</v>
      </c>
      <c r="BG283" s="2">
        <f t="shared" si="136"/>
        <v>0</v>
      </c>
      <c r="BH283" s="2">
        <f t="shared" si="136"/>
        <v>0</v>
      </c>
      <c r="BI283" s="2">
        <f t="shared" si="136"/>
        <v>0</v>
      </c>
      <c r="BJ283" s="2">
        <f t="shared" si="136"/>
        <v>0</v>
      </c>
      <c r="BK283" s="2">
        <f t="shared" si="136"/>
        <v>0</v>
      </c>
      <c r="BL283" s="2">
        <f t="shared" ref="BL283:BP283" si="137">SUM(BL281:BL282)</f>
        <v>0</v>
      </c>
      <c r="BM283" s="2">
        <f t="shared" si="137"/>
        <v>0</v>
      </c>
      <c r="BN283" s="2">
        <f t="shared" si="137"/>
        <v>0</v>
      </c>
      <c r="BO283" s="2">
        <f t="shared" si="137"/>
        <v>0</v>
      </c>
      <c r="BP283" s="2">
        <f t="shared" si="137"/>
        <v>0</v>
      </c>
      <c r="BQ283" s="2">
        <f t="shared" ref="BQ283:BS283" si="138">SUM(BQ281:BQ282)</f>
        <v>0</v>
      </c>
      <c r="BR283" s="2">
        <f t="shared" si="138"/>
        <v>0</v>
      </c>
      <c r="BS283" s="2">
        <f t="shared" si="138"/>
        <v>0</v>
      </c>
    </row>
    <row r="284" spans="2:71">
      <c r="B284" s="10"/>
      <c r="C284" s="10"/>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2:71">
      <c r="B285" t="s">
        <v>22</v>
      </c>
      <c r="C285" s="319"/>
      <c r="D285" s="25">
        <v>63.497666587336205</v>
      </c>
      <c r="E285" s="2">
        <v>37.675915358443731</v>
      </c>
      <c r="F285" s="2">
        <v>11.854164129551258</v>
      </c>
      <c r="G285" s="2">
        <v>-7.1054273576010019E-15</v>
      </c>
      <c r="H285" s="2">
        <v>-19.159932323872194</v>
      </c>
      <c r="I285" s="2">
        <v>-1.0658141036401503E-14</v>
      </c>
      <c r="J285" s="2">
        <v>0</v>
      </c>
      <c r="K285" s="2">
        <v>0</v>
      </c>
      <c r="L285" s="2">
        <v>0</v>
      </c>
      <c r="M285" s="2">
        <v>0</v>
      </c>
      <c r="N285" s="2">
        <v>0</v>
      </c>
      <c r="O285" s="2">
        <v>0</v>
      </c>
      <c r="P285" s="2">
        <v>0</v>
      </c>
      <c r="Q285" s="2">
        <v>0</v>
      </c>
      <c r="R285" s="2">
        <v>0</v>
      </c>
      <c r="S285" s="2">
        <v>0</v>
      </c>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v>0</v>
      </c>
      <c r="AN285" s="2">
        <v>0</v>
      </c>
      <c r="AO285" s="2">
        <v>0</v>
      </c>
      <c r="AP285" s="2">
        <v>0</v>
      </c>
      <c r="AQ285" s="2">
        <v>0</v>
      </c>
      <c r="AR285" s="2">
        <v>0</v>
      </c>
      <c r="AS285" s="2">
        <v>0</v>
      </c>
      <c r="AT285" s="2">
        <v>0</v>
      </c>
      <c r="AU285" s="2">
        <v>0</v>
      </c>
      <c r="AV285" s="2">
        <v>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0</v>
      </c>
      <c r="BO285" s="2">
        <v>0</v>
      </c>
      <c r="BP285" s="2">
        <v>0</v>
      </c>
      <c r="BQ285" s="2">
        <v>0</v>
      </c>
      <c r="BR285" s="2">
        <v>0</v>
      </c>
      <c r="BS285" s="2">
        <v>0</v>
      </c>
    </row>
    <row r="288" spans="2:71">
      <c r="B288" t="s">
        <v>59</v>
      </c>
      <c r="D288" s="2">
        <f>INDEX(Inputs!$E$34:$X$44,MATCH('Depr schedule - Actual'!$B271,Inputs!$B$34:$B$44,0),MATCH('Depr schedule - Actual'!D277,Inputs!$E$18:$X$18,0))*IF(D277&gt;=Base_Reg_Year,(1+D$3)^0.5,(1+D$4)^0.5)</f>
        <v>47.563714385987495</v>
      </c>
      <c r="E288" s="2">
        <f>INDEX(Inputs!$E$34:$X$44,MATCH('Depr schedule - Actual'!$B271,Inputs!$B$34:$B$44,0),MATCH('Depr schedule - Actual'!E277,Inputs!$E$18:$X$18,0))*IF(E277&gt;=Base_Reg_Year,(1+E$3)^0.5,(1+E$4)^0.5)</f>
        <v>45.018794436796384</v>
      </c>
      <c r="F288" s="2">
        <f>INDEX(Inputs!$E$34:$X$44,MATCH('Depr schedule - Actual'!$B271,Inputs!$B$34:$B$44,0),MATCH('Depr schedule - Actual'!F277,Inputs!$E$18:$X$18,0))*IF(F277&gt;=Base_Reg_Year,(1+F$3)^0.5,(1+F$4)^0.5)</f>
        <v>48.326603135074798</v>
      </c>
      <c r="G288" s="2">
        <f>INDEX(Inputs!$E$34:$X$44,MATCH('Depr schedule - Actual'!$B271,Inputs!$B$34:$B$44,0),MATCH('Depr schedule - Actual'!G277,Inputs!$E$18:$X$18,0))*IF(G277&gt;=Base_Reg_Year,(1+G$3)^0.5,(1+G$4)^0.5)</f>
        <v>31.135728417755747</v>
      </c>
      <c r="H288" s="2">
        <f>INDEX(Inputs!$E$34:$X$44,MATCH('Depr schedule - Actual'!$B271,Inputs!$B$34:$B$44,0),MATCH('Depr schedule - Actual'!H277,Inputs!$E$18:$X$18,0))*IF(H277&gt;=Base_Reg_Year,(1+H$3)^0.5,(1+H$4)^0.5)</f>
        <v>29.532892033203886</v>
      </c>
      <c r="I288" s="2">
        <f>INDEX(Inputs!$E$34:$X$44,MATCH('Depr schedule - Actual'!$B271,Inputs!$B$34:$B$44,0),MATCH('Depr schedule - Actual'!I277,Inputs!$E$18:$X$18,0))*IF(I277&gt;=Base_Reg_Year,(1+I$3)^0.5,(1+I$4)^0.5)</f>
        <v>12.81195965696012</v>
      </c>
      <c r="J288" s="2">
        <f>INDEX(Inputs!$E$34:$X$44,MATCH('Depr schedule - Actual'!$B271,Inputs!$B$34:$B$44,0),MATCH('Depr schedule - Actual'!J277,Inputs!$E$18:$X$18,0))*IF(J277&gt;=Base_Reg_Year,(1+J$3)^0.5,(1+J$4)^0.5)</f>
        <v>35.644906132897759</v>
      </c>
      <c r="K288" s="2">
        <f>INDEX(Inputs!$E$34:$X$44,MATCH('Depr schedule - Actual'!$B271,Inputs!$B$34:$B$44,0),MATCH('Depr schedule - Actual'!K277,Inputs!$E$18:$X$18,0))*IF(K277&gt;=Base_Reg_Year,(1+K$3)^0.5,(1+K$4)^0.5)</f>
        <v>25.794757624843434</v>
      </c>
      <c r="L288" s="2">
        <f>INDEX(Inputs!$E$34:$X$44,MATCH('Depr schedule - Actual'!$B271,Inputs!$B$34:$B$44,0),MATCH('Depr schedule - Actual'!L277,Inputs!$E$18:$X$18,0))*IF(L277&gt;=Base_Reg_Year,(1+L$3)^0.5,(1+L$4)^0.5)</f>
        <v>38.103409649077818</v>
      </c>
      <c r="M288" s="2">
        <f>INDEX(Inputs!$E$34:$X$44,MATCH('Depr schedule - Actual'!$B271,Inputs!$B$34:$B$44,0),MATCH('Depr schedule - Actual'!M277,Inputs!$E$18:$X$18,0))*IF(M277&gt;=Base_Reg_Year,(1+M$3)^0.5,(1+M$4)^0.5)</f>
        <v>53.713941419013352</v>
      </c>
      <c r="N288" s="2">
        <f>INDEX(Inputs!$E$34:$X$44,MATCH('Depr schedule - Actual'!$B271,Inputs!$B$34:$B$44,0),MATCH('Depr schedule - Actual'!N277,Inputs!$E$18:$X$18,0))*IF(N277&gt;=Base_Reg_Year,(1+N$3)^0.5,(1+N$4)^0.5)</f>
        <v>38.303651318707679</v>
      </c>
      <c r="O288" s="2">
        <f>INDEX(Inputs!$E$34:$X$44,MATCH('Depr schedule - Actual'!$B271,Inputs!$B$34:$B$44,0),MATCH('Depr schedule - Actual'!O277,Inputs!$E$18:$X$18,0))*IF(O277&gt;=Base_Reg_Year,(1+O$3)^0.5,(1+O$4)^0.5)</f>
        <v>0</v>
      </c>
      <c r="P288" s="2">
        <f>INDEX(Inputs!$E$34:$X$44,MATCH('Depr schedule - Actual'!$B271,Inputs!$B$34:$B$44,0),MATCH('Depr schedule - Actual'!P277,Inputs!$E$18:$X$18,0))*IF(P277&gt;=Base_Reg_Year,(1+P$3)^0.5,(1+P$4)^0.5)</f>
        <v>0</v>
      </c>
      <c r="Q288" s="2">
        <f>INDEX(Inputs!$E$34:$X$44,MATCH('Depr schedule - Actual'!$B271,Inputs!$B$34:$B$44,0),MATCH('Depr schedule - Actual'!Q277,Inputs!$E$18:$X$18,0))*IF(Q277&gt;=Base_Reg_Year,(1+Q$3)^0.5,(1+Q$4)^0.5)</f>
        <v>0</v>
      </c>
      <c r="R288" s="2">
        <f>INDEX(Inputs!$E$34:$X$44,MATCH('Depr schedule - Actual'!$B271,Inputs!$B$34:$B$44,0),MATCH('Depr schedule - Actual'!R277,Inputs!$E$18:$X$18,0))*IF(R277&gt;=Base_Reg_Year,(1+R$3)^0.5,(1+R$4)^0.5)</f>
        <v>0</v>
      </c>
      <c r="S288" s="2">
        <f>INDEX(Inputs!$E$34:$X$44,MATCH('Depr schedule - Actual'!$B271,Inputs!$B$34:$B$44,0),MATCH('Depr schedule - Actual'!S277,Inputs!$E$18:$X$18,0))*IF(S277&gt;=Base_Reg_Year,(1+S$3)^0.5,(1+S$4)^0.5)</f>
        <v>0</v>
      </c>
      <c r="T288" s="2">
        <f>INDEX(Inputs!$E$34:$X$44,MATCH('Depr schedule - Actual'!$B271,Inputs!$B$34:$B$44,0),MATCH('Depr schedule - Actual'!T277,Inputs!$E$18:$X$18,0))*IF(T277&gt;=Base_Reg_Year,(1+T$3)^0.5,(1+T$4)^0.5)</f>
        <v>0</v>
      </c>
      <c r="U288" s="2">
        <f>INDEX(Inputs!$E$34:$X$44,MATCH('Depr schedule - Actual'!$B271,Inputs!$B$34:$B$44,0),MATCH('Depr schedule - Actual'!U277,Inputs!$E$18:$X$18,0))*IF(U277&gt;=Base_Reg_Year,(1+U$3)^0.5,(1+U$4)^0.5)</f>
        <v>0</v>
      </c>
      <c r="V288" s="2">
        <f>INDEX(Inputs!$E$34:$X$44,MATCH('Depr schedule - Actual'!$B271,Inputs!$B$34:$B$44,0),MATCH('Depr schedule - Actual'!V277,Inputs!$E$18:$X$18,0))*IF(V277&gt;=Base_Reg_Year,(1+V$3)^0.5,(1+V$4)^0.5)</f>
        <v>0</v>
      </c>
      <c r="W288" s="2">
        <f>INDEX(Inputs!$E$34:$X$44,MATCH('Depr schedule - Actual'!$B271,Inputs!$B$34:$B$44,0),MATCH('Depr schedule - Actual'!W277,Inputs!$E$18:$X$18,0))*IF(W277&gt;=Base_Reg_Year,(1+W$3)^0.5,(1+W$4)^0.5)</f>
        <v>0</v>
      </c>
    </row>
    <row r="289" spans="2:71">
      <c r="I289" s="2"/>
      <c r="J289" s="2"/>
      <c r="K289" s="2"/>
      <c r="L289" s="2"/>
      <c r="M289" s="2"/>
    </row>
    <row r="290" spans="2:71">
      <c r="B290" t="s">
        <v>23</v>
      </c>
    </row>
    <row r="291" spans="2:71">
      <c r="B291" s="24">
        <v>2011</v>
      </c>
      <c r="C291" s="24">
        <v>1</v>
      </c>
      <c r="E291" s="2">
        <f>IF($F$274="n/a",0,IF(E$276&lt;=$C291,0,IF(E$276&gt;($F$274+$C291),INDEX($D$288:$W$288,,$C291)-SUM($D291:D291),INDEX($D$288:$W$288,,$C291)/$F$274)))</f>
        <v>9.5127428771974998</v>
      </c>
      <c r="F291" s="2">
        <f>IF($F$274="n/a",0,IF(F$276&lt;=$C291,0,IF(F$276&gt;($F$274+$C291),INDEX($D$288:$W$288,,$C291)-SUM($D291:E291),INDEX($D$288:$W$288,,$C291)/$F$274)))</f>
        <v>9.5127428771974998</v>
      </c>
      <c r="G291" s="2">
        <f>IF($F$274="n/a",0,IF(G$276&lt;=$C291,0,IF(G$276&gt;($F$274+$C291),INDEX($D$288:$W$288,,$C291)-SUM($D291:F291),INDEX($D$288:$W$288,,$C291)/$F$274)))</f>
        <v>9.5127428771974998</v>
      </c>
      <c r="H291" s="2">
        <f>IF($F$274="n/a",0,IF(H$276&lt;=$C291,0,IF(H$276&gt;($F$274+$C291),INDEX($D$288:$W$288,,$C291)-SUM($D291:G291),INDEX($D$288:$W$288,,$C291)/$F$274)))</f>
        <v>9.5127428771974998</v>
      </c>
      <c r="I291" s="2">
        <f>IF($F$274="n/a",0,IF(I$276&lt;=$C291,0,IF(I$276&gt;($F$274+$C291),INDEX($D$288:$W$288,,$C291)-SUM($D291:H291),INDEX($D$288:$W$288,,$C291)/$F$274)))</f>
        <v>9.5127428771974998</v>
      </c>
      <c r="J291" s="2">
        <f>IF($F$274="n/a",0,IF(J$276&lt;=$C291,0,IF(J$276&gt;($F$274+$C291),INDEX($D$288:$W$288,,$C291)-SUM($D291:I291),INDEX($D$288:$W$288,,$C291)/$F$274)))</f>
        <v>0</v>
      </c>
      <c r="K291" s="2">
        <f>IF($F$274="n/a",0,IF(K$276&lt;=$C291,0,IF(K$276&gt;($F$274+$C291),INDEX($D$288:$W$288,,$C291)-SUM($D291:J291),INDEX($D$288:$W$288,,$C291)/$F$274)))</f>
        <v>0</v>
      </c>
      <c r="L291" s="2">
        <f>IF($F$274="n/a",0,IF(L$276&lt;=$C291,0,IF(L$276&gt;($F$274+$C291),INDEX($D$288:$W$288,,$C291)-SUM($D291:K291),INDEX($D$288:$W$288,,$C291)/$F$274)))</f>
        <v>0</v>
      </c>
      <c r="M291" s="2">
        <f>IF($F$274="n/a",0,IF(M$276&lt;=$C291,0,IF(M$276&gt;($F$274+$C291),INDEX($D$288:$W$288,,$C291)-SUM($D291:L291),INDEX($D$288:$W$288,,$C291)/$F$274)))</f>
        <v>0</v>
      </c>
      <c r="N291" s="170">
        <f>IF($F$274="n/a",0,IF(N$276&lt;=$C291,0,IF(N$276&gt;($F$274+$C291),INDEX($D$288:$W$288,,$C291)-SUM($D291:M291),INDEX($D$288:$W$288,,$C291)/$F$274)))*0.5</f>
        <v>0</v>
      </c>
      <c r="O291" s="2">
        <f>IF($F$274="n/a",0,IF(O$276&lt;=$C291,0,IF(O$276&gt;($F$274+$C291),INDEX($D$288:$W$288,,$C291)-SUM($D291:N291),INDEX($D$288:$W$288,,$C291)/$F$274)))</f>
        <v>0</v>
      </c>
      <c r="P291" s="2">
        <f>IF($F$274="n/a",0,IF(P$276&lt;=$C291,0,IF(P$276&gt;($F$274+$C291),INDEX($D$288:$W$288,,$C291)-SUM($D291:O291),INDEX($D$288:$W$288,,$C291)/$F$274)))</f>
        <v>0</v>
      </c>
      <c r="Q291" s="2">
        <f>IF($F$274="n/a",0,IF(Q$276&lt;=$C291,0,IF(Q$276&gt;($F$274+$C291),INDEX($D$288:$W$288,,$C291)-SUM($D291:P291),INDEX($D$288:$W$288,,$C291)/$F$274)))</f>
        <v>0</v>
      </c>
      <c r="R291" s="2">
        <f>IF($F$274="n/a",0,IF(R$276&lt;=$C291,0,IF(R$276&gt;($F$274+$C291),INDEX($D$288:$W$288,,$C291)-SUM($D291:Q291),INDEX($D$288:$W$288,,$C291)/$F$274)))</f>
        <v>0</v>
      </c>
      <c r="S291" s="2">
        <f>IF($F$274="n/a",0,IF(S$276&lt;=$C291,0,IF(S$276&gt;($F$274+$C291),INDEX($D$288:$W$288,,$C291)-SUM($D291:R291),INDEX($D$288:$W$288,,$C291)/$F$274)))</f>
        <v>0</v>
      </c>
      <c r="T291" s="2">
        <f>IF($F$274="n/a",0,IF(T$276&lt;=$C291,0,IF(T$276&gt;($F$274+$C291),INDEX($D$288:$W$288,,$C291)-SUM($D291:S291),INDEX($D$288:$W$288,,$C291)/$F$274)))</f>
        <v>0</v>
      </c>
      <c r="U291" s="2">
        <f>IF($F$274="n/a",0,IF(U$276&lt;=$C291,0,IF(U$276&gt;($F$274+$C291),INDEX($D$288:$W$288,,$C291)-SUM($D291:T291),INDEX($D$288:$W$288,,$C291)/$F$274)))</f>
        <v>0</v>
      </c>
      <c r="V291" s="2">
        <f>IF($F$274="n/a",0,IF(V$276&lt;=$C291,0,IF(V$276&gt;($F$274+$C291),INDEX($D$288:$W$288,,$C291)-SUM($D291:U291),INDEX($D$288:$W$288,,$C291)/$F$274)))</f>
        <v>0</v>
      </c>
      <c r="W291" s="2">
        <f>IF($F$274="n/a",0,IF(W$276&lt;=$C291,0,IF(W$276&gt;($F$274+$C291),INDEX($D$288:$W$288,,$C291)-SUM($D291:V291),INDEX($D$288:$W$288,,$C291)/$F$274)))</f>
        <v>0</v>
      </c>
      <c r="X291" s="2">
        <f>IF($F$274="n/a",0,IF(X$276&lt;=$C291,0,IF(X$276&gt;($F$274+$C291),INDEX($D$288:$W$288,,$C291)-SUM($D291:W291),INDEX($D$288:$W$288,,$C291)/$F$274)))</f>
        <v>0</v>
      </c>
      <c r="Y291" s="2">
        <f>IF($F$274="n/a",0,IF(Y$276&lt;=$C291,0,IF(Y$276&gt;($F$274+$C291),INDEX($D$288:$W$288,,$C291)-SUM($D291:X291),INDEX($D$288:$W$288,,$C291)/$F$274)))</f>
        <v>0</v>
      </c>
      <c r="Z291" s="2">
        <f>IF($F$274="n/a",0,IF(Z$276&lt;=$C291,0,IF(Z$276&gt;($F$274+$C291),INDEX($D$288:$W$288,,$C291)-SUM($D291:Y291),INDEX($D$288:$W$288,,$C291)/$F$274)))</f>
        <v>0</v>
      </c>
      <c r="AA291" s="2">
        <f>IF($F$274="n/a",0,IF(AA$276&lt;=$C291,0,IF(AA$276&gt;($F$274+$C291),INDEX($D$288:$W$288,,$C291)-SUM($D291:Z291),INDEX($D$288:$W$288,,$C291)/$F$274)))</f>
        <v>0</v>
      </c>
      <c r="AB291" s="2">
        <f>IF($F$274="n/a",0,IF(AB$276&lt;=$C291,0,IF(AB$276&gt;($F$274+$C291),INDEX($D$288:$W$288,,$C291)-SUM($D291:AA291),INDEX($D$288:$W$288,,$C291)/$F$274)))</f>
        <v>0</v>
      </c>
      <c r="AC291" s="2">
        <f>IF($F$274="n/a",0,IF(AC$276&lt;=$C291,0,IF(AC$276&gt;($F$274+$C291),INDEX($D$288:$W$288,,$C291)-SUM($D291:AB291),INDEX($D$288:$W$288,,$C291)/$F$274)))</f>
        <v>0</v>
      </c>
      <c r="AD291" s="2">
        <f>IF($F$274="n/a",0,IF(AD$276&lt;=$C291,0,IF(AD$276&gt;($F$274+$C291),INDEX($D$288:$W$288,,$C291)-SUM($D291:AC291),INDEX($D$288:$W$288,,$C291)/$F$274)))</f>
        <v>0</v>
      </c>
      <c r="AE291" s="2">
        <f>IF($F$274="n/a",0,IF(AE$276&lt;=$C291,0,IF(AE$276&gt;($F$274+$C291),INDEX($D$288:$W$288,,$C291)-SUM($D291:AD291),INDEX($D$288:$W$288,,$C291)/$F$274)))</f>
        <v>0</v>
      </c>
      <c r="AF291" s="2">
        <f>IF($F$274="n/a",0,IF(AF$276&lt;=$C291,0,IF(AF$276&gt;($F$274+$C291),INDEX($D$288:$W$288,,$C291)-SUM($D291:AE291),INDEX($D$288:$W$288,,$C291)/$F$274)))</f>
        <v>0</v>
      </c>
      <c r="AG291" s="2">
        <f>IF($F$274="n/a",0,IF(AG$276&lt;=$C291,0,IF(AG$276&gt;($F$274+$C291),INDEX($D$288:$W$288,,$C291)-SUM($D291:AF291),INDEX($D$288:$W$288,,$C291)/$F$274)))</f>
        <v>0</v>
      </c>
      <c r="AH291" s="2">
        <f>IF($F$274="n/a",0,IF(AH$276&lt;=$C291,0,IF(AH$276&gt;($F$274+$C291),INDEX($D$288:$W$288,,$C291)-SUM($D291:AG291),INDEX($D$288:$W$288,,$C291)/$F$274)))</f>
        <v>0</v>
      </c>
      <c r="AI291" s="2">
        <f>IF($F$274="n/a",0,IF(AI$276&lt;=$C291,0,IF(AI$276&gt;($F$274+$C291),INDEX($D$288:$W$288,,$C291)-SUM($D291:AH291),INDEX($D$288:$W$288,,$C291)/$F$274)))</f>
        <v>0</v>
      </c>
      <c r="AJ291" s="2">
        <f>IF($F$274="n/a",0,IF(AJ$276&lt;=$C291,0,IF(AJ$276&gt;($F$274+$C291),INDEX($D$288:$W$288,,$C291)-SUM($D291:AI291),INDEX($D$288:$W$288,,$C291)/$F$274)))</f>
        <v>0</v>
      </c>
      <c r="AK291" s="2">
        <f>IF($F$274="n/a",0,IF(AK$276&lt;=$C291,0,IF(AK$276&gt;($F$274+$C291),INDEX($D$288:$W$288,,$C291)-SUM($D291:AJ291),INDEX($D$288:$W$288,,$C291)/$F$274)))</f>
        <v>0</v>
      </c>
      <c r="AL291" s="2">
        <f>IF($F$274="n/a",0,IF(AL$276&lt;=$C291,0,IF(AL$276&gt;($F$274+$C291),INDEX($D$288:$W$288,,$C291)-SUM($D291:AK291),INDEX($D$288:$W$288,,$C291)/$F$274)))</f>
        <v>0</v>
      </c>
      <c r="AM291" s="2">
        <f>IF($F$274="n/a",0,IF(AM$276&lt;=$C291,0,IF(AM$276&gt;($F$274+$C291),INDEX($D$288:$W$288,,$C291)-SUM($D291:AL291),INDEX($D$288:$W$288,,$C291)/$F$274)))</f>
        <v>0</v>
      </c>
      <c r="AN291" s="2">
        <f>IF($F$274="n/a",0,IF(AN$276&lt;=$C291,0,IF(AN$276&gt;($F$274+$C291),INDEX($D$288:$W$288,,$C291)-SUM($D291:AM291),INDEX($D$288:$W$288,,$C291)/$F$274)))</f>
        <v>0</v>
      </c>
      <c r="AO291" s="2">
        <f>IF($F$274="n/a",0,IF(AO$276&lt;=$C291,0,IF(AO$276&gt;($F$274+$C291),INDEX($D$288:$W$288,,$C291)-SUM($D291:AN291),INDEX($D$288:$W$288,,$C291)/$F$274)))</f>
        <v>0</v>
      </c>
      <c r="AP291" s="2">
        <f>IF($F$274="n/a",0,IF(AP$276&lt;=$C291,0,IF(AP$276&gt;($F$274+$C291),INDEX($D$288:$W$288,,$C291)-SUM($D291:AO291),INDEX($D$288:$W$288,,$C291)/$F$274)))</f>
        <v>0</v>
      </c>
      <c r="AQ291" s="2">
        <f>IF($F$274="n/a",0,IF(AQ$276&lt;=$C291,0,IF(AQ$276&gt;($F$274+$C291),INDEX($D$288:$W$288,,$C291)-SUM($D291:AP291),INDEX($D$288:$W$288,,$C291)/$F$274)))</f>
        <v>0</v>
      </c>
      <c r="AR291" s="2">
        <f>IF($F$274="n/a",0,IF(AR$276&lt;=$C291,0,IF(AR$276&gt;($F$274+$C291),INDEX($D$288:$W$288,,$C291)-SUM($D291:AQ291),INDEX($D$288:$W$288,,$C291)/$F$274)))</f>
        <v>0</v>
      </c>
      <c r="AS291" s="2">
        <f>IF($F$274="n/a",0,IF(AS$276&lt;=$C291,0,IF(AS$276&gt;($F$274+$C291),INDEX($D$288:$W$288,,$C291)-SUM($D291:AR291),INDEX($D$288:$W$288,,$C291)/$F$274)))</f>
        <v>0</v>
      </c>
      <c r="AT291" s="2">
        <f>IF($F$274="n/a",0,IF(AT$276&lt;=$C291,0,IF(AT$276&gt;($F$274+$C291),INDEX($D$288:$W$288,,$C291)-SUM($D291:AS291),INDEX($D$288:$W$288,,$C291)/$F$274)))</f>
        <v>0</v>
      </c>
      <c r="AU291" s="2">
        <f>IF($F$274="n/a",0,IF(AU$276&lt;=$C291,0,IF(AU$276&gt;($F$274+$C291),INDEX($D$288:$W$288,,$C291)-SUM($D291:AT291),INDEX($D$288:$W$288,,$C291)/$F$274)))</f>
        <v>0</v>
      </c>
      <c r="AV291" s="2">
        <f>IF($F$274="n/a",0,IF(AV$276&lt;=$C291,0,IF(AV$276&gt;($F$274+$C291),INDEX($D$288:$W$288,,$C291)-SUM($D291:AU291),INDEX($D$288:$W$288,,$C291)/$F$274)))</f>
        <v>0</v>
      </c>
      <c r="AW291" s="2">
        <f>IF($F$274="n/a",0,IF(AW$276&lt;=$C291,0,IF(AW$276&gt;($F$274+$C291),INDEX($D$288:$W$288,,$C291)-SUM($D291:AV291),INDEX($D$288:$W$288,,$C291)/$F$274)))</f>
        <v>0</v>
      </c>
      <c r="AX291" s="2">
        <f>IF($F$274="n/a",0,IF(AX$276&lt;=$C291,0,IF(AX$276&gt;($F$274+$C291),INDEX($D$288:$W$288,,$C291)-SUM($D291:AW291),INDEX($D$288:$W$288,,$C291)/$F$274)))</f>
        <v>0</v>
      </c>
      <c r="AY291" s="2">
        <f>IF($F$274="n/a",0,IF(AY$276&lt;=$C291,0,IF(AY$276&gt;($F$274+$C291),INDEX($D$288:$W$288,,$C291)-SUM($D291:AX291),INDEX($D$288:$W$288,,$C291)/$F$274)))</f>
        <v>0</v>
      </c>
      <c r="AZ291" s="2">
        <f>IF($F$274="n/a",0,IF(AZ$276&lt;=$C291,0,IF(AZ$276&gt;($F$274+$C291),INDEX($D$288:$W$288,,$C291)-SUM($D291:AY291),INDEX($D$288:$W$288,,$C291)/$F$274)))</f>
        <v>0</v>
      </c>
      <c r="BA291" s="2">
        <f>IF($F$274="n/a",0,IF(BA$276&lt;=$C291,0,IF(BA$276&gt;($F$274+$C291),INDEX($D$288:$W$288,,$C291)-SUM($D291:AZ291),INDEX($D$288:$W$288,,$C291)/$F$274)))</f>
        <v>0</v>
      </c>
      <c r="BB291" s="2">
        <f>IF($F$274="n/a",0,IF(BB$276&lt;=$C291,0,IF(BB$276&gt;($F$274+$C291),INDEX($D$288:$W$288,,$C291)-SUM($D291:BA291),INDEX($D$288:$W$288,,$C291)/$F$274)))</f>
        <v>0</v>
      </c>
      <c r="BC291" s="2">
        <f>IF($F$274="n/a",0,IF(BC$276&lt;=$C291,0,IF(BC$276&gt;($F$274+$C291),INDEX($D$288:$W$288,,$C291)-SUM($D291:BB291),INDEX($D$288:$W$288,,$C291)/$F$274)))</f>
        <v>0</v>
      </c>
      <c r="BD291" s="2">
        <f>IF($F$274="n/a",0,IF(BD$276&lt;=$C291,0,IF(BD$276&gt;($F$274+$C291),INDEX($D$288:$W$288,,$C291)-SUM($D291:BC291),INDEX($D$288:$W$288,,$C291)/$F$274)))</f>
        <v>0</v>
      </c>
      <c r="BE291" s="2">
        <f>IF($F$274="n/a",0,IF(BE$276&lt;=$C291,0,IF(BE$276&gt;($F$274+$C291),INDEX($D$288:$W$288,,$C291)-SUM($D291:BD291),INDEX($D$288:$W$288,,$C291)/$F$274)))</f>
        <v>0</v>
      </c>
      <c r="BF291" s="2">
        <f>IF($F$274="n/a",0,IF(BF$276&lt;=$C291,0,IF(BF$276&gt;($F$274+$C291),INDEX($D$288:$W$288,,$C291)-SUM($D291:BE291),INDEX($D$288:$W$288,,$C291)/$F$274)))</f>
        <v>0</v>
      </c>
      <c r="BG291" s="2">
        <f>IF($F$274="n/a",0,IF(BG$276&lt;=$C291,0,IF(BG$276&gt;($F$274+$C291),INDEX($D$288:$W$288,,$C291)-SUM($D291:BF291),INDEX($D$288:$W$288,,$C291)/$F$274)))</f>
        <v>0</v>
      </c>
      <c r="BH291" s="2">
        <f>IF($F$274="n/a",0,IF(BH$276&lt;=$C291,0,IF(BH$276&gt;($F$274+$C291),INDEX($D$288:$W$288,,$C291)-SUM($D291:BG291),INDEX($D$288:$W$288,,$C291)/$F$274)))</f>
        <v>0</v>
      </c>
      <c r="BI291" s="2">
        <f>IF($F$274="n/a",0,IF(BI$276&lt;=$C291,0,IF(BI$276&gt;($F$274+$C291),INDEX($D$288:$W$288,,$C291)-SUM($D291:BH291),INDEX($D$288:$W$288,,$C291)/$F$274)))</f>
        <v>0</v>
      </c>
      <c r="BJ291" s="2">
        <f>IF($F$274="n/a",0,IF(BJ$276&lt;=$C291,0,IF(BJ$276&gt;($F$274+$C291),INDEX($D$288:$W$288,,$C291)-SUM($D291:BI291),INDEX($D$288:$W$288,,$C291)/$F$274)))</f>
        <v>0</v>
      </c>
      <c r="BK291" s="2">
        <f>IF($F$274="n/a",0,IF(BK$276&lt;=$C291,0,IF(BK$276&gt;($F$274+$C291),INDEX($D$288:$W$288,,$C291)-SUM($D291:BJ291),INDEX($D$288:$W$288,,$C291)/$F$274)))</f>
        <v>0</v>
      </c>
      <c r="BL291" s="2">
        <f>IF($F$274="n/a",0,IF(BL$276&lt;=$C291,0,IF(BL$276&gt;($F$274+$C291),INDEX($D$288:$W$288,,$C291)-SUM($D291:BK291),INDEX($D$288:$W$288,,$C291)/$F$274)))</f>
        <v>0</v>
      </c>
      <c r="BM291" s="2">
        <f>IF($F$274="n/a",0,IF(BM$276&lt;=$C291,0,IF(BM$276&gt;($F$274+$C291),INDEX($D$288:$W$288,,$C291)-SUM($D291:BL291),INDEX($D$288:$W$288,,$C291)/$F$274)))</f>
        <v>0</v>
      </c>
      <c r="BN291" s="2">
        <f>IF($F$274="n/a",0,IF(BN$276&lt;=$C291,0,IF(BN$276&gt;($F$274+$C291),INDEX($D$288:$W$288,,$C291)-SUM($D291:BM291),INDEX($D$288:$W$288,,$C291)/$F$274)))</f>
        <v>0</v>
      </c>
      <c r="BO291" s="2">
        <f>IF($F$274="n/a",0,IF(BO$276&lt;=$C291,0,IF(BO$276&gt;($F$274+$C291),INDEX($D$288:$W$288,,$C291)-SUM($D291:BN291),INDEX($D$288:$W$288,,$C291)/$F$274)))</f>
        <v>0</v>
      </c>
      <c r="BP291" s="2">
        <f>IF($F$274="n/a",0,IF(BP$276&lt;=$C291,0,IF(BP$276&gt;($F$274+$C291),INDEX($D$288:$W$288,,$C291)-SUM($D291:BO291),INDEX($D$288:$W$288,,$C291)/$F$274)))</f>
        <v>0</v>
      </c>
      <c r="BQ291" s="2">
        <f>IF($F$274="n/a",0,IF(BQ$276&lt;=$C291,0,IF(BQ$276&gt;($F$274+$C291),INDEX($D$288:$W$288,,$C291)-SUM($D291:BP291),INDEX($D$288:$W$288,,$C291)/$F$274)))</f>
        <v>0</v>
      </c>
      <c r="BR291" s="2">
        <f>IF($F$274="n/a",0,IF(BR$276&lt;=$C291,0,IF(BR$276&gt;($F$274+$C291),INDEX($D$288:$W$288,,$C291)-SUM($D291:BQ291),INDEX($D$288:$W$288,,$C291)/$F$274)))</f>
        <v>0</v>
      </c>
      <c r="BS291" s="2">
        <f>IF($F$274="n/a",0,IF(BS$276&lt;=$C291,0,IF(BS$276&gt;($F$274+$C291),INDEX($D$288:$W$288,,$C291)-SUM($D291:BR291),INDEX($D$288:$W$288,,$C291)/$F$274)))</f>
        <v>0</v>
      </c>
    </row>
    <row r="292" spans="2:71">
      <c r="B292" s="24">
        <v>2012</v>
      </c>
      <c r="C292" s="24">
        <v>2</v>
      </c>
      <c r="E292" s="2">
        <f>IF($F$274="n/a",0,IF(E$276&lt;=$C292,0,IF(E$276&gt;($F$274+$C292),INDEX($D$288:$W$288,,$C292)-SUM($D292:D292),INDEX($D$288:$W$288,,$C292)/$F$274)))</f>
        <v>0</v>
      </c>
      <c r="F292" s="2">
        <f>IF($F$274="n/a",0,IF(F$276&lt;=$C292,0,IF(F$276&gt;($F$274+$C292),INDEX($D$288:$W$288,,$C292)-SUM($D292:E292),INDEX($D$288:$W$288,,$C292)/$F$274)))</f>
        <v>9.0037588873592771</v>
      </c>
      <c r="G292" s="2">
        <f>IF($F$274="n/a",0,IF(G$276&lt;=$C292,0,IF(G$276&gt;($F$274+$C292),INDEX($D$288:$W$288,,$C292)-SUM($D292:F292),INDEX($D$288:$W$288,,$C292)/$F$274)))</f>
        <v>9.0037588873592771</v>
      </c>
      <c r="H292" s="2">
        <f>IF($F$274="n/a",0,IF(H$276&lt;=$C292,0,IF(H$276&gt;($F$274+$C292),INDEX($D$288:$W$288,,$C292)-SUM($D292:G292),INDEX($D$288:$W$288,,$C292)/$F$274)))</f>
        <v>9.0037588873592771</v>
      </c>
      <c r="I292" s="2">
        <f>IF($F$274="n/a",0,IF(I$276&lt;=$C292,0,IF(I$276&gt;($F$274+$C292),INDEX($D$288:$W$288,,$C292)-SUM($D292:H292),INDEX($D$288:$W$288,,$C292)/$F$274)))</f>
        <v>9.0037588873592771</v>
      </c>
      <c r="J292" s="2">
        <f>IF($F$274="n/a",0,IF(J$276&lt;=$C292,0,IF(J$276&gt;($F$274+$C292),INDEX($D$288:$W$288,,$C292)-SUM($D292:I292),INDEX($D$288:$W$288,,$C292)/$F$274)))</f>
        <v>9.0037588873592771</v>
      </c>
      <c r="K292" s="2">
        <f>IF($F$274="n/a",0,IF(K$276&lt;=$C292,0,IF(K$276&gt;($F$274+$C292),INDEX($D$288:$W$288,,$C292)-SUM($D292:J292),INDEX($D$288:$W$288,,$C292)/$F$274)))</f>
        <v>0</v>
      </c>
      <c r="L292" s="2">
        <f>IF($F$274="n/a",0,IF(L$276&lt;=$C292,0,IF(L$276&gt;($F$274+$C292),INDEX($D$288:$W$288,,$C292)-SUM($D292:K292),INDEX($D$288:$W$288,,$C292)/$F$274)))</f>
        <v>0</v>
      </c>
      <c r="M292" s="2">
        <f>IF($F$274="n/a",0,IF(M$276&lt;=$C292,0,IF(M$276&gt;($F$274+$C292),INDEX($D$288:$W$288,,$C292)-SUM($D292:L292),INDEX($D$288:$W$288,,$C292)/$F$274)))</f>
        <v>0</v>
      </c>
      <c r="N292" s="170">
        <f>IF($F$274="n/a",0,IF(N$276&lt;=$C292,0,IF(N$276&gt;($F$274+$C292),INDEX($D$288:$W$288,,$C292)-SUM($D292:M292),INDEX($D$288:$W$288,,$C292)/$F$274)))*0.5</f>
        <v>0</v>
      </c>
      <c r="O292" s="2">
        <f>IF($F$274="n/a",0,IF(O$276&lt;=$C292,0,IF(O$276&gt;($F$274+$C292),INDEX($D$288:$W$288,,$C292)-SUM($D292:N292),INDEX($D$288:$W$288,,$C292)/$F$274)))</f>
        <v>0</v>
      </c>
      <c r="P292" s="2">
        <f>IF($F$274="n/a",0,IF(P$276&lt;=$C292,0,IF(P$276&gt;($F$274+$C292),INDEX($D$288:$W$288,,$C292)-SUM($D292:O292),INDEX($D$288:$W$288,,$C292)/$F$274)))</f>
        <v>0</v>
      </c>
      <c r="Q292" s="2">
        <f>IF($F$274="n/a",0,IF(Q$276&lt;=$C292,0,IF(Q$276&gt;($F$274+$C292),INDEX($D$288:$W$288,,$C292)-SUM($D292:P292),INDEX($D$288:$W$288,,$C292)/$F$274)))</f>
        <v>0</v>
      </c>
      <c r="R292" s="2">
        <f>IF($F$274="n/a",0,IF(R$276&lt;=$C292,0,IF(R$276&gt;($F$274+$C292),INDEX($D$288:$W$288,,$C292)-SUM($D292:Q292),INDEX($D$288:$W$288,,$C292)/$F$274)))</f>
        <v>0</v>
      </c>
      <c r="S292" s="2">
        <f>IF($F$274="n/a",0,IF(S$276&lt;=$C292,0,IF(S$276&gt;($F$274+$C292),INDEX($D$288:$W$288,,$C292)-SUM($D292:R292),INDEX($D$288:$W$288,,$C292)/$F$274)))</f>
        <v>0</v>
      </c>
      <c r="T292" s="2">
        <f>IF($F$274="n/a",0,IF(T$276&lt;=$C292,0,IF(T$276&gt;($F$274+$C292),INDEX($D$288:$W$288,,$C292)-SUM($D292:S292),INDEX($D$288:$W$288,,$C292)/$F$274)))</f>
        <v>0</v>
      </c>
      <c r="U292" s="2">
        <f>IF($F$274="n/a",0,IF(U$276&lt;=$C292,0,IF(U$276&gt;($F$274+$C292),INDEX($D$288:$W$288,,$C292)-SUM($D292:T292),INDEX($D$288:$W$288,,$C292)/$F$274)))</f>
        <v>0</v>
      </c>
      <c r="V292" s="2">
        <f>IF($F$274="n/a",0,IF(V$276&lt;=$C292,0,IF(V$276&gt;($F$274+$C292),INDEX($D$288:$W$288,,$C292)-SUM($D292:U292),INDEX($D$288:$W$288,,$C292)/$F$274)))</f>
        <v>0</v>
      </c>
      <c r="W292" s="2">
        <f>IF($F$274="n/a",0,IF(W$276&lt;=$C292,0,IF(W$276&gt;($F$274+$C292),INDEX($D$288:$W$288,,$C292)-SUM($D292:V292),INDEX($D$288:$W$288,,$C292)/$F$274)))</f>
        <v>0</v>
      </c>
      <c r="X292" s="2">
        <f>IF($F$274="n/a",0,IF(X$276&lt;=$C292,0,IF(X$276&gt;($F$274+$C292),INDEX($D$288:$W$288,,$C292)-SUM($D292:W292),INDEX($D$288:$W$288,,$C292)/$F$274)))</f>
        <v>0</v>
      </c>
      <c r="Y292" s="2">
        <f>IF($F$274="n/a",0,IF(Y$276&lt;=$C292,0,IF(Y$276&gt;($F$274+$C292),INDEX($D$288:$W$288,,$C292)-SUM($D292:X292),INDEX($D$288:$W$288,,$C292)/$F$274)))</f>
        <v>0</v>
      </c>
      <c r="Z292" s="2">
        <f>IF($F$274="n/a",0,IF(Z$276&lt;=$C292,0,IF(Z$276&gt;($F$274+$C292),INDEX($D$288:$W$288,,$C292)-SUM($D292:Y292),INDEX($D$288:$W$288,,$C292)/$F$274)))</f>
        <v>0</v>
      </c>
      <c r="AA292" s="2">
        <f>IF($F$274="n/a",0,IF(AA$276&lt;=$C292,0,IF(AA$276&gt;($F$274+$C292),INDEX($D$288:$W$288,,$C292)-SUM($D292:Z292),INDEX($D$288:$W$288,,$C292)/$F$274)))</f>
        <v>0</v>
      </c>
      <c r="AB292" s="2">
        <f>IF($F$274="n/a",0,IF(AB$276&lt;=$C292,0,IF(AB$276&gt;($F$274+$C292),INDEX($D$288:$W$288,,$C292)-SUM($D292:AA292),INDEX($D$288:$W$288,,$C292)/$F$274)))</f>
        <v>0</v>
      </c>
      <c r="AC292" s="2">
        <f>IF($F$274="n/a",0,IF(AC$276&lt;=$C292,0,IF(AC$276&gt;($F$274+$C292),INDEX($D$288:$W$288,,$C292)-SUM($D292:AB292),INDEX($D$288:$W$288,,$C292)/$F$274)))</f>
        <v>0</v>
      </c>
      <c r="AD292" s="2">
        <f>IF($F$274="n/a",0,IF(AD$276&lt;=$C292,0,IF(AD$276&gt;($F$274+$C292),INDEX($D$288:$W$288,,$C292)-SUM($D292:AC292),INDEX($D$288:$W$288,,$C292)/$F$274)))</f>
        <v>0</v>
      </c>
      <c r="AE292" s="2">
        <f>IF($F$274="n/a",0,IF(AE$276&lt;=$C292,0,IF(AE$276&gt;($F$274+$C292),INDEX($D$288:$W$288,,$C292)-SUM($D292:AD292),INDEX($D$288:$W$288,,$C292)/$F$274)))</f>
        <v>0</v>
      </c>
      <c r="AF292" s="2">
        <f>IF($F$274="n/a",0,IF(AF$276&lt;=$C292,0,IF(AF$276&gt;($F$274+$C292),INDEX($D$288:$W$288,,$C292)-SUM($D292:AE292),INDEX($D$288:$W$288,,$C292)/$F$274)))</f>
        <v>0</v>
      </c>
      <c r="AG292" s="2">
        <f>IF($F$274="n/a",0,IF(AG$276&lt;=$C292,0,IF(AG$276&gt;($F$274+$C292),INDEX($D$288:$W$288,,$C292)-SUM($D292:AF292),INDEX($D$288:$W$288,,$C292)/$F$274)))</f>
        <v>0</v>
      </c>
      <c r="AH292" s="2">
        <f>IF($F$274="n/a",0,IF(AH$276&lt;=$C292,0,IF(AH$276&gt;($F$274+$C292),INDEX($D$288:$W$288,,$C292)-SUM($D292:AG292),INDEX($D$288:$W$288,,$C292)/$F$274)))</f>
        <v>0</v>
      </c>
      <c r="AI292" s="2">
        <f>IF($F$274="n/a",0,IF(AI$276&lt;=$C292,0,IF(AI$276&gt;($F$274+$C292),INDEX($D$288:$W$288,,$C292)-SUM($D292:AH292),INDEX($D$288:$W$288,,$C292)/$F$274)))</f>
        <v>0</v>
      </c>
      <c r="AJ292" s="2">
        <f>IF($F$274="n/a",0,IF(AJ$276&lt;=$C292,0,IF(AJ$276&gt;($F$274+$C292),INDEX($D$288:$W$288,,$C292)-SUM($D292:AI292),INDEX($D$288:$W$288,,$C292)/$F$274)))</f>
        <v>0</v>
      </c>
      <c r="AK292" s="2">
        <f>IF($F$274="n/a",0,IF(AK$276&lt;=$C292,0,IF(AK$276&gt;($F$274+$C292),INDEX($D$288:$W$288,,$C292)-SUM($D292:AJ292),INDEX($D$288:$W$288,,$C292)/$F$274)))</f>
        <v>0</v>
      </c>
      <c r="AL292" s="2">
        <f>IF($F$274="n/a",0,IF(AL$276&lt;=$C292,0,IF(AL$276&gt;($F$274+$C292),INDEX($D$288:$W$288,,$C292)-SUM($D292:AK292),INDEX($D$288:$W$288,,$C292)/$F$274)))</f>
        <v>0</v>
      </c>
      <c r="AM292" s="2">
        <f>IF($F$274="n/a",0,IF(AM$276&lt;=$C292,0,IF(AM$276&gt;($F$274+$C292),INDEX($D$288:$W$288,,$C292)-SUM($D292:AL292),INDEX($D$288:$W$288,,$C292)/$F$274)))</f>
        <v>0</v>
      </c>
      <c r="AN292" s="2">
        <f>IF($F$274="n/a",0,IF(AN$276&lt;=$C292,0,IF(AN$276&gt;($F$274+$C292),INDEX($D$288:$W$288,,$C292)-SUM($D292:AM292),INDEX($D$288:$W$288,,$C292)/$F$274)))</f>
        <v>0</v>
      </c>
      <c r="AO292" s="2">
        <f>IF($F$274="n/a",0,IF(AO$276&lt;=$C292,0,IF(AO$276&gt;($F$274+$C292),INDEX($D$288:$W$288,,$C292)-SUM($D292:AN292),INDEX($D$288:$W$288,,$C292)/$F$274)))</f>
        <v>0</v>
      </c>
      <c r="AP292" s="2">
        <f>IF($F$274="n/a",0,IF(AP$276&lt;=$C292,0,IF(AP$276&gt;($F$274+$C292),INDEX($D$288:$W$288,,$C292)-SUM($D292:AO292),INDEX($D$288:$W$288,,$C292)/$F$274)))</f>
        <v>0</v>
      </c>
      <c r="AQ292" s="2">
        <f>IF($F$274="n/a",0,IF(AQ$276&lt;=$C292,0,IF(AQ$276&gt;($F$274+$C292),INDEX($D$288:$W$288,,$C292)-SUM($D292:AP292),INDEX($D$288:$W$288,,$C292)/$F$274)))</f>
        <v>0</v>
      </c>
      <c r="AR292" s="2">
        <f>IF($F$274="n/a",0,IF(AR$276&lt;=$C292,0,IF(AR$276&gt;($F$274+$C292),INDEX($D$288:$W$288,,$C292)-SUM($D292:AQ292),INDEX($D$288:$W$288,,$C292)/$F$274)))</f>
        <v>0</v>
      </c>
      <c r="AS292" s="2">
        <f>IF($F$274="n/a",0,IF(AS$276&lt;=$C292,0,IF(AS$276&gt;($F$274+$C292),INDEX($D$288:$W$288,,$C292)-SUM($D292:AR292),INDEX($D$288:$W$288,,$C292)/$F$274)))</f>
        <v>0</v>
      </c>
      <c r="AT292" s="2">
        <f>IF($F$274="n/a",0,IF(AT$276&lt;=$C292,0,IF(AT$276&gt;($F$274+$C292),INDEX($D$288:$W$288,,$C292)-SUM($D292:AS292),INDEX($D$288:$W$288,,$C292)/$F$274)))</f>
        <v>0</v>
      </c>
      <c r="AU292" s="2">
        <f>IF($F$274="n/a",0,IF(AU$276&lt;=$C292,0,IF(AU$276&gt;($F$274+$C292),INDEX($D$288:$W$288,,$C292)-SUM($D292:AT292),INDEX($D$288:$W$288,,$C292)/$F$274)))</f>
        <v>0</v>
      </c>
      <c r="AV292" s="2">
        <f>IF($F$274="n/a",0,IF(AV$276&lt;=$C292,0,IF(AV$276&gt;($F$274+$C292),INDEX($D$288:$W$288,,$C292)-SUM($D292:AU292),INDEX($D$288:$W$288,,$C292)/$F$274)))</f>
        <v>0</v>
      </c>
      <c r="AW292" s="2">
        <f>IF($F$274="n/a",0,IF(AW$276&lt;=$C292,0,IF(AW$276&gt;($F$274+$C292),INDEX($D$288:$W$288,,$C292)-SUM($D292:AV292),INDEX($D$288:$W$288,,$C292)/$F$274)))</f>
        <v>0</v>
      </c>
      <c r="AX292" s="2">
        <f>IF($F$274="n/a",0,IF(AX$276&lt;=$C292,0,IF(AX$276&gt;($F$274+$C292),INDEX($D$288:$W$288,,$C292)-SUM($D292:AW292),INDEX($D$288:$W$288,,$C292)/$F$274)))</f>
        <v>0</v>
      </c>
      <c r="AY292" s="2">
        <f>IF($F$274="n/a",0,IF(AY$276&lt;=$C292,0,IF(AY$276&gt;($F$274+$C292),INDEX($D$288:$W$288,,$C292)-SUM($D292:AX292),INDEX($D$288:$W$288,,$C292)/$F$274)))</f>
        <v>0</v>
      </c>
      <c r="AZ292" s="2">
        <f>IF($F$274="n/a",0,IF(AZ$276&lt;=$C292,0,IF(AZ$276&gt;($F$274+$C292),INDEX($D$288:$W$288,,$C292)-SUM($D292:AY292),INDEX($D$288:$W$288,,$C292)/$F$274)))</f>
        <v>0</v>
      </c>
      <c r="BA292" s="2">
        <f>IF($F$274="n/a",0,IF(BA$276&lt;=$C292,0,IF(BA$276&gt;($F$274+$C292),INDEX($D$288:$W$288,,$C292)-SUM($D292:AZ292),INDEX($D$288:$W$288,,$C292)/$F$274)))</f>
        <v>0</v>
      </c>
      <c r="BB292" s="2">
        <f>IF($F$274="n/a",0,IF(BB$276&lt;=$C292,0,IF(BB$276&gt;($F$274+$C292),INDEX($D$288:$W$288,,$C292)-SUM($D292:BA292),INDEX($D$288:$W$288,,$C292)/$F$274)))</f>
        <v>0</v>
      </c>
      <c r="BC292" s="2">
        <f>IF($F$274="n/a",0,IF(BC$276&lt;=$C292,0,IF(BC$276&gt;($F$274+$C292),INDEX($D$288:$W$288,,$C292)-SUM($D292:BB292),INDEX($D$288:$W$288,,$C292)/$F$274)))</f>
        <v>0</v>
      </c>
      <c r="BD292" s="2">
        <f>IF($F$274="n/a",0,IF(BD$276&lt;=$C292,0,IF(BD$276&gt;($F$274+$C292),INDEX($D$288:$W$288,,$C292)-SUM($D292:BC292),INDEX($D$288:$W$288,,$C292)/$F$274)))</f>
        <v>0</v>
      </c>
      <c r="BE292" s="2">
        <f>IF($F$274="n/a",0,IF(BE$276&lt;=$C292,0,IF(BE$276&gt;($F$274+$C292),INDEX($D$288:$W$288,,$C292)-SUM($D292:BD292),INDEX($D$288:$W$288,,$C292)/$F$274)))</f>
        <v>0</v>
      </c>
      <c r="BF292" s="2">
        <f>IF($F$274="n/a",0,IF(BF$276&lt;=$C292,0,IF(BF$276&gt;($F$274+$C292),INDEX($D$288:$W$288,,$C292)-SUM($D292:BE292),INDEX($D$288:$W$288,,$C292)/$F$274)))</f>
        <v>0</v>
      </c>
      <c r="BG292" s="2">
        <f>IF($F$274="n/a",0,IF(BG$276&lt;=$C292,0,IF(BG$276&gt;($F$274+$C292),INDEX($D$288:$W$288,,$C292)-SUM($D292:BF292),INDEX($D$288:$W$288,,$C292)/$F$274)))</f>
        <v>0</v>
      </c>
      <c r="BH292" s="2">
        <f>IF($F$274="n/a",0,IF(BH$276&lt;=$C292,0,IF(BH$276&gt;($F$274+$C292),INDEX($D$288:$W$288,,$C292)-SUM($D292:BG292),INDEX($D$288:$W$288,,$C292)/$F$274)))</f>
        <v>0</v>
      </c>
      <c r="BI292" s="2">
        <f>IF($F$274="n/a",0,IF(BI$276&lt;=$C292,0,IF(BI$276&gt;($F$274+$C292),INDEX($D$288:$W$288,,$C292)-SUM($D292:BH292),INDEX($D$288:$W$288,,$C292)/$F$274)))</f>
        <v>0</v>
      </c>
      <c r="BJ292" s="2">
        <f>IF($F$274="n/a",0,IF(BJ$276&lt;=$C292,0,IF(BJ$276&gt;($F$274+$C292),INDEX($D$288:$W$288,,$C292)-SUM($D292:BI292),INDEX($D$288:$W$288,,$C292)/$F$274)))</f>
        <v>0</v>
      </c>
      <c r="BK292" s="2">
        <f>IF($F$274="n/a",0,IF(BK$276&lt;=$C292,0,IF(BK$276&gt;($F$274+$C292),INDEX($D$288:$W$288,,$C292)-SUM($D292:BJ292),INDEX($D$288:$W$288,,$C292)/$F$274)))</f>
        <v>0</v>
      </c>
      <c r="BL292" s="2">
        <f>IF($F$274="n/a",0,IF(BL$276&lt;=$C292,0,IF(BL$276&gt;($F$274+$C292),INDEX($D$288:$W$288,,$C292)-SUM($D292:BK292),INDEX($D$288:$W$288,,$C292)/$F$274)))</f>
        <v>0</v>
      </c>
      <c r="BM292" s="2">
        <f>IF($F$274="n/a",0,IF(BM$276&lt;=$C292,0,IF(BM$276&gt;($F$274+$C292),INDEX($D$288:$W$288,,$C292)-SUM($D292:BL292),INDEX($D$288:$W$288,,$C292)/$F$274)))</f>
        <v>0</v>
      </c>
      <c r="BN292" s="2">
        <f>IF($F$274="n/a",0,IF(BN$276&lt;=$C292,0,IF(BN$276&gt;($F$274+$C292),INDEX($D$288:$W$288,,$C292)-SUM($D292:BM292),INDEX($D$288:$W$288,,$C292)/$F$274)))</f>
        <v>0</v>
      </c>
      <c r="BO292" s="2">
        <f>IF($F$274="n/a",0,IF(BO$276&lt;=$C292,0,IF(BO$276&gt;($F$274+$C292),INDEX($D$288:$W$288,,$C292)-SUM($D292:BN292),INDEX($D$288:$W$288,,$C292)/$F$274)))</f>
        <v>0</v>
      </c>
      <c r="BP292" s="2">
        <f>IF($F$274="n/a",0,IF(BP$276&lt;=$C292,0,IF(BP$276&gt;($F$274+$C292),INDEX($D$288:$W$288,,$C292)-SUM($D292:BO292),INDEX($D$288:$W$288,,$C292)/$F$274)))</f>
        <v>0</v>
      </c>
      <c r="BQ292" s="2">
        <f>IF($F$274="n/a",0,IF(BQ$276&lt;=$C292,0,IF(BQ$276&gt;($F$274+$C292),INDEX($D$288:$W$288,,$C292)-SUM($D292:BP292),INDEX($D$288:$W$288,,$C292)/$F$274)))</f>
        <v>0</v>
      </c>
      <c r="BR292" s="2">
        <f>IF($F$274="n/a",0,IF(BR$276&lt;=$C292,0,IF(BR$276&gt;($F$274+$C292),INDEX($D$288:$W$288,,$C292)-SUM($D292:BQ292),INDEX($D$288:$W$288,,$C292)/$F$274)))</f>
        <v>0</v>
      </c>
      <c r="BS292" s="2">
        <f>IF($F$274="n/a",0,IF(BS$276&lt;=$C292,0,IF(BS$276&gt;($F$274+$C292),INDEX($D$288:$W$288,,$C292)-SUM($D292:BR292),INDEX($D$288:$W$288,,$C292)/$F$274)))</f>
        <v>0</v>
      </c>
    </row>
    <row r="293" spans="2:71">
      <c r="B293" s="24">
        <v>2013</v>
      </c>
      <c r="C293" s="24">
        <v>3</v>
      </c>
      <c r="E293" s="2">
        <f>IF($F$274="n/a",0,IF(E$276&lt;=$C293,0,IF(E$276&gt;($F$274+$C293),INDEX($D$288:$W$288,,$C293)-SUM($D293:D293),INDEX($D$288:$W$288,,$C293)/$F$274)))</f>
        <v>0</v>
      </c>
      <c r="F293" s="2">
        <f>IF($F$274="n/a",0,IF(F$276&lt;=$C293,0,IF(F$276&gt;($F$274+$C293),INDEX($D$288:$W$288,,$C293)-SUM($D293:E293),INDEX($D$288:$W$288,,$C293)/$F$274)))</f>
        <v>0</v>
      </c>
      <c r="G293" s="2">
        <f>IF($F$274="n/a",0,IF(G$276&lt;=$C293,0,IF(G$276&gt;($F$274+$C293),INDEX($D$288:$W$288,,$C293)-SUM($D293:F293),INDEX($D$288:$W$288,,$C293)/$F$274)))</f>
        <v>9.6653206270149603</v>
      </c>
      <c r="H293" s="2">
        <f>IF($F$274="n/a",0,IF(H$276&lt;=$C293,0,IF(H$276&gt;($F$274+$C293),INDEX($D$288:$W$288,,$C293)-SUM($D293:G293),INDEX($D$288:$W$288,,$C293)/$F$274)))</f>
        <v>9.6653206270149603</v>
      </c>
      <c r="I293" s="2">
        <f>IF($F$274="n/a",0,IF(I$276&lt;=$C293,0,IF(I$276&gt;($F$274+$C293),INDEX($D$288:$W$288,,$C293)-SUM($D293:H293),INDEX($D$288:$W$288,,$C293)/$F$274)))</f>
        <v>9.6653206270149603</v>
      </c>
      <c r="J293" s="2">
        <f>IF($F$274="n/a",0,IF(J$276&lt;=$C293,0,IF(J$276&gt;($F$274+$C293),INDEX($D$288:$W$288,,$C293)-SUM($D293:I293),INDEX($D$288:$W$288,,$C293)/$F$274)))</f>
        <v>9.6653206270149603</v>
      </c>
      <c r="K293" s="2">
        <f>IF($F$274="n/a",0,IF(K$276&lt;=$C293,0,IF(K$276&gt;($F$274+$C293),INDEX($D$288:$W$288,,$C293)-SUM($D293:J293),INDEX($D$288:$W$288,,$C293)/$F$274)))</f>
        <v>9.6653206270149603</v>
      </c>
      <c r="L293" s="2">
        <f>IF($F$274="n/a",0,IF(L$276&lt;=$C293,0,IF(L$276&gt;($F$274+$C293),INDEX($D$288:$W$288,,$C293)-SUM($D293:K293),INDEX($D$288:$W$288,,$C293)/$F$274)))</f>
        <v>-7.1054273576010019E-15</v>
      </c>
      <c r="M293" s="2">
        <f>IF($F$274="n/a",0,IF(M$276&lt;=$C293,0,IF(M$276&gt;($F$274+$C293),INDEX($D$288:$W$288,,$C293)-SUM($D293:L293),INDEX($D$288:$W$288,,$C293)/$F$274)))</f>
        <v>0</v>
      </c>
      <c r="N293" s="170">
        <f>IF($F$274="n/a",0,IF(N$276&lt;=$C293,0,IF(N$276&gt;($F$274+$C293),INDEX($D$288:$W$288,,$C293)-SUM($D293:M293),INDEX($D$288:$W$288,,$C293)/$F$274)))*0.5</f>
        <v>0</v>
      </c>
      <c r="O293" s="2">
        <f>IF($F$274="n/a",0,IF(O$276&lt;=$C293,0,IF(O$276&gt;($F$274+$C293),INDEX($D$288:$W$288,,$C293)-SUM($D293:N293),INDEX($D$288:$W$288,,$C293)/$F$274)))</f>
        <v>0</v>
      </c>
      <c r="P293" s="2">
        <f>IF($F$274="n/a",0,IF(P$276&lt;=$C293,0,IF(P$276&gt;($F$274+$C293),INDEX($D$288:$W$288,,$C293)-SUM($D293:O293),INDEX($D$288:$W$288,,$C293)/$F$274)))</f>
        <v>0</v>
      </c>
      <c r="Q293" s="2">
        <f>IF($F$274="n/a",0,IF(Q$276&lt;=$C293,0,IF(Q$276&gt;($F$274+$C293),INDEX($D$288:$W$288,,$C293)-SUM($D293:P293),INDEX($D$288:$W$288,,$C293)/$F$274)))</f>
        <v>0</v>
      </c>
      <c r="R293" s="2">
        <f>IF($F$274="n/a",0,IF(R$276&lt;=$C293,0,IF(R$276&gt;($F$274+$C293),INDEX($D$288:$W$288,,$C293)-SUM($D293:Q293),INDEX($D$288:$W$288,,$C293)/$F$274)))</f>
        <v>0</v>
      </c>
      <c r="S293" s="2">
        <f>IF($F$274="n/a",0,IF(S$276&lt;=$C293,0,IF(S$276&gt;($F$274+$C293),INDEX($D$288:$W$288,,$C293)-SUM($D293:R293),INDEX($D$288:$W$288,,$C293)/$F$274)))</f>
        <v>0</v>
      </c>
      <c r="T293" s="2">
        <f>IF($F$274="n/a",0,IF(T$276&lt;=$C293,0,IF(T$276&gt;($F$274+$C293),INDEX($D$288:$W$288,,$C293)-SUM($D293:S293),INDEX($D$288:$W$288,,$C293)/$F$274)))</f>
        <v>0</v>
      </c>
      <c r="U293" s="2">
        <f>IF($F$274="n/a",0,IF(U$276&lt;=$C293,0,IF(U$276&gt;($F$274+$C293),INDEX($D$288:$W$288,,$C293)-SUM($D293:T293),INDEX($D$288:$W$288,,$C293)/$F$274)))</f>
        <v>0</v>
      </c>
      <c r="V293" s="2">
        <f>IF($F$274="n/a",0,IF(V$276&lt;=$C293,0,IF(V$276&gt;($F$274+$C293),INDEX($D$288:$W$288,,$C293)-SUM($D293:U293),INDEX($D$288:$W$288,,$C293)/$F$274)))</f>
        <v>0</v>
      </c>
      <c r="W293" s="2">
        <f>IF($F$274="n/a",0,IF(W$276&lt;=$C293,0,IF(W$276&gt;($F$274+$C293),INDEX($D$288:$W$288,,$C293)-SUM($D293:V293),INDEX($D$288:$W$288,,$C293)/$F$274)))</f>
        <v>0</v>
      </c>
      <c r="X293" s="2">
        <f>IF($F$274="n/a",0,IF(X$276&lt;=$C293,0,IF(X$276&gt;($F$274+$C293),INDEX($D$288:$W$288,,$C293)-SUM($D293:W293),INDEX($D$288:$W$288,,$C293)/$F$274)))</f>
        <v>0</v>
      </c>
      <c r="Y293" s="2">
        <f>IF($F$274="n/a",0,IF(Y$276&lt;=$C293,0,IF(Y$276&gt;($F$274+$C293),INDEX($D$288:$W$288,,$C293)-SUM($D293:X293),INDEX($D$288:$W$288,,$C293)/$F$274)))</f>
        <v>0</v>
      </c>
      <c r="Z293" s="2">
        <f>IF($F$274="n/a",0,IF(Z$276&lt;=$C293,0,IF(Z$276&gt;($F$274+$C293),INDEX($D$288:$W$288,,$C293)-SUM($D293:Y293),INDEX($D$288:$W$288,,$C293)/$F$274)))</f>
        <v>0</v>
      </c>
      <c r="AA293" s="2">
        <f>IF($F$274="n/a",0,IF(AA$276&lt;=$C293,0,IF(AA$276&gt;($F$274+$C293),INDEX($D$288:$W$288,,$C293)-SUM($D293:Z293),INDEX($D$288:$W$288,,$C293)/$F$274)))</f>
        <v>0</v>
      </c>
      <c r="AB293" s="2">
        <f>IF($F$274="n/a",0,IF(AB$276&lt;=$C293,0,IF(AB$276&gt;($F$274+$C293),INDEX($D$288:$W$288,,$C293)-SUM($D293:AA293),INDEX($D$288:$W$288,,$C293)/$F$274)))</f>
        <v>0</v>
      </c>
      <c r="AC293" s="2">
        <f>IF($F$274="n/a",0,IF(AC$276&lt;=$C293,0,IF(AC$276&gt;($F$274+$C293),INDEX($D$288:$W$288,,$C293)-SUM($D293:AB293),INDEX($D$288:$W$288,,$C293)/$F$274)))</f>
        <v>0</v>
      </c>
      <c r="AD293" s="2">
        <f>IF($F$274="n/a",0,IF(AD$276&lt;=$C293,0,IF(AD$276&gt;($F$274+$C293),INDEX($D$288:$W$288,,$C293)-SUM($D293:AC293),INDEX($D$288:$W$288,,$C293)/$F$274)))</f>
        <v>0</v>
      </c>
      <c r="AE293" s="2">
        <f>IF($F$274="n/a",0,IF(AE$276&lt;=$C293,0,IF(AE$276&gt;($F$274+$C293),INDEX($D$288:$W$288,,$C293)-SUM($D293:AD293),INDEX($D$288:$W$288,,$C293)/$F$274)))</f>
        <v>0</v>
      </c>
      <c r="AF293" s="2">
        <f>IF($F$274="n/a",0,IF(AF$276&lt;=$C293,0,IF(AF$276&gt;($F$274+$C293),INDEX($D$288:$W$288,,$C293)-SUM($D293:AE293),INDEX($D$288:$W$288,,$C293)/$F$274)))</f>
        <v>0</v>
      </c>
      <c r="AG293" s="2">
        <f>IF($F$274="n/a",0,IF(AG$276&lt;=$C293,0,IF(AG$276&gt;($F$274+$C293),INDEX($D$288:$W$288,,$C293)-SUM($D293:AF293),INDEX($D$288:$W$288,,$C293)/$F$274)))</f>
        <v>0</v>
      </c>
      <c r="AH293" s="2">
        <f>IF($F$274="n/a",0,IF(AH$276&lt;=$C293,0,IF(AH$276&gt;($F$274+$C293),INDEX($D$288:$W$288,,$C293)-SUM($D293:AG293),INDEX($D$288:$W$288,,$C293)/$F$274)))</f>
        <v>0</v>
      </c>
      <c r="AI293" s="2">
        <f>IF($F$274="n/a",0,IF(AI$276&lt;=$C293,0,IF(AI$276&gt;($F$274+$C293),INDEX($D$288:$W$288,,$C293)-SUM($D293:AH293),INDEX($D$288:$W$288,,$C293)/$F$274)))</f>
        <v>0</v>
      </c>
      <c r="AJ293" s="2">
        <f>IF($F$274="n/a",0,IF(AJ$276&lt;=$C293,0,IF(AJ$276&gt;($F$274+$C293),INDEX($D$288:$W$288,,$C293)-SUM($D293:AI293),INDEX($D$288:$W$288,,$C293)/$F$274)))</f>
        <v>0</v>
      </c>
      <c r="AK293" s="2">
        <f>IF($F$274="n/a",0,IF(AK$276&lt;=$C293,0,IF(AK$276&gt;($F$274+$C293),INDEX($D$288:$W$288,,$C293)-SUM($D293:AJ293),INDEX($D$288:$W$288,,$C293)/$F$274)))</f>
        <v>0</v>
      </c>
      <c r="AL293" s="2">
        <f>IF($F$274="n/a",0,IF(AL$276&lt;=$C293,0,IF(AL$276&gt;($F$274+$C293),INDEX($D$288:$W$288,,$C293)-SUM($D293:AK293),INDEX($D$288:$W$288,,$C293)/$F$274)))</f>
        <v>0</v>
      </c>
      <c r="AM293" s="2">
        <f>IF($F$274="n/a",0,IF(AM$276&lt;=$C293,0,IF(AM$276&gt;($F$274+$C293),INDEX($D$288:$W$288,,$C293)-SUM($D293:AL293),INDEX($D$288:$W$288,,$C293)/$F$274)))</f>
        <v>0</v>
      </c>
      <c r="AN293" s="2">
        <f>IF($F$274="n/a",0,IF(AN$276&lt;=$C293,0,IF(AN$276&gt;($F$274+$C293),INDEX($D$288:$W$288,,$C293)-SUM($D293:AM293),INDEX($D$288:$W$288,,$C293)/$F$274)))</f>
        <v>0</v>
      </c>
      <c r="AO293" s="2">
        <f>IF($F$274="n/a",0,IF(AO$276&lt;=$C293,0,IF(AO$276&gt;($F$274+$C293),INDEX($D$288:$W$288,,$C293)-SUM($D293:AN293),INDEX($D$288:$W$288,,$C293)/$F$274)))</f>
        <v>0</v>
      </c>
      <c r="AP293" s="2">
        <f>IF($F$274="n/a",0,IF(AP$276&lt;=$C293,0,IF(AP$276&gt;($F$274+$C293),INDEX($D$288:$W$288,,$C293)-SUM($D293:AO293),INDEX($D$288:$W$288,,$C293)/$F$274)))</f>
        <v>0</v>
      </c>
      <c r="AQ293" s="2">
        <f>IF($F$274="n/a",0,IF(AQ$276&lt;=$C293,0,IF(AQ$276&gt;($F$274+$C293),INDEX($D$288:$W$288,,$C293)-SUM($D293:AP293),INDEX($D$288:$W$288,,$C293)/$F$274)))</f>
        <v>0</v>
      </c>
      <c r="AR293" s="2">
        <f>IF($F$274="n/a",0,IF(AR$276&lt;=$C293,0,IF(AR$276&gt;($F$274+$C293),INDEX($D$288:$W$288,,$C293)-SUM($D293:AQ293),INDEX($D$288:$W$288,,$C293)/$F$274)))</f>
        <v>0</v>
      </c>
      <c r="AS293" s="2">
        <f>IF($F$274="n/a",0,IF(AS$276&lt;=$C293,0,IF(AS$276&gt;($F$274+$C293),INDEX($D$288:$W$288,,$C293)-SUM($D293:AR293),INDEX($D$288:$W$288,,$C293)/$F$274)))</f>
        <v>0</v>
      </c>
      <c r="AT293" s="2">
        <f>IF($F$274="n/a",0,IF(AT$276&lt;=$C293,0,IF(AT$276&gt;($F$274+$C293),INDEX($D$288:$W$288,,$C293)-SUM($D293:AS293),INDEX($D$288:$W$288,,$C293)/$F$274)))</f>
        <v>0</v>
      </c>
      <c r="AU293" s="2">
        <f>IF($F$274="n/a",0,IF(AU$276&lt;=$C293,0,IF(AU$276&gt;($F$274+$C293),INDEX($D$288:$W$288,,$C293)-SUM($D293:AT293),INDEX($D$288:$W$288,,$C293)/$F$274)))</f>
        <v>0</v>
      </c>
      <c r="AV293" s="2">
        <f>IF($F$274="n/a",0,IF(AV$276&lt;=$C293,0,IF(AV$276&gt;($F$274+$C293),INDEX($D$288:$W$288,,$C293)-SUM($D293:AU293),INDEX($D$288:$W$288,,$C293)/$F$274)))</f>
        <v>0</v>
      </c>
      <c r="AW293" s="2">
        <f>IF($F$274="n/a",0,IF(AW$276&lt;=$C293,0,IF(AW$276&gt;($F$274+$C293),INDEX($D$288:$W$288,,$C293)-SUM($D293:AV293),INDEX($D$288:$W$288,,$C293)/$F$274)))</f>
        <v>0</v>
      </c>
      <c r="AX293" s="2">
        <f>IF($F$274="n/a",0,IF(AX$276&lt;=$C293,0,IF(AX$276&gt;($F$274+$C293),INDEX($D$288:$W$288,,$C293)-SUM($D293:AW293),INDEX($D$288:$W$288,,$C293)/$F$274)))</f>
        <v>0</v>
      </c>
      <c r="AY293" s="2">
        <f>IF($F$274="n/a",0,IF(AY$276&lt;=$C293,0,IF(AY$276&gt;($F$274+$C293),INDEX($D$288:$W$288,,$C293)-SUM($D293:AX293),INDEX($D$288:$W$288,,$C293)/$F$274)))</f>
        <v>0</v>
      </c>
      <c r="AZ293" s="2">
        <f>IF($F$274="n/a",0,IF(AZ$276&lt;=$C293,0,IF(AZ$276&gt;($F$274+$C293),INDEX($D$288:$W$288,,$C293)-SUM($D293:AY293),INDEX($D$288:$W$288,,$C293)/$F$274)))</f>
        <v>0</v>
      </c>
      <c r="BA293" s="2">
        <f>IF($F$274="n/a",0,IF(BA$276&lt;=$C293,0,IF(BA$276&gt;($F$274+$C293),INDEX($D$288:$W$288,,$C293)-SUM($D293:AZ293),INDEX($D$288:$W$288,,$C293)/$F$274)))</f>
        <v>0</v>
      </c>
      <c r="BB293" s="2">
        <f>IF($F$274="n/a",0,IF(BB$276&lt;=$C293,0,IF(BB$276&gt;($F$274+$C293),INDEX($D$288:$W$288,,$C293)-SUM($D293:BA293),INDEX($D$288:$W$288,,$C293)/$F$274)))</f>
        <v>0</v>
      </c>
      <c r="BC293" s="2">
        <f>IF($F$274="n/a",0,IF(BC$276&lt;=$C293,0,IF(BC$276&gt;($F$274+$C293),INDEX($D$288:$W$288,,$C293)-SUM($D293:BB293),INDEX($D$288:$W$288,,$C293)/$F$274)))</f>
        <v>0</v>
      </c>
      <c r="BD293" s="2">
        <f>IF($F$274="n/a",0,IF(BD$276&lt;=$C293,0,IF(BD$276&gt;($F$274+$C293),INDEX($D$288:$W$288,,$C293)-SUM($D293:BC293),INDEX($D$288:$W$288,,$C293)/$F$274)))</f>
        <v>0</v>
      </c>
      <c r="BE293" s="2">
        <f>IF($F$274="n/a",0,IF(BE$276&lt;=$C293,0,IF(BE$276&gt;($F$274+$C293),INDEX($D$288:$W$288,,$C293)-SUM($D293:BD293),INDEX($D$288:$W$288,,$C293)/$F$274)))</f>
        <v>0</v>
      </c>
      <c r="BF293" s="2">
        <f>IF($F$274="n/a",0,IF(BF$276&lt;=$C293,0,IF(BF$276&gt;($F$274+$C293),INDEX($D$288:$W$288,,$C293)-SUM($D293:BE293),INDEX($D$288:$W$288,,$C293)/$F$274)))</f>
        <v>0</v>
      </c>
      <c r="BG293" s="2">
        <f>IF($F$274="n/a",0,IF(BG$276&lt;=$C293,0,IF(BG$276&gt;($F$274+$C293),INDEX($D$288:$W$288,,$C293)-SUM($D293:BF293),INDEX($D$288:$W$288,,$C293)/$F$274)))</f>
        <v>0</v>
      </c>
      <c r="BH293" s="2">
        <f>IF($F$274="n/a",0,IF(BH$276&lt;=$C293,0,IF(BH$276&gt;($F$274+$C293),INDEX($D$288:$W$288,,$C293)-SUM($D293:BG293),INDEX($D$288:$W$288,,$C293)/$F$274)))</f>
        <v>0</v>
      </c>
      <c r="BI293" s="2">
        <f>IF($F$274="n/a",0,IF(BI$276&lt;=$C293,0,IF(BI$276&gt;($F$274+$C293),INDEX($D$288:$W$288,,$C293)-SUM($D293:BH293),INDEX($D$288:$W$288,,$C293)/$F$274)))</f>
        <v>0</v>
      </c>
      <c r="BJ293" s="2">
        <f>IF($F$274="n/a",0,IF(BJ$276&lt;=$C293,0,IF(BJ$276&gt;($F$274+$C293),INDEX($D$288:$W$288,,$C293)-SUM($D293:BI293),INDEX($D$288:$W$288,,$C293)/$F$274)))</f>
        <v>0</v>
      </c>
      <c r="BK293" s="2">
        <f>IF($F$274="n/a",0,IF(BK$276&lt;=$C293,0,IF(BK$276&gt;($F$274+$C293),INDEX($D$288:$W$288,,$C293)-SUM($D293:BJ293),INDEX($D$288:$W$288,,$C293)/$F$274)))</f>
        <v>0</v>
      </c>
      <c r="BL293" s="2">
        <f>IF($F$274="n/a",0,IF(BL$276&lt;=$C293,0,IF(BL$276&gt;($F$274+$C293),INDEX($D$288:$W$288,,$C293)-SUM($D293:BK293),INDEX($D$288:$W$288,,$C293)/$F$274)))</f>
        <v>0</v>
      </c>
      <c r="BM293" s="2">
        <f>IF($F$274="n/a",0,IF(BM$276&lt;=$C293,0,IF(BM$276&gt;($F$274+$C293),INDEX($D$288:$W$288,,$C293)-SUM($D293:BL293),INDEX($D$288:$W$288,,$C293)/$F$274)))</f>
        <v>0</v>
      </c>
      <c r="BN293" s="2">
        <f>IF($F$274="n/a",0,IF(BN$276&lt;=$C293,0,IF(BN$276&gt;($F$274+$C293),INDEX($D$288:$W$288,,$C293)-SUM($D293:BM293),INDEX($D$288:$W$288,,$C293)/$F$274)))</f>
        <v>0</v>
      </c>
      <c r="BO293" s="2">
        <f>IF($F$274="n/a",0,IF(BO$276&lt;=$C293,0,IF(BO$276&gt;($F$274+$C293),INDEX($D$288:$W$288,,$C293)-SUM($D293:BN293),INDEX($D$288:$W$288,,$C293)/$F$274)))</f>
        <v>0</v>
      </c>
      <c r="BP293" s="2">
        <f>IF($F$274="n/a",0,IF(BP$276&lt;=$C293,0,IF(BP$276&gt;($F$274+$C293),INDEX($D$288:$W$288,,$C293)-SUM($D293:BO293),INDEX($D$288:$W$288,,$C293)/$F$274)))</f>
        <v>0</v>
      </c>
      <c r="BQ293" s="2">
        <f>IF($F$274="n/a",0,IF(BQ$276&lt;=$C293,0,IF(BQ$276&gt;($F$274+$C293),INDEX($D$288:$W$288,,$C293)-SUM($D293:BP293),INDEX($D$288:$W$288,,$C293)/$F$274)))</f>
        <v>0</v>
      </c>
      <c r="BR293" s="2">
        <f>IF($F$274="n/a",0,IF(BR$276&lt;=$C293,0,IF(BR$276&gt;($F$274+$C293),INDEX($D$288:$W$288,,$C293)-SUM($D293:BQ293),INDEX($D$288:$W$288,,$C293)/$F$274)))</f>
        <v>0</v>
      </c>
      <c r="BS293" s="2">
        <f>IF($F$274="n/a",0,IF(BS$276&lt;=$C293,0,IF(BS$276&gt;($F$274+$C293),INDEX($D$288:$W$288,,$C293)-SUM($D293:BR293),INDEX($D$288:$W$288,,$C293)/$F$274)))</f>
        <v>0</v>
      </c>
    </row>
    <row r="294" spans="2:71">
      <c r="B294" s="24">
        <v>2014</v>
      </c>
      <c r="C294" s="24">
        <v>4</v>
      </c>
      <c r="E294" s="2">
        <f>IF($F$274="n/a",0,IF(E$276&lt;=$C294,0,IF(E$276&gt;($F$274+$C294),INDEX($D$288:$W$288,,$C294)-SUM($D294:D294),INDEX($D$288:$W$288,,$C294)/$F$274)))</f>
        <v>0</v>
      </c>
      <c r="F294" s="2">
        <f>IF($F$274="n/a",0,IF(F$276&lt;=$C294,0,IF(F$276&gt;($F$274+$C294),INDEX($D$288:$W$288,,$C294)-SUM($D294:E294),INDEX($D$288:$W$288,,$C294)/$F$274)))</f>
        <v>0</v>
      </c>
      <c r="G294" s="2">
        <f>IF($F$274="n/a",0,IF(G$276&lt;=$C294,0,IF(G$276&gt;($F$274+$C294),INDEX($D$288:$W$288,,$C294)-SUM($D294:F294),INDEX($D$288:$W$288,,$C294)/$F$274)))</f>
        <v>0</v>
      </c>
      <c r="H294" s="2">
        <f>IF($F$274="n/a",0,IF(H$276&lt;=$C294,0,IF(H$276&gt;($F$274+$C294),INDEX($D$288:$W$288,,$C294)-SUM($D294:G294),INDEX($D$288:$W$288,,$C294)/$F$274)))</f>
        <v>6.2271456835511492</v>
      </c>
      <c r="I294" s="2">
        <f>IF($F$274="n/a",0,IF(I$276&lt;=$C294,0,IF(I$276&gt;($F$274+$C294),INDEX($D$288:$W$288,,$C294)-SUM($D294:H294),INDEX($D$288:$W$288,,$C294)/$F$274)))</f>
        <v>6.2271456835511492</v>
      </c>
      <c r="J294" s="2">
        <f>IF($F$274="n/a",0,IF(J$276&lt;=$C294,0,IF(J$276&gt;($F$274+$C294),INDEX($D$288:$W$288,,$C294)-SUM($D294:I294),INDEX($D$288:$W$288,,$C294)/$F$274)))</f>
        <v>6.2271456835511492</v>
      </c>
      <c r="K294" s="2">
        <f>IF($F$274="n/a",0,IF(K$276&lt;=$C294,0,IF(K$276&gt;($F$274+$C294),INDEX($D$288:$W$288,,$C294)-SUM($D294:J294),INDEX($D$288:$W$288,,$C294)/$F$274)))</f>
        <v>6.2271456835511492</v>
      </c>
      <c r="L294" s="2">
        <f>IF($F$274="n/a",0,IF(L$276&lt;=$C294,0,IF(L$276&gt;($F$274+$C294),INDEX($D$288:$W$288,,$C294)-SUM($D294:K294),INDEX($D$288:$W$288,,$C294)/$F$274)))</f>
        <v>6.2271456835511492</v>
      </c>
      <c r="M294" s="2">
        <f>IF($F$274="n/a",0,IF(M$276&lt;=$C294,0,IF(M$276&gt;($F$274+$C294),INDEX($D$288:$W$288,,$C294)-SUM($D294:L294),INDEX($D$288:$W$288,,$C294)/$F$274)))</f>
        <v>0</v>
      </c>
      <c r="N294" s="170">
        <f>IF($F$274="n/a",0,IF(N$276&lt;=$C294,0,IF(N$276&gt;($F$274+$C294),INDEX($D$288:$W$288,,$C294)-SUM($D294:M294),INDEX($D$288:$W$288,,$C294)/$F$274)))*0.5</f>
        <v>0</v>
      </c>
      <c r="O294" s="2">
        <f>IF($F$274="n/a",0,IF(O$276&lt;=$C294,0,IF(O$276&gt;($F$274+$C294),INDEX($D$288:$W$288,,$C294)-SUM($D294:N294),INDEX($D$288:$W$288,,$C294)/$F$274)))</f>
        <v>0</v>
      </c>
      <c r="P294" s="2">
        <f>IF($F$274="n/a",0,IF(P$276&lt;=$C294,0,IF(P$276&gt;($F$274+$C294),INDEX($D$288:$W$288,,$C294)-SUM($D294:O294),INDEX($D$288:$W$288,,$C294)/$F$274)))</f>
        <v>0</v>
      </c>
      <c r="Q294" s="2">
        <f>IF($F$274="n/a",0,IF(Q$276&lt;=$C294,0,IF(Q$276&gt;($F$274+$C294),INDEX($D$288:$W$288,,$C294)-SUM($D294:P294),INDEX($D$288:$W$288,,$C294)/$F$274)))</f>
        <v>0</v>
      </c>
      <c r="R294" s="2">
        <f>IF($F$274="n/a",0,IF(R$276&lt;=$C294,0,IF(R$276&gt;($F$274+$C294),INDEX($D$288:$W$288,,$C294)-SUM($D294:Q294),INDEX($D$288:$W$288,,$C294)/$F$274)))</f>
        <v>0</v>
      </c>
      <c r="S294" s="2">
        <f>IF($F$274="n/a",0,IF(S$276&lt;=$C294,0,IF(S$276&gt;($F$274+$C294),INDEX($D$288:$W$288,,$C294)-SUM($D294:R294),INDEX($D$288:$W$288,,$C294)/$F$274)))</f>
        <v>0</v>
      </c>
      <c r="T294" s="2">
        <f>IF($F$274="n/a",0,IF(T$276&lt;=$C294,0,IF(T$276&gt;($F$274+$C294),INDEX($D$288:$W$288,,$C294)-SUM($D294:S294),INDEX($D$288:$W$288,,$C294)/$F$274)))</f>
        <v>0</v>
      </c>
      <c r="U294" s="2">
        <f>IF($F$274="n/a",0,IF(U$276&lt;=$C294,0,IF(U$276&gt;($F$274+$C294),INDEX($D$288:$W$288,,$C294)-SUM($D294:T294),INDEX($D$288:$W$288,,$C294)/$F$274)))</f>
        <v>0</v>
      </c>
      <c r="V294" s="2">
        <f>IF($F$274="n/a",0,IF(V$276&lt;=$C294,0,IF(V$276&gt;($F$274+$C294),INDEX($D$288:$W$288,,$C294)-SUM($D294:U294),INDEX($D$288:$W$288,,$C294)/$F$274)))</f>
        <v>0</v>
      </c>
      <c r="W294" s="2">
        <f>IF($F$274="n/a",0,IF(W$276&lt;=$C294,0,IF(W$276&gt;($F$274+$C294),INDEX($D$288:$W$288,,$C294)-SUM($D294:V294),INDEX($D$288:$W$288,,$C294)/$F$274)))</f>
        <v>0</v>
      </c>
      <c r="X294" s="2">
        <f>IF($F$274="n/a",0,IF(X$276&lt;=$C294,0,IF(X$276&gt;($F$274+$C294),INDEX($D$288:$W$288,,$C294)-SUM($D294:W294),INDEX($D$288:$W$288,,$C294)/$F$274)))</f>
        <v>0</v>
      </c>
      <c r="Y294" s="2">
        <f>IF($F$274="n/a",0,IF(Y$276&lt;=$C294,0,IF(Y$276&gt;($F$274+$C294),INDEX($D$288:$W$288,,$C294)-SUM($D294:X294),INDEX($D$288:$W$288,,$C294)/$F$274)))</f>
        <v>0</v>
      </c>
      <c r="Z294" s="2">
        <f>IF($F$274="n/a",0,IF(Z$276&lt;=$C294,0,IF(Z$276&gt;($F$274+$C294),INDEX($D$288:$W$288,,$C294)-SUM($D294:Y294),INDEX($D$288:$W$288,,$C294)/$F$274)))</f>
        <v>0</v>
      </c>
      <c r="AA294" s="2">
        <f>IF($F$274="n/a",0,IF(AA$276&lt;=$C294,0,IF(AA$276&gt;($F$274+$C294),INDEX($D$288:$W$288,,$C294)-SUM($D294:Z294),INDEX($D$288:$W$288,,$C294)/$F$274)))</f>
        <v>0</v>
      </c>
      <c r="AB294" s="2">
        <f>IF($F$274="n/a",0,IF(AB$276&lt;=$C294,0,IF(AB$276&gt;($F$274+$C294),INDEX($D$288:$W$288,,$C294)-SUM($D294:AA294),INDEX($D$288:$W$288,,$C294)/$F$274)))</f>
        <v>0</v>
      </c>
      <c r="AC294" s="2">
        <f>IF($F$274="n/a",0,IF(AC$276&lt;=$C294,0,IF(AC$276&gt;($F$274+$C294),INDEX($D$288:$W$288,,$C294)-SUM($D294:AB294),INDEX($D$288:$W$288,,$C294)/$F$274)))</f>
        <v>0</v>
      </c>
      <c r="AD294" s="2">
        <f>IF($F$274="n/a",0,IF(AD$276&lt;=$C294,0,IF(AD$276&gt;($F$274+$C294),INDEX($D$288:$W$288,,$C294)-SUM($D294:AC294),INDEX($D$288:$W$288,,$C294)/$F$274)))</f>
        <v>0</v>
      </c>
      <c r="AE294" s="2">
        <f>IF($F$274="n/a",0,IF(AE$276&lt;=$C294,0,IF(AE$276&gt;($F$274+$C294),INDEX($D$288:$W$288,,$C294)-SUM($D294:AD294),INDEX($D$288:$W$288,,$C294)/$F$274)))</f>
        <v>0</v>
      </c>
      <c r="AF294" s="2">
        <f>IF($F$274="n/a",0,IF(AF$276&lt;=$C294,0,IF(AF$276&gt;($F$274+$C294),INDEX($D$288:$W$288,,$C294)-SUM($D294:AE294),INDEX($D$288:$W$288,,$C294)/$F$274)))</f>
        <v>0</v>
      </c>
      <c r="AG294" s="2">
        <f>IF($F$274="n/a",0,IF(AG$276&lt;=$C294,0,IF(AG$276&gt;($F$274+$C294),INDEX($D$288:$W$288,,$C294)-SUM($D294:AF294),INDEX($D$288:$W$288,,$C294)/$F$274)))</f>
        <v>0</v>
      </c>
      <c r="AH294" s="2">
        <f>IF($F$274="n/a",0,IF(AH$276&lt;=$C294,0,IF(AH$276&gt;($F$274+$C294),INDEX($D$288:$W$288,,$C294)-SUM($D294:AG294),INDEX($D$288:$W$288,,$C294)/$F$274)))</f>
        <v>0</v>
      </c>
      <c r="AI294" s="2">
        <f>IF($F$274="n/a",0,IF(AI$276&lt;=$C294,0,IF(AI$276&gt;($F$274+$C294),INDEX($D$288:$W$288,,$C294)-SUM($D294:AH294),INDEX($D$288:$W$288,,$C294)/$F$274)))</f>
        <v>0</v>
      </c>
      <c r="AJ294" s="2">
        <f>IF($F$274="n/a",0,IF(AJ$276&lt;=$C294,0,IF(AJ$276&gt;($F$274+$C294),INDEX($D$288:$W$288,,$C294)-SUM($D294:AI294),INDEX($D$288:$W$288,,$C294)/$F$274)))</f>
        <v>0</v>
      </c>
      <c r="AK294" s="2">
        <f>IF($F$274="n/a",0,IF(AK$276&lt;=$C294,0,IF(AK$276&gt;($F$274+$C294),INDEX($D$288:$W$288,,$C294)-SUM($D294:AJ294),INDEX($D$288:$W$288,,$C294)/$F$274)))</f>
        <v>0</v>
      </c>
      <c r="AL294" s="2">
        <f>IF($F$274="n/a",0,IF(AL$276&lt;=$C294,0,IF(AL$276&gt;($F$274+$C294),INDEX($D$288:$W$288,,$C294)-SUM($D294:AK294),INDEX($D$288:$W$288,,$C294)/$F$274)))</f>
        <v>0</v>
      </c>
      <c r="AM294" s="2">
        <f>IF($F$274="n/a",0,IF(AM$276&lt;=$C294,0,IF(AM$276&gt;($F$274+$C294),INDEX($D$288:$W$288,,$C294)-SUM($D294:AL294),INDEX($D$288:$W$288,,$C294)/$F$274)))</f>
        <v>0</v>
      </c>
      <c r="AN294" s="2">
        <f>IF($F$274="n/a",0,IF(AN$276&lt;=$C294,0,IF(AN$276&gt;($F$274+$C294),INDEX($D$288:$W$288,,$C294)-SUM($D294:AM294),INDEX($D$288:$W$288,,$C294)/$F$274)))</f>
        <v>0</v>
      </c>
      <c r="AO294" s="2">
        <f>IF($F$274="n/a",0,IF(AO$276&lt;=$C294,0,IF(AO$276&gt;($F$274+$C294),INDEX($D$288:$W$288,,$C294)-SUM($D294:AN294),INDEX($D$288:$W$288,,$C294)/$F$274)))</f>
        <v>0</v>
      </c>
      <c r="AP294" s="2">
        <f>IF($F$274="n/a",0,IF(AP$276&lt;=$C294,0,IF(AP$276&gt;($F$274+$C294),INDEX($D$288:$W$288,,$C294)-SUM($D294:AO294),INDEX($D$288:$W$288,,$C294)/$F$274)))</f>
        <v>0</v>
      </c>
      <c r="AQ294" s="2">
        <f>IF($F$274="n/a",0,IF(AQ$276&lt;=$C294,0,IF(AQ$276&gt;($F$274+$C294),INDEX($D$288:$W$288,,$C294)-SUM($D294:AP294),INDEX($D$288:$W$288,,$C294)/$F$274)))</f>
        <v>0</v>
      </c>
      <c r="AR294" s="2">
        <f>IF($F$274="n/a",0,IF(AR$276&lt;=$C294,0,IF(AR$276&gt;($F$274+$C294),INDEX($D$288:$W$288,,$C294)-SUM($D294:AQ294),INDEX($D$288:$W$288,,$C294)/$F$274)))</f>
        <v>0</v>
      </c>
      <c r="AS294" s="2">
        <f>IF($F$274="n/a",0,IF(AS$276&lt;=$C294,0,IF(AS$276&gt;($F$274+$C294),INDEX($D$288:$W$288,,$C294)-SUM($D294:AR294),INDEX($D$288:$W$288,,$C294)/$F$274)))</f>
        <v>0</v>
      </c>
      <c r="AT294" s="2">
        <f>IF($F$274="n/a",0,IF(AT$276&lt;=$C294,0,IF(AT$276&gt;($F$274+$C294),INDEX($D$288:$W$288,,$C294)-SUM($D294:AS294),INDEX($D$288:$W$288,,$C294)/$F$274)))</f>
        <v>0</v>
      </c>
      <c r="AU294" s="2">
        <f>IF($F$274="n/a",0,IF(AU$276&lt;=$C294,0,IF(AU$276&gt;($F$274+$C294),INDEX($D$288:$W$288,,$C294)-SUM($D294:AT294),INDEX($D$288:$W$288,,$C294)/$F$274)))</f>
        <v>0</v>
      </c>
      <c r="AV294" s="2">
        <f>IF($F$274="n/a",0,IF(AV$276&lt;=$C294,0,IF(AV$276&gt;($F$274+$C294),INDEX($D$288:$W$288,,$C294)-SUM($D294:AU294),INDEX($D$288:$W$288,,$C294)/$F$274)))</f>
        <v>0</v>
      </c>
      <c r="AW294" s="2">
        <f>IF($F$274="n/a",0,IF(AW$276&lt;=$C294,0,IF(AW$276&gt;($F$274+$C294),INDEX($D$288:$W$288,,$C294)-SUM($D294:AV294),INDEX($D$288:$W$288,,$C294)/$F$274)))</f>
        <v>0</v>
      </c>
      <c r="AX294" s="2">
        <f>IF($F$274="n/a",0,IF(AX$276&lt;=$C294,0,IF(AX$276&gt;($F$274+$C294),INDEX($D$288:$W$288,,$C294)-SUM($D294:AW294),INDEX($D$288:$W$288,,$C294)/$F$274)))</f>
        <v>0</v>
      </c>
      <c r="AY294" s="2">
        <f>IF($F$274="n/a",0,IF(AY$276&lt;=$C294,0,IF(AY$276&gt;($F$274+$C294),INDEX($D$288:$W$288,,$C294)-SUM($D294:AX294),INDEX($D$288:$W$288,,$C294)/$F$274)))</f>
        <v>0</v>
      </c>
      <c r="AZ294" s="2">
        <f>IF($F$274="n/a",0,IF(AZ$276&lt;=$C294,0,IF(AZ$276&gt;($F$274+$C294),INDEX($D$288:$W$288,,$C294)-SUM($D294:AY294),INDEX($D$288:$W$288,,$C294)/$F$274)))</f>
        <v>0</v>
      </c>
      <c r="BA294" s="2">
        <f>IF($F$274="n/a",0,IF(BA$276&lt;=$C294,0,IF(BA$276&gt;($F$274+$C294),INDEX($D$288:$W$288,,$C294)-SUM($D294:AZ294),INDEX($D$288:$W$288,,$C294)/$F$274)))</f>
        <v>0</v>
      </c>
      <c r="BB294" s="2">
        <f>IF($F$274="n/a",0,IF(BB$276&lt;=$C294,0,IF(BB$276&gt;($F$274+$C294),INDEX($D$288:$W$288,,$C294)-SUM($D294:BA294),INDEX($D$288:$W$288,,$C294)/$F$274)))</f>
        <v>0</v>
      </c>
      <c r="BC294" s="2">
        <f>IF($F$274="n/a",0,IF(BC$276&lt;=$C294,0,IF(BC$276&gt;($F$274+$C294),INDEX($D$288:$W$288,,$C294)-SUM($D294:BB294),INDEX($D$288:$W$288,,$C294)/$F$274)))</f>
        <v>0</v>
      </c>
      <c r="BD294" s="2">
        <f>IF($F$274="n/a",0,IF(BD$276&lt;=$C294,0,IF(BD$276&gt;($F$274+$C294),INDEX($D$288:$W$288,,$C294)-SUM($D294:BC294),INDEX($D$288:$W$288,,$C294)/$F$274)))</f>
        <v>0</v>
      </c>
      <c r="BE294" s="2">
        <f>IF($F$274="n/a",0,IF(BE$276&lt;=$C294,0,IF(BE$276&gt;($F$274+$C294),INDEX($D$288:$W$288,,$C294)-SUM($D294:BD294),INDEX($D$288:$W$288,,$C294)/$F$274)))</f>
        <v>0</v>
      </c>
      <c r="BF294" s="2">
        <f>IF($F$274="n/a",0,IF(BF$276&lt;=$C294,0,IF(BF$276&gt;($F$274+$C294),INDEX($D$288:$W$288,,$C294)-SUM($D294:BE294),INDEX($D$288:$W$288,,$C294)/$F$274)))</f>
        <v>0</v>
      </c>
      <c r="BG294" s="2">
        <f>IF($F$274="n/a",0,IF(BG$276&lt;=$C294,0,IF(BG$276&gt;($F$274+$C294),INDEX($D$288:$W$288,,$C294)-SUM($D294:BF294),INDEX($D$288:$W$288,,$C294)/$F$274)))</f>
        <v>0</v>
      </c>
      <c r="BH294" s="2">
        <f>IF($F$274="n/a",0,IF(BH$276&lt;=$C294,0,IF(BH$276&gt;($F$274+$C294),INDEX($D$288:$W$288,,$C294)-SUM($D294:BG294),INDEX($D$288:$W$288,,$C294)/$F$274)))</f>
        <v>0</v>
      </c>
      <c r="BI294" s="2">
        <f>IF($F$274="n/a",0,IF(BI$276&lt;=$C294,0,IF(BI$276&gt;($F$274+$C294),INDEX($D$288:$W$288,,$C294)-SUM($D294:BH294),INDEX($D$288:$W$288,,$C294)/$F$274)))</f>
        <v>0</v>
      </c>
      <c r="BJ294" s="2">
        <f>IF($F$274="n/a",0,IF(BJ$276&lt;=$C294,0,IF(BJ$276&gt;($F$274+$C294),INDEX($D$288:$W$288,,$C294)-SUM($D294:BI294),INDEX($D$288:$W$288,,$C294)/$F$274)))</f>
        <v>0</v>
      </c>
      <c r="BK294" s="2">
        <f>IF($F$274="n/a",0,IF(BK$276&lt;=$C294,0,IF(BK$276&gt;($F$274+$C294),INDEX($D$288:$W$288,,$C294)-SUM($D294:BJ294),INDEX($D$288:$W$288,,$C294)/$F$274)))</f>
        <v>0</v>
      </c>
      <c r="BL294" s="2">
        <f>IF($F$274="n/a",0,IF(BL$276&lt;=$C294,0,IF(BL$276&gt;($F$274+$C294),INDEX($D$288:$W$288,,$C294)-SUM($D294:BK294),INDEX($D$288:$W$288,,$C294)/$F$274)))</f>
        <v>0</v>
      </c>
      <c r="BM294" s="2">
        <f>IF($F$274="n/a",0,IF(BM$276&lt;=$C294,0,IF(BM$276&gt;($F$274+$C294),INDEX($D$288:$W$288,,$C294)-SUM($D294:BL294),INDEX($D$288:$W$288,,$C294)/$F$274)))</f>
        <v>0</v>
      </c>
      <c r="BN294" s="2">
        <f>IF($F$274="n/a",0,IF(BN$276&lt;=$C294,0,IF(BN$276&gt;($F$274+$C294),INDEX($D$288:$W$288,,$C294)-SUM($D294:BM294),INDEX($D$288:$W$288,,$C294)/$F$274)))</f>
        <v>0</v>
      </c>
      <c r="BO294" s="2">
        <f>IF($F$274="n/a",0,IF(BO$276&lt;=$C294,0,IF(BO$276&gt;($F$274+$C294),INDEX($D$288:$W$288,,$C294)-SUM($D294:BN294),INDEX($D$288:$W$288,,$C294)/$F$274)))</f>
        <v>0</v>
      </c>
      <c r="BP294" s="2">
        <f>IF($F$274="n/a",0,IF(BP$276&lt;=$C294,0,IF(BP$276&gt;($F$274+$C294),INDEX($D$288:$W$288,,$C294)-SUM($D294:BO294),INDEX($D$288:$W$288,,$C294)/$F$274)))</f>
        <v>0</v>
      </c>
      <c r="BQ294" s="2">
        <f>IF($F$274="n/a",0,IF(BQ$276&lt;=$C294,0,IF(BQ$276&gt;($F$274+$C294),INDEX($D$288:$W$288,,$C294)-SUM($D294:BP294),INDEX($D$288:$W$288,,$C294)/$F$274)))</f>
        <v>0</v>
      </c>
      <c r="BR294" s="2">
        <f>IF($F$274="n/a",0,IF(BR$276&lt;=$C294,0,IF(BR$276&gt;($F$274+$C294),INDEX($D$288:$W$288,,$C294)-SUM($D294:BQ294),INDEX($D$288:$W$288,,$C294)/$F$274)))</f>
        <v>0</v>
      </c>
      <c r="BS294" s="2">
        <f>IF($F$274="n/a",0,IF(BS$276&lt;=$C294,0,IF(BS$276&gt;($F$274+$C294),INDEX($D$288:$W$288,,$C294)-SUM($D294:BR294),INDEX($D$288:$W$288,,$C294)/$F$274)))</f>
        <v>0</v>
      </c>
    </row>
    <row r="295" spans="2:71">
      <c r="B295" s="24">
        <v>2015</v>
      </c>
      <c r="C295" s="24">
        <v>5</v>
      </c>
      <c r="E295" s="2">
        <f>IF($F$274="n/a",0,IF(E$276&lt;=$C295,0,IF(E$276&gt;($F$274+$C295),INDEX($D$288:$W$288,,$C295)-SUM($D295:D295),INDEX($D$288:$W$288,,$C295)/$F$274)))</f>
        <v>0</v>
      </c>
      <c r="F295" s="2">
        <f>IF($F$274="n/a",0,IF(F$276&lt;=$C295,0,IF(F$276&gt;($F$274+$C295),INDEX($D$288:$W$288,,$C295)-SUM($D295:E295),INDEX($D$288:$W$288,,$C295)/$F$274)))</f>
        <v>0</v>
      </c>
      <c r="G295" s="2">
        <f>IF($F$274="n/a",0,IF(G$276&lt;=$C295,0,IF(G$276&gt;($F$274+$C295),INDEX($D$288:$W$288,,$C295)-SUM($D295:F295),INDEX($D$288:$W$288,,$C295)/$F$274)))</f>
        <v>0</v>
      </c>
      <c r="H295" s="2">
        <f>IF($F$274="n/a",0,IF(H$276&lt;=$C295,0,IF(H$276&gt;($F$274+$C295),INDEX($D$288:$W$288,,$C295)-SUM($D295:G295),INDEX($D$288:$W$288,,$C295)/$F$274)))</f>
        <v>0</v>
      </c>
      <c r="I295" s="2">
        <f>IF($F$274="n/a",0,IF(I$276&lt;=$C295,0,IF(I$276&gt;($F$274+$C295),INDEX($D$288:$W$288,,$C295)-SUM($D295:H295),INDEX($D$288:$W$288,,$C295)/$F$274)))</f>
        <v>5.9065784066407776</v>
      </c>
      <c r="J295" s="2">
        <f>IF($F$274="n/a",0,IF(J$276&lt;=$C295,0,IF(J$276&gt;($F$274+$C295),INDEX($D$288:$W$288,,$C295)-SUM($D295:I295),INDEX($D$288:$W$288,,$C295)/$F$274)))</f>
        <v>5.9065784066407776</v>
      </c>
      <c r="K295" s="2">
        <f>IF($F$274="n/a",0,IF(K$276&lt;=$C295,0,IF(K$276&gt;($F$274+$C295),INDEX($D$288:$W$288,,$C295)-SUM($D295:J295),INDEX($D$288:$W$288,,$C295)/$F$274)))</f>
        <v>5.9065784066407776</v>
      </c>
      <c r="L295" s="2">
        <f>IF($F$274="n/a",0,IF(L$276&lt;=$C295,0,IF(L$276&gt;($F$274+$C295),INDEX($D$288:$W$288,,$C295)-SUM($D295:K295),INDEX($D$288:$W$288,,$C295)/$F$274)))</f>
        <v>5.9065784066407776</v>
      </c>
      <c r="M295" s="2">
        <f>IF($F$274="n/a",0,IF(M$276&lt;=$C295,0,IF(M$276&gt;($F$274+$C295),INDEX($D$288:$W$288,,$C295)-SUM($D295:L295),INDEX($D$288:$W$288,,$C295)/$F$274)))</f>
        <v>5.9065784066407776</v>
      </c>
      <c r="N295" s="170">
        <f>IF($F$274="n/a",0,IF(N$276&lt;=$C295,0,IF(N$276&gt;($F$274+$C295),INDEX($D$288:$W$288,,$C295)-SUM($D295:M295),INDEX($D$288:$W$288,,$C295)/$F$274)))*0.5</f>
        <v>0</v>
      </c>
      <c r="O295" s="2">
        <f>IF($F$274="n/a",0,IF(O$276&lt;=$C295,0,IF(O$276&gt;($F$274+$C295),INDEX($D$288:$W$288,,$C295)-SUM($D295:N295),INDEX($D$288:$W$288,,$C295)/$F$274)))</f>
        <v>0</v>
      </c>
      <c r="P295" s="2">
        <f>IF($F$274="n/a",0,IF(P$276&lt;=$C295,0,IF(P$276&gt;($F$274+$C295),INDEX($D$288:$W$288,,$C295)-SUM($D295:O295),INDEX($D$288:$W$288,,$C295)/$F$274)))</f>
        <v>0</v>
      </c>
      <c r="Q295" s="2">
        <f>IF($F$274="n/a",0,IF(Q$276&lt;=$C295,0,IF(Q$276&gt;($F$274+$C295),INDEX($D$288:$W$288,,$C295)-SUM($D295:P295),INDEX($D$288:$W$288,,$C295)/$F$274)))</f>
        <v>0</v>
      </c>
      <c r="R295" s="2">
        <f>IF($F$274="n/a",0,IF(R$276&lt;=$C295,0,IF(R$276&gt;($F$274+$C295),INDEX($D$288:$W$288,,$C295)-SUM($D295:Q295),INDEX($D$288:$W$288,,$C295)/$F$274)))</f>
        <v>0</v>
      </c>
      <c r="S295" s="2">
        <f>IF($F$274="n/a",0,IF(S$276&lt;=$C295,0,IF(S$276&gt;($F$274+$C295),INDEX($D$288:$W$288,,$C295)-SUM($D295:R295),INDEX($D$288:$W$288,,$C295)/$F$274)))</f>
        <v>0</v>
      </c>
      <c r="T295" s="2">
        <f>IF($F$274="n/a",0,IF(T$276&lt;=$C295,0,IF(T$276&gt;($F$274+$C295),INDEX($D$288:$W$288,,$C295)-SUM($D295:S295),INDEX($D$288:$W$288,,$C295)/$F$274)))</f>
        <v>0</v>
      </c>
      <c r="U295" s="2">
        <f>IF($F$274="n/a",0,IF(U$276&lt;=$C295,0,IF(U$276&gt;($F$274+$C295),INDEX($D$288:$W$288,,$C295)-SUM($D295:T295),INDEX($D$288:$W$288,,$C295)/$F$274)))</f>
        <v>0</v>
      </c>
      <c r="V295" s="2">
        <f>IF($F$274="n/a",0,IF(V$276&lt;=$C295,0,IF(V$276&gt;($F$274+$C295),INDEX($D$288:$W$288,,$C295)-SUM($D295:U295),INDEX($D$288:$W$288,,$C295)/$F$274)))</f>
        <v>0</v>
      </c>
      <c r="W295" s="2">
        <f>IF($F$274="n/a",0,IF(W$276&lt;=$C295,0,IF(W$276&gt;($F$274+$C295),INDEX($D$288:$W$288,,$C295)-SUM($D295:V295),INDEX($D$288:$W$288,,$C295)/$F$274)))</f>
        <v>0</v>
      </c>
      <c r="X295" s="2">
        <f>IF($F$274="n/a",0,IF(X$276&lt;=$C295,0,IF(X$276&gt;($F$274+$C295),INDEX($D$288:$W$288,,$C295)-SUM($D295:W295),INDEX($D$288:$W$288,,$C295)/$F$274)))</f>
        <v>0</v>
      </c>
      <c r="Y295" s="2">
        <f>IF($F$274="n/a",0,IF(Y$276&lt;=$C295,0,IF(Y$276&gt;($F$274+$C295),INDEX($D$288:$W$288,,$C295)-SUM($D295:X295),INDEX($D$288:$W$288,,$C295)/$F$274)))</f>
        <v>0</v>
      </c>
      <c r="Z295" s="2">
        <f>IF($F$274="n/a",0,IF(Z$276&lt;=$C295,0,IF(Z$276&gt;($F$274+$C295),INDEX($D$288:$W$288,,$C295)-SUM($D295:Y295),INDEX($D$288:$W$288,,$C295)/$F$274)))</f>
        <v>0</v>
      </c>
      <c r="AA295" s="2">
        <f>IF($F$274="n/a",0,IF(AA$276&lt;=$C295,0,IF(AA$276&gt;($F$274+$C295),INDEX($D$288:$W$288,,$C295)-SUM($D295:Z295),INDEX($D$288:$W$288,,$C295)/$F$274)))</f>
        <v>0</v>
      </c>
      <c r="AB295" s="2">
        <f>IF($F$274="n/a",0,IF(AB$276&lt;=$C295,0,IF(AB$276&gt;($F$274+$C295),INDEX($D$288:$W$288,,$C295)-SUM($D295:AA295),INDEX($D$288:$W$288,,$C295)/$F$274)))</f>
        <v>0</v>
      </c>
      <c r="AC295" s="2">
        <f>IF($F$274="n/a",0,IF(AC$276&lt;=$C295,0,IF(AC$276&gt;($F$274+$C295),INDEX($D$288:$W$288,,$C295)-SUM($D295:AB295),INDEX($D$288:$W$288,,$C295)/$F$274)))</f>
        <v>0</v>
      </c>
      <c r="AD295" s="2">
        <f>IF($F$274="n/a",0,IF(AD$276&lt;=$C295,0,IF(AD$276&gt;($F$274+$C295),INDEX($D$288:$W$288,,$C295)-SUM($D295:AC295),INDEX($D$288:$W$288,,$C295)/$F$274)))</f>
        <v>0</v>
      </c>
      <c r="AE295" s="2">
        <f>IF($F$274="n/a",0,IF(AE$276&lt;=$C295,0,IF(AE$276&gt;($F$274+$C295),INDEX($D$288:$W$288,,$C295)-SUM($D295:AD295),INDEX($D$288:$W$288,,$C295)/$F$274)))</f>
        <v>0</v>
      </c>
      <c r="AF295" s="2">
        <f>IF($F$274="n/a",0,IF(AF$276&lt;=$C295,0,IF(AF$276&gt;($F$274+$C295),INDEX($D$288:$W$288,,$C295)-SUM($D295:AE295),INDEX($D$288:$W$288,,$C295)/$F$274)))</f>
        <v>0</v>
      </c>
      <c r="AG295" s="2">
        <f>IF($F$274="n/a",0,IF(AG$276&lt;=$C295,0,IF(AG$276&gt;($F$274+$C295),INDEX($D$288:$W$288,,$C295)-SUM($D295:AF295),INDEX($D$288:$W$288,,$C295)/$F$274)))</f>
        <v>0</v>
      </c>
      <c r="AH295" s="2">
        <f>IF($F$274="n/a",0,IF(AH$276&lt;=$C295,0,IF(AH$276&gt;($F$274+$C295),INDEX($D$288:$W$288,,$C295)-SUM($D295:AG295),INDEX($D$288:$W$288,,$C295)/$F$274)))</f>
        <v>0</v>
      </c>
      <c r="AI295" s="2">
        <f>IF($F$274="n/a",0,IF(AI$276&lt;=$C295,0,IF(AI$276&gt;($F$274+$C295),INDEX($D$288:$W$288,,$C295)-SUM($D295:AH295),INDEX($D$288:$W$288,,$C295)/$F$274)))</f>
        <v>0</v>
      </c>
      <c r="AJ295" s="2">
        <f>IF($F$274="n/a",0,IF(AJ$276&lt;=$C295,0,IF(AJ$276&gt;($F$274+$C295),INDEX($D$288:$W$288,,$C295)-SUM($D295:AI295),INDEX($D$288:$W$288,,$C295)/$F$274)))</f>
        <v>0</v>
      </c>
      <c r="AK295" s="2">
        <f>IF($F$274="n/a",0,IF(AK$276&lt;=$C295,0,IF(AK$276&gt;($F$274+$C295),INDEX($D$288:$W$288,,$C295)-SUM($D295:AJ295),INDEX($D$288:$W$288,,$C295)/$F$274)))</f>
        <v>0</v>
      </c>
      <c r="AL295" s="2">
        <f>IF($F$274="n/a",0,IF(AL$276&lt;=$C295,0,IF(AL$276&gt;($F$274+$C295),INDEX($D$288:$W$288,,$C295)-SUM($D295:AK295),INDEX($D$288:$W$288,,$C295)/$F$274)))</f>
        <v>0</v>
      </c>
      <c r="AM295" s="2">
        <f>IF($F$274="n/a",0,IF(AM$276&lt;=$C295,0,IF(AM$276&gt;($F$274+$C295),INDEX($D$288:$W$288,,$C295)-SUM($D295:AL295),INDEX($D$288:$W$288,,$C295)/$F$274)))</f>
        <v>0</v>
      </c>
      <c r="AN295" s="2">
        <f>IF($F$274="n/a",0,IF(AN$276&lt;=$C295,0,IF(AN$276&gt;($F$274+$C295),INDEX($D$288:$W$288,,$C295)-SUM($D295:AM295),INDEX($D$288:$W$288,,$C295)/$F$274)))</f>
        <v>0</v>
      </c>
      <c r="AO295" s="2">
        <f>IF($F$274="n/a",0,IF(AO$276&lt;=$C295,0,IF(AO$276&gt;($F$274+$C295),INDEX($D$288:$W$288,,$C295)-SUM($D295:AN295),INDEX($D$288:$W$288,,$C295)/$F$274)))</f>
        <v>0</v>
      </c>
      <c r="AP295" s="2">
        <f>IF($F$274="n/a",0,IF(AP$276&lt;=$C295,0,IF(AP$276&gt;($F$274+$C295),INDEX($D$288:$W$288,,$C295)-SUM($D295:AO295),INDEX($D$288:$W$288,,$C295)/$F$274)))</f>
        <v>0</v>
      </c>
      <c r="AQ295" s="2">
        <f>IF($F$274="n/a",0,IF(AQ$276&lt;=$C295,0,IF(AQ$276&gt;($F$274+$C295),INDEX($D$288:$W$288,,$C295)-SUM($D295:AP295),INDEX($D$288:$W$288,,$C295)/$F$274)))</f>
        <v>0</v>
      </c>
      <c r="AR295" s="2">
        <f>IF($F$274="n/a",0,IF(AR$276&lt;=$C295,0,IF(AR$276&gt;($F$274+$C295),INDEX($D$288:$W$288,,$C295)-SUM($D295:AQ295),INDEX($D$288:$W$288,,$C295)/$F$274)))</f>
        <v>0</v>
      </c>
      <c r="AS295" s="2">
        <f>IF($F$274="n/a",0,IF(AS$276&lt;=$C295,0,IF(AS$276&gt;($F$274+$C295),INDEX($D$288:$W$288,,$C295)-SUM($D295:AR295),INDEX($D$288:$W$288,,$C295)/$F$274)))</f>
        <v>0</v>
      </c>
      <c r="AT295" s="2">
        <f>IF($F$274="n/a",0,IF(AT$276&lt;=$C295,0,IF(AT$276&gt;($F$274+$C295),INDEX($D$288:$W$288,,$C295)-SUM($D295:AS295),INDEX($D$288:$W$288,,$C295)/$F$274)))</f>
        <v>0</v>
      </c>
      <c r="AU295" s="2">
        <f>IF($F$274="n/a",0,IF(AU$276&lt;=$C295,0,IF(AU$276&gt;($F$274+$C295),INDEX($D$288:$W$288,,$C295)-SUM($D295:AT295),INDEX($D$288:$W$288,,$C295)/$F$274)))</f>
        <v>0</v>
      </c>
      <c r="AV295" s="2">
        <f>IF($F$274="n/a",0,IF(AV$276&lt;=$C295,0,IF(AV$276&gt;($F$274+$C295),INDEX($D$288:$W$288,,$C295)-SUM($D295:AU295),INDEX($D$288:$W$288,,$C295)/$F$274)))</f>
        <v>0</v>
      </c>
      <c r="AW295" s="2">
        <f>IF($F$274="n/a",0,IF(AW$276&lt;=$C295,0,IF(AW$276&gt;($F$274+$C295),INDEX($D$288:$W$288,,$C295)-SUM($D295:AV295),INDEX($D$288:$W$288,,$C295)/$F$274)))</f>
        <v>0</v>
      </c>
      <c r="AX295" s="2">
        <f>IF($F$274="n/a",0,IF(AX$276&lt;=$C295,0,IF(AX$276&gt;($F$274+$C295),INDEX($D$288:$W$288,,$C295)-SUM($D295:AW295),INDEX($D$288:$W$288,,$C295)/$F$274)))</f>
        <v>0</v>
      </c>
      <c r="AY295" s="2">
        <f>IF($F$274="n/a",0,IF(AY$276&lt;=$C295,0,IF(AY$276&gt;($F$274+$C295),INDEX($D$288:$W$288,,$C295)-SUM($D295:AX295),INDEX($D$288:$W$288,,$C295)/$F$274)))</f>
        <v>0</v>
      </c>
      <c r="AZ295" s="2">
        <f>IF($F$274="n/a",0,IF(AZ$276&lt;=$C295,0,IF(AZ$276&gt;($F$274+$C295),INDEX($D$288:$W$288,,$C295)-SUM($D295:AY295),INDEX($D$288:$W$288,,$C295)/$F$274)))</f>
        <v>0</v>
      </c>
      <c r="BA295" s="2">
        <f>IF($F$274="n/a",0,IF(BA$276&lt;=$C295,0,IF(BA$276&gt;($F$274+$C295),INDEX($D$288:$W$288,,$C295)-SUM($D295:AZ295),INDEX($D$288:$W$288,,$C295)/$F$274)))</f>
        <v>0</v>
      </c>
      <c r="BB295" s="2">
        <f>IF($F$274="n/a",0,IF(BB$276&lt;=$C295,0,IF(BB$276&gt;($F$274+$C295),INDEX($D$288:$W$288,,$C295)-SUM($D295:BA295),INDEX($D$288:$W$288,,$C295)/$F$274)))</f>
        <v>0</v>
      </c>
      <c r="BC295" s="2">
        <f>IF($F$274="n/a",0,IF(BC$276&lt;=$C295,0,IF(BC$276&gt;($F$274+$C295),INDEX($D$288:$W$288,,$C295)-SUM($D295:BB295),INDEX($D$288:$W$288,,$C295)/$F$274)))</f>
        <v>0</v>
      </c>
      <c r="BD295" s="2">
        <f>IF($F$274="n/a",0,IF(BD$276&lt;=$C295,0,IF(BD$276&gt;($F$274+$C295),INDEX($D$288:$W$288,,$C295)-SUM($D295:BC295),INDEX($D$288:$W$288,,$C295)/$F$274)))</f>
        <v>0</v>
      </c>
      <c r="BE295" s="2">
        <f>IF($F$274="n/a",0,IF(BE$276&lt;=$C295,0,IF(BE$276&gt;($F$274+$C295),INDEX($D$288:$W$288,,$C295)-SUM($D295:BD295),INDEX($D$288:$W$288,,$C295)/$F$274)))</f>
        <v>0</v>
      </c>
      <c r="BF295" s="2">
        <f>IF($F$274="n/a",0,IF(BF$276&lt;=$C295,0,IF(BF$276&gt;($F$274+$C295),INDEX($D$288:$W$288,,$C295)-SUM($D295:BE295),INDEX($D$288:$W$288,,$C295)/$F$274)))</f>
        <v>0</v>
      </c>
      <c r="BG295" s="2">
        <f>IF($F$274="n/a",0,IF(BG$276&lt;=$C295,0,IF(BG$276&gt;($F$274+$C295),INDEX($D$288:$W$288,,$C295)-SUM($D295:BF295),INDEX($D$288:$W$288,,$C295)/$F$274)))</f>
        <v>0</v>
      </c>
      <c r="BH295" s="2">
        <f>IF($F$274="n/a",0,IF(BH$276&lt;=$C295,0,IF(BH$276&gt;($F$274+$C295),INDEX($D$288:$W$288,,$C295)-SUM($D295:BG295),INDEX($D$288:$W$288,,$C295)/$F$274)))</f>
        <v>0</v>
      </c>
      <c r="BI295" s="2">
        <f>IF($F$274="n/a",0,IF(BI$276&lt;=$C295,0,IF(BI$276&gt;($F$274+$C295),INDEX($D$288:$W$288,,$C295)-SUM($D295:BH295),INDEX($D$288:$W$288,,$C295)/$F$274)))</f>
        <v>0</v>
      </c>
      <c r="BJ295" s="2">
        <f>IF($F$274="n/a",0,IF(BJ$276&lt;=$C295,0,IF(BJ$276&gt;($F$274+$C295),INDEX($D$288:$W$288,,$C295)-SUM($D295:BI295),INDEX($D$288:$W$288,,$C295)/$F$274)))</f>
        <v>0</v>
      </c>
      <c r="BK295" s="2">
        <f>IF($F$274="n/a",0,IF(BK$276&lt;=$C295,0,IF(BK$276&gt;($F$274+$C295),INDEX($D$288:$W$288,,$C295)-SUM($D295:BJ295),INDEX($D$288:$W$288,,$C295)/$F$274)))</f>
        <v>0</v>
      </c>
      <c r="BL295" s="2">
        <f>IF($F$274="n/a",0,IF(BL$276&lt;=$C295,0,IF(BL$276&gt;($F$274+$C295),INDEX($D$288:$W$288,,$C295)-SUM($D295:BK295),INDEX($D$288:$W$288,,$C295)/$F$274)))</f>
        <v>0</v>
      </c>
      <c r="BM295" s="2">
        <f>IF($F$274="n/a",0,IF(BM$276&lt;=$C295,0,IF(BM$276&gt;($F$274+$C295),INDEX($D$288:$W$288,,$C295)-SUM($D295:BL295),INDEX($D$288:$W$288,,$C295)/$F$274)))</f>
        <v>0</v>
      </c>
      <c r="BN295" s="2">
        <f>IF($F$274="n/a",0,IF(BN$276&lt;=$C295,0,IF(BN$276&gt;($F$274+$C295),INDEX($D$288:$W$288,,$C295)-SUM($D295:BM295),INDEX($D$288:$W$288,,$C295)/$F$274)))</f>
        <v>0</v>
      </c>
      <c r="BO295" s="2">
        <f>IF($F$274="n/a",0,IF(BO$276&lt;=$C295,0,IF(BO$276&gt;($F$274+$C295),INDEX($D$288:$W$288,,$C295)-SUM($D295:BN295),INDEX($D$288:$W$288,,$C295)/$F$274)))</f>
        <v>0</v>
      </c>
      <c r="BP295" s="2">
        <f>IF($F$274="n/a",0,IF(BP$276&lt;=$C295,0,IF(BP$276&gt;($F$274+$C295),INDEX($D$288:$W$288,,$C295)-SUM($D295:BO295),INDEX($D$288:$W$288,,$C295)/$F$274)))</f>
        <v>0</v>
      </c>
      <c r="BQ295" s="2">
        <f>IF($F$274="n/a",0,IF(BQ$276&lt;=$C295,0,IF(BQ$276&gt;($F$274+$C295),INDEX($D$288:$W$288,,$C295)-SUM($D295:BP295),INDEX($D$288:$W$288,,$C295)/$F$274)))</f>
        <v>0</v>
      </c>
      <c r="BR295" s="2">
        <f>IF($F$274="n/a",0,IF(BR$276&lt;=$C295,0,IF(BR$276&gt;($F$274+$C295),INDEX($D$288:$W$288,,$C295)-SUM($D295:BQ295),INDEX($D$288:$W$288,,$C295)/$F$274)))</f>
        <v>0</v>
      </c>
      <c r="BS295" s="2">
        <f>IF($F$274="n/a",0,IF(BS$276&lt;=$C295,0,IF(BS$276&gt;($F$274+$C295),INDEX($D$288:$W$288,,$C295)-SUM($D295:BR295),INDEX($D$288:$W$288,,$C295)/$F$274)))</f>
        <v>0</v>
      </c>
    </row>
    <row r="296" spans="2:71">
      <c r="B296" s="24">
        <v>2016</v>
      </c>
      <c r="C296" s="24">
        <v>6</v>
      </c>
      <c r="E296" s="2">
        <f>IF($F$274="n/a",0,IF(E$276&lt;=$C296,0,IF(E$276&gt;($F$274+$C296),INDEX($D$288:$W$288,,$C296)-SUM($D296:D296),INDEX($D$288:$W$288,,$C296)/$F$274)))</f>
        <v>0</v>
      </c>
      <c r="F296" s="2">
        <f>IF($F$274="n/a",0,IF(F$276&lt;=$C296,0,IF(F$276&gt;($F$274+$C296),INDEX($D$288:$W$288,,$C296)-SUM($D296:E296),INDEX($D$288:$W$288,,$C296)/$F$274)))</f>
        <v>0</v>
      </c>
      <c r="G296" s="2">
        <f>IF($F$274="n/a",0,IF(G$276&lt;=$C296,0,IF(G$276&gt;($F$274+$C296),INDEX($D$288:$W$288,,$C296)-SUM($D296:F296),INDEX($D$288:$W$288,,$C296)/$F$274)))</f>
        <v>0</v>
      </c>
      <c r="H296" s="2">
        <f>IF($F$274="n/a",0,IF(H$276&lt;=$C296,0,IF(H$276&gt;($F$274+$C296),INDEX($D$288:$W$288,,$C296)-SUM($D296:G296),INDEX($D$288:$W$288,,$C296)/$F$274)))</f>
        <v>0</v>
      </c>
      <c r="I296" s="2">
        <f>IF($F$274="n/a",0,IF(I$276&lt;=$C296,0,IF(I$276&gt;($F$274+$C296),INDEX($D$288:$W$288,,$C296)-SUM($D296:H296),INDEX($D$288:$W$288,,$C296)/$F$274)))</f>
        <v>0</v>
      </c>
      <c r="J296" s="2">
        <f>IF($F$274="n/a",0,IF(J$276&lt;=$C296,0,IF(J$276&gt;($F$274+$C296),INDEX($D$288:$W$288,,$C296)-SUM($D296:I296),INDEX($D$288:$W$288,,$C296)/$F$274)))</f>
        <v>2.5623919313920238</v>
      </c>
      <c r="K296" s="2">
        <f>IF($F$274="n/a",0,IF(K$276&lt;=$C296,0,IF(K$276&gt;($F$274+$C296),INDEX($D$288:$W$288,,$C296)-SUM($D296:J296),INDEX($D$288:$W$288,,$C296)/$F$274)))</f>
        <v>2.5623919313920238</v>
      </c>
      <c r="L296" s="2">
        <f>IF($F$274="n/a",0,IF(L$276&lt;=$C296,0,IF(L$276&gt;($F$274+$C296),INDEX($D$288:$W$288,,$C296)-SUM($D296:K296),INDEX($D$288:$W$288,,$C296)/$F$274)))</f>
        <v>2.5623919313920238</v>
      </c>
      <c r="M296" s="2">
        <f>IF($F$274="n/a",0,IF(M$276&lt;=$C296,0,IF(M$276&gt;($F$274+$C296),INDEX($D$288:$W$288,,$C296)-SUM($D296:L296),INDEX($D$288:$W$288,,$C296)/$F$274)))</f>
        <v>2.5623919313920238</v>
      </c>
      <c r="N296" s="170">
        <f>IF($F$274="n/a",0,IF(N$276&lt;=$C296,0,IF(N$276&gt;($F$274+$C296),INDEX($D$288:$W$288,,$C296)-SUM($D296:M296),INDEX($D$288:$W$288,,$C296)/$F$274)))*0.5</f>
        <v>1.2811959656960119</v>
      </c>
      <c r="O296" s="2">
        <f>IF($F$274="n/a",0,IF(O$276&lt;=$C296,0,IF(O$276&gt;($F$274+$C296),INDEX($D$288:$W$288,,$C296)-SUM($D296:N296),INDEX($D$288:$W$288,,$C296)/$F$274)))</f>
        <v>1.2811959656960124</v>
      </c>
      <c r="P296" s="2">
        <f>IF($F$274="n/a",0,IF(P$276&lt;=$C296,0,IF(P$276&gt;($F$274+$C296),INDEX($D$288:$W$288,,$C296)-SUM($D296:O296),INDEX($D$288:$W$288,,$C296)/$F$274)))</f>
        <v>0</v>
      </c>
      <c r="Q296" s="2">
        <f>IF($F$274="n/a",0,IF(Q$276&lt;=$C296,0,IF(Q$276&gt;($F$274+$C296),INDEX($D$288:$W$288,,$C296)-SUM($D296:P296),INDEX($D$288:$W$288,,$C296)/$F$274)))</f>
        <v>0</v>
      </c>
      <c r="R296" s="2">
        <f>IF($F$274="n/a",0,IF(R$276&lt;=$C296,0,IF(R$276&gt;($F$274+$C296),INDEX($D$288:$W$288,,$C296)-SUM($D296:Q296),INDEX($D$288:$W$288,,$C296)/$F$274)))</f>
        <v>0</v>
      </c>
      <c r="S296" s="2">
        <f>IF($F$274="n/a",0,IF(S$276&lt;=$C296,0,IF(S$276&gt;($F$274+$C296),INDEX($D$288:$W$288,,$C296)-SUM($D296:R296),INDEX($D$288:$W$288,,$C296)/$F$274)))</f>
        <v>0</v>
      </c>
      <c r="T296" s="2">
        <f>IF($F$274="n/a",0,IF(T$276&lt;=$C296,0,IF(T$276&gt;($F$274+$C296),INDEX($D$288:$W$288,,$C296)-SUM($D296:S296),INDEX($D$288:$W$288,,$C296)/$F$274)))</f>
        <v>0</v>
      </c>
      <c r="U296" s="2">
        <f>IF($F$274="n/a",0,IF(U$276&lt;=$C296,0,IF(U$276&gt;($F$274+$C296),INDEX($D$288:$W$288,,$C296)-SUM($D296:T296),INDEX($D$288:$W$288,,$C296)/$F$274)))</f>
        <v>0</v>
      </c>
      <c r="V296" s="2">
        <f>IF($F$274="n/a",0,IF(V$276&lt;=$C296,0,IF(V$276&gt;($F$274+$C296),INDEX($D$288:$W$288,,$C296)-SUM($D296:U296),INDEX($D$288:$W$288,,$C296)/$F$274)))</f>
        <v>0</v>
      </c>
      <c r="W296" s="2">
        <f>IF($F$274="n/a",0,IF(W$276&lt;=$C296,0,IF(W$276&gt;($F$274+$C296),INDEX($D$288:$W$288,,$C296)-SUM($D296:V296),INDEX($D$288:$W$288,,$C296)/$F$274)))</f>
        <v>0</v>
      </c>
      <c r="X296" s="2">
        <f>IF($F$274="n/a",0,IF(X$276&lt;=$C296,0,IF(X$276&gt;($F$274+$C296),INDEX($D$288:$W$288,,$C296)-SUM($D296:W296),INDEX($D$288:$W$288,,$C296)/$F$274)))</f>
        <v>0</v>
      </c>
      <c r="Y296" s="2">
        <f>IF($F$274="n/a",0,IF(Y$276&lt;=$C296,0,IF(Y$276&gt;($F$274+$C296),INDEX($D$288:$W$288,,$C296)-SUM($D296:X296),INDEX($D$288:$W$288,,$C296)/$F$274)))</f>
        <v>0</v>
      </c>
      <c r="Z296" s="2">
        <f>IF($F$274="n/a",0,IF(Z$276&lt;=$C296,0,IF(Z$276&gt;($F$274+$C296),INDEX($D$288:$W$288,,$C296)-SUM($D296:Y296),INDEX($D$288:$W$288,,$C296)/$F$274)))</f>
        <v>0</v>
      </c>
      <c r="AA296" s="2">
        <f>IF($F$274="n/a",0,IF(AA$276&lt;=$C296,0,IF(AA$276&gt;($F$274+$C296),INDEX($D$288:$W$288,,$C296)-SUM($D296:Z296),INDEX($D$288:$W$288,,$C296)/$F$274)))</f>
        <v>0</v>
      </c>
      <c r="AB296" s="2">
        <f>IF($F$274="n/a",0,IF(AB$276&lt;=$C296,0,IF(AB$276&gt;($F$274+$C296),INDEX($D$288:$W$288,,$C296)-SUM($D296:AA296),INDEX($D$288:$W$288,,$C296)/$F$274)))</f>
        <v>0</v>
      </c>
      <c r="AC296" s="2">
        <f>IF($F$274="n/a",0,IF(AC$276&lt;=$C296,0,IF(AC$276&gt;($F$274+$C296),INDEX($D$288:$W$288,,$C296)-SUM($D296:AB296),INDEX($D$288:$W$288,,$C296)/$F$274)))</f>
        <v>0</v>
      </c>
      <c r="AD296" s="2">
        <f>IF($F$274="n/a",0,IF(AD$276&lt;=$C296,0,IF(AD$276&gt;($F$274+$C296),INDEX($D$288:$W$288,,$C296)-SUM($D296:AC296),INDEX($D$288:$W$288,,$C296)/$F$274)))</f>
        <v>0</v>
      </c>
      <c r="AE296" s="2">
        <f>IF($F$274="n/a",0,IF(AE$276&lt;=$C296,0,IF(AE$276&gt;($F$274+$C296),INDEX($D$288:$W$288,,$C296)-SUM($D296:AD296),INDEX($D$288:$W$288,,$C296)/$F$274)))</f>
        <v>0</v>
      </c>
      <c r="AF296" s="2">
        <f>IF($F$274="n/a",0,IF(AF$276&lt;=$C296,0,IF(AF$276&gt;($F$274+$C296),INDEX($D$288:$W$288,,$C296)-SUM($D296:AE296),INDEX($D$288:$W$288,,$C296)/$F$274)))</f>
        <v>0</v>
      </c>
      <c r="AG296" s="2">
        <f>IF($F$274="n/a",0,IF(AG$276&lt;=$C296,0,IF(AG$276&gt;($F$274+$C296),INDEX($D$288:$W$288,,$C296)-SUM($D296:AF296),INDEX($D$288:$W$288,,$C296)/$F$274)))</f>
        <v>0</v>
      </c>
      <c r="AH296" s="2">
        <f>IF($F$274="n/a",0,IF(AH$276&lt;=$C296,0,IF(AH$276&gt;($F$274+$C296),INDEX($D$288:$W$288,,$C296)-SUM($D296:AG296),INDEX($D$288:$W$288,,$C296)/$F$274)))</f>
        <v>0</v>
      </c>
      <c r="AI296" s="2">
        <f>IF($F$274="n/a",0,IF(AI$276&lt;=$C296,0,IF(AI$276&gt;($F$274+$C296),INDEX($D$288:$W$288,,$C296)-SUM($D296:AH296),INDEX($D$288:$W$288,,$C296)/$F$274)))</f>
        <v>0</v>
      </c>
      <c r="AJ296" s="2">
        <f>IF($F$274="n/a",0,IF(AJ$276&lt;=$C296,0,IF(AJ$276&gt;($F$274+$C296),INDEX($D$288:$W$288,,$C296)-SUM($D296:AI296),INDEX($D$288:$W$288,,$C296)/$F$274)))</f>
        <v>0</v>
      </c>
      <c r="AK296" s="2">
        <f>IF($F$274="n/a",0,IF(AK$276&lt;=$C296,0,IF(AK$276&gt;($F$274+$C296),INDEX($D$288:$W$288,,$C296)-SUM($D296:AJ296),INDEX($D$288:$W$288,,$C296)/$F$274)))</f>
        <v>0</v>
      </c>
      <c r="AL296" s="2">
        <f>IF($F$274="n/a",0,IF(AL$276&lt;=$C296,0,IF(AL$276&gt;($F$274+$C296),INDEX($D$288:$W$288,,$C296)-SUM($D296:AK296),INDEX($D$288:$W$288,,$C296)/$F$274)))</f>
        <v>0</v>
      </c>
      <c r="AM296" s="2">
        <f>IF($F$274="n/a",0,IF(AM$276&lt;=$C296,0,IF(AM$276&gt;($F$274+$C296),INDEX($D$288:$W$288,,$C296)-SUM($D296:AL296),INDEX($D$288:$W$288,,$C296)/$F$274)))</f>
        <v>0</v>
      </c>
      <c r="AN296" s="2">
        <f>IF($F$274="n/a",0,IF(AN$276&lt;=$C296,0,IF(AN$276&gt;($F$274+$C296),INDEX($D$288:$W$288,,$C296)-SUM($D296:AM296),INDEX($D$288:$W$288,,$C296)/$F$274)))</f>
        <v>0</v>
      </c>
      <c r="AO296" s="2">
        <f>IF($F$274="n/a",0,IF(AO$276&lt;=$C296,0,IF(AO$276&gt;($F$274+$C296),INDEX($D$288:$W$288,,$C296)-SUM($D296:AN296),INDEX($D$288:$W$288,,$C296)/$F$274)))</f>
        <v>0</v>
      </c>
      <c r="AP296" s="2">
        <f>IF($F$274="n/a",0,IF(AP$276&lt;=$C296,0,IF(AP$276&gt;($F$274+$C296),INDEX($D$288:$W$288,,$C296)-SUM($D296:AO296),INDEX($D$288:$W$288,,$C296)/$F$274)))</f>
        <v>0</v>
      </c>
      <c r="AQ296" s="2">
        <f>IF($F$274="n/a",0,IF(AQ$276&lt;=$C296,0,IF(AQ$276&gt;($F$274+$C296),INDEX($D$288:$W$288,,$C296)-SUM($D296:AP296),INDEX($D$288:$W$288,,$C296)/$F$274)))</f>
        <v>0</v>
      </c>
      <c r="AR296" s="2">
        <f>IF($F$274="n/a",0,IF(AR$276&lt;=$C296,0,IF(AR$276&gt;($F$274+$C296),INDEX($D$288:$W$288,,$C296)-SUM($D296:AQ296),INDEX($D$288:$W$288,,$C296)/$F$274)))</f>
        <v>0</v>
      </c>
      <c r="AS296" s="2">
        <f>IF($F$274="n/a",0,IF(AS$276&lt;=$C296,0,IF(AS$276&gt;($F$274+$C296),INDEX($D$288:$W$288,,$C296)-SUM($D296:AR296),INDEX($D$288:$W$288,,$C296)/$F$274)))</f>
        <v>0</v>
      </c>
      <c r="AT296" s="2">
        <f>IF($F$274="n/a",0,IF(AT$276&lt;=$C296,0,IF(AT$276&gt;($F$274+$C296),INDEX($D$288:$W$288,,$C296)-SUM($D296:AS296),INDEX($D$288:$W$288,,$C296)/$F$274)))</f>
        <v>0</v>
      </c>
      <c r="AU296" s="2">
        <f>IF($F$274="n/a",0,IF(AU$276&lt;=$C296,0,IF(AU$276&gt;($F$274+$C296),INDEX($D$288:$W$288,,$C296)-SUM($D296:AT296),INDEX($D$288:$W$288,,$C296)/$F$274)))</f>
        <v>0</v>
      </c>
      <c r="AV296" s="2">
        <f>IF($F$274="n/a",0,IF(AV$276&lt;=$C296,0,IF(AV$276&gt;($F$274+$C296),INDEX($D$288:$W$288,,$C296)-SUM($D296:AU296),INDEX($D$288:$W$288,,$C296)/$F$274)))</f>
        <v>0</v>
      </c>
      <c r="AW296" s="2">
        <f>IF($F$274="n/a",0,IF(AW$276&lt;=$C296,0,IF(AW$276&gt;($F$274+$C296),INDEX($D$288:$W$288,,$C296)-SUM($D296:AV296),INDEX($D$288:$W$288,,$C296)/$F$274)))</f>
        <v>0</v>
      </c>
      <c r="AX296" s="2">
        <f>IF($F$274="n/a",0,IF(AX$276&lt;=$C296,0,IF(AX$276&gt;($F$274+$C296),INDEX($D$288:$W$288,,$C296)-SUM($D296:AW296),INDEX($D$288:$W$288,,$C296)/$F$274)))</f>
        <v>0</v>
      </c>
      <c r="AY296" s="2">
        <f>IF($F$274="n/a",0,IF(AY$276&lt;=$C296,0,IF(AY$276&gt;($F$274+$C296),INDEX($D$288:$W$288,,$C296)-SUM($D296:AX296),INDEX($D$288:$W$288,,$C296)/$F$274)))</f>
        <v>0</v>
      </c>
      <c r="AZ296" s="2">
        <f>IF($F$274="n/a",0,IF(AZ$276&lt;=$C296,0,IF(AZ$276&gt;($F$274+$C296),INDEX($D$288:$W$288,,$C296)-SUM($D296:AY296),INDEX($D$288:$W$288,,$C296)/$F$274)))</f>
        <v>0</v>
      </c>
      <c r="BA296" s="2">
        <f>IF($F$274="n/a",0,IF(BA$276&lt;=$C296,0,IF(BA$276&gt;($F$274+$C296),INDEX($D$288:$W$288,,$C296)-SUM($D296:AZ296),INDEX($D$288:$W$288,,$C296)/$F$274)))</f>
        <v>0</v>
      </c>
      <c r="BB296" s="2">
        <f>IF($F$274="n/a",0,IF(BB$276&lt;=$C296,0,IF(BB$276&gt;($F$274+$C296),INDEX($D$288:$W$288,,$C296)-SUM($D296:BA296),INDEX($D$288:$W$288,,$C296)/$F$274)))</f>
        <v>0</v>
      </c>
      <c r="BC296" s="2">
        <f>IF($F$274="n/a",0,IF(BC$276&lt;=$C296,0,IF(BC$276&gt;($F$274+$C296),INDEX($D$288:$W$288,,$C296)-SUM($D296:BB296),INDEX($D$288:$W$288,,$C296)/$F$274)))</f>
        <v>0</v>
      </c>
      <c r="BD296" s="2">
        <f>IF($F$274="n/a",0,IF(BD$276&lt;=$C296,0,IF(BD$276&gt;($F$274+$C296),INDEX($D$288:$W$288,,$C296)-SUM($D296:BC296),INDEX($D$288:$W$288,,$C296)/$F$274)))</f>
        <v>0</v>
      </c>
      <c r="BE296" s="2">
        <f>IF($F$274="n/a",0,IF(BE$276&lt;=$C296,0,IF(BE$276&gt;($F$274+$C296),INDEX($D$288:$W$288,,$C296)-SUM($D296:BD296),INDEX($D$288:$W$288,,$C296)/$F$274)))</f>
        <v>0</v>
      </c>
      <c r="BF296" s="2">
        <f>IF($F$274="n/a",0,IF(BF$276&lt;=$C296,0,IF(BF$276&gt;($F$274+$C296),INDEX($D$288:$W$288,,$C296)-SUM($D296:BE296),INDEX($D$288:$W$288,,$C296)/$F$274)))</f>
        <v>0</v>
      </c>
      <c r="BG296" s="2">
        <f>IF($F$274="n/a",0,IF(BG$276&lt;=$C296,0,IF(BG$276&gt;($F$274+$C296),INDEX($D$288:$W$288,,$C296)-SUM($D296:BF296),INDEX($D$288:$W$288,,$C296)/$F$274)))</f>
        <v>0</v>
      </c>
      <c r="BH296" s="2">
        <f>IF($F$274="n/a",0,IF(BH$276&lt;=$C296,0,IF(BH$276&gt;($F$274+$C296),INDEX($D$288:$W$288,,$C296)-SUM($D296:BG296),INDEX($D$288:$W$288,,$C296)/$F$274)))</f>
        <v>0</v>
      </c>
      <c r="BI296" s="2">
        <f>IF($F$274="n/a",0,IF(BI$276&lt;=$C296,0,IF(BI$276&gt;($F$274+$C296),INDEX($D$288:$W$288,,$C296)-SUM($D296:BH296),INDEX($D$288:$W$288,,$C296)/$F$274)))</f>
        <v>0</v>
      </c>
      <c r="BJ296" s="2">
        <f>IF($F$274="n/a",0,IF(BJ$276&lt;=$C296,0,IF(BJ$276&gt;($F$274+$C296),INDEX($D$288:$W$288,,$C296)-SUM($D296:BI296),INDEX($D$288:$W$288,,$C296)/$F$274)))</f>
        <v>0</v>
      </c>
      <c r="BK296" s="2">
        <f>IF($F$274="n/a",0,IF(BK$276&lt;=$C296,0,IF(BK$276&gt;($F$274+$C296),INDEX($D$288:$W$288,,$C296)-SUM($D296:BJ296),INDEX($D$288:$W$288,,$C296)/$F$274)))</f>
        <v>0</v>
      </c>
      <c r="BL296" s="2">
        <f>IF($F$274="n/a",0,IF(BL$276&lt;=$C296,0,IF(BL$276&gt;($F$274+$C296),INDEX($D$288:$W$288,,$C296)-SUM($D296:BK296),INDEX($D$288:$W$288,,$C296)/$F$274)))</f>
        <v>0</v>
      </c>
      <c r="BM296" s="2">
        <f>IF($F$274="n/a",0,IF(BM$276&lt;=$C296,0,IF(BM$276&gt;($F$274+$C296),INDEX($D$288:$W$288,,$C296)-SUM($D296:BL296),INDEX($D$288:$W$288,,$C296)/$F$274)))</f>
        <v>0</v>
      </c>
      <c r="BN296" s="2">
        <f>IF($F$274="n/a",0,IF(BN$276&lt;=$C296,0,IF(BN$276&gt;($F$274+$C296),INDEX($D$288:$W$288,,$C296)-SUM($D296:BM296),INDEX($D$288:$W$288,,$C296)/$F$274)))</f>
        <v>0</v>
      </c>
      <c r="BO296" s="2">
        <f>IF($F$274="n/a",0,IF(BO$276&lt;=$C296,0,IF(BO$276&gt;($F$274+$C296),INDEX($D$288:$W$288,,$C296)-SUM($D296:BN296),INDEX($D$288:$W$288,,$C296)/$F$274)))</f>
        <v>0</v>
      </c>
      <c r="BP296" s="2">
        <f>IF($F$274="n/a",0,IF(BP$276&lt;=$C296,0,IF(BP$276&gt;($F$274+$C296),INDEX($D$288:$W$288,,$C296)-SUM($D296:BO296),INDEX($D$288:$W$288,,$C296)/$F$274)))</f>
        <v>0</v>
      </c>
      <c r="BQ296" s="2">
        <f>IF($F$274="n/a",0,IF(BQ$276&lt;=$C296,0,IF(BQ$276&gt;($F$274+$C296),INDEX($D$288:$W$288,,$C296)-SUM($D296:BP296),INDEX($D$288:$W$288,,$C296)/$F$274)))</f>
        <v>0</v>
      </c>
      <c r="BR296" s="2">
        <f>IF($F$274="n/a",0,IF(BR$276&lt;=$C296,0,IF(BR$276&gt;($F$274+$C296),INDEX($D$288:$W$288,,$C296)-SUM($D296:BQ296),INDEX($D$288:$W$288,,$C296)/$F$274)))</f>
        <v>0</v>
      </c>
      <c r="BS296" s="2">
        <f>IF($F$274="n/a",0,IF(BS$276&lt;=$C296,0,IF(BS$276&gt;($F$274+$C296),INDEX($D$288:$W$288,,$C296)-SUM($D296:BR296),INDEX($D$288:$W$288,,$C296)/$F$274)))</f>
        <v>0</v>
      </c>
    </row>
    <row r="297" spans="2:71">
      <c r="B297" s="24">
        <v>2017</v>
      </c>
      <c r="C297" s="24">
        <v>7</v>
      </c>
      <c r="E297" s="2">
        <f>IF($F$274="n/a",0,IF(E$276&lt;=$C297,0,IF(E$276&gt;($F$274+$C297),INDEX($D$288:$W$288,,$C297)-SUM($D297:D297),INDEX($D$288:$W$288,,$C297)/$F$274)))</f>
        <v>0</v>
      </c>
      <c r="F297" s="2">
        <f>IF($F$274="n/a",0,IF(F$276&lt;=$C297,0,IF(F$276&gt;($F$274+$C297),INDEX($D$288:$W$288,,$C297)-SUM($D297:E297),INDEX($D$288:$W$288,,$C297)/$F$274)))</f>
        <v>0</v>
      </c>
      <c r="G297" s="2">
        <f>IF($F$274="n/a",0,IF(G$276&lt;=$C297,0,IF(G$276&gt;($F$274+$C297),INDEX($D$288:$W$288,,$C297)-SUM($D297:F297),INDEX($D$288:$W$288,,$C297)/$F$274)))</f>
        <v>0</v>
      </c>
      <c r="H297" s="2">
        <f>IF($F$274="n/a",0,IF(H$276&lt;=$C297,0,IF(H$276&gt;($F$274+$C297),INDEX($D$288:$W$288,,$C297)-SUM($D297:G297),INDEX($D$288:$W$288,,$C297)/$F$274)))</f>
        <v>0</v>
      </c>
      <c r="I297" s="2">
        <f>IF($F$274="n/a",0,IF(I$276&lt;=$C297,0,IF(I$276&gt;($F$274+$C297),INDEX($D$288:$W$288,,$C297)-SUM($D297:H297),INDEX($D$288:$W$288,,$C297)/$F$274)))</f>
        <v>0</v>
      </c>
      <c r="J297" s="2">
        <f>IF($F$274="n/a",0,IF(J$276&lt;=$C297,0,IF(J$276&gt;($F$274+$C297),INDEX($D$288:$W$288,,$C297)-SUM($D297:I297),INDEX($D$288:$W$288,,$C297)/$F$274)))</f>
        <v>0</v>
      </c>
      <c r="K297" s="2">
        <f>IF($F$274="n/a",0,IF(K$276&lt;=$C297,0,IF(K$276&gt;($F$274+$C297),INDEX($D$288:$W$288,,$C297)-SUM($D297:J297),INDEX($D$288:$W$288,,$C297)/$F$274)))</f>
        <v>7.128981226579552</v>
      </c>
      <c r="L297" s="2">
        <f>IF($F$274="n/a",0,IF(L$276&lt;=$C297,0,IF(L$276&gt;($F$274+$C297),INDEX($D$288:$W$288,,$C297)-SUM($D297:K297),INDEX($D$288:$W$288,,$C297)/$F$274)))</f>
        <v>7.128981226579552</v>
      </c>
      <c r="M297" s="2">
        <f>IF($F$274="n/a",0,IF(M$276&lt;=$C297,0,IF(M$276&gt;($F$274+$C297),INDEX($D$288:$W$288,,$C297)-SUM($D297:L297),INDEX($D$288:$W$288,,$C297)/$F$274)))</f>
        <v>7.128981226579552</v>
      </c>
      <c r="N297" s="170">
        <f>IF($F$274="n/a",0,IF(N$276&lt;=$C297,0,IF(N$276&gt;($F$274+$C297),INDEX($D$288:$W$288,,$C297)-SUM($D297:M297),INDEX($D$288:$W$288,,$C297)/$F$274)))*0.5</f>
        <v>3.564490613289776</v>
      </c>
      <c r="O297" s="2">
        <f>IF($F$274="n/a",0,IF(O$276&lt;=$C297,0,IF(O$276&gt;($F$274+$C297),INDEX($D$288:$W$288,,$C297)-SUM($D297:N297),INDEX($D$288:$W$288,,$C297)/$F$274)))</f>
        <v>7.128981226579552</v>
      </c>
      <c r="P297" s="2">
        <f>IF($F$274="n/a",0,IF(P$276&lt;=$C297,0,IF(P$276&gt;($F$274+$C297),INDEX($D$288:$W$288,,$C297)-SUM($D297:O297),INDEX($D$288:$W$288,,$C297)/$F$274)))</f>
        <v>3.5644906132897702</v>
      </c>
      <c r="Q297" s="2">
        <f>IF($F$274="n/a",0,IF(Q$276&lt;=$C297,0,IF(Q$276&gt;($F$274+$C297),INDEX($D$288:$W$288,,$C297)-SUM($D297:P297),INDEX($D$288:$W$288,,$C297)/$F$274)))</f>
        <v>0</v>
      </c>
      <c r="R297" s="2">
        <f>IF($F$274="n/a",0,IF(R$276&lt;=$C297,0,IF(R$276&gt;($F$274+$C297),INDEX($D$288:$W$288,,$C297)-SUM($D297:Q297),INDEX($D$288:$W$288,,$C297)/$F$274)))</f>
        <v>0</v>
      </c>
      <c r="S297" s="2">
        <f>IF($F$274="n/a",0,IF(S$276&lt;=$C297,0,IF(S$276&gt;($F$274+$C297),INDEX($D$288:$W$288,,$C297)-SUM($D297:R297),INDEX($D$288:$W$288,,$C297)/$F$274)))</f>
        <v>0</v>
      </c>
      <c r="T297" s="2">
        <f>IF($F$274="n/a",0,IF(T$276&lt;=$C297,0,IF(T$276&gt;($F$274+$C297),INDEX($D$288:$W$288,,$C297)-SUM($D297:S297),INDEX($D$288:$W$288,,$C297)/$F$274)))</f>
        <v>0</v>
      </c>
      <c r="U297" s="2">
        <f>IF($F$274="n/a",0,IF(U$276&lt;=$C297,0,IF(U$276&gt;($F$274+$C297),INDEX($D$288:$W$288,,$C297)-SUM($D297:T297),INDEX($D$288:$W$288,,$C297)/$F$274)))</f>
        <v>0</v>
      </c>
      <c r="V297" s="2">
        <f>IF($F$274="n/a",0,IF(V$276&lt;=$C297,0,IF(V$276&gt;($F$274+$C297),INDEX($D$288:$W$288,,$C297)-SUM($D297:U297),INDEX($D$288:$W$288,,$C297)/$F$274)))</f>
        <v>0</v>
      </c>
      <c r="W297" s="2">
        <f>IF($F$274="n/a",0,IF(W$276&lt;=$C297,0,IF(W$276&gt;($F$274+$C297),INDEX($D$288:$W$288,,$C297)-SUM($D297:V297),INDEX($D$288:$W$288,,$C297)/$F$274)))</f>
        <v>0</v>
      </c>
      <c r="X297" s="2">
        <f>IF($F$274="n/a",0,IF(X$276&lt;=$C297,0,IF(X$276&gt;($F$274+$C297),INDEX($D$288:$W$288,,$C297)-SUM($D297:W297),INDEX($D$288:$W$288,,$C297)/$F$274)))</f>
        <v>0</v>
      </c>
      <c r="Y297" s="2">
        <f>IF($F$274="n/a",0,IF(Y$276&lt;=$C297,0,IF(Y$276&gt;($F$274+$C297),INDEX($D$288:$W$288,,$C297)-SUM($D297:X297),INDEX($D$288:$W$288,,$C297)/$F$274)))</f>
        <v>0</v>
      </c>
      <c r="Z297" s="2">
        <f>IF($F$274="n/a",0,IF(Z$276&lt;=$C297,0,IF(Z$276&gt;($F$274+$C297),INDEX($D$288:$W$288,,$C297)-SUM($D297:Y297),INDEX($D$288:$W$288,,$C297)/$F$274)))</f>
        <v>0</v>
      </c>
      <c r="AA297" s="2">
        <f>IF($F$274="n/a",0,IF(AA$276&lt;=$C297,0,IF(AA$276&gt;($F$274+$C297),INDEX($D$288:$W$288,,$C297)-SUM($D297:Z297),INDEX($D$288:$W$288,,$C297)/$F$274)))</f>
        <v>0</v>
      </c>
      <c r="AB297" s="2">
        <f>IF($F$274="n/a",0,IF(AB$276&lt;=$C297,0,IF(AB$276&gt;($F$274+$C297),INDEX($D$288:$W$288,,$C297)-SUM($D297:AA297),INDEX($D$288:$W$288,,$C297)/$F$274)))</f>
        <v>0</v>
      </c>
      <c r="AC297" s="2">
        <f>IF($F$274="n/a",0,IF(AC$276&lt;=$C297,0,IF(AC$276&gt;($F$274+$C297),INDEX($D$288:$W$288,,$C297)-SUM($D297:AB297),INDEX($D$288:$W$288,,$C297)/$F$274)))</f>
        <v>0</v>
      </c>
      <c r="AD297" s="2">
        <f>IF($F$274="n/a",0,IF(AD$276&lt;=$C297,0,IF(AD$276&gt;($F$274+$C297),INDEX($D$288:$W$288,,$C297)-SUM($D297:AC297),INDEX($D$288:$W$288,,$C297)/$F$274)))</f>
        <v>0</v>
      </c>
      <c r="AE297" s="2">
        <f>IF($F$274="n/a",0,IF(AE$276&lt;=$C297,0,IF(AE$276&gt;($F$274+$C297),INDEX($D$288:$W$288,,$C297)-SUM($D297:AD297),INDEX($D$288:$W$288,,$C297)/$F$274)))</f>
        <v>0</v>
      </c>
      <c r="AF297" s="2">
        <f>IF($F$274="n/a",0,IF(AF$276&lt;=$C297,0,IF(AF$276&gt;($F$274+$C297),INDEX($D$288:$W$288,,$C297)-SUM($D297:AE297),INDEX($D$288:$W$288,,$C297)/$F$274)))</f>
        <v>0</v>
      </c>
      <c r="AG297" s="2">
        <f>IF($F$274="n/a",0,IF(AG$276&lt;=$C297,0,IF(AG$276&gt;($F$274+$C297),INDEX($D$288:$W$288,,$C297)-SUM($D297:AF297),INDEX($D$288:$W$288,,$C297)/$F$274)))</f>
        <v>0</v>
      </c>
      <c r="AH297" s="2">
        <f>IF($F$274="n/a",0,IF(AH$276&lt;=$C297,0,IF(AH$276&gt;($F$274+$C297),INDEX($D$288:$W$288,,$C297)-SUM($D297:AG297),INDEX($D$288:$W$288,,$C297)/$F$274)))</f>
        <v>0</v>
      </c>
      <c r="AI297" s="2">
        <f>IF($F$274="n/a",0,IF(AI$276&lt;=$C297,0,IF(AI$276&gt;($F$274+$C297),INDEX($D$288:$W$288,,$C297)-SUM($D297:AH297),INDEX($D$288:$W$288,,$C297)/$F$274)))</f>
        <v>0</v>
      </c>
      <c r="AJ297" s="2">
        <f>IF($F$274="n/a",0,IF(AJ$276&lt;=$C297,0,IF(AJ$276&gt;($F$274+$C297),INDEX($D$288:$W$288,,$C297)-SUM($D297:AI297),INDEX($D$288:$W$288,,$C297)/$F$274)))</f>
        <v>0</v>
      </c>
      <c r="AK297" s="2">
        <f>IF($F$274="n/a",0,IF(AK$276&lt;=$C297,0,IF(AK$276&gt;($F$274+$C297),INDEX($D$288:$W$288,,$C297)-SUM($D297:AJ297),INDEX($D$288:$W$288,,$C297)/$F$274)))</f>
        <v>0</v>
      </c>
      <c r="AL297" s="2">
        <f>IF($F$274="n/a",0,IF(AL$276&lt;=$C297,0,IF(AL$276&gt;($F$274+$C297),INDEX($D$288:$W$288,,$C297)-SUM($D297:AK297),INDEX($D$288:$W$288,,$C297)/$F$274)))</f>
        <v>0</v>
      </c>
      <c r="AM297" s="2">
        <f>IF($F$274="n/a",0,IF(AM$276&lt;=$C297,0,IF(AM$276&gt;($F$274+$C297),INDEX($D$288:$W$288,,$C297)-SUM($D297:AL297),INDEX($D$288:$W$288,,$C297)/$F$274)))</f>
        <v>0</v>
      </c>
      <c r="AN297" s="2">
        <f>IF($F$274="n/a",0,IF(AN$276&lt;=$C297,0,IF(AN$276&gt;($F$274+$C297),INDEX($D$288:$W$288,,$C297)-SUM($D297:AM297),INDEX($D$288:$W$288,,$C297)/$F$274)))</f>
        <v>0</v>
      </c>
      <c r="AO297" s="2">
        <f>IF($F$274="n/a",0,IF(AO$276&lt;=$C297,0,IF(AO$276&gt;($F$274+$C297),INDEX($D$288:$W$288,,$C297)-SUM($D297:AN297),INDEX($D$288:$W$288,,$C297)/$F$274)))</f>
        <v>0</v>
      </c>
      <c r="AP297" s="2">
        <f>IF($F$274="n/a",0,IF(AP$276&lt;=$C297,0,IF(AP$276&gt;($F$274+$C297),INDEX($D$288:$W$288,,$C297)-SUM($D297:AO297),INDEX($D$288:$W$288,,$C297)/$F$274)))</f>
        <v>0</v>
      </c>
      <c r="AQ297" s="2">
        <f>IF($F$274="n/a",0,IF(AQ$276&lt;=$C297,0,IF(AQ$276&gt;($F$274+$C297),INDEX($D$288:$W$288,,$C297)-SUM($D297:AP297),INDEX($D$288:$W$288,,$C297)/$F$274)))</f>
        <v>0</v>
      </c>
      <c r="AR297" s="2">
        <f>IF($F$274="n/a",0,IF(AR$276&lt;=$C297,0,IF(AR$276&gt;($F$274+$C297),INDEX($D$288:$W$288,,$C297)-SUM($D297:AQ297),INDEX($D$288:$W$288,,$C297)/$F$274)))</f>
        <v>0</v>
      </c>
      <c r="AS297" s="2">
        <f>IF($F$274="n/a",0,IF(AS$276&lt;=$C297,0,IF(AS$276&gt;($F$274+$C297),INDEX($D$288:$W$288,,$C297)-SUM($D297:AR297),INDEX($D$288:$W$288,,$C297)/$F$274)))</f>
        <v>0</v>
      </c>
      <c r="AT297" s="2">
        <f>IF($F$274="n/a",0,IF(AT$276&lt;=$C297,0,IF(AT$276&gt;($F$274+$C297),INDEX($D$288:$W$288,,$C297)-SUM($D297:AS297),INDEX($D$288:$W$288,,$C297)/$F$274)))</f>
        <v>0</v>
      </c>
      <c r="AU297" s="2">
        <f>IF($F$274="n/a",0,IF(AU$276&lt;=$C297,0,IF(AU$276&gt;($F$274+$C297),INDEX($D$288:$W$288,,$C297)-SUM($D297:AT297),INDEX($D$288:$W$288,,$C297)/$F$274)))</f>
        <v>0</v>
      </c>
      <c r="AV297" s="2">
        <f>IF($F$274="n/a",0,IF(AV$276&lt;=$C297,0,IF(AV$276&gt;($F$274+$C297),INDEX($D$288:$W$288,,$C297)-SUM($D297:AU297),INDEX($D$288:$W$288,,$C297)/$F$274)))</f>
        <v>0</v>
      </c>
      <c r="AW297" s="2">
        <f>IF($F$274="n/a",0,IF(AW$276&lt;=$C297,0,IF(AW$276&gt;($F$274+$C297),INDEX($D$288:$W$288,,$C297)-SUM($D297:AV297),INDEX($D$288:$W$288,,$C297)/$F$274)))</f>
        <v>0</v>
      </c>
      <c r="AX297" s="2">
        <f>IF($F$274="n/a",0,IF(AX$276&lt;=$C297,0,IF(AX$276&gt;($F$274+$C297),INDEX($D$288:$W$288,,$C297)-SUM($D297:AW297),INDEX($D$288:$W$288,,$C297)/$F$274)))</f>
        <v>0</v>
      </c>
      <c r="AY297" s="2">
        <f>IF($F$274="n/a",0,IF(AY$276&lt;=$C297,0,IF(AY$276&gt;($F$274+$C297),INDEX($D$288:$W$288,,$C297)-SUM($D297:AX297),INDEX($D$288:$W$288,,$C297)/$F$274)))</f>
        <v>0</v>
      </c>
      <c r="AZ297" s="2">
        <f>IF($F$274="n/a",0,IF(AZ$276&lt;=$C297,0,IF(AZ$276&gt;($F$274+$C297),INDEX($D$288:$W$288,,$C297)-SUM($D297:AY297),INDEX($D$288:$W$288,,$C297)/$F$274)))</f>
        <v>0</v>
      </c>
      <c r="BA297" s="2">
        <f>IF($F$274="n/a",0,IF(BA$276&lt;=$C297,0,IF(BA$276&gt;($F$274+$C297),INDEX($D$288:$W$288,,$C297)-SUM($D297:AZ297),INDEX($D$288:$W$288,,$C297)/$F$274)))</f>
        <v>0</v>
      </c>
      <c r="BB297" s="2">
        <f>IF($F$274="n/a",0,IF(BB$276&lt;=$C297,0,IF(BB$276&gt;($F$274+$C297),INDEX($D$288:$W$288,,$C297)-SUM($D297:BA297),INDEX($D$288:$W$288,,$C297)/$F$274)))</f>
        <v>0</v>
      </c>
      <c r="BC297" s="2">
        <f>IF($F$274="n/a",0,IF(BC$276&lt;=$C297,0,IF(BC$276&gt;($F$274+$C297),INDEX($D$288:$W$288,,$C297)-SUM($D297:BB297),INDEX($D$288:$W$288,,$C297)/$F$274)))</f>
        <v>0</v>
      </c>
      <c r="BD297" s="2">
        <f>IF($F$274="n/a",0,IF(BD$276&lt;=$C297,0,IF(BD$276&gt;($F$274+$C297),INDEX($D$288:$W$288,,$C297)-SUM($D297:BC297),INDEX($D$288:$W$288,,$C297)/$F$274)))</f>
        <v>0</v>
      </c>
      <c r="BE297" s="2">
        <f>IF($F$274="n/a",0,IF(BE$276&lt;=$C297,0,IF(BE$276&gt;($F$274+$C297),INDEX($D$288:$W$288,,$C297)-SUM($D297:BD297),INDEX($D$288:$W$288,,$C297)/$F$274)))</f>
        <v>0</v>
      </c>
      <c r="BF297" s="2">
        <f>IF($F$274="n/a",0,IF(BF$276&lt;=$C297,0,IF(BF$276&gt;($F$274+$C297),INDEX($D$288:$W$288,,$C297)-SUM($D297:BE297),INDEX($D$288:$W$288,,$C297)/$F$274)))</f>
        <v>0</v>
      </c>
      <c r="BG297" s="2">
        <f>IF($F$274="n/a",0,IF(BG$276&lt;=$C297,0,IF(BG$276&gt;($F$274+$C297),INDEX($D$288:$W$288,,$C297)-SUM($D297:BF297),INDEX($D$288:$W$288,,$C297)/$F$274)))</f>
        <v>0</v>
      </c>
      <c r="BH297" s="2">
        <f>IF($F$274="n/a",0,IF(BH$276&lt;=$C297,0,IF(BH$276&gt;($F$274+$C297),INDEX($D$288:$W$288,,$C297)-SUM($D297:BG297),INDEX($D$288:$W$288,,$C297)/$F$274)))</f>
        <v>0</v>
      </c>
      <c r="BI297" s="2">
        <f>IF($F$274="n/a",0,IF(BI$276&lt;=$C297,0,IF(BI$276&gt;($F$274+$C297),INDEX($D$288:$W$288,,$C297)-SUM($D297:BH297),INDEX($D$288:$W$288,,$C297)/$F$274)))</f>
        <v>0</v>
      </c>
      <c r="BJ297" s="2">
        <f>IF($F$274="n/a",0,IF(BJ$276&lt;=$C297,0,IF(BJ$276&gt;($F$274+$C297),INDEX($D$288:$W$288,,$C297)-SUM($D297:BI297),INDEX($D$288:$W$288,,$C297)/$F$274)))</f>
        <v>0</v>
      </c>
      <c r="BK297" s="2">
        <f>IF($F$274="n/a",0,IF(BK$276&lt;=$C297,0,IF(BK$276&gt;($F$274+$C297),INDEX($D$288:$W$288,,$C297)-SUM($D297:BJ297),INDEX($D$288:$W$288,,$C297)/$F$274)))</f>
        <v>0</v>
      </c>
      <c r="BL297" s="2">
        <f>IF($F$274="n/a",0,IF(BL$276&lt;=$C297,0,IF(BL$276&gt;($F$274+$C297),INDEX($D$288:$W$288,,$C297)-SUM($D297:BK297),INDEX($D$288:$W$288,,$C297)/$F$274)))</f>
        <v>0</v>
      </c>
      <c r="BM297" s="2">
        <f>IF($F$274="n/a",0,IF(BM$276&lt;=$C297,0,IF(BM$276&gt;($F$274+$C297),INDEX($D$288:$W$288,,$C297)-SUM($D297:BL297),INDEX($D$288:$W$288,,$C297)/$F$274)))</f>
        <v>0</v>
      </c>
      <c r="BN297" s="2">
        <f>IF($F$274="n/a",0,IF(BN$276&lt;=$C297,0,IF(BN$276&gt;($F$274+$C297),INDEX($D$288:$W$288,,$C297)-SUM($D297:BM297),INDEX($D$288:$W$288,,$C297)/$F$274)))</f>
        <v>0</v>
      </c>
      <c r="BO297" s="2">
        <f>IF($F$274="n/a",0,IF(BO$276&lt;=$C297,0,IF(BO$276&gt;($F$274+$C297),INDEX($D$288:$W$288,,$C297)-SUM($D297:BN297),INDEX($D$288:$W$288,,$C297)/$F$274)))</f>
        <v>0</v>
      </c>
      <c r="BP297" s="2">
        <f>IF($F$274="n/a",0,IF(BP$276&lt;=$C297,0,IF(BP$276&gt;($F$274+$C297),INDEX($D$288:$W$288,,$C297)-SUM($D297:BO297),INDEX($D$288:$W$288,,$C297)/$F$274)))</f>
        <v>0</v>
      </c>
      <c r="BQ297" s="2">
        <f>IF($F$274="n/a",0,IF(BQ$276&lt;=$C297,0,IF(BQ$276&gt;($F$274+$C297),INDEX($D$288:$W$288,,$C297)-SUM($D297:BP297),INDEX($D$288:$W$288,,$C297)/$F$274)))</f>
        <v>0</v>
      </c>
      <c r="BR297" s="2">
        <f>IF($F$274="n/a",0,IF(BR$276&lt;=$C297,0,IF(BR$276&gt;($F$274+$C297),INDEX($D$288:$W$288,,$C297)-SUM($D297:BQ297),INDEX($D$288:$W$288,,$C297)/$F$274)))</f>
        <v>0</v>
      </c>
      <c r="BS297" s="2">
        <f>IF($F$274="n/a",0,IF(BS$276&lt;=$C297,0,IF(BS$276&gt;($F$274+$C297),INDEX($D$288:$W$288,,$C297)-SUM($D297:BR297),INDEX($D$288:$W$288,,$C297)/$F$274)))</f>
        <v>0</v>
      </c>
    </row>
    <row r="298" spans="2:71">
      <c r="B298" s="24">
        <v>2018</v>
      </c>
      <c r="C298" s="24">
        <v>8</v>
      </c>
      <c r="E298" s="2">
        <f>IF($F$274="n/a",0,IF(E$276&lt;=$C298,0,IF(E$276&gt;($F$274+$C298),INDEX($D$288:$W$288,,$C298)-SUM($D298:D298),INDEX($D$288:$W$288,,$C298)/$F$274)))</f>
        <v>0</v>
      </c>
      <c r="F298" s="2">
        <f>IF($F$274="n/a",0,IF(F$276&lt;=$C298,0,IF(F$276&gt;($F$274+$C298),INDEX($D$288:$W$288,,$C298)-SUM($D298:E298),INDEX($D$288:$W$288,,$C298)/$F$274)))</f>
        <v>0</v>
      </c>
      <c r="G298" s="2">
        <f>IF($F$274="n/a",0,IF(G$276&lt;=$C298,0,IF(G$276&gt;($F$274+$C298),INDEX($D$288:$W$288,,$C298)-SUM($D298:F298),INDEX($D$288:$W$288,,$C298)/$F$274)))</f>
        <v>0</v>
      </c>
      <c r="H298" s="2">
        <f>IF($F$274="n/a",0,IF(H$276&lt;=$C298,0,IF(H$276&gt;($F$274+$C298),INDEX($D$288:$W$288,,$C298)-SUM($D298:G298),INDEX($D$288:$W$288,,$C298)/$F$274)))</f>
        <v>0</v>
      </c>
      <c r="I298" s="2">
        <f>IF($F$274="n/a",0,IF(I$276&lt;=$C298,0,IF(I$276&gt;($F$274+$C298),INDEX($D$288:$W$288,,$C298)-SUM($D298:H298),INDEX($D$288:$W$288,,$C298)/$F$274)))</f>
        <v>0</v>
      </c>
      <c r="J298" s="2">
        <f>IF($F$274="n/a",0,IF(J$276&lt;=$C298,0,IF(J$276&gt;($F$274+$C298),INDEX($D$288:$W$288,,$C298)-SUM($D298:I298),INDEX($D$288:$W$288,,$C298)/$F$274)))</f>
        <v>0</v>
      </c>
      <c r="K298" s="2">
        <f>IF($F$274="n/a",0,IF(K$276&lt;=$C298,0,IF(K$276&gt;($F$274+$C298),INDEX($D$288:$W$288,,$C298)-SUM($D298:J298),INDEX($D$288:$W$288,,$C298)/$F$274)))</f>
        <v>0</v>
      </c>
      <c r="L298" s="2">
        <f>IF($F$274="n/a",0,IF(L$276&lt;=$C298,0,IF(L$276&gt;($F$274+$C298),INDEX($D$288:$W$288,,$C298)-SUM($D298:K298),INDEX($D$288:$W$288,,$C298)/$F$274)))</f>
        <v>5.1589515249686873</v>
      </c>
      <c r="M298" s="2">
        <f>IF($F$274="n/a",0,IF(M$276&lt;=$C298,0,IF(M$276&gt;($F$274+$C298),INDEX($D$288:$W$288,,$C298)-SUM($D298:L298),INDEX($D$288:$W$288,,$C298)/$F$274)))</f>
        <v>5.1589515249686873</v>
      </c>
      <c r="N298" s="170">
        <f>IF($F$274="n/a",0,IF(N$276&lt;=$C298,0,IF(N$276&gt;($F$274+$C298),INDEX($D$288:$W$288,,$C298)-SUM($D298:M298),INDEX($D$288:$W$288,,$C298)/$F$274)))*0.5</f>
        <v>2.5794757624843436</v>
      </c>
      <c r="O298" s="2">
        <f>IF($F$274="n/a",0,IF(O$276&lt;=$C298,0,IF(O$276&gt;($F$274+$C298),INDEX($D$288:$W$288,,$C298)-SUM($D298:N298),INDEX($D$288:$W$288,,$C298)/$F$274)))</f>
        <v>5.1589515249686873</v>
      </c>
      <c r="P298" s="2">
        <f>IF($F$274="n/a",0,IF(P$276&lt;=$C298,0,IF(P$276&gt;($F$274+$C298),INDEX($D$288:$W$288,,$C298)-SUM($D298:O298),INDEX($D$288:$W$288,,$C298)/$F$274)))</f>
        <v>5.1589515249686873</v>
      </c>
      <c r="Q298" s="2">
        <f>IF($F$274="n/a",0,IF(Q$276&lt;=$C298,0,IF(Q$276&gt;($F$274+$C298),INDEX($D$288:$W$288,,$C298)-SUM($D298:P298),INDEX($D$288:$W$288,,$C298)/$F$274)))</f>
        <v>2.5794757624843427</v>
      </c>
      <c r="R298" s="2">
        <f>IF($F$274="n/a",0,IF(R$276&lt;=$C298,0,IF(R$276&gt;($F$274+$C298),INDEX($D$288:$W$288,,$C298)-SUM($D298:Q298),INDEX($D$288:$W$288,,$C298)/$F$274)))</f>
        <v>0</v>
      </c>
      <c r="S298" s="2">
        <f>IF($F$274="n/a",0,IF(S$276&lt;=$C298,0,IF(S$276&gt;($F$274+$C298),INDEX($D$288:$W$288,,$C298)-SUM($D298:R298),INDEX($D$288:$W$288,,$C298)/$F$274)))</f>
        <v>0</v>
      </c>
      <c r="T298" s="2">
        <f>IF($F$274="n/a",0,IF(T$276&lt;=$C298,0,IF(T$276&gt;($F$274+$C298),INDEX($D$288:$W$288,,$C298)-SUM($D298:S298),INDEX($D$288:$W$288,,$C298)/$F$274)))</f>
        <v>0</v>
      </c>
      <c r="U298" s="2">
        <f>IF($F$274="n/a",0,IF(U$276&lt;=$C298,0,IF(U$276&gt;($F$274+$C298),INDEX($D$288:$W$288,,$C298)-SUM($D298:T298),INDEX($D$288:$W$288,,$C298)/$F$274)))</f>
        <v>0</v>
      </c>
      <c r="V298" s="2">
        <f>IF($F$274="n/a",0,IF(V$276&lt;=$C298,0,IF(V$276&gt;($F$274+$C298),INDEX($D$288:$W$288,,$C298)-SUM($D298:U298),INDEX($D$288:$W$288,,$C298)/$F$274)))</f>
        <v>0</v>
      </c>
      <c r="W298" s="2">
        <f>IF($F$274="n/a",0,IF(W$276&lt;=$C298,0,IF(W$276&gt;($F$274+$C298),INDEX($D$288:$W$288,,$C298)-SUM($D298:V298),INDEX($D$288:$W$288,,$C298)/$F$274)))</f>
        <v>0</v>
      </c>
      <c r="X298" s="2">
        <f>IF($F$274="n/a",0,IF(X$276&lt;=$C298,0,IF(X$276&gt;($F$274+$C298),INDEX($D$288:$W$288,,$C298)-SUM($D298:W298),INDEX($D$288:$W$288,,$C298)/$F$274)))</f>
        <v>0</v>
      </c>
      <c r="Y298" s="2">
        <f>IF($F$274="n/a",0,IF(Y$276&lt;=$C298,0,IF(Y$276&gt;($F$274+$C298),INDEX($D$288:$W$288,,$C298)-SUM($D298:X298),INDEX($D$288:$W$288,,$C298)/$F$274)))</f>
        <v>0</v>
      </c>
      <c r="Z298" s="2">
        <f>IF($F$274="n/a",0,IF(Z$276&lt;=$C298,0,IF(Z$276&gt;($F$274+$C298),INDEX($D$288:$W$288,,$C298)-SUM($D298:Y298),INDEX($D$288:$W$288,,$C298)/$F$274)))</f>
        <v>0</v>
      </c>
      <c r="AA298" s="2">
        <f>IF($F$274="n/a",0,IF(AA$276&lt;=$C298,0,IF(AA$276&gt;($F$274+$C298),INDEX($D$288:$W$288,,$C298)-SUM($D298:Z298),INDEX($D$288:$W$288,,$C298)/$F$274)))</f>
        <v>0</v>
      </c>
      <c r="AB298" s="2">
        <f>IF($F$274="n/a",0,IF(AB$276&lt;=$C298,0,IF(AB$276&gt;($F$274+$C298),INDEX($D$288:$W$288,,$C298)-SUM($D298:AA298),INDEX($D$288:$W$288,,$C298)/$F$274)))</f>
        <v>0</v>
      </c>
      <c r="AC298" s="2">
        <f>IF($F$274="n/a",0,IF(AC$276&lt;=$C298,0,IF(AC$276&gt;($F$274+$C298),INDEX($D$288:$W$288,,$C298)-SUM($D298:AB298),INDEX($D$288:$W$288,,$C298)/$F$274)))</f>
        <v>0</v>
      </c>
      <c r="AD298" s="2">
        <f>IF($F$274="n/a",0,IF(AD$276&lt;=$C298,0,IF(AD$276&gt;($F$274+$C298),INDEX($D$288:$W$288,,$C298)-SUM($D298:AC298),INDEX($D$288:$W$288,,$C298)/$F$274)))</f>
        <v>0</v>
      </c>
      <c r="AE298" s="2">
        <f>IF($F$274="n/a",0,IF(AE$276&lt;=$C298,0,IF(AE$276&gt;($F$274+$C298),INDEX($D$288:$W$288,,$C298)-SUM($D298:AD298),INDEX($D$288:$W$288,,$C298)/$F$274)))</f>
        <v>0</v>
      </c>
      <c r="AF298" s="2">
        <f>IF($F$274="n/a",0,IF(AF$276&lt;=$C298,0,IF(AF$276&gt;($F$274+$C298),INDEX($D$288:$W$288,,$C298)-SUM($D298:AE298),INDEX($D$288:$W$288,,$C298)/$F$274)))</f>
        <v>0</v>
      </c>
      <c r="AG298" s="2">
        <f>IF($F$274="n/a",0,IF(AG$276&lt;=$C298,0,IF(AG$276&gt;($F$274+$C298),INDEX($D$288:$W$288,,$C298)-SUM($D298:AF298),INDEX($D$288:$W$288,,$C298)/$F$274)))</f>
        <v>0</v>
      </c>
      <c r="AH298" s="2">
        <f>IF($F$274="n/a",0,IF(AH$276&lt;=$C298,0,IF(AH$276&gt;($F$274+$C298),INDEX($D$288:$W$288,,$C298)-SUM($D298:AG298),INDEX($D$288:$W$288,,$C298)/$F$274)))</f>
        <v>0</v>
      </c>
      <c r="AI298" s="2">
        <f>IF($F$274="n/a",0,IF(AI$276&lt;=$C298,0,IF(AI$276&gt;($F$274+$C298),INDEX($D$288:$W$288,,$C298)-SUM($D298:AH298),INDEX($D$288:$W$288,,$C298)/$F$274)))</f>
        <v>0</v>
      </c>
      <c r="AJ298" s="2">
        <f>IF($F$274="n/a",0,IF(AJ$276&lt;=$C298,0,IF(AJ$276&gt;($F$274+$C298),INDEX($D$288:$W$288,,$C298)-SUM($D298:AI298),INDEX($D$288:$W$288,,$C298)/$F$274)))</f>
        <v>0</v>
      </c>
      <c r="AK298" s="2">
        <f>IF($F$274="n/a",0,IF(AK$276&lt;=$C298,0,IF(AK$276&gt;($F$274+$C298),INDEX($D$288:$W$288,,$C298)-SUM($D298:AJ298),INDEX($D$288:$W$288,,$C298)/$F$274)))</f>
        <v>0</v>
      </c>
      <c r="AL298" s="2">
        <f>IF($F$274="n/a",0,IF(AL$276&lt;=$C298,0,IF(AL$276&gt;($F$274+$C298),INDEX($D$288:$W$288,,$C298)-SUM($D298:AK298),INDEX($D$288:$W$288,,$C298)/$F$274)))</f>
        <v>0</v>
      </c>
      <c r="AM298" s="2">
        <f>IF($F$274="n/a",0,IF(AM$276&lt;=$C298,0,IF(AM$276&gt;($F$274+$C298),INDEX($D$288:$W$288,,$C298)-SUM($D298:AL298),INDEX($D$288:$W$288,,$C298)/$F$274)))</f>
        <v>0</v>
      </c>
      <c r="AN298" s="2">
        <f>IF($F$274="n/a",0,IF(AN$276&lt;=$C298,0,IF(AN$276&gt;($F$274+$C298),INDEX($D$288:$W$288,,$C298)-SUM($D298:AM298),INDEX($D$288:$W$288,,$C298)/$F$274)))</f>
        <v>0</v>
      </c>
      <c r="AO298" s="2">
        <f>IF($F$274="n/a",0,IF(AO$276&lt;=$C298,0,IF(AO$276&gt;($F$274+$C298),INDEX($D$288:$W$288,,$C298)-SUM($D298:AN298),INDEX($D$288:$W$288,,$C298)/$F$274)))</f>
        <v>0</v>
      </c>
      <c r="AP298" s="2">
        <f>IF($F$274="n/a",0,IF(AP$276&lt;=$C298,0,IF(AP$276&gt;($F$274+$C298),INDEX($D$288:$W$288,,$C298)-SUM($D298:AO298),INDEX($D$288:$W$288,,$C298)/$F$274)))</f>
        <v>0</v>
      </c>
      <c r="AQ298" s="2">
        <f>IF($F$274="n/a",0,IF(AQ$276&lt;=$C298,0,IF(AQ$276&gt;($F$274+$C298),INDEX($D$288:$W$288,,$C298)-SUM($D298:AP298),INDEX($D$288:$W$288,,$C298)/$F$274)))</f>
        <v>0</v>
      </c>
      <c r="AR298" s="2">
        <f>IF($F$274="n/a",0,IF(AR$276&lt;=$C298,0,IF(AR$276&gt;($F$274+$C298),INDEX($D$288:$W$288,,$C298)-SUM($D298:AQ298),INDEX($D$288:$W$288,,$C298)/$F$274)))</f>
        <v>0</v>
      </c>
      <c r="AS298" s="2">
        <f>IF($F$274="n/a",0,IF(AS$276&lt;=$C298,0,IF(AS$276&gt;($F$274+$C298),INDEX($D$288:$W$288,,$C298)-SUM($D298:AR298),INDEX($D$288:$W$288,,$C298)/$F$274)))</f>
        <v>0</v>
      </c>
      <c r="AT298" s="2">
        <f>IF($F$274="n/a",0,IF(AT$276&lt;=$C298,0,IF(AT$276&gt;($F$274+$C298),INDEX($D$288:$W$288,,$C298)-SUM($D298:AS298),INDEX($D$288:$W$288,,$C298)/$F$274)))</f>
        <v>0</v>
      </c>
      <c r="AU298" s="2">
        <f>IF($F$274="n/a",0,IF(AU$276&lt;=$C298,0,IF(AU$276&gt;($F$274+$C298),INDEX($D$288:$W$288,,$C298)-SUM($D298:AT298),INDEX($D$288:$W$288,,$C298)/$F$274)))</f>
        <v>0</v>
      </c>
      <c r="AV298" s="2">
        <f>IF($F$274="n/a",0,IF(AV$276&lt;=$C298,0,IF(AV$276&gt;($F$274+$C298),INDEX($D$288:$W$288,,$C298)-SUM($D298:AU298),INDEX($D$288:$W$288,,$C298)/$F$274)))</f>
        <v>0</v>
      </c>
      <c r="AW298" s="2">
        <f>IF($F$274="n/a",0,IF(AW$276&lt;=$C298,0,IF(AW$276&gt;($F$274+$C298),INDEX($D$288:$W$288,,$C298)-SUM($D298:AV298),INDEX($D$288:$W$288,,$C298)/$F$274)))</f>
        <v>0</v>
      </c>
      <c r="AX298" s="2">
        <f>IF($F$274="n/a",0,IF(AX$276&lt;=$C298,0,IF(AX$276&gt;($F$274+$C298),INDEX($D$288:$W$288,,$C298)-SUM($D298:AW298),INDEX($D$288:$W$288,,$C298)/$F$274)))</f>
        <v>0</v>
      </c>
      <c r="AY298" s="2">
        <f>IF($F$274="n/a",0,IF(AY$276&lt;=$C298,0,IF(AY$276&gt;($F$274+$C298),INDEX($D$288:$W$288,,$C298)-SUM($D298:AX298),INDEX($D$288:$W$288,,$C298)/$F$274)))</f>
        <v>0</v>
      </c>
      <c r="AZ298" s="2">
        <f>IF($F$274="n/a",0,IF(AZ$276&lt;=$C298,0,IF(AZ$276&gt;($F$274+$C298),INDEX($D$288:$W$288,,$C298)-SUM($D298:AY298),INDEX($D$288:$W$288,,$C298)/$F$274)))</f>
        <v>0</v>
      </c>
      <c r="BA298" s="2">
        <f>IF($F$274="n/a",0,IF(BA$276&lt;=$C298,0,IF(BA$276&gt;($F$274+$C298),INDEX($D$288:$W$288,,$C298)-SUM($D298:AZ298),INDEX($D$288:$W$288,,$C298)/$F$274)))</f>
        <v>0</v>
      </c>
      <c r="BB298" s="2">
        <f>IF($F$274="n/a",0,IF(BB$276&lt;=$C298,0,IF(BB$276&gt;($F$274+$C298),INDEX($D$288:$W$288,,$C298)-SUM($D298:BA298),INDEX($D$288:$W$288,,$C298)/$F$274)))</f>
        <v>0</v>
      </c>
      <c r="BC298" s="2">
        <f>IF($F$274="n/a",0,IF(BC$276&lt;=$C298,0,IF(BC$276&gt;($F$274+$C298),INDEX($D$288:$W$288,,$C298)-SUM($D298:BB298),INDEX($D$288:$W$288,,$C298)/$F$274)))</f>
        <v>0</v>
      </c>
      <c r="BD298" s="2">
        <f>IF($F$274="n/a",0,IF(BD$276&lt;=$C298,0,IF(BD$276&gt;($F$274+$C298),INDEX($D$288:$W$288,,$C298)-SUM($D298:BC298),INDEX($D$288:$W$288,,$C298)/$F$274)))</f>
        <v>0</v>
      </c>
      <c r="BE298" s="2">
        <f>IF($F$274="n/a",0,IF(BE$276&lt;=$C298,0,IF(BE$276&gt;($F$274+$C298),INDEX($D$288:$W$288,,$C298)-SUM($D298:BD298),INDEX($D$288:$W$288,,$C298)/$F$274)))</f>
        <v>0</v>
      </c>
      <c r="BF298" s="2">
        <f>IF($F$274="n/a",0,IF(BF$276&lt;=$C298,0,IF(BF$276&gt;($F$274+$C298),INDEX($D$288:$W$288,,$C298)-SUM($D298:BE298),INDEX($D$288:$W$288,,$C298)/$F$274)))</f>
        <v>0</v>
      </c>
      <c r="BG298" s="2">
        <f>IF($F$274="n/a",0,IF(BG$276&lt;=$C298,0,IF(BG$276&gt;($F$274+$C298),INDEX($D$288:$W$288,,$C298)-SUM($D298:BF298),INDEX($D$288:$W$288,,$C298)/$F$274)))</f>
        <v>0</v>
      </c>
      <c r="BH298" s="2">
        <f>IF($F$274="n/a",0,IF(BH$276&lt;=$C298,0,IF(BH$276&gt;($F$274+$C298),INDEX($D$288:$W$288,,$C298)-SUM($D298:BG298),INDEX($D$288:$W$288,,$C298)/$F$274)))</f>
        <v>0</v>
      </c>
      <c r="BI298" s="2">
        <f>IF($F$274="n/a",0,IF(BI$276&lt;=$C298,0,IF(BI$276&gt;($F$274+$C298),INDEX($D$288:$W$288,,$C298)-SUM($D298:BH298),INDEX($D$288:$W$288,,$C298)/$F$274)))</f>
        <v>0</v>
      </c>
      <c r="BJ298" s="2">
        <f>IF($F$274="n/a",0,IF(BJ$276&lt;=$C298,0,IF(BJ$276&gt;($F$274+$C298),INDEX($D$288:$W$288,,$C298)-SUM($D298:BI298),INDEX($D$288:$W$288,,$C298)/$F$274)))</f>
        <v>0</v>
      </c>
      <c r="BK298" s="2">
        <f>IF($F$274="n/a",0,IF(BK$276&lt;=$C298,0,IF(BK$276&gt;($F$274+$C298),INDEX($D$288:$W$288,,$C298)-SUM($D298:BJ298),INDEX($D$288:$W$288,,$C298)/$F$274)))</f>
        <v>0</v>
      </c>
      <c r="BL298" s="2">
        <f>IF($F$274="n/a",0,IF(BL$276&lt;=$C298,0,IF(BL$276&gt;($F$274+$C298),INDEX($D$288:$W$288,,$C298)-SUM($D298:BK298),INDEX($D$288:$W$288,,$C298)/$F$274)))</f>
        <v>0</v>
      </c>
      <c r="BM298" s="2">
        <f>IF($F$274="n/a",0,IF(BM$276&lt;=$C298,0,IF(BM$276&gt;($F$274+$C298),INDEX($D$288:$W$288,,$C298)-SUM($D298:BL298),INDEX($D$288:$W$288,,$C298)/$F$274)))</f>
        <v>0</v>
      </c>
      <c r="BN298" s="2">
        <f>IF($F$274="n/a",0,IF(BN$276&lt;=$C298,0,IF(BN$276&gt;($F$274+$C298),INDEX($D$288:$W$288,,$C298)-SUM($D298:BM298),INDEX($D$288:$W$288,,$C298)/$F$274)))</f>
        <v>0</v>
      </c>
      <c r="BO298" s="2">
        <f>IF($F$274="n/a",0,IF(BO$276&lt;=$C298,0,IF(BO$276&gt;($F$274+$C298),INDEX($D$288:$W$288,,$C298)-SUM($D298:BN298),INDEX($D$288:$W$288,,$C298)/$F$274)))</f>
        <v>0</v>
      </c>
      <c r="BP298" s="2">
        <f>IF($F$274="n/a",0,IF(BP$276&lt;=$C298,0,IF(BP$276&gt;($F$274+$C298),INDEX($D$288:$W$288,,$C298)-SUM($D298:BO298),INDEX($D$288:$W$288,,$C298)/$F$274)))</f>
        <v>0</v>
      </c>
      <c r="BQ298" s="2">
        <f>IF($F$274="n/a",0,IF(BQ$276&lt;=$C298,0,IF(BQ$276&gt;($F$274+$C298),INDEX($D$288:$W$288,,$C298)-SUM($D298:BP298),INDEX($D$288:$W$288,,$C298)/$F$274)))</f>
        <v>0</v>
      </c>
      <c r="BR298" s="2">
        <f>IF($F$274="n/a",0,IF(BR$276&lt;=$C298,0,IF(BR$276&gt;($F$274+$C298),INDEX($D$288:$W$288,,$C298)-SUM($D298:BQ298),INDEX($D$288:$W$288,,$C298)/$F$274)))</f>
        <v>0</v>
      </c>
      <c r="BS298" s="2">
        <f>IF($F$274="n/a",0,IF(BS$276&lt;=$C298,0,IF(BS$276&gt;($F$274+$C298),INDEX($D$288:$W$288,,$C298)-SUM($D298:BR298),INDEX($D$288:$W$288,,$C298)/$F$274)))</f>
        <v>0</v>
      </c>
    </row>
    <row r="299" spans="2:71">
      <c r="B299" s="24">
        <v>2019</v>
      </c>
      <c r="C299" s="24">
        <v>9</v>
      </c>
      <c r="E299" s="2">
        <f>IF($F$274="n/a",0,IF(E$276&lt;=$C299,0,IF(E$276&gt;($F$274+$C299),INDEX($D$288:$W$288,,$C299)-SUM($D299:D299),INDEX($D$288:$W$288,,$C299)/$F$274)))</f>
        <v>0</v>
      </c>
      <c r="F299" s="2">
        <f>IF($F$274="n/a",0,IF(F$276&lt;=$C299,0,IF(F$276&gt;($F$274+$C299),INDEX($D$288:$W$288,,$C299)-SUM($D299:E299),INDEX($D$288:$W$288,,$C299)/$F$274)))</f>
        <v>0</v>
      </c>
      <c r="G299" s="2">
        <f>IF($F$274="n/a",0,IF(G$276&lt;=$C299,0,IF(G$276&gt;($F$274+$C299),INDEX($D$288:$W$288,,$C299)-SUM($D299:F299),INDEX($D$288:$W$288,,$C299)/$F$274)))</f>
        <v>0</v>
      </c>
      <c r="H299" s="2">
        <f>IF($F$274="n/a",0,IF(H$276&lt;=$C299,0,IF(H$276&gt;($F$274+$C299),INDEX($D$288:$W$288,,$C299)-SUM($D299:G299),INDEX($D$288:$W$288,,$C299)/$F$274)))</f>
        <v>0</v>
      </c>
      <c r="I299" s="2">
        <f>IF($F$274="n/a",0,IF(I$276&lt;=$C299,0,IF(I$276&gt;($F$274+$C299),INDEX($D$288:$W$288,,$C299)-SUM($D299:H299),INDEX($D$288:$W$288,,$C299)/$F$274)))</f>
        <v>0</v>
      </c>
      <c r="J299" s="2">
        <f>IF($F$274="n/a",0,IF(J$276&lt;=$C299,0,IF(J$276&gt;($F$274+$C299),INDEX($D$288:$W$288,,$C299)-SUM($D299:I299),INDEX($D$288:$W$288,,$C299)/$F$274)))</f>
        <v>0</v>
      </c>
      <c r="K299" s="2">
        <f>IF($F$274="n/a",0,IF(K$276&lt;=$C299,0,IF(K$276&gt;($F$274+$C299),INDEX($D$288:$W$288,,$C299)-SUM($D299:J299),INDEX($D$288:$W$288,,$C299)/$F$274)))</f>
        <v>0</v>
      </c>
      <c r="L299" s="2">
        <f>IF($F$274="n/a",0,IF(L$276&lt;=$C299,0,IF(L$276&gt;($F$274+$C299),INDEX($D$288:$W$288,,$C299)-SUM($D299:K299),INDEX($D$288:$W$288,,$C299)/$F$274)))</f>
        <v>0</v>
      </c>
      <c r="M299" s="2">
        <f>IF($F$274="n/a",0,IF(M$276&lt;=$C299,0,IF(M$276&gt;($F$274+$C299),INDEX($D$288:$W$288,,$C299)-SUM($D299:L299),INDEX($D$288:$W$288,,$C299)/$F$274)))</f>
        <v>7.6206819298155635</v>
      </c>
      <c r="N299" s="170">
        <f>IF($F$274="n/a",0,IF(N$276&lt;=$C299,0,IF(N$276&gt;($F$274+$C299),INDEX($D$288:$W$288,,$C299)-SUM($D299:M299),INDEX($D$288:$W$288,,$C299)/$F$274)))*0.5</f>
        <v>3.8103409649077817</v>
      </c>
      <c r="O299" s="2">
        <f>IF($F$274="n/a",0,IF(O$276&lt;=$C299,0,IF(O$276&gt;($F$274+$C299),INDEX($D$288:$W$288,,$C299)-SUM($D299:N299),INDEX($D$288:$W$288,,$C299)/$F$274)))</f>
        <v>7.6206819298155635</v>
      </c>
      <c r="P299" s="2">
        <f>IF($F$274="n/a",0,IF(P$276&lt;=$C299,0,IF(P$276&gt;($F$274+$C299),INDEX($D$288:$W$288,,$C299)-SUM($D299:O299),INDEX($D$288:$W$288,,$C299)/$F$274)))</f>
        <v>7.6206819298155635</v>
      </c>
      <c r="Q299" s="2">
        <f>IF($F$274="n/a",0,IF(Q$276&lt;=$C299,0,IF(Q$276&gt;($F$274+$C299),INDEX($D$288:$W$288,,$C299)-SUM($D299:P299),INDEX($D$288:$W$288,,$C299)/$F$274)))</f>
        <v>7.6206819298155635</v>
      </c>
      <c r="R299" s="2">
        <f>IF($F$274="n/a",0,IF(R$276&lt;=$C299,0,IF(R$276&gt;($F$274+$C299),INDEX($D$288:$W$288,,$C299)-SUM($D299:Q299),INDEX($D$288:$W$288,,$C299)/$F$274)))</f>
        <v>3.8103409649077804</v>
      </c>
      <c r="S299" s="2">
        <f>IF($F$274="n/a",0,IF(S$276&lt;=$C299,0,IF(S$276&gt;($F$274+$C299),INDEX($D$288:$W$288,,$C299)-SUM($D299:R299),INDEX($D$288:$W$288,,$C299)/$F$274)))</f>
        <v>0</v>
      </c>
      <c r="T299" s="2">
        <f>IF($F$274="n/a",0,IF(T$276&lt;=$C299,0,IF(T$276&gt;($F$274+$C299),INDEX($D$288:$W$288,,$C299)-SUM($D299:S299),INDEX($D$288:$W$288,,$C299)/$F$274)))</f>
        <v>0</v>
      </c>
      <c r="U299" s="2">
        <f>IF($F$274="n/a",0,IF(U$276&lt;=$C299,0,IF(U$276&gt;($F$274+$C299),INDEX($D$288:$W$288,,$C299)-SUM($D299:T299),INDEX($D$288:$W$288,,$C299)/$F$274)))</f>
        <v>0</v>
      </c>
      <c r="V299" s="2">
        <f>IF($F$274="n/a",0,IF(V$276&lt;=$C299,0,IF(V$276&gt;($F$274+$C299),INDEX($D$288:$W$288,,$C299)-SUM($D299:U299),INDEX($D$288:$W$288,,$C299)/$F$274)))</f>
        <v>0</v>
      </c>
      <c r="W299" s="2">
        <f>IF($F$274="n/a",0,IF(W$276&lt;=$C299,0,IF(W$276&gt;($F$274+$C299),INDEX($D$288:$W$288,,$C299)-SUM($D299:V299),INDEX($D$288:$W$288,,$C299)/$F$274)))</f>
        <v>0</v>
      </c>
      <c r="X299" s="2">
        <f>IF($F$274="n/a",0,IF(X$276&lt;=$C299,0,IF(X$276&gt;($F$274+$C299),INDEX($D$288:$W$288,,$C299)-SUM($D299:W299),INDEX($D$288:$W$288,,$C299)/$F$274)))</f>
        <v>0</v>
      </c>
      <c r="Y299" s="2">
        <f>IF($F$274="n/a",0,IF(Y$276&lt;=$C299,0,IF(Y$276&gt;($F$274+$C299),INDEX($D$288:$W$288,,$C299)-SUM($D299:X299),INDEX($D$288:$W$288,,$C299)/$F$274)))</f>
        <v>0</v>
      </c>
      <c r="Z299" s="2">
        <f>IF($F$274="n/a",0,IF(Z$276&lt;=$C299,0,IF(Z$276&gt;($F$274+$C299),INDEX($D$288:$W$288,,$C299)-SUM($D299:Y299),INDEX($D$288:$W$288,,$C299)/$F$274)))</f>
        <v>0</v>
      </c>
      <c r="AA299" s="2">
        <f>IF($F$274="n/a",0,IF(AA$276&lt;=$C299,0,IF(AA$276&gt;($F$274+$C299),INDEX($D$288:$W$288,,$C299)-SUM($D299:Z299),INDEX($D$288:$W$288,,$C299)/$F$274)))</f>
        <v>0</v>
      </c>
      <c r="AB299" s="2">
        <f>IF($F$274="n/a",0,IF(AB$276&lt;=$C299,0,IF(AB$276&gt;($F$274+$C299),INDEX($D$288:$W$288,,$C299)-SUM($D299:AA299),INDEX($D$288:$W$288,,$C299)/$F$274)))</f>
        <v>0</v>
      </c>
      <c r="AC299" s="2">
        <f>IF($F$274="n/a",0,IF(AC$276&lt;=$C299,0,IF(AC$276&gt;($F$274+$C299),INDEX($D$288:$W$288,,$C299)-SUM($D299:AB299),INDEX($D$288:$W$288,,$C299)/$F$274)))</f>
        <v>0</v>
      </c>
      <c r="AD299" s="2">
        <f>IF($F$274="n/a",0,IF(AD$276&lt;=$C299,0,IF(AD$276&gt;($F$274+$C299),INDEX($D$288:$W$288,,$C299)-SUM($D299:AC299),INDEX($D$288:$W$288,,$C299)/$F$274)))</f>
        <v>0</v>
      </c>
      <c r="AE299" s="2">
        <f>IF($F$274="n/a",0,IF(AE$276&lt;=$C299,0,IF(AE$276&gt;($F$274+$C299),INDEX($D$288:$W$288,,$C299)-SUM($D299:AD299),INDEX($D$288:$W$288,,$C299)/$F$274)))</f>
        <v>0</v>
      </c>
      <c r="AF299" s="2">
        <f>IF($F$274="n/a",0,IF(AF$276&lt;=$C299,0,IF(AF$276&gt;($F$274+$C299),INDEX($D$288:$W$288,,$C299)-SUM($D299:AE299),INDEX($D$288:$W$288,,$C299)/$F$274)))</f>
        <v>0</v>
      </c>
      <c r="AG299" s="2">
        <f>IF($F$274="n/a",0,IF(AG$276&lt;=$C299,0,IF(AG$276&gt;($F$274+$C299),INDEX($D$288:$W$288,,$C299)-SUM($D299:AF299),INDEX($D$288:$W$288,,$C299)/$F$274)))</f>
        <v>0</v>
      </c>
      <c r="AH299" s="2">
        <f>IF($F$274="n/a",0,IF(AH$276&lt;=$C299,0,IF(AH$276&gt;($F$274+$C299),INDEX($D$288:$W$288,,$C299)-SUM($D299:AG299),INDEX($D$288:$W$288,,$C299)/$F$274)))</f>
        <v>0</v>
      </c>
      <c r="AI299" s="2">
        <f>IF($F$274="n/a",0,IF(AI$276&lt;=$C299,0,IF(AI$276&gt;($F$274+$C299),INDEX($D$288:$W$288,,$C299)-SUM($D299:AH299),INDEX($D$288:$W$288,,$C299)/$F$274)))</f>
        <v>0</v>
      </c>
      <c r="AJ299" s="2">
        <f>IF($F$274="n/a",0,IF(AJ$276&lt;=$C299,0,IF(AJ$276&gt;($F$274+$C299),INDEX($D$288:$W$288,,$C299)-SUM($D299:AI299),INDEX($D$288:$W$288,,$C299)/$F$274)))</f>
        <v>0</v>
      </c>
      <c r="AK299" s="2">
        <f>IF($F$274="n/a",0,IF(AK$276&lt;=$C299,0,IF(AK$276&gt;($F$274+$C299),INDEX($D$288:$W$288,,$C299)-SUM($D299:AJ299),INDEX($D$288:$W$288,,$C299)/$F$274)))</f>
        <v>0</v>
      </c>
      <c r="AL299" s="2">
        <f>IF($F$274="n/a",0,IF(AL$276&lt;=$C299,0,IF(AL$276&gt;($F$274+$C299),INDEX($D$288:$W$288,,$C299)-SUM($D299:AK299),INDEX($D$288:$W$288,,$C299)/$F$274)))</f>
        <v>0</v>
      </c>
      <c r="AM299" s="2">
        <f>IF($F$274="n/a",0,IF(AM$276&lt;=$C299,0,IF(AM$276&gt;($F$274+$C299),INDEX($D$288:$W$288,,$C299)-SUM($D299:AL299),INDEX($D$288:$W$288,,$C299)/$F$274)))</f>
        <v>0</v>
      </c>
      <c r="AN299" s="2">
        <f>IF($F$274="n/a",0,IF(AN$276&lt;=$C299,0,IF(AN$276&gt;($F$274+$C299),INDEX($D$288:$W$288,,$C299)-SUM($D299:AM299),INDEX($D$288:$W$288,,$C299)/$F$274)))</f>
        <v>0</v>
      </c>
      <c r="AO299" s="2">
        <f>IF($F$274="n/a",0,IF(AO$276&lt;=$C299,0,IF(AO$276&gt;($F$274+$C299),INDEX($D$288:$W$288,,$C299)-SUM($D299:AN299),INDEX($D$288:$W$288,,$C299)/$F$274)))</f>
        <v>0</v>
      </c>
      <c r="AP299" s="2">
        <f>IF($F$274="n/a",0,IF(AP$276&lt;=$C299,0,IF(AP$276&gt;($F$274+$C299),INDEX($D$288:$W$288,,$C299)-SUM($D299:AO299),INDEX($D$288:$W$288,,$C299)/$F$274)))</f>
        <v>0</v>
      </c>
      <c r="AQ299" s="2">
        <f>IF($F$274="n/a",0,IF(AQ$276&lt;=$C299,0,IF(AQ$276&gt;($F$274+$C299),INDEX($D$288:$W$288,,$C299)-SUM($D299:AP299),INDEX($D$288:$W$288,,$C299)/$F$274)))</f>
        <v>0</v>
      </c>
      <c r="AR299" s="2">
        <f>IF($F$274="n/a",0,IF(AR$276&lt;=$C299,0,IF(AR$276&gt;($F$274+$C299),INDEX($D$288:$W$288,,$C299)-SUM($D299:AQ299),INDEX($D$288:$W$288,,$C299)/$F$274)))</f>
        <v>0</v>
      </c>
      <c r="AS299" s="2">
        <f>IF($F$274="n/a",0,IF(AS$276&lt;=$C299,0,IF(AS$276&gt;($F$274+$C299),INDEX($D$288:$W$288,,$C299)-SUM($D299:AR299),INDEX($D$288:$W$288,,$C299)/$F$274)))</f>
        <v>0</v>
      </c>
      <c r="AT299" s="2">
        <f>IF($F$274="n/a",0,IF(AT$276&lt;=$C299,0,IF(AT$276&gt;($F$274+$C299),INDEX($D$288:$W$288,,$C299)-SUM($D299:AS299),INDEX($D$288:$W$288,,$C299)/$F$274)))</f>
        <v>0</v>
      </c>
      <c r="AU299" s="2">
        <f>IF($F$274="n/a",0,IF(AU$276&lt;=$C299,0,IF(AU$276&gt;($F$274+$C299),INDEX($D$288:$W$288,,$C299)-SUM($D299:AT299),INDEX($D$288:$W$288,,$C299)/$F$274)))</f>
        <v>0</v>
      </c>
      <c r="AV299" s="2">
        <f>IF($F$274="n/a",0,IF(AV$276&lt;=$C299,0,IF(AV$276&gt;($F$274+$C299),INDEX($D$288:$W$288,,$C299)-SUM($D299:AU299),INDEX($D$288:$W$288,,$C299)/$F$274)))</f>
        <v>0</v>
      </c>
      <c r="AW299" s="2">
        <f>IF($F$274="n/a",0,IF(AW$276&lt;=$C299,0,IF(AW$276&gt;($F$274+$C299),INDEX($D$288:$W$288,,$C299)-SUM($D299:AV299),INDEX($D$288:$W$288,,$C299)/$F$274)))</f>
        <v>0</v>
      </c>
      <c r="AX299" s="2">
        <f>IF($F$274="n/a",0,IF(AX$276&lt;=$C299,0,IF(AX$276&gt;($F$274+$C299),INDEX($D$288:$W$288,,$C299)-SUM($D299:AW299),INDEX($D$288:$W$288,,$C299)/$F$274)))</f>
        <v>0</v>
      </c>
      <c r="AY299" s="2">
        <f>IF($F$274="n/a",0,IF(AY$276&lt;=$C299,0,IF(AY$276&gt;($F$274+$C299),INDEX($D$288:$W$288,,$C299)-SUM($D299:AX299),INDEX($D$288:$W$288,,$C299)/$F$274)))</f>
        <v>0</v>
      </c>
      <c r="AZ299" s="2">
        <f>IF($F$274="n/a",0,IF(AZ$276&lt;=$C299,0,IF(AZ$276&gt;($F$274+$C299),INDEX($D$288:$W$288,,$C299)-SUM($D299:AY299),INDEX($D$288:$W$288,,$C299)/$F$274)))</f>
        <v>0</v>
      </c>
      <c r="BA299" s="2">
        <f>IF($F$274="n/a",0,IF(BA$276&lt;=$C299,0,IF(BA$276&gt;($F$274+$C299),INDEX($D$288:$W$288,,$C299)-SUM($D299:AZ299),INDEX($D$288:$W$288,,$C299)/$F$274)))</f>
        <v>0</v>
      </c>
      <c r="BB299" s="2">
        <f>IF($F$274="n/a",0,IF(BB$276&lt;=$C299,0,IF(BB$276&gt;($F$274+$C299),INDEX($D$288:$W$288,,$C299)-SUM($D299:BA299),INDEX($D$288:$W$288,,$C299)/$F$274)))</f>
        <v>0</v>
      </c>
      <c r="BC299" s="2">
        <f>IF($F$274="n/a",0,IF(BC$276&lt;=$C299,0,IF(BC$276&gt;($F$274+$C299),INDEX($D$288:$W$288,,$C299)-SUM($D299:BB299),INDEX($D$288:$W$288,,$C299)/$F$274)))</f>
        <v>0</v>
      </c>
      <c r="BD299" s="2">
        <f>IF($F$274="n/a",0,IF(BD$276&lt;=$C299,0,IF(BD$276&gt;($F$274+$C299),INDEX($D$288:$W$288,,$C299)-SUM($D299:BC299),INDEX($D$288:$W$288,,$C299)/$F$274)))</f>
        <v>0</v>
      </c>
      <c r="BE299" s="2">
        <f>IF($F$274="n/a",0,IF(BE$276&lt;=$C299,0,IF(BE$276&gt;($F$274+$C299),INDEX($D$288:$W$288,,$C299)-SUM($D299:BD299),INDEX($D$288:$W$288,,$C299)/$F$274)))</f>
        <v>0</v>
      </c>
      <c r="BF299" s="2">
        <f>IF($F$274="n/a",0,IF(BF$276&lt;=$C299,0,IF(BF$276&gt;($F$274+$C299),INDEX($D$288:$W$288,,$C299)-SUM($D299:BE299),INDEX($D$288:$W$288,,$C299)/$F$274)))</f>
        <v>0</v>
      </c>
      <c r="BG299" s="2">
        <f>IF($F$274="n/a",0,IF(BG$276&lt;=$C299,0,IF(BG$276&gt;($F$274+$C299),INDEX($D$288:$W$288,,$C299)-SUM($D299:BF299),INDEX($D$288:$W$288,,$C299)/$F$274)))</f>
        <v>0</v>
      </c>
      <c r="BH299" s="2">
        <f>IF($F$274="n/a",0,IF(BH$276&lt;=$C299,0,IF(BH$276&gt;($F$274+$C299),INDEX($D$288:$W$288,,$C299)-SUM($D299:BG299),INDEX($D$288:$W$288,,$C299)/$F$274)))</f>
        <v>0</v>
      </c>
      <c r="BI299" s="2">
        <f>IF($F$274="n/a",0,IF(BI$276&lt;=$C299,0,IF(BI$276&gt;($F$274+$C299),INDEX($D$288:$W$288,,$C299)-SUM($D299:BH299),INDEX($D$288:$W$288,,$C299)/$F$274)))</f>
        <v>0</v>
      </c>
      <c r="BJ299" s="2">
        <f>IF($F$274="n/a",0,IF(BJ$276&lt;=$C299,0,IF(BJ$276&gt;($F$274+$C299),INDEX($D$288:$W$288,,$C299)-SUM($D299:BI299),INDEX($D$288:$W$288,,$C299)/$F$274)))</f>
        <v>0</v>
      </c>
      <c r="BK299" s="2">
        <f>IF($F$274="n/a",0,IF(BK$276&lt;=$C299,0,IF(BK$276&gt;($F$274+$C299),INDEX($D$288:$W$288,,$C299)-SUM($D299:BJ299),INDEX($D$288:$W$288,,$C299)/$F$274)))</f>
        <v>0</v>
      </c>
      <c r="BL299" s="2">
        <f>IF($F$274="n/a",0,IF(BL$276&lt;=$C299,0,IF(BL$276&gt;($F$274+$C299),INDEX($D$288:$W$288,,$C299)-SUM($D299:BK299),INDEX($D$288:$W$288,,$C299)/$F$274)))</f>
        <v>0</v>
      </c>
      <c r="BM299" s="2">
        <f>IF($F$274="n/a",0,IF(BM$276&lt;=$C299,0,IF(BM$276&gt;($F$274+$C299),INDEX($D$288:$W$288,,$C299)-SUM($D299:BL299),INDEX($D$288:$W$288,,$C299)/$F$274)))</f>
        <v>0</v>
      </c>
      <c r="BN299" s="2">
        <f>IF($F$274="n/a",0,IF(BN$276&lt;=$C299,0,IF(BN$276&gt;($F$274+$C299),INDEX($D$288:$W$288,,$C299)-SUM($D299:BM299),INDEX($D$288:$W$288,,$C299)/$F$274)))</f>
        <v>0</v>
      </c>
      <c r="BO299" s="2">
        <f>IF($F$274="n/a",0,IF(BO$276&lt;=$C299,0,IF(BO$276&gt;($F$274+$C299),INDEX($D$288:$W$288,,$C299)-SUM($D299:BN299),INDEX($D$288:$W$288,,$C299)/$F$274)))</f>
        <v>0</v>
      </c>
      <c r="BP299" s="2">
        <f>IF($F$274="n/a",0,IF(BP$276&lt;=$C299,0,IF(BP$276&gt;($F$274+$C299),INDEX($D$288:$W$288,,$C299)-SUM($D299:BO299),INDEX($D$288:$W$288,,$C299)/$F$274)))</f>
        <v>0</v>
      </c>
      <c r="BQ299" s="2">
        <f>IF($F$274="n/a",0,IF(BQ$276&lt;=$C299,0,IF(BQ$276&gt;($F$274+$C299),INDEX($D$288:$W$288,,$C299)-SUM($D299:BP299),INDEX($D$288:$W$288,,$C299)/$F$274)))</f>
        <v>0</v>
      </c>
      <c r="BR299" s="2">
        <f>IF($F$274="n/a",0,IF(BR$276&lt;=$C299,0,IF(BR$276&gt;($F$274+$C299),INDEX($D$288:$W$288,,$C299)-SUM($D299:BQ299),INDEX($D$288:$W$288,,$C299)/$F$274)))</f>
        <v>0</v>
      </c>
      <c r="BS299" s="2">
        <f>IF($F$274="n/a",0,IF(BS$276&lt;=$C299,0,IF(BS$276&gt;($F$274+$C299),INDEX($D$288:$W$288,,$C299)-SUM($D299:BR299),INDEX($D$288:$W$288,,$C299)/$F$274)))</f>
        <v>0</v>
      </c>
    </row>
    <row r="300" spans="2:71">
      <c r="B300" s="24">
        <v>2020</v>
      </c>
      <c r="C300" s="24">
        <v>10</v>
      </c>
      <c r="E300" s="2">
        <f>IF($F$274="n/a",0,IF(E$276&lt;=$C300,0,IF(E$276&gt;($F$274+$C300),INDEX($D$288:$W$288,,$C300)-SUM($D300:D300),INDEX($D$288:$W$288,,$C300)/$F$274)))</f>
        <v>0</v>
      </c>
      <c r="F300" s="2">
        <f>IF($F$274="n/a",0,IF(F$276&lt;=$C300,0,IF(F$276&gt;($F$274+$C300),INDEX($D$288:$W$288,,$C300)-SUM($D300:E300),INDEX($D$288:$W$288,,$C300)/$F$274)))</f>
        <v>0</v>
      </c>
      <c r="G300" s="2">
        <f>IF($F$274="n/a",0,IF(G$276&lt;=$C300,0,IF(G$276&gt;($F$274+$C300),INDEX($D$288:$W$288,,$C300)-SUM($D300:F300),INDEX($D$288:$W$288,,$C300)/$F$274)))</f>
        <v>0</v>
      </c>
      <c r="H300" s="2">
        <f>IF($F$274="n/a",0,IF(H$276&lt;=$C300,0,IF(H$276&gt;($F$274+$C300),INDEX($D$288:$W$288,,$C300)-SUM($D300:G300),INDEX($D$288:$W$288,,$C300)/$F$274)))</f>
        <v>0</v>
      </c>
      <c r="I300" s="2">
        <f>IF($F$274="n/a",0,IF(I$276&lt;=$C300,0,IF(I$276&gt;($F$274+$C300),INDEX($D$288:$W$288,,$C300)-SUM($D300:H300),INDEX($D$288:$W$288,,$C300)/$F$274)))</f>
        <v>0</v>
      </c>
      <c r="J300" s="2">
        <f>IF($F$274="n/a",0,IF(J$276&lt;=$C300,0,IF(J$276&gt;($F$274+$C300),INDEX($D$288:$W$288,,$C300)-SUM($D300:I300),INDEX($D$288:$W$288,,$C300)/$F$274)))</f>
        <v>0</v>
      </c>
      <c r="K300" s="2">
        <f>IF($F$274="n/a",0,IF(K$276&lt;=$C300,0,IF(K$276&gt;($F$274+$C300),INDEX($D$288:$W$288,,$C300)-SUM($D300:J300),INDEX($D$288:$W$288,,$C300)/$F$274)))</f>
        <v>0</v>
      </c>
      <c r="L300" s="2">
        <f>IF($F$274="n/a",0,IF(L$276&lt;=$C300,0,IF(L$276&gt;($F$274+$C300),INDEX($D$288:$W$288,,$C300)-SUM($D300:K300),INDEX($D$288:$W$288,,$C300)/$F$274)))</f>
        <v>0</v>
      </c>
      <c r="M300" s="2">
        <f>IF($F$274="n/a",0,IF(M$276&lt;=$C300,0,IF(M$276&gt;($F$274+$C300),INDEX($D$288:$W$288,,$C300)-SUM($D300:L300),INDEX($D$288:$W$288,,$C300)/$F$274)))</f>
        <v>0</v>
      </c>
      <c r="N300" s="170">
        <f>IF($F$274="n/a",0,IF(N$276&lt;=$C300,0,IF(N$276&gt;($F$274+$C300),INDEX($D$288:$W$288,,$C300)-SUM($D300:M300),INDEX($D$288:$W$288,,$C300)/$F$274)))*0.5</f>
        <v>5.3713941419013356</v>
      </c>
      <c r="O300" s="2">
        <f>IF($F$274="n/a",0,IF(O$276&lt;=$C300,0,IF(O$276&gt;($F$274+$C300),INDEX($D$288:$W$288,,$C300)-SUM($D300:N300),INDEX($D$288:$W$288,,$C300)/$F$274)))</f>
        <v>10.742788283802671</v>
      </c>
      <c r="P300" s="2">
        <f>IF($F$274="n/a",0,IF(P$276&lt;=$C300,0,IF(P$276&gt;($F$274+$C300),INDEX($D$288:$W$288,,$C300)-SUM($D300:O300),INDEX($D$288:$W$288,,$C300)/$F$274)))</f>
        <v>10.742788283802671</v>
      </c>
      <c r="Q300" s="2">
        <f>IF($F$274="n/a",0,IF(Q$276&lt;=$C300,0,IF(Q$276&gt;($F$274+$C300),INDEX($D$288:$W$288,,$C300)-SUM($D300:P300),INDEX($D$288:$W$288,,$C300)/$F$274)))</f>
        <v>10.742788283802671</v>
      </c>
      <c r="R300" s="2">
        <f>IF($F$274="n/a",0,IF(R$276&lt;=$C300,0,IF(R$276&gt;($F$274+$C300),INDEX($D$288:$W$288,,$C300)-SUM($D300:Q300),INDEX($D$288:$W$288,,$C300)/$F$274)))</f>
        <v>10.742788283802671</v>
      </c>
      <c r="S300" s="2">
        <f>IF($F$274="n/a",0,IF(S$276&lt;=$C300,0,IF(S$276&gt;($F$274+$C300),INDEX($D$288:$W$288,,$C300)-SUM($D300:R300),INDEX($D$288:$W$288,,$C300)/$F$274)))</f>
        <v>5.3713941419013338</v>
      </c>
      <c r="T300" s="2">
        <f>IF($F$274="n/a",0,IF(T$276&lt;=$C300,0,IF(T$276&gt;($F$274+$C300),INDEX($D$288:$W$288,,$C300)-SUM($D300:S300),INDEX($D$288:$W$288,,$C300)/$F$274)))</f>
        <v>0</v>
      </c>
      <c r="U300" s="2">
        <f>IF($F$274="n/a",0,IF(U$276&lt;=$C300,0,IF(U$276&gt;($F$274+$C300),INDEX($D$288:$W$288,,$C300)-SUM($D300:T300),INDEX($D$288:$W$288,,$C300)/$F$274)))</f>
        <v>0</v>
      </c>
      <c r="V300" s="2">
        <f>IF($F$274="n/a",0,IF(V$276&lt;=$C300,0,IF(V$276&gt;($F$274+$C300),INDEX($D$288:$W$288,,$C300)-SUM($D300:U300),INDEX($D$288:$W$288,,$C300)/$F$274)))</f>
        <v>0</v>
      </c>
      <c r="W300" s="2">
        <f>IF($F$274="n/a",0,IF(W$276&lt;=$C300,0,IF(W$276&gt;($F$274+$C300),INDEX($D$288:$W$288,,$C300)-SUM($D300:V300),INDEX($D$288:$W$288,,$C300)/$F$274)))</f>
        <v>0</v>
      </c>
      <c r="X300" s="2">
        <f>IF($F$274="n/a",0,IF(X$276&lt;=$C300,0,IF(X$276&gt;($F$274+$C300),INDEX($D$288:$W$288,,$C300)-SUM($D300:W300),INDEX($D$288:$W$288,,$C300)/$F$274)))</f>
        <v>0</v>
      </c>
      <c r="Y300" s="2">
        <f>IF($F$274="n/a",0,IF(Y$276&lt;=$C300,0,IF(Y$276&gt;($F$274+$C300),INDEX($D$288:$W$288,,$C300)-SUM($D300:X300),INDEX($D$288:$W$288,,$C300)/$F$274)))</f>
        <v>0</v>
      </c>
      <c r="Z300" s="2">
        <f>IF($F$274="n/a",0,IF(Z$276&lt;=$C300,0,IF(Z$276&gt;($F$274+$C300),INDEX($D$288:$W$288,,$C300)-SUM($D300:Y300),INDEX($D$288:$W$288,,$C300)/$F$274)))</f>
        <v>0</v>
      </c>
      <c r="AA300" s="2">
        <f>IF($F$274="n/a",0,IF(AA$276&lt;=$C300,0,IF(AA$276&gt;($F$274+$C300),INDEX($D$288:$W$288,,$C300)-SUM($D300:Z300),INDEX($D$288:$W$288,,$C300)/$F$274)))</f>
        <v>0</v>
      </c>
      <c r="AB300" s="2">
        <f>IF($F$274="n/a",0,IF(AB$276&lt;=$C300,0,IF(AB$276&gt;($F$274+$C300),INDEX($D$288:$W$288,,$C300)-SUM($D300:AA300),INDEX($D$288:$W$288,,$C300)/$F$274)))</f>
        <v>0</v>
      </c>
      <c r="AC300" s="2">
        <f>IF($F$274="n/a",0,IF(AC$276&lt;=$C300,0,IF(AC$276&gt;($F$274+$C300),INDEX($D$288:$W$288,,$C300)-SUM($D300:AB300),INDEX($D$288:$W$288,,$C300)/$F$274)))</f>
        <v>0</v>
      </c>
      <c r="AD300" s="2">
        <f>IF($F$274="n/a",0,IF(AD$276&lt;=$C300,0,IF(AD$276&gt;($F$274+$C300),INDEX($D$288:$W$288,,$C300)-SUM($D300:AC300),INDEX($D$288:$W$288,,$C300)/$F$274)))</f>
        <v>0</v>
      </c>
      <c r="AE300" s="2">
        <f>IF($F$274="n/a",0,IF(AE$276&lt;=$C300,0,IF(AE$276&gt;($F$274+$C300),INDEX($D$288:$W$288,,$C300)-SUM($D300:AD300),INDEX($D$288:$W$288,,$C300)/$F$274)))</f>
        <v>0</v>
      </c>
      <c r="AF300" s="2">
        <f>IF($F$274="n/a",0,IF(AF$276&lt;=$C300,0,IF(AF$276&gt;($F$274+$C300),INDEX($D$288:$W$288,,$C300)-SUM($D300:AE300),INDEX($D$288:$W$288,,$C300)/$F$274)))</f>
        <v>0</v>
      </c>
      <c r="AG300" s="2">
        <f>IF($F$274="n/a",0,IF(AG$276&lt;=$C300,0,IF(AG$276&gt;($F$274+$C300),INDEX($D$288:$W$288,,$C300)-SUM($D300:AF300),INDEX($D$288:$W$288,,$C300)/$F$274)))</f>
        <v>0</v>
      </c>
      <c r="AH300" s="2">
        <f>IF($F$274="n/a",0,IF(AH$276&lt;=$C300,0,IF(AH$276&gt;($F$274+$C300),INDEX($D$288:$W$288,,$C300)-SUM($D300:AG300),INDEX($D$288:$W$288,,$C300)/$F$274)))</f>
        <v>0</v>
      </c>
      <c r="AI300" s="2">
        <f>IF($F$274="n/a",0,IF(AI$276&lt;=$C300,0,IF(AI$276&gt;($F$274+$C300),INDEX($D$288:$W$288,,$C300)-SUM($D300:AH300),INDEX($D$288:$W$288,,$C300)/$F$274)))</f>
        <v>0</v>
      </c>
      <c r="AJ300" s="2">
        <f>IF($F$274="n/a",0,IF(AJ$276&lt;=$C300,0,IF(AJ$276&gt;($F$274+$C300),INDEX($D$288:$W$288,,$C300)-SUM($D300:AI300),INDEX($D$288:$W$288,,$C300)/$F$274)))</f>
        <v>0</v>
      </c>
      <c r="AK300" s="2">
        <f>IF($F$274="n/a",0,IF(AK$276&lt;=$C300,0,IF(AK$276&gt;($F$274+$C300),INDEX($D$288:$W$288,,$C300)-SUM($D300:AJ300),INDEX($D$288:$W$288,,$C300)/$F$274)))</f>
        <v>0</v>
      </c>
      <c r="AL300" s="2">
        <f>IF($F$274="n/a",0,IF(AL$276&lt;=$C300,0,IF(AL$276&gt;($F$274+$C300),INDEX($D$288:$W$288,,$C300)-SUM($D300:AK300),INDEX($D$288:$W$288,,$C300)/$F$274)))</f>
        <v>0</v>
      </c>
      <c r="AM300" s="2">
        <f>IF($F$274="n/a",0,IF(AM$276&lt;=$C300,0,IF(AM$276&gt;($F$274+$C300),INDEX($D$288:$W$288,,$C300)-SUM($D300:AL300),INDEX($D$288:$W$288,,$C300)/$F$274)))</f>
        <v>0</v>
      </c>
      <c r="AN300" s="2">
        <f>IF($F$274="n/a",0,IF(AN$276&lt;=$C300,0,IF(AN$276&gt;($F$274+$C300),INDEX($D$288:$W$288,,$C300)-SUM($D300:AM300),INDEX($D$288:$W$288,,$C300)/$F$274)))</f>
        <v>0</v>
      </c>
      <c r="AO300" s="2">
        <f>IF($F$274="n/a",0,IF(AO$276&lt;=$C300,0,IF(AO$276&gt;($F$274+$C300),INDEX($D$288:$W$288,,$C300)-SUM($D300:AN300),INDEX($D$288:$W$288,,$C300)/$F$274)))</f>
        <v>0</v>
      </c>
      <c r="AP300" s="2">
        <f>IF($F$274="n/a",0,IF(AP$276&lt;=$C300,0,IF(AP$276&gt;($F$274+$C300),INDEX($D$288:$W$288,,$C300)-SUM($D300:AO300),INDEX($D$288:$W$288,,$C300)/$F$274)))</f>
        <v>0</v>
      </c>
      <c r="AQ300" s="2">
        <f>IF($F$274="n/a",0,IF(AQ$276&lt;=$C300,0,IF(AQ$276&gt;($F$274+$C300),INDEX($D$288:$W$288,,$C300)-SUM($D300:AP300),INDEX($D$288:$W$288,,$C300)/$F$274)))</f>
        <v>0</v>
      </c>
      <c r="AR300" s="2">
        <f>IF($F$274="n/a",0,IF(AR$276&lt;=$C300,0,IF(AR$276&gt;($F$274+$C300),INDEX($D$288:$W$288,,$C300)-SUM($D300:AQ300),INDEX($D$288:$W$288,,$C300)/$F$274)))</f>
        <v>0</v>
      </c>
      <c r="AS300" s="2">
        <f>IF($F$274="n/a",0,IF(AS$276&lt;=$C300,0,IF(AS$276&gt;($F$274+$C300),INDEX($D$288:$W$288,,$C300)-SUM($D300:AR300),INDEX($D$288:$W$288,,$C300)/$F$274)))</f>
        <v>0</v>
      </c>
      <c r="AT300" s="2">
        <f>IF($F$274="n/a",0,IF(AT$276&lt;=$C300,0,IF(AT$276&gt;($F$274+$C300),INDEX($D$288:$W$288,,$C300)-SUM($D300:AS300),INDEX($D$288:$W$288,,$C300)/$F$274)))</f>
        <v>0</v>
      </c>
      <c r="AU300" s="2">
        <f>IF($F$274="n/a",0,IF(AU$276&lt;=$C300,0,IF(AU$276&gt;($F$274+$C300),INDEX($D$288:$W$288,,$C300)-SUM($D300:AT300),INDEX($D$288:$W$288,,$C300)/$F$274)))</f>
        <v>0</v>
      </c>
      <c r="AV300" s="2">
        <f>IF($F$274="n/a",0,IF(AV$276&lt;=$C300,0,IF(AV$276&gt;($F$274+$C300),INDEX($D$288:$W$288,,$C300)-SUM($D300:AU300),INDEX($D$288:$W$288,,$C300)/$F$274)))</f>
        <v>0</v>
      </c>
      <c r="AW300" s="2">
        <f>IF($F$274="n/a",0,IF(AW$276&lt;=$C300,0,IF(AW$276&gt;($F$274+$C300),INDEX($D$288:$W$288,,$C300)-SUM($D300:AV300),INDEX($D$288:$W$288,,$C300)/$F$274)))</f>
        <v>0</v>
      </c>
      <c r="AX300" s="2">
        <f>IF($F$274="n/a",0,IF(AX$276&lt;=$C300,0,IF(AX$276&gt;($F$274+$C300),INDEX($D$288:$W$288,,$C300)-SUM($D300:AW300),INDEX($D$288:$W$288,,$C300)/$F$274)))</f>
        <v>0</v>
      </c>
      <c r="AY300" s="2">
        <f>IF($F$274="n/a",0,IF(AY$276&lt;=$C300,0,IF(AY$276&gt;($F$274+$C300),INDEX($D$288:$W$288,,$C300)-SUM($D300:AX300),INDEX($D$288:$W$288,,$C300)/$F$274)))</f>
        <v>0</v>
      </c>
      <c r="AZ300" s="2">
        <f>IF($F$274="n/a",0,IF(AZ$276&lt;=$C300,0,IF(AZ$276&gt;($F$274+$C300),INDEX($D$288:$W$288,,$C300)-SUM($D300:AY300),INDEX($D$288:$W$288,,$C300)/$F$274)))</f>
        <v>0</v>
      </c>
      <c r="BA300" s="2">
        <f>IF($F$274="n/a",0,IF(BA$276&lt;=$C300,0,IF(BA$276&gt;($F$274+$C300),INDEX($D$288:$W$288,,$C300)-SUM($D300:AZ300),INDEX($D$288:$W$288,,$C300)/$F$274)))</f>
        <v>0</v>
      </c>
      <c r="BB300" s="2">
        <f>IF($F$274="n/a",0,IF(BB$276&lt;=$C300,0,IF(BB$276&gt;($F$274+$C300),INDEX($D$288:$W$288,,$C300)-SUM($D300:BA300),INDEX($D$288:$W$288,,$C300)/$F$274)))</f>
        <v>0</v>
      </c>
      <c r="BC300" s="2">
        <f>IF($F$274="n/a",0,IF(BC$276&lt;=$C300,0,IF(BC$276&gt;($F$274+$C300),INDEX($D$288:$W$288,,$C300)-SUM($D300:BB300),INDEX($D$288:$W$288,,$C300)/$F$274)))</f>
        <v>0</v>
      </c>
      <c r="BD300" s="2">
        <f>IF($F$274="n/a",0,IF(BD$276&lt;=$C300,0,IF(BD$276&gt;($F$274+$C300),INDEX($D$288:$W$288,,$C300)-SUM($D300:BC300),INDEX($D$288:$W$288,,$C300)/$F$274)))</f>
        <v>0</v>
      </c>
      <c r="BE300" s="2">
        <f>IF($F$274="n/a",0,IF(BE$276&lt;=$C300,0,IF(BE$276&gt;($F$274+$C300),INDEX($D$288:$W$288,,$C300)-SUM($D300:BD300),INDEX($D$288:$W$288,,$C300)/$F$274)))</f>
        <v>0</v>
      </c>
      <c r="BF300" s="2">
        <f>IF($F$274="n/a",0,IF(BF$276&lt;=$C300,0,IF(BF$276&gt;($F$274+$C300),INDEX($D$288:$W$288,,$C300)-SUM($D300:BE300),INDEX($D$288:$W$288,,$C300)/$F$274)))</f>
        <v>0</v>
      </c>
      <c r="BG300" s="2">
        <f>IF($F$274="n/a",0,IF(BG$276&lt;=$C300,0,IF(BG$276&gt;($F$274+$C300),INDEX($D$288:$W$288,,$C300)-SUM($D300:BF300),INDEX($D$288:$W$288,,$C300)/$F$274)))</f>
        <v>0</v>
      </c>
      <c r="BH300" s="2">
        <f>IF($F$274="n/a",0,IF(BH$276&lt;=$C300,0,IF(BH$276&gt;($F$274+$C300),INDEX($D$288:$W$288,,$C300)-SUM($D300:BG300),INDEX($D$288:$W$288,,$C300)/$F$274)))</f>
        <v>0</v>
      </c>
      <c r="BI300" s="2">
        <f>IF($F$274="n/a",0,IF(BI$276&lt;=$C300,0,IF(BI$276&gt;($F$274+$C300),INDEX($D$288:$W$288,,$C300)-SUM($D300:BH300),INDEX($D$288:$W$288,,$C300)/$F$274)))</f>
        <v>0</v>
      </c>
      <c r="BJ300" s="2">
        <f>IF($F$274="n/a",0,IF(BJ$276&lt;=$C300,0,IF(BJ$276&gt;($F$274+$C300),INDEX($D$288:$W$288,,$C300)-SUM($D300:BI300),INDEX($D$288:$W$288,,$C300)/$F$274)))</f>
        <v>0</v>
      </c>
      <c r="BK300" s="2">
        <f>IF($F$274="n/a",0,IF(BK$276&lt;=$C300,0,IF(BK$276&gt;($F$274+$C300),INDEX($D$288:$W$288,,$C300)-SUM($D300:BJ300),INDEX($D$288:$W$288,,$C300)/$F$274)))</f>
        <v>0</v>
      </c>
      <c r="BL300" s="2">
        <f>IF($F$274="n/a",0,IF(BL$276&lt;=$C300,0,IF(BL$276&gt;($F$274+$C300),INDEX($D$288:$W$288,,$C300)-SUM($D300:BK300),INDEX($D$288:$W$288,,$C300)/$F$274)))</f>
        <v>0</v>
      </c>
      <c r="BM300" s="2">
        <f>IF($F$274="n/a",0,IF(BM$276&lt;=$C300,0,IF(BM$276&gt;($F$274+$C300),INDEX($D$288:$W$288,,$C300)-SUM($D300:BL300),INDEX($D$288:$W$288,,$C300)/$F$274)))</f>
        <v>0</v>
      </c>
      <c r="BN300" s="2">
        <f>IF($F$274="n/a",0,IF(BN$276&lt;=$C300,0,IF(BN$276&gt;($F$274+$C300),INDEX($D$288:$W$288,,$C300)-SUM($D300:BM300),INDEX($D$288:$W$288,,$C300)/$F$274)))</f>
        <v>0</v>
      </c>
      <c r="BO300" s="2">
        <f>IF($F$274="n/a",0,IF(BO$276&lt;=$C300,0,IF(BO$276&gt;($F$274+$C300),INDEX($D$288:$W$288,,$C300)-SUM($D300:BN300),INDEX($D$288:$W$288,,$C300)/$F$274)))</f>
        <v>0</v>
      </c>
      <c r="BP300" s="2">
        <f>IF($F$274="n/a",0,IF(BP$276&lt;=$C300,0,IF(BP$276&gt;($F$274+$C300),INDEX($D$288:$W$288,,$C300)-SUM($D300:BO300),INDEX($D$288:$W$288,,$C300)/$F$274)))</f>
        <v>0</v>
      </c>
      <c r="BQ300" s="2">
        <f>IF($F$274="n/a",0,IF(BQ$276&lt;=$C300,0,IF(BQ$276&gt;($F$274+$C300),INDEX($D$288:$W$288,,$C300)-SUM($D300:BP300),INDEX($D$288:$W$288,,$C300)/$F$274)))</f>
        <v>0</v>
      </c>
      <c r="BR300" s="2">
        <f>IF($F$274="n/a",0,IF(BR$276&lt;=$C300,0,IF(BR$276&gt;($F$274+$C300),INDEX($D$288:$W$288,,$C300)-SUM($D300:BQ300),INDEX($D$288:$W$288,,$C300)/$F$274)))</f>
        <v>0</v>
      </c>
      <c r="BS300" s="2">
        <f>IF($F$274="n/a",0,IF(BS$276&lt;=$C300,0,IF(BS$276&gt;($F$274+$C300),INDEX($D$288:$W$288,,$C300)-SUM($D300:BR300),INDEX($D$288:$W$288,,$C300)/$F$274)))</f>
        <v>0</v>
      </c>
    </row>
    <row r="301" spans="2:71" outlineLevel="1">
      <c r="B301" s="24">
        <v>2021</v>
      </c>
      <c r="C301" s="24">
        <v>11</v>
      </c>
      <c r="E301" s="2">
        <f>IF($F$274="n/a",0,IF(E$276&lt;=$C301,0,IF(E$276&gt;($F$274+$C301),INDEX($D$288:$W$288,,$C301)-SUM($D301:D301),INDEX($D$288:$W$288,,$C301)/$F$274)))</f>
        <v>0</v>
      </c>
      <c r="F301" s="2">
        <f>IF($F$274="n/a",0,IF(F$276&lt;=$C301,0,IF(F$276&gt;($F$274+$C301),INDEX($D$288:$W$288,,$C301)-SUM($D301:E301),INDEX($D$288:$W$288,,$C301)/$F$274)))</f>
        <v>0</v>
      </c>
      <c r="G301" s="2">
        <f>IF($F$274="n/a",0,IF(G$276&lt;=$C301,0,IF(G$276&gt;($F$274+$C301),INDEX($D$288:$W$288,,$C301)-SUM($D301:F301),INDEX($D$288:$W$288,,$C301)/$F$274)))</f>
        <v>0</v>
      </c>
      <c r="H301" s="2">
        <f>IF($F$274="n/a",0,IF(H$276&lt;=$C301,0,IF(H$276&gt;($F$274+$C301),INDEX($D$288:$W$288,,$C301)-SUM($D301:G301),INDEX($D$288:$W$288,,$C301)/$F$274)))</f>
        <v>0</v>
      </c>
      <c r="I301" s="2">
        <f>IF($F$274="n/a",0,IF(I$276&lt;=$C301,0,IF(I$276&gt;($F$274+$C301),INDEX($D$288:$W$288,,$C301)-SUM($D301:H301),INDEX($D$288:$W$288,,$C301)/$F$274)))</f>
        <v>0</v>
      </c>
      <c r="J301" s="2">
        <f>IF($F$274="n/a",0,IF(J$276&lt;=$C301,0,IF(J$276&gt;($F$274+$C301),INDEX($D$288:$W$288,,$C301)-SUM($D301:I301),INDEX($D$288:$W$288,,$C301)/$F$274)))</f>
        <v>0</v>
      </c>
      <c r="K301" s="2">
        <f>IF($F$274="n/a",0,IF(K$276&lt;=$C301,0,IF(K$276&gt;($F$274+$C301),INDEX($D$288:$W$288,,$C301)-SUM($D301:J301),INDEX($D$288:$W$288,,$C301)/$F$274)))</f>
        <v>0</v>
      </c>
      <c r="L301" s="2">
        <f>IF($F$274="n/a",0,IF(L$276&lt;=$C301,0,IF(L$276&gt;($F$274+$C301),INDEX($D$288:$W$288,,$C301)-SUM($D301:K301),INDEX($D$288:$W$288,,$C301)/$F$274)))</f>
        <v>0</v>
      </c>
      <c r="M301" s="2">
        <f>IF($F$274="n/a",0,IF(M$276&lt;=$C301,0,IF(M$276&gt;($F$274+$C301),INDEX($D$288:$W$288,,$C301)-SUM($D301:L301),INDEX($D$288:$W$288,,$C301)/$F$274)))</f>
        <v>0</v>
      </c>
      <c r="N301" s="2">
        <f>IF($F$274="n/a",0,IF(N$276&lt;=$C301,0,IF(N$276&gt;($F$274+$C301),INDEX($D$288:$W$288,,$C301)-SUM($D301:M301),INDEX($D$288:$W$288,,$C301)/$F$274)))</f>
        <v>0</v>
      </c>
      <c r="O301" s="2">
        <f>IF($F$274="n/a",0,IF(O$276&lt;=$C301,0,IF(O$276&gt;($F$274+$C301),INDEX($D$288:$W$288,,$C301)-SUM($D301:N301),INDEX($D$288:$W$288,,$C301)/$F$274)))</f>
        <v>7.6607302637415362</v>
      </c>
      <c r="P301" s="2">
        <f>IF($F$274="n/a",0,IF(P$276&lt;=$C301,0,IF(P$276&gt;($F$274+$C301),INDEX($D$288:$W$288,,$C301)-SUM($D301:O301),INDEX($D$288:$W$288,,$C301)/$F$274)))</f>
        <v>7.6607302637415362</v>
      </c>
      <c r="Q301" s="2">
        <f>IF($F$274="n/a",0,IF(Q$276&lt;=$C301,0,IF(Q$276&gt;($F$274+$C301),INDEX($D$288:$W$288,,$C301)-SUM($D301:P301),INDEX($D$288:$W$288,,$C301)/$F$274)))</f>
        <v>7.6607302637415362</v>
      </c>
      <c r="R301" s="2">
        <f>IF($F$274="n/a",0,IF(R$276&lt;=$C301,0,IF(R$276&gt;($F$274+$C301),INDEX($D$288:$W$288,,$C301)-SUM($D301:Q301),INDEX($D$288:$W$288,,$C301)/$F$274)))</f>
        <v>7.6607302637415362</v>
      </c>
      <c r="S301" s="2">
        <f>IF($F$274="n/a",0,IF(S$276&lt;=$C301,0,IF(S$276&gt;($F$274+$C301),INDEX($D$288:$W$288,,$C301)-SUM($D301:R301),INDEX($D$288:$W$288,,$C301)/$F$274)))</f>
        <v>7.6607302637415362</v>
      </c>
      <c r="T301" s="2">
        <f>IF($F$274="n/a",0,IF(T$276&lt;=$C301,0,IF(T$276&gt;($F$274+$C301),INDEX($D$288:$W$288,,$C301)-SUM($D301:S301),INDEX($D$288:$W$288,,$C301)/$F$274)))</f>
        <v>0</v>
      </c>
      <c r="U301" s="2">
        <f>IF($F$274="n/a",0,IF(U$276&lt;=$C301,0,IF(U$276&gt;($F$274+$C301),INDEX($D$288:$W$288,,$C301)-SUM($D301:T301),INDEX($D$288:$W$288,,$C301)/$F$274)))</f>
        <v>0</v>
      </c>
      <c r="V301" s="2">
        <f>IF($F$274="n/a",0,IF(V$276&lt;=$C301,0,IF(V$276&gt;($F$274+$C301),INDEX($D$288:$W$288,,$C301)-SUM($D301:U301),INDEX($D$288:$W$288,,$C301)/$F$274)))</f>
        <v>0</v>
      </c>
      <c r="W301" s="2">
        <f>IF($F$274="n/a",0,IF(W$276&lt;=$C301,0,IF(W$276&gt;($F$274+$C301),INDEX($D$288:$W$288,,$C301)-SUM($D301:V301),INDEX($D$288:$W$288,,$C301)/$F$274)))</f>
        <v>0</v>
      </c>
      <c r="X301" s="2">
        <f>IF($F$274="n/a",0,IF(X$276&lt;=$C301,0,IF(X$276&gt;($F$274+$C301),INDEX($D$288:$W$288,,$C301)-SUM($D301:W301),INDEX($D$288:$W$288,,$C301)/$F$274)))</f>
        <v>0</v>
      </c>
      <c r="Y301" s="2">
        <f>IF($F$274="n/a",0,IF(Y$276&lt;=$C301,0,IF(Y$276&gt;($F$274+$C301),INDEX($D$288:$W$288,,$C301)-SUM($D301:X301),INDEX($D$288:$W$288,,$C301)/$F$274)))</f>
        <v>0</v>
      </c>
      <c r="Z301" s="2">
        <f>IF($F$274="n/a",0,IF(Z$276&lt;=$C301,0,IF(Z$276&gt;($F$274+$C301),INDEX($D$288:$W$288,,$C301)-SUM($D301:Y301),INDEX($D$288:$W$288,,$C301)/$F$274)))</f>
        <v>0</v>
      </c>
      <c r="AA301" s="2">
        <f>IF($F$274="n/a",0,IF(AA$276&lt;=$C301,0,IF(AA$276&gt;($F$274+$C301),INDEX($D$288:$W$288,,$C301)-SUM($D301:Z301),INDEX($D$288:$W$288,,$C301)/$F$274)))</f>
        <v>0</v>
      </c>
      <c r="AB301" s="2">
        <f>IF($F$274="n/a",0,IF(AB$276&lt;=$C301,0,IF(AB$276&gt;($F$274+$C301),INDEX($D$288:$W$288,,$C301)-SUM($D301:AA301),INDEX($D$288:$W$288,,$C301)/$F$274)))</f>
        <v>0</v>
      </c>
      <c r="AC301" s="2">
        <f>IF($F$274="n/a",0,IF(AC$276&lt;=$C301,0,IF(AC$276&gt;($F$274+$C301),INDEX($D$288:$W$288,,$C301)-SUM($D301:AB301),INDEX($D$288:$W$288,,$C301)/$F$274)))</f>
        <v>0</v>
      </c>
      <c r="AD301" s="2">
        <f>IF($F$274="n/a",0,IF(AD$276&lt;=$C301,0,IF(AD$276&gt;($F$274+$C301),INDEX($D$288:$W$288,,$C301)-SUM($D301:AC301),INDEX($D$288:$W$288,,$C301)/$F$274)))</f>
        <v>0</v>
      </c>
      <c r="AE301" s="2">
        <f>IF($F$274="n/a",0,IF(AE$276&lt;=$C301,0,IF(AE$276&gt;($F$274+$C301),INDEX($D$288:$W$288,,$C301)-SUM($D301:AD301),INDEX($D$288:$W$288,,$C301)/$F$274)))</f>
        <v>0</v>
      </c>
      <c r="AF301" s="2">
        <f>IF($F$274="n/a",0,IF(AF$276&lt;=$C301,0,IF(AF$276&gt;($F$274+$C301),INDEX($D$288:$W$288,,$C301)-SUM($D301:AE301),INDEX($D$288:$W$288,,$C301)/$F$274)))</f>
        <v>0</v>
      </c>
      <c r="AG301" s="2">
        <f>IF($F$274="n/a",0,IF(AG$276&lt;=$C301,0,IF(AG$276&gt;($F$274+$C301),INDEX($D$288:$W$288,,$C301)-SUM($D301:AF301),INDEX($D$288:$W$288,,$C301)/$F$274)))</f>
        <v>0</v>
      </c>
      <c r="AH301" s="2">
        <f>IF($F$274="n/a",0,IF(AH$276&lt;=$C301,0,IF(AH$276&gt;($F$274+$C301),INDEX($D$288:$W$288,,$C301)-SUM($D301:AG301),INDEX($D$288:$W$288,,$C301)/$F$274)))</f>
        <v>0</v>
      </c>
      <c r="AI301" s="2">
        <f>IF($F$274="n/a",0,IF(AI$276&lt;=$C301,0,IF(AI$276&gt;($F$274+$C301),INDEX($D$288:$W$288,,$C301)-SUM($D301:AH301),INDEX($D$288:$W$288,,$C301)/$F$274)))</f>
        <v>0</v>
      </c>
      <c r="AJ301" s="2">
        <f>IF($F$274="n/a",0,IF(AJ$276&lt;=$C301,0,IF(AJ$276&gt;($F$274+$C301),INDEX($D$288:$W$288,,$C301)-SUM($D301:AI301),INDEX($D$288:$W$288,,$C301)/$F$274)))</f>
        <v>0</v>
      </c>
      <c r="AK301" s="2">
        <f>IF($F$274="n/a",0,IF(AK$276&lt;=$C301,0,IF(AK$276&gt;($F$274+$C301),INDEX($D$288:$W$288,,$C301)-SUM($D301:AJ301),INDEX($D$288:$W$288,,$C301)/$F$274)))</f>
        <v>0</v>
      </c>
      <c r="AL301" s="2">
        <f>IF($F$274="n/a",0,IF(AL$276&lt;=$C301,0,IF(AL$276&gt;($F$274+$C301),INDEX($D$288:$W$288,,$C301)-SUM($D301:AK301),INDEX($D$288:$W$288,,$C301)/$F$274)))</f>
        <v>0</v>
      </c>
      <c r="AM301" s="2">
        <f>IF($F$274="n/a",0,IF(AM$276&lt;=$C301,0,IF(AM$276&gt;($F$274+$C301),INDEX($D$288:$W$288,,$C301)-SUM($D301:AL301),INDEX($D$288:$W$288,,$C301)/$F$274)))</f>
        <v>0</v>
      </c>
      <c r="AN301" s="2">
        <f>IF($F$274="n/a",0,IF(AN$276&lt;=$C301,0,IF(AN$276&gt;($F$274+$C301),INDEX($D$288:$W$288,,$C301)-SUM($D301:AM301),INDEX($D$288:$W$288,,$C301)/$F$274)))</f>
        <v>0</v>
      </c>
      <c r="AO301" s="2">
        <f>IF($F$274="n/a",0,IF(AO$276&lt;=$C301,0,IF(AO$276&gt;($F$274+$C301),INDEX($D$288:$W$288,,$C301)-SUM($D301:AN301),INDEX($D$288:$W$288,,$C301)/$F$274)))</f>
        <v>0</v>
      </c>
      <c r="AP301" s="2">
        <f>IF($F$274="n/a",0,IF(AP$276&lt;=$C301,0,IF(AP$276&gt;($F$274+$C301),INDEX($D$288:$W$288,,$C301)-SUM($D301:AO301),INDEX($D$288:$W$288,,$C301)/$F$274)))</f>
        <v>0</v>
      </c>
      <c r="AQ301" s="2">
        <f>IF($F$274="n/a",0,IF(AQ$276&lt;=$C301,0,IF(AQ$276&gt;($F$274+$C301),INDEX($D$288:$W$288,,$C301)-SUM($D301:AP301),INDEX($D$288:$W$288,,$C301)/$F$274)))</f>
        <v>0</v>
      </c>
      <c r="AR301" s="2">
        <f>IF($F$274="n/a",0,IF(AR$276&lt;=$C301,0,IF(AR$276&gt;($F$274+$C301),INDEX($D$288:$W$288,,$C301)-SUM($D301:AQ301),INDEX($D$288:$W$288,,$C301)/$F$274)))</f>
        <v>0</v>
      </c>
      <c r="AS301" s="2">
        <f>IF($F$274="n/a",0,IF(AS$276&lt;=$C301,0,IF(AS$276&gt;($F$274+$C301),INDEX($D$288:$W$288,,$C301)-SUM($D301:AR301),INDEX($D$288:$W$288,,$C301)/$F$274)))</f>
        <v>0</v>
      </c>
      <c r="AT301" s="2">
        <f>IF($F$274="n/a",0,IF(AT$276&lt;=$C301,0,IF(AT$276&gt;($F$274+$C301),INDEX($D$288:$W$288,,$C301)-SUM($D301:AS301),INDEX($D$288:$W$288,,$C301)/$F$274)))</f>
        <v>0</v>
      </c>
      <c r="AU301" s="2">
        <f>IF($F$274="n/a",0,IF(AU$276&lt;=$C301,0,IF(AU$276&gt;($F$274+$C301),INDEX($D$288:$W$288,,$C301)-SUM($D301:AT301),INDEX($D$288:$W$288,,$C301)/$F$274)))</f>
        <v>0</v>
      </c>
      <c r="AV301" s="2">
        <f>IF($F$274="n/a",0,IF(AV$276&lt;=$C301,0,IF(AV$276&gt;($F$274+$C301),INDEX($D$288:$W$288,,$C301)-SUM($D301:AU301),INDEX($D$288:$W$288,,$C301)/$F$274)))</f>
        <v>0</v>
      </c>
      <c r="AW301" s="2">
        <f>IF($F$274="n/a",0,IF(AW$276&lt;=$C301,0,IF(AW$276&gt;($F$274+$C301),INDEX($D$288:$W$288,,$C301)-SUM($D301:AV301),INDEX($D$288:$W$288,,$C301)/$F$274)))</f>
        <v>0</v>
      </c>
      <c r="AX301" s="2">
        <f>IF($F$274="n/a",0,IF(AX$276&lt;=$C301,0,IF(AX$276&gt;($F$274+$C301),INDEX($D$288:$W$288,,$C301)-SUM($D301:AW301),INDEX($D$288:$W$288,,$C301)/$F$274)))</f>
        <v>0</v>
      </c>
      <c r="AY301" s="2">
        <f>IF($F$274="n/a",0,IF(AY$276&lt;=$C301,0,IF(AY$276&gt;($F$274+$C301),INDEX($D$288:$W$288,,$C301)-SUM($D301:AX301),INDEX($D$288:$W$288,,$C301)/$F$274)))</f>
        <v>0</v>
      </c>
      <c r="AZ301" s="2">
        <f>IF($F$274="n/a",0,IF(AZ$276&lt;=$C301,0,IF(AZ$276&gt;($F$274+$C301),INDEX($D$288:$W$288,,$C301)-SUM($D301:AY301),INDEX($D$288:$W$288,,$C301)/$F$274)))</f>
        <v>0</v>
      </c>
      <c r="BA301" s="2">
        <f>IF($F$274="n/a",0,IF(BA$276&lt;=$C301,0,IF(BA$276&gt;($F$274+$C301),INDEX($D$288:$W$288,,$C301)-SUM($D301:AZ301),INDEX($D$288:$W$288,,$C301)/$F$274)))</f>
        <v>0</v>
      </c>
      <c r="BB301" s="2">
        <f>IF($F$274="n/a",0,IF(BB$276&lt;=$C301,0,IF(BB$276&gt;($F$274+$C301),INDEX($D$288:$W$288,,$C301)-SUM($D301:BA301),INDEX($D$288:$W$288,,$C301)/$F$274)))</f>
        <v>0</v>
      </c>
      <c r="BC301" s="2">
        <f>IF($F$274="n/a",0,IF(BC$276&lt;=$C301,0,IF(BC$276&gt;($F$274+$C301),INDEX($D$288:$W$288,,$C301)-SUM($D301:BB301),INDEX($D$288:$W$288,,$C301)/$F$274)))</f>
        <v>0</v>
      </c>
      <c r="BD301" s="2">
        <f>IF($F$274="n/a",0,IF(BD$276&lt;=$C301,0,IF(BD$276&gt;($F$274+$C301),INDEX($D$288:$W$288,,$C301)-SUM($D301:BC301),INDEX($D$288:$W$288,,$C301)/$F$274)))</f>
        <v>0</v>
      </c>
      <c r="BE301" s="2">
        <f>IF($F$274="n/a",0,IF(BE$276&lt;=$C301,0,IF(BE$276&gt;($F$274+$C301),INDEX($D$288:$W$288,,$C301)-SUM($D301:BD301),INDEX($D$288:$W$288,,$C301)/$F$274)))</f>
        <v>0</v>
      </c>
      <c r="BF301" s="2">
        <f>IF($F$274="n/a",0,IF(BF$276&lt;=$C301,0,IF(BF$276&gt;($F$274+$C301),INDEX($D$288:$W$288,,$C301)-SUM($D301:BE301),INDEX($D$288:$W$288,,$C301)/$F$274)))</f>
        <v>0</v>
      </c>
      <c r="BG301" s="2">
        <f>IF($F$274="n/a",0,IF(BG$276&lt;=$C301,0,IF(BG$276&gt;($F$274+$C301),INDEX($D$288:$W$288,,$C301)-SUM($D301:BF301),INDEX($D$288:$W$288,,$C301)/$F$274)))</f>
        <v>0</v>
      </c>
      <c r="BH301" s="2">
        <f>IF($F$274="n/a",0,IF(BH$276&lt;=$C301,0,IF(BH$276&gt;($F$274+$C301),INDEX($D$288:$W$288,,$C301)-SUM($D301:BG301),INDEX($D$288:$W$288,,$C301)/$F$274)))</f>
        <v>0</v>
      </c>
      <c r="BI301" s="2">
        <f>IF($F$274="n/a",0,IF(BI$276&lt;=$C301,0,IF(BI$276&gt;($F$274+$C301),INDEX($D$288:$W$288,,$C301)-SUM($D301:BH301),INDEX($D$288:$W$288,,$C301)/$F$274)))</f>
        <v>0</v>
      </c>
      <c r="BJ301" s="2">
        <f>IF($F$274="n/a",0,IF(BJ$276&lt;=$C301,0,IF(BJ$276&gt;($F$274+$C301),INDEX($D$288:$W$288,,$C301)-SUM($D301:BI301),INDEX($D$288:$W$288,,$C301)/$F$274)))</f>
        <v>0</v>
      </c>
      <c r="BK301" s="2">
        <f>IF($F$274="n/a",0,IF(BK$276&lt;=$C301,0,IF(BK$276&gt;($F$274+$C301),INDEX($D$288:$W$288,,$C301)-SUM($D301:BJ301),INDEX($D$288:$W$288,,$C301)/$F$274)))</f>
        <v>0</v>
      </c>
      <c r="BL301" s="2">
        <f>IF($F$274="n/a",0,IF(BL$276&lt;=$C301,0,IF(BL$276&gt;($F$274+$C301),INDEX($D$288:$W$288,,$C301)-SUM($D301:BK301),INDEX($D$288:$W$288,,$C301)/$F$274)))</f>
        <v>0</v>
      </c>
      <c r="BM301" s="2">
        <f>IF($F$274="n/a",0,IF(BM$276&lt;=$C301,0,IF(BM$276&gt;($F$274+$C301),INDEX($D$288:$W$288,,$C301)-SUM($D301:BL301),INDEX($D$288:$W$288,,$C301)/$F$274)))</f>
        <v>0</v>
      </c>
      <c r="BN301" s="2">
        <f>IF($F$274="n/a",0,IF(BN$276&lt;=$C301,0,IF(BN$276&gt;($F$274+$C301),INDEX($D$288:$W$288,,$C301)-SUM($D301:BM301),INDEX($D$288:$W$288,,$C301)/$F$274)))</f>
        <v>0</v>
      </c>
      <c r="BO301" s="2">
        <f>IF($F$274="n/a",0,IF(BO$276&lt;=$C301,0,IF(BO$276&gt;($F$274+$C301),INDEX($D$288:$W$288,,$C301)-SUM($D301:BN301),INDEX($D$288:$W$288,,$C301)/$F$274)))</f>
        <v>0</v>
      </c>
      <c r="BP301" s="2">
        <f>IF($F$274="n/a",0,IF(BP$276&lt;=$C301,0,IF(BP$276&gt;($F$274+$C301),INDEX($D$288:$W$288,,$C301)-SUM($D301:BO301),INDEX($D$288:$W$288,,$C301)/$F$274)))</f>
        <v>0</v>
      </c>
      <c r="BQ301" s="2">
        <f>IF($F$274="n/a",0,IF(BQ$276&lt;=$C301,0,IF(BQ$276&gt;($F$274+$C301),INDEX($D$288:$W$288,,$C301)-SUM($D301:BP301),INDEX($D$288:$W$288,,$C301)/$F$274)))</f>
        <v>0</v>
      </c>
      <c r="BR301" s="2">
        <f>IF($F$274="n/a",0,IF(BR$276&lt;=$C301,0,IF(BR$276&gt;($F$274+$C301),INDEX($D$288:$W$288,,$C301)-SUM($D301:BQ301),INDEX($D$288:$W$288,,$C301)/$F$274)))</f>
        <v>0</v>
      </c>
      <c r="BS301" s="2">
        <f>IF($F$274="n/a",0,IF(BS$276&lt;=$C301,0,IF(BS$276&gt;($F$274+$C301),INDEX($D$288:$W$288,,$C301)-SUM($D301:BR301),INDEX($D$288:$W$288,,$C301)/$F$274)))</f>
        <v>0</v>
      </c>
    </row>
    <row r="302" spans="2:71" outlineLevel="1">
      <c r="B302" s="24">
        <v>2022</v>
      </c>
      <c r="C302" s="24">
        <v>12</v>
      </c>
      <c r="E302" s="2">
        <f>IF($F$274="n/a",0,IF(E$276&lt;=$C302,0,IF(E$276&gt;($F$274+$C302),INDEX($D$288:$W$288,,$C302)-SUM($D302:D302),INDEX($D$288:$W$288,,$C302)/$F$274)))</f>
        <v>0</v>
      </c>
      <c r="F302" s="2">
        <f>IF($F$274="n/a",0,IF(F$276&lt;=$C302,0,IF(F$276&gt;($F$274+$C302),INDEX($D$288:$W$288,,$C302)-SUM($D302:E302),INDEX($D$288:$W$288,,$C302)/$F$274)))</f>
        <v>0</v>
      </c>
      <c r="G302" s="2">
        <f>IF($F$274="n/a",0,IF(G$276&lt;=$C302,0,IF(G$276&gt;($F$274+$C302),INDEX($D$288:$W$288,,$C302)-SUM($D302:F302),INDEX($D$288:$W$288,,$C302)/$F$274)))</f>
        <v>0</v>
      </c>
      <c r="H302" s="2">
        <f>IF($F$274="n/a",0,IF(H$276&lt;=$C302,0,IF(H$276&gt;($F$274+$C302),INDEX($D$288:$W$288,,$C302)-SUM($D302:G302),INDEX($D$288:$W$288,,$C302)/$F$274)))</f>
        <v>0</v>
      </c>
      <c r="I302" s="2">
        <f>IF($F$274="n/a",0,IF(I$276&lt;=$C302,0,IF(I$276&gt;($F$274+$C302),INDEX($D$288:$W$288,,$C302)-SUM($D302:H302),INDEX($D$288:$W$288,,$C302)/$F$274)))</f>
        <v>0</v>
      </c>
      <c r="J302" s="2">
        <f>IF($F$274="n/a",0,IF(J$276&lt;=$C302,0,IF(J$276&gt;($F$274+$C302),INDEX($D$288:$W$288,,$C302)-SUM($D302:I302),INDEX($D$288:$W$288,,$C302)/$F$274)))</f>
        <v>0</v>
      </c>
      <c r="K302" s="2">
        <f>IF($F$274="n/a",0,IF(K$276&lt;=$C302,0,IF(K$276&gt;($F$274+$C302),INDEX($D$288:$W$288,,$C302)-SUM($D302:J302),INDEX($D$288:$W$288,,$C302)/$F$274)))</f>
        <v>0</v>
      </c>
      <c r="L302" s="2">
        <f>IF($F$274="n/a",0,IF(L$276&lt;=$C302,0,IF(L$276&gt;($F$274+$C302),INDEX($D$288:$W$288,,$C302)-SUM($D302:K302),INDEX($D$288:$W$288,,$C302)/$F$274)))</f>
        <v>0</v>
      </c>
      <c r="M302" s="2">
        <f>IF($F$274="n/a",0,IF(M$276&lt;=$C302,0,IF(M$276&gt;($F$274+$C302),INDEX($D$288:$W$288,,$C302)-SUM($D302:L302),INDEX($D$288:$W$288,,$C302)/$F$274)))</f>
        <v>0</v>
      </c>
      <c r="N302" s="2">
        <f>IF($F$274="n/a",0,IF(N$276&lt;=$C302,0,IF(N$276&gt;($F$274+$C302),INDEX($D$288:$W$288,,$C302)-SUM($D302:M302),INDEX($D$288:$W$288,,$C302)/$F$274)))</f>
        <v>0</v>
      </c>
      <c r="O302" s="2">
        <f>IF($F$274="n/a",0,IF(O$276&lt;=$C302,0,IF(O$276&gt;($F$274+$C302),INDEX($D$288:$W$288,,$C302)-SUM($D302:N302),INDEX($D$288:$W$288,,$C302)/$F$274)))</f>
        <v>0</v>
      </c>
      <c r="P302" s="2">
        <f>IF($F$274="n/a",0,IF(P$276&lt;=$C302,0,IF(P$276&gt;($F$274+$C302),INDEX($D$288:$W$288,,$C302)-SUM($D302:O302),INDEX($D$288:$W$288,,$C302)/$F$274)))</f>
        <v>0</v>
      </c>
      <c r="Q302" s="2">
        <f>IF($F$274="n/a",0,IF(Q$276&lt;=$C302,0,IF(Q$276&gt;($F$274+$C302),INDEX($D$288:$W$288,,$C302)-SUM($D302:P302),INDEX($D$288:$W$288,,$C302)/$F$274)))</f>
        <v>0</v>
      </c>
      <c r="R302" s="2">
        <f>IF($F$274="n/a",0,IF(R$276&lt;=$C302,0,IF(R$276&gt;($F$274+$C302),INDEX($D$288:$W$288,,$C302)-SUM($D302:Q302),INDEX($D$288:$W$288,,$C302)/$F$274)))</f>
        <v>0</v>
      </c>
      <c r="S302" s="2">
        <f>IF($F$274="n/a",0,IF(S$276&lt;=$C302,0,IF(S$276&gt;($F$274+$C302),INDEX($D$288:$W$288,,$C302)-SUM($D302:R302),INDEX($D$288:$W$288,,$C302)/$F$274)))</f>
        <v>0</v>
      </c>
      <c r="T302" s="2">
        <f>IF($F$274="n/a",0,IF(T$276&lt;=$C302,0,IF(T$276&gt;($F$274+$C302),INDEX($D$288:$W$288,,$C302)-SUM($D302:S302),INDEX($D$288:$W$288,,$C302)/$F$274)))</f>
        <v>0</v>
      </c>
      <c r="U302" s="2">
        <f>IF($F$274="n/a",0,IF(U$276&lt;=$C302,0,IF(U$276&gt;($F$274+$C302),INDEX($D$288:$W$288,,$C302)-SUM($D302:T302),INDEX($D$288:$W$288,,$C302)/$F$274)))</f>
        <v>0</v>
      </c>
      <c r="V302" s="2">
        <f>IF($F$274="n/a",0,IF(V$276&lt;=$C302,0,IF(V$276&gt;($F$274+$C302),INDEX($D$288:$W$288,,$C302)-SUM($D302:U302),INDEX($D$288:$W$288,,$C302)/$F$274)))</f>
        <v>0</v>
      </c>
      <c r="W302" s="2">
        <f>IF($F$274="n/a",0,IF(W$276&lt;=$C302,0,IF(W$276&gt;($F$274+$C302),INDEX($D$288:$W$288,,$C302)-SUM($D302:V302),INDEX($D$288:$W$288,,$C302)/$F$274)))</f>
        <v>0</v>
      </c>
      <c r="X302" s="2">
        <f>IF($F$274="n/a",0,IF(X$276&lt;=$C302,0,IF(X$276&gt;($F$274+$C302),INDEX($D$288:$W$288,,$C302)-SUM($D302:W302),INDEX($D$288:$W$288,,$C302)/$F$274)))</f>
        <v>0</v>
      </c>
      <c r="Y302" s="2">
        <f>IF($F$274="n/a",0,IF(Y$276&lt;=$C302,0,IF(Y$276&gt;($F$274+$C302),INDEX($D$288:$W$288,,$C302)-SUM($D302:X302),INDEX($D$288:$W$288,,$C302)/$F$274)))</f>
        <v>0</v>
      </c>
      <c r="Z302" s="2">
        <f>IF($F$274="n/a",0,IF(Z$276&lt;=$C302,0,IF(Z$276&gt;($F$274+$C302),INDEX($D$288:$W$288,,$C302)-SUM($D302:Y302),INDEX($D$288:$W$288,,$C302)/$F$274)))</f>
        <v>0</v>
      </c>
      <c r="AA302" s="2">
        <f>IF($F$274="n/a",0,IF(AA$276&lt;=$C302,0,IF(AA$276&gt;($F$274+$C302),INDEX($D$288:$W$288,,$C302)-SUM($D302:Z302),INDEX($D$288:$W$288,,$C302)/$F$274)))</f>
        <v>0</v>
      </c>
      <c r="AB302" s="2">
        <f>IF($F$274="n/a",0,IF(AB$276&lt;=$C302,0,IF(AB$276&gt;($F$274+$C302),INDEX($D$288:$W$288,,$C302)-SUM($D302:AA302),INDEX($D$288:$W$288,,$C302)/$F$274)))</f>
        <v>0</v>
      </c>
      <c r="AC302" s="2">
        <f>IF($F$274="n/a",0,IF(AC$276&lt;=$C302,0,IF(AC$276&gt;($F$274+$C302),INDEX($D$288:$W$288,,$C302)-SUM($D302:AB302),INDEX($D$288:$W$288,,$C302)/$F$274)))</f>
        <v>0</v>
      </c>
      <c r="AD302" s="2">
        <f>IF($F$274="n/a",0,IF(AD$276&lt;=$C302,0,IF(AD$276&gt;($F$274+$C302),INDEX($D$288:$W$288,,$C302)-SUM($D302:AC302),INDEX($D$288:$W$288,,$C302)/$F$274)))</f>
        <v>0</v>
      </c>
      <c r="AE302" s="2">
        <f>IF($F$274="n/a",0,IF(AE$276&lt;=$C302,0,IF(AE$276&gt;($F$274+$C302),INDEX($D$288:$W$288,,$C302)-SUM($D302:AD302),INDEX($D$288:$W$288,,$C302)/$F$274)))</f>
        <v>0</v>
      </c>
      <c r="AF302" s="2">
        <f>IF($F$274="n/a",0,IF(AF$276&lt;=$C302,0,IF(AF$276&gt;($F$274+$C302),INDEX($D$288:$W$288,,$C302)-SUM($D302:AE302),INDEX($D$288:$W$288,,$C302)/$F$274)))</f>
        <v>0</v>
      </c>
      <c r="AG302" s="2">
        <f>IF($F$274="n/a",0,IF(AG$276&lt;=$C302,0,IF(AG$276&gt;($F$274+$C302),INDEX($D$288:$W$288,,$C302)-SUM($D302:AF302),INDEX($D$288:$W$288,,$C302)/$F$274)))</f>
        <v>0</v>
      </c>
      <c r="AH302" s="2">
        <f>IF($F$274="n/a",0,IF(AH$276&lt;=$C302,0,IF(AH$276&gt;($F$274+$C302),INDEX($D$288:$W$288,,$C302)-SUM($D302:AG302),INDEX($D$288:$W$288,,$C302)/$F$274)))</f>
        <v>0</v>
      </c>
      <c r="AI302" s="2">
        <f>IF($F$274="n/a",0,IF(AI$276&lt;=$C302,0,IF(AI$276&gt;($F$274+$C302),INDEX($D$288:$W$288,,$C302)-SUM($D302:AH302),INDEX($D$288:$W$288,,$C302)/$F$274)))</f>
        <v>0</v>
      </c>
      <c r="AJ302" s="2">
        <f>IF($F$274="n/a",0,IF(AJ$276&lt;=$C302,0,IF(AJ$276&gt;($F$274+$C302),INDEX($D$288:$W$288,,$C302)-SUM($D302:AI302),INDEX($D$288:$W$288,,$C302)/$F$274)))</f>
        <v>0</v>
      </c>
      <c r="AK302" s="2">
        <f>IF($F$274="n/a",0,IF(AK$276&lt;=$C302,0,IF(AK$276&gt;($F$274+$C302),INDEX($D$288:$W$288,,$C302)-SUM($D302:AJ302),INDEX($D$288:$W$288,,$C302)/$F$274)))</f>
        <v>0</v>
      </c>
      <c r="AL302" s="2">
        <f>IF($F$274="n/a",0,IF(AL$276&lt;=$C302,0,IF(AL$276&gt;($F$274+$C302),INDEX($D$288:$W$288,,$C302)-SUM($D302:AK302),INDEX($D$288:$W$288,,$C302)/$F$274)))</f>
        <v>0</v>
      </c>
      <c r="AM302" s="2">
        <f>IF($F$274="n/a",0,IF(AM$276&lt;=$C302,0,IF(AM$276&gt;($F$274+$C302),INDEX($D$288:$W$288,,$C302)-SUM($D302:AL302),INDEX($D$288:$W$288,,$C302)/$F$274)))</f>
        <v>0</v>
      </c>
      <c r="AN302" s="2">
        <f>IF($F$274="n/a",0,IF(AN$276&lt;=$C302,0,IF(AN$276&gt;($F$274+$C302),INDEX($D$288:$W$288,,$C302)-SUM($D302:AM302),INDEX($D$288:$W$288,,$C302)/$F$274)))</f>
        <v>0</v>
      </c>
      <c r="AO302" s="2">
        <f>IF($F$274="n/a",0,IF(AO$276&lt;=$C302,0,IF(AO$276&gt;($F$274+$C302),INDEX($D$288:$W$288,,$C302)-SUM($D302:AN302),INDEX($D$288:$W$288,,$C302)/$F$274)))</f>
        <v>0</v>
      </c>
      <c r="AP302" s="2">
        <f>IF($F$274="n/a",0,IF(AP$276&lt;=$C302,0,IF(AP$276&gt;($F$274+$C302),INDEX($D$288:$W$288,,$C302)-SUM($D302:AO302),INDEX($D$288:$W$288,,$C302)/$F$274)))</f>
        <v>0</v>
      </c>
      <c r="AQ302" s="2">
        <f>IF($F$274="n/a",0,IF(AQ$276&lt;=$C302,0,IF(AQ$276&gt;($F$274+$C302),INDEX($D$288:$W$288,,$C302)-SUM($D302:AP302),INDEX($D$288:$W$288,,$C302)/$F$274)))</f>
        <v>0</v>
      </c>
      <c r="AR302" s="2">
        <f>IF($F$274="n/a",0,IF(AR$276&lt;=$C302,0,IF(AR$276&gt;($F$274+$C302),INDEX($D$288:$W$288,,$C302)-SUM($D302:AQ302),INDEX($D$288:$W$288,,$C302)/$F$274)))</f>
        <v>0</v>
      </c>
      <c r="AS302" s="2">
        <f>IF($F$274="n/a",0,IF(AS$276&lt;=$C302,0,IF(AS$276&gt;($F$274+$C302),INDEX($D$288:$W$288,,$C302)-SUM($D302:AR302),INDEX($D$288:$W$288,,$C302)/$F$274)))</f>
        <v>0</v>
      </c>
      <c r="AT302" s="2">
        <f>IF($F$274="n/a",0,IF(AT$276&lt;=$C302,0,IF(AT$276&gt;($F$274+$C302),INDEX($D$288:$W$288,,$C302)-SUM($D302:AS302),INDEX($D$288:$W$288,,$C302)/$F$274)))</f>
        <v>0</v>
      </c>
      <c r="AU302" s="2">
        <f>IF($F$274="n/a",0,IF(AU$276&lt;=$C302,0,IF(AU$276&gt;($F$274+$C302),INDEX($D$288:$W$288,,$C302)-SUM($D302:AT302),INDEX($D$288:$W$288,,$C302)/$F$274)))</f>
        <v>0</v>
      </c>
      <c r="AV302" s="2">
        <f>IF($F$274="n/a",0,IF(AV$276&lt;=$C302,0,IF(AV$276&gt;($F$274+$C302),INDEX($D$288:$W$288,,$C302)-SUM($D302:AU302),INDEX($D$288:$W$288,,$C302)/$F$274)))</f>
        <v>0</v>
      </c>
      <c r="AW302" s="2">
        <f>IF($F$274="n/a",0,IF(AW$276&lt;=$C302,0,IF(AW$276&gt;($F$274+$C302),INDEX($D$288:$W$288,,$C302)-SUM($D302:AV302),INDEX($D$288:$W$288,,$C302)/$F$274)))</f>
        <v>0</v>
      </c>
      <c r="AX302" s="2">
        <f>IF($F$274="n/a",0,IF(AX$276&lt;=$C302,0,IF(AX$276&gt;($F$274+$C302),INDEX($D$288:$W$288,,$C302)-SUM($D302:AW302),INDEX($D$288:$W$288,,$C302)/$F$274)))</f>
        <v>0</v>
      </c>
      <c r="AY302" s="2">
        <f>IF($F$274="n/a",0,IF(AY$276&lt;=$C302,0,IF(AY$276&gt;($F$274+$C302),INDEX($D$288:$W$288,,$C302)-SUM($D302:AX302),INDEX($D$288:$W$288,,$C302)/$F$274)))</f>
        <v>0</v>
      </c>
      <c r="AZ302" s="2">
        <f>IF($F$274="n/a",0,IF(AZ$276&lt;=$C302,0,IF(AZ$276&gt;($F$274+$C302),INDEX($D$288:$W$288,,$C302)-SUM($D302:AY302),INDEX($D$288:$W$288,,$C302)/$F$274)))</f>
        <v>0</v>
      </c>
      <c r="BA302" s="2">
        <f>IF($F$274="n/a",0,IF(BA$276&lt;=$C302,0,IF(BA$276&gt;($F$274+$C302),INDEX($D$288:$W$288,,$C302)-SUM($D302:AZ302),INDEX($D$288:$W$288,,$C302)/$F$274)))</f>
        <v>0</v>
      </c>
      <c r="BB302" s="2">
        <f>IF($F$274="n/a",0,IF(BB$276&lt;=$C302,0,IF(BB$276&gt;($F$274+$C302),INDEX($D$288:$W$288,,$C302)-SUM($D302:BA302),INDEX($D$288:$W$288,,$C302)/$F$274)))</f>
        <v>0</v>
      </c>
      <c r="BC302" s="2">
        <f>IF($F$274="n/a",0,IF(BC$276&lt;=$C302,0,IF(BC$276&gt;($F$274+$C302),INDEX($D$288:$W$288,,$C302)-SUM($D302:BB302),INDEX($D$288:$W$288,,$C302)/$F$274)))</f>
        <v>0</v>
      </c>
      <c r="BD302" s="2">
        <f>IF($F$274="n/a",0,IF(BD$276&lt;=$C302,0,IF(BD$276&gt;($F$274+$C302),INDEX($D$288:$W$288,,$C302)-SUM($D302:BC302),INDEX($D$288:$W$288,,$C302)/$F$274)))</f>
        <v>0</v>
      </c>
      <c r="BE302" s="2">
        <f>IF($F$274="n/a",0,IF(BE$276&lt;=$C302,0,IF(BE$276&gt;($F$274+$C302),INDEX($D$288:$W$288,,$C302)-SUM($D302:BD302),INDEX($D$288:$W$288,,$C302)/$F$274)))</f>
        <v>0</v>
      </c>
      <c r="BF302" s="2">
        <f>IF($F$274="n/a",0,IF(BF$276&lt;=$C302,0,IF(BF$276&gt;($F$274+$C302),INDEX($D$288:$W$288,,$C302)-SUM($D302:BE302),INDEX($D$288:$W$288,,$C302)/$F$274)))</f>
        <v>0</v>
      </c>
      <c r="BG302" s="2">
        <f>IF($F$274="n/a",0,IF(BG$276&lt;=$C302,0,IF(BG$276&gt;($F$274+$C302),INDEX($D$288:$W$288,,$C302)-SUM($D302:BF302),INDEX($D$288:$W$288,,$C302)/$F$274)))</f>
        <v>0</v>
      </c>
      <c r="BH302" s="2">
        <f>IF($F$274="n/a",0,IF(BH$276&lt;=$C302,0,IF(BH$276&gt;($F$274+$C302),INDEX($D$288:$W$288,,$C302)-SUM($D302:BG302),INDEX($D$288:$W$288,,$C302)/$F$274)))</f>
        <v>0</v>
      </c>
      <c r="BI302" s="2">
        <f>IF($F$274="n/a",0,IF(BI$276&lt;=$C302,0,IF(BI$276&gt;($F$274+$C302),INDEX($D$288:$W$288,,$C302)-SUM($D302:BH302),INDEX($D$288:$W$288,,$C302)/$F$274)))</f>
        <v>0</v>
      </c>
      <c r="BJ302" s="2">
        <f>IF($F$274="n/a",0,IF(BJ$276&lt;=$C302,0,IF(BJ$276&gt;($F$274+$C302),INDEX($D$288:$W$288,,$C302)-SUM($D302:BI302),INDEX($D$288:$W$288,,$C302)/$F$274)))</f>
        <v>0</v>
      </c>
      <c r="BK302" s="2">
        <f>IF($F$274="n/a",0,IF(BK$276&lt;=$C302,0,IF(BK$276&gt;($F$274+$C302),INDEX($D$288:$W$288,,$C302)-SUM($D302:BJ302),INDEX($D$288:$W$288,,$C302)/$F$274)))</f>
        <v>0</v>
      </c>
      <c r="BL302" s="2">
        <f>IF($F$274="n/a",0,IF(BL$276&lt;=$C302,0,IF(BL$276&gt;($F$274+$C302),INDEX($D$288:$W$288,,$C302)-SUM($D302:BK302),INDEX($D$288:$W$288,,$C302)/$F$274)))</f>
        <v>0</v>
      </c>
      <c r="BM302" s="2">
        <f>IF($F$274="n/a",0,IF(BM$276&lt;=$C302,0,IF(BM$276&gt;($F$274+$C302),INDEX($D$288:$W$288,,$C302)-SUM($D302:BL302),INDEX($D$288:$W$288,,$C302)/$F$274)))</f>
        <v>0</v>
      </c>
      <c r="BN302" s="2">
        <f>IF($F$274="n/a",0,IF(BN$276&lt;=$C302,0,IF(BN$276&gt;($F$274+$C302),INDEX($D$288:$W$288,,$C302)-SUM($D302:BM302),INDEX($D$288:$W$288,,$C302)/$F$274)))</f>
        <v>0</v>
      </c>
      <c r="BO302" s="2">
        <f>IF($F$274="n/a",0,IF(BO$276&lt;=$C302,0,IF(BO$276&gt;($F$274+$C302),INDEX($D$288:$W$288,,$C302)-SUM($D302:BN302),INDEX($D$288:$W$288,,$C302)/$F$274)))</f>
        <v>0</v>
      </c>
      <c r="BP302" s="2">
        <f>IF($F$274="n/a",0,IF(BP$276&lt;=$C302,0,IF(BP$276&gt;($F$274+$C302),INDEX($D$288:$W$288,,$C302)-SUM($D302:BO302),INDEX($D$288:$W$288,,$C302)/$F$274)))</f>
        <v>0</v>
      </c>
      <c r="BQ302" s="2">
        <f>IF($F$274="n/a",0,IF(BQ$276&lt;=$C302,0,IF(BQ$276&gt;($F$274+$C302),INDEX($D$288:$W$288,,$C302)-SUM($D302:BP302),INDEX($D$288:$W$288,,$C302)/$F$274)))</f>
        <v>0</v>
      </c>
      <c r="BR302" s="2">
        <f>IF($F$274="n/a",0,IF(BR$276&lt;=$C302,0,IF(BR$276&gt;($F$274+$C302),INDEX($D$288:$W$288,,$C302)-SUM($D302:BQ302),INDEX($D$288:$W$288,,$C302)/$F$274)))</f>
        <v>0</v>
      </c>
      <c r="BS302" s="2">
        <f>IF($F$274="n/a",0,IF(BS$276&lt;=$C302,0,IF(BS$276&gt;($F$274+$C302),INDEX($D$288:$W$288,,$C302)-SUM($D302:BR302),INDEX($D$288:$W$288,,$C302)/$F$274)))</f>
        <v>0</v>
      </c>
    </row>
    <row r="303" spans="2:71" outlineLevel="1">
      <c r="B303" s="24">
        <v>2023</v>
      </c>
      <c r="C303" s="24">
        <v>13</v>
      </c>
      <c r="E303" s="2">
        <f>IF($F$274="n/a",0,IF(E$276&lt;=$C303,0,IF(E$276&gt;($F$274+$C303),INDEX($D$288:$W$288,,$C303)-SUM($D303:D303),INDEX($D$288:$W$288,,$C303)/$F$274)))</f>
        <v>0</v>
      </c>
      <c r="F303" s="2">
        <f>IF($F$274="n/a",0,IF(F$276&lt;=$C303,0,IF(F$276&gt;($F$274+$C303),INDEX($D$288:$W$288,,$C303)-SUM($D303:E303),INDEX($D$288:$W$288,,$C303)/$F$274)))</f>
        <v>0</v>
      </c>
      <c r="G303" s="2">
        <f>IF($F$274="n/a",0,IF(G$276&lt;=$C303,0,IF(G$276&gt;($F$274+$C303),INDEX($D$288:$W$288,,$C303)-SUM($D303:F303),INDEX($D$288:$W$288,,$C303)/$F$274)))</f>
        <v>0</v>
      </c>
      <c r="H303" s="2">
        <f>IF($F$274="n/a",0,IF(H$276&lt;=$C303,0,IF(H$276&gt;($F$274+$C303),INDEX($D$288:$W$288,,$C303)-SUM($D303:G303),INDEX($D$288:$W$288,,$C303)/$F$274)))</f>
        <v>0</v>
      </c>
      <c r="I303" s="2">
        <f>IF($F$274="n/a",0,IF(I$276&lt;=$C303,0,IF(I$276&gt;($F$274+$C303),INDEX($D$288:$W$288,,$C303)-SUM($D303:H303),INDEX($D$288:$W$288,,$C303)/$F$274)))</f>
        <v>0</v>
      </c>
      <c r="J303" s="2">
        <f>IF($F$274="n/a",0,IF(J$276&lt;=$C303,0,IF(J$276&gt;($F$274+$C303),INDEX($D$288:$W$288,,$C303)-SUM($D303:I303),INDEX($D$288:$W$288,,$C303)/$F$274)))</f>
        <v>0</v>
      </c>
      <c r="K303" s="2">
        <f>IF($F$274="n/a",0,IF(K$276&lt;=$C303,0,IF(K$276&gt;($F$274+$C303),INDEX($D$288:$W$288,,$C303)-SUM($D303:J303),INDEX($D$288:$W$288,,$C303)/$F$274)))</f>
        <v>0</v>
      </c>
      <c r="L303" s="2">
        <f>IF($F$274="n/a",0,IF(L$276&lt;=$C303,0,IF(L$276&gt;($F$274+$C303),INDEX($D$288:$W$288,,$C303)-SUM($D303:K303),INDEX($D$288:$W$288,,$C303)/$F$274)))</f>
        <v>0</v>
      </c>
      <c r="M303" s="2">
        <f>IF($F$274="n/a",0,IF(M$276&lt;=$C303,0,IF(M$276&gt;($F$274+$C303),INDEX($D$288:$W$288,,$C303)-SUM($D303:L303),INDEX($D$288:$W$288,,$C303)/$F$274)))</f>
        <v>0</v>
      </c>
      <c r="N303" s="2">
        <f>IF($F$274="n/a",0,IF(N$276&lt;=$C303,0,IF(N$276&gt;($F$274+$C303),INDEX($D$288:$W$288,,$C303)-SUM($D303:M303),INDEX($D$288:$W$288,,$C303)/$F$274)))</f>
        <v>0</v>
      </c>
      <c r="O303" s="2">
        <f>IF($F$274="n/a",0,IF(O$276&lt;=$C303,0,IF(O$276&gt;($F$274+$C303),INDEX($D$288:$W$288,,$C303)-SUM($D303:N303),INDEX($D$288:$W$288,,$C303)/$F$274)))</f>
        <v>0</v>
      </c>
      <c r="P303" s="2">
        <f>IF($F$274="n/a",0,IF(P$276&lt;=$C303,0,IF(P$276&gt;($F$274+$C303),INDEX($D$288:$W$288,,$C303)-SUM($D303:O303),INDEX($D$288:$W$288,,$C303)/$F$274)))</f>
        <v>0</v>
      </c>
      <c r="Q303" s="2">
        <f>IF($F$274="n/a",0,IF(Q$276&lt;=$C303,0,IF(Q$276&gt;($F$274+$C303),INDEX($D$288:$W$288,,$C303)-SUM($D303:P303),INDEX($D$288:$W$288,,$C303)/$F$274)))</f>
        <v>0</v>
      </c>
      <c r="R303" s="2">
        <f>IF($F$274="n/a",0,IF(R$276&lt;=$C303,0,IF(R$276&gt;($F$274+$C303),INDEX($D$288:$W$288,,$C303)-SUM($D303:Q303),INDEX($D$288:$W$288,,$C303)/$F$274)))</f>
        <v>0</v>
      </c>
      <c r="S303" s="2">
        <f>IF($F$274="n/a",0,IF(S$276&lt;=$C303,0,IF(S$276&gt;($F$274+$C303),INDEX($D$288:$W$288,,$C303)-SUM($D303:R303),INDEX($D$288:$W$288,,$C303)/$F$274)))</f>
        <v>0</v>
      </c>
      <c r="T303" s="2">
        <f>IF($F$274="n/a",0,IF(T$276&lt;=$C303,0,IF(T$276&gt;($F$274+$C303),INDEX($D$288:$W$288,,$C303)-SUM($D303:S303),INDEX($D$288:$W$288,,$C303)/$F$274)))</f>
        <v>0</v>
      </c>
      <c r="U303" s="2">
        <f>IF($F$274="n/a",0,IF(U$276&lt;=$C303,0,IF(U$276&gt;($F$274+$C303),INDEX($D$288:$W$288,,$C303)-SUM($D303:T303),INDEX($D$288:$W$288,,$C303)/$F$274)))</f>
        <v>0</v>
      </c>
      <c r="V303" s="2">
        <f>IF($F$274="n/a",0,IF(V$276&lt;=$C303,0,IF(V$276&gt;($F$274+$C303),INDEX($D$288:$W$288,,$C303)-SUM($D303:U303),INDEX($D$288:$W$288,,$C303)/$F$274)))</f>
        <v>0</v>
      </c>
      <c r="W303" s="2">
        <f>IF($F$274="n/a",0,IF(W$276&lt;=$C303,0,IF(W$276&gt;($F$274+$C303),INDEX($D$288:$W$288,,$C303)-SUM($D303:V303),INDEX($D$288:$W$288,,$C303)/$F$274)))</f>
        <v>0</v>
      </c>
      <c r="X303" s="2">
        <f>IF($F$274="n/a",0,IF(X$276&lt;=$C303,0,IF(X$276&gt;($F$274+$C303),INDEX($D$288:$W$288,,$C303)-SUM($D303:W303),INDEX($D$288:$W$288,,$C303)/$F$274)))</f>
        <v>0</v>
      </c>
      <c r="Y303" s="2">
        <f>IF($F$274="n/a",0,IF(Y$276&lt;=$C303,0,IF(Y$276&gt;($F$274+$C303),INDEX($D$288:$W$288,,$C303)-SUM($D303:X303),INDEX($D$288:$W$288,,$C303)/$F$274)))</f>
        <v>0</v>
      </c>
      <c r="Z303" s="2">
        <f>IF($F$274="n/a",0,IF(Z$276&lt;=$C303,0,IF(Z$276&gt;($F$274+$C303),INDEX($D$288:$W$288,,$C303)-SUM($D303:Y303),INDEX($D$288:$W$288,,$C303)/$F$274)))</f>
        <v>0</v>
      </c>
      <c r="AA303" s="2">
        <f>IF($F$274="n/a",0,IF(AA$276&lt;=$C303,0,IF(AA$276&gt;($F$274+$C303),INDEX($D$288:$W$288,,$C303)-SUM($D303:Z303),INDEX($D$288:$W$288,,$C303)/$F$274)))</f>
        <v>0</v>
      </c>
      <c r="AB303" s="2">
        <f>IF($F$274="n/a",0,IF(AB$276&lt;=$C303,0,IF(AB$276&gt;($F$274+$C303),INDEX($D$288:$W$288,,$C303)-SUM($D303:AA303),INDEX($D$288:$W$288,,$C303)/$F$274)))</f>
        <v>0</v>
      </c>
      <c r="AC303" s="2">
        <f>IF($F$274="n/a",0,IF(AC$276&lt;=$C303,0,IF(AC$276&gt;($F$274+$C303),INDEX($D$288:$W$288,,$C303)-SUM($D303:AB303),INDEX($D$288:$W$288,,$C303)/$F$274)))</f>
        <v>0</v>
      </c>
      <c r="AD303" s="2">
        <f>IF($F$274="n/a",0,IF(AD$276&lt;=$C303,0,IF(AD$276&gt;($F$274+$C303),INDEX($D$288:$W$288,,$C303)-SUM($D303:AC303),INDEX($D$288:$W$288,,$C303)/$F$274)))</f>
        <v>0</v>
      </c>
      <c r="AE303" s="2">
        <f>IF($F$274="n/a",0,IF(AE$276&lt;=$C303,0,IF(AE$276&gt;($F$274+$C303),INDEX($D$288:$W$288,,$C303)-SUM($D303:AD303),INDEX($D$288:$W$288,,$C303)/$F$274)))</f>
        <v>0</v>
      </c>
      <c r="AF303" s="2">
        <f>IF($F$274="n/a",0,IF(AF$276&lt;=$C303,0,IF(AF$276&gt;($F$274+$C303),INDEX($D$288:$W$288,,$C303)-SUM($D303:AE303),INDEX($D$288:$W$288,,$C303)/$F$274)))</f>
        <v>0</v>
      </c>
      <c r="AG303" s="2">
        <f>IF($F$274="n/a",0,IF(AG$276&lt;=$C303,0,IF(AG$276&gt;($F$274+$C303),INDEX($D$288:$W$288,,$C303)-SUM($D303:AF303),INDEX($D$288:$W$288,,$C303)/$F$274)))</f>
        <v>0</v>
      </c>
      <c r="AH303" s="2">
        <f>IF($F$274="n/a",0,IF(AH$276&lt;=$C303,0,IF(AH$276&gt;($F$274+$C303),INDEX($D$288:$W$288,,$C303)-SUM($D303:AG303),INDEX($D$288:$W$288,,$C303)/$F$274)))</f>
        <v>0</v>
      </c>
      <c r="AI303" s="2">
        <f>IF($F$274="n/a",0,IF(AI$276&lt;=$C303,0,IF(AI$276&gt;($F$274+$C303),INDEX($D$288:$W$288,,$C303)-SUM($D303:AH303),INDEX($D$288:$W$288,,$C303)/$F$274)))</f>
        <v>0</v>
      </c>
      <c r="AJ303" s="2">
        <f>IF($F$274="n/a",0,IF(AJ$276&lt;=$C303,0,IF(AJ$276&gt;($F$274+$C303),INDEX($D$288:$W$288,,$C303)-SUM($D303:AI303),INDEX($D$288:$W$288,,$C303)/$F$274)))</f>
        <v>0</v>
      </c>
      <c r="AK303" s="2">
        <f>IF($F$274="n/a",0,IF(AK$276&lt;=$C303,0,IF(AK$276&gt;($F$274+$C303),INDEX($D$288:$W$288,,$C303)-SUM($D303:AJ303),INDEX($D$288:$W$288,,$C303)/$F$274)))</f>
        <v>0</v>
      </c>
      <c r="AL303" s="2">
        <f>IF($F$274="n/a",0,IF(AL$276&lt;=$C303,0,IF(AL$276&gt;($F$274+$C303),INDEX($D$288:$W$288,,$C303)-SUM($D303:AK303),INDEX($D$288:$W$288,,$C303)/$F$274)))</f>
        <v>0</v>
      </c>
      <c r="AM303" s="2">
        <f>IF($F$274="n/a",0,IF(AM$276&lt;=$C303,0,IF(AM$276&gt;($F$274+$C303),INDEX($D$288:$W$288,,$C303)-SUM($D303:AL303),INDEX($D$288:$W$288,,$C303)/$F$274)))</f>
        <v>0</v>
      </c>
      <c r="AN303" s="2">
        <f>IF($F$274="n/a",0,IF(AN$276&lt;=$C303,0,IF(AN$276&gt;($F$274+$C303),INDEX($D$288:$W$288,,$C303)-SUM($D303:AM303),INDEX($D$288:$W$288,,$C303)/$F$274)))</f>
        <v>0</v>
      </c>
      <c r="AO303" s="2">
        <f>IF($F$274="n/a",0,IF(AO$276&lt;=$C303,0,IF(AO$276&gt;($F$274+$C303),INDEX($D$288:$W$288,,$C303)-SUM($D303:AN303),INDEX($D$288:$W$288,,$C303)/$F$274)))</f>
        <v>0</v>
      </c>
      <c r="AP303" s="2">
        <f>IF($F$274="n/a",0,IF(AP$276&lt;=$C303,0,IF(AP$276&gt;($F$274+$C303),INDEX($D$288:$W$288,,$C303)-SUM($D303:AO303),INDEX($D$288:$W$288,,$C303)/$F$274)))</f>
        <v>0</v>
      </c>
      <c r="AQ303" s="2">
        <f>IF($F$274="n/a",0,IF(AQ$276&lt;=$C303,0,IF(AQ$276&gt;($F$274+$C303),INDEX($D$288:$W$288,,$C303)-SUM($D303:AP303),INDEX($D$288:$W$288,,$C303)/$F$274)))</f>
        <v>0</v>
      </c>
      <c r="AR303" s="2">
        <f>IF($F$274="n/a",0,IF(AR$276&lt;=$C303,0,IF(AR$276&gt;($F$274+$C303),INDEX($D$288:$W$288,,$C303)-SUM($D303:AQ303),INDEX($D$288:$W$288,,$C303)/$F$274)))</f>
        <v>0</v>
      </c>
      <c r="AS303" s="2">
        <f>IF($F$274="n/a",0,IF(AS$276&lt;=$C303,0,IF(AS$276&gt;($F$274+$C303),INDEX($D$288:$W$288,,$C303)-SUM($D303:AR303),INDEX($D$288:$W$288,,$C303)/$F$274)))</f>
        <v>0</v>
      </c>
      <c r="AT303" s="2">
        <f>IF($F$274="n/a",0,IF(AT$276&lt;=$C303,0,IF(AT$276&gt;($F$274+$C303),INDEX($D$288:$W$288,,$C303)-SUM($D303:AS303),INDEX($D$288:$W$288,,$C303)/$F$274)))</f>
        <v>0</v>
      </c>
      <c r="AU303" s="2">
        <f>IF($F$274="n/a",0,IF(AU$276&lt;=$C303,0,IF(AU$276&gt;($F$274+$C303),INDEX($D$288:$W$288,,$C303)-SUM($D303:AT303),INDEX($D$288:$W$288,,$C303)/$F$274)))</f>
        <v>0</v>
      </c>
      <c r="AV303" s="2">
        <f>IF($F$274="n/a",0,IF(AV$276&lt;=$C303,0,IF(AV$276&gt;($F$274+$C303),INDEX($D$288:$W$288,,$C303)-SUM($D303:AU303),INDEX($D$288:$W$288,,$C303)/$F$274)))</f>
        <v>0</v>
      </c>
      <c r="AW303" s="2">
        <f>IF($F$274="n/a",0,IF(AW$276&lt;=$C303,0,IF(AW$276&gt;($F$274+$C303),INDEX($D$288:$W$288,,$C303)-SUM($D303:AV303),INDEX($D$288:$W$288,,$C303)/$F$274)))</f>
        <v>0</v>
      </c>
      <c r="AX303" s="2">
        <f>IF($F$274="n/a",0,IF(AX$276&lt;=$C303,0,IF(AX$276&gt;($F$274+$C303),INDEX($D$288:$W$288,,$C303)-SUM($D303:AW303),INDEX($D$288:$W$288,,$C303)/$F$274)))</f>
        <v>0</v>
      </c>
      <c r="AY303" s="2">
        <f>IF($F$274="n/a",0,IF(AY$276&lt;=$C303,0,IF(AY$276&gt;($F$274+$C303),INDEX($D$288:$W$288,,$C303)-SUM($D303:AX303),INDEX($D$288:$W$288,,$C303)/$F$274)))</f>
        <v>0</v>
      </c>
      <c r="AZ303" s="2">
        <f>IF($F$274="n/a",0,IF(AZ$276&lt;=$C303,0,IF(AZ$276&gt;($F$274+$C303),INDEX($D$288:$W$288,,$C303)-SUM($D303:AY303),INDEX($D$288:$W$288,,$C303)/$F$274)))</f>
        <v>0</v>
      </c>
      <c r="BA303" s="2">
        <f>IF($F$274="n/a",0,IF(BA$276&lt;=$C303,0,IF(BA$276&gt;($F$274+$C303),INDEX($D$288:$W$288,,$C303)-SUM($D303:AZ303),INDEX($D$288:$W$288,,$C303)/$F$274)))</f>
        <v>0</v>
      </c>
      <c r="BB303" s="2">
        <f>IF($F$274="n/a",0,IF(BB$276&lt;=$C303,0,IF(BB$276&gt;($F$274+$C303),INDEX($D$288:$W$288,,$C303)-SUM($D303:BA303),INDEX($D$288:$W$288,,$C303)/$F$274)))</f>
        <v>0</v>
      </c>
      <c r="BC303" s="2">
        <f>IF($F$274="n/a",0,IF(BC$276&lt;=$C303,0,IF(BC$276&gt;($F$274+$C303),INDEX($D$288:$W$288,,$C303)-SUM($D303:BB303),INDEX($D$288:$W$288,,$C303)/$F$274)))</f>
        <v>0</v>
      </c>
      <c r="BD303" s="2">
        <f>IF($F$274="n/a",0,IF(BD$276&lt;=$C303,0,IF(BD$276&gt;($F$274+$C303),INDEX($D$288:$W$288,,$C303)-SUM($D303:BC303),INDEX($D$288:$W$288,,$C303)/$F$274)))</f>
        <v>0</v>
      </c>
      <c r="BE303" s="2">
        <f>IF($F$274="n/a",0,IF(BE$276&lt;=$C303,0,IF(BE$276&gt;($F$274+$C303),INDEX($D$288:$W$288,,$C303)-SUM($D303:BD303),INDEX($D$288:$W$288,,$C303)/$F$274)))</f>
        <v>0</v>
      </c>
      <c r="BF303" s="2">
        <f>IF($F$274="n/a",0,IF(BF$276&lt;=$C303,0,IF(BF$276&gt;($F$274+$C303),INDEX($D$288:$W$288,,$C303)-SUM($D303:BE303),INDEX($D$288:$W$288,,$C303)/$F$274)))</f>
        <v>0</v>
      </c>
      <c r="BG303" s="2">
        <f>IF($F$274="n/a",0,IF(BG$276&lt;=$C303,0,IF(BG$276&gt;($F$274+$C303),INDEX($D$288:$W$288,,$C303)-SUM($D303:BF303),INDEX($D$288:$W$288,,$C303)/$F$274)))</f>
        <v>0</v>
      </c>
      <c r="BH303" s="2">
        <f>IF($F$274="n/a",0,IF(BH$276&lt;=$C303,0,IF(BH$276&gt;($F$274+$C303),INDEX($D$288:$W$288,,$C303)-SUM($D303:BG303),INDEX($D$288:$W$288,,$C303)/$F$274)))</f>
        <v>0</v>
      </c>
      <c r="BI303" s="2">
        <f>IF($F$274="n/a",0,IF(BI$276&lt;=$C303,0,IF(BI$276&gt;($F$274+$C303),INDEX($D$288:$W$288,,$C303)-SUM($D303:BH303),INDEX($D$288:$W$288,,$C303)/$F$274)))</f>
        <v>0</v>
      </c>
      <c r="BJ303" s="2">
        <f>IF($F$274="n/a",0,IF(BJ$276&lt;=$C303,0,IF(BJ$276&gt;($F$274+$C303),INDEX($D$288:$W$288,,$C303)-SUM($D303:BI303),INDEX($D$288:$W$288,,$C303)/$F$274)))</f>
        <v>0</v>
      </c>
      <c r="BK303" s="2">
        <f>IF($F$274="n/a",0,IF(BK$276&lt;=$C303,0,IF(BK$276&gt;($F$274+$C303),INDEX($D$288:$W$288,,$C303)-SUM($D303:BJ303),INDEX($D$288:$W$288,,$C303)/$F$274)))</f>
        <v>0</v>
      </c>
      <c r="BL303" s="2">
        <f>IF($F$274="n/a",0,IF(BL$276&lt;=$C303,0,IF(BL$276&gt;($F$274+$C303),INDEX($D$288:$W$288,,$C303)-SUM($D303:BK303),INDEX($D$288:$W$288,,$C303)/$F$274)))</f>
        <v>0</v>
      </c>
      <c r="BM303" s="2">
        <f>IF($F$274="n/a",0,IF(BM$276&lt;=$C303,0,IF(BM$276&gt;($F$274+$C303),INDEX($D$288:$W$288,,$C303)-SUM($D303:BL303),INDEX($D$288:$W$288,,$C303)/$F$274)))</f>
        <v>0</v>
      </c>
      <c r="BN303" s="2">
        <f>IF($F$274="n/a",0,IF(BN$276&lt;=$C303,0,IF(BN$276&gt;($F$274+$C303),INDEX($D$288:$W$288,,$C303)-SUM($D303:BM303),INDEX($D$288:$W$288,,$C303)/$F$274)))</f>
        <v>0</v>
      </c>
      <c r="BO303" s="2">
        <f>IF($F$274="n/a",0,IF(BO$276&lt;=$C303,0,IF(BO$276&gt;($F$274+$C303),INDEX($D$288:$W$288,,$C303)-SUM($D303:BN303),INDEX($D$288:$W$288,,$C303)/$F$274)))</f>
        <v>0</v>
      </c>
      <c r="BP303" s="2">
        <f>IF($F$274="n/a",0,IF(BP$276&lt;=$C303,0,IF(BP$276&gt;($F$274+$C303),INDEX($D$288:$W$288,,$C303)-SUM($D303:BO303),INDEX($D$288:$W$288,,$C303)/$F$274)))</f>
        <v>0</v>
      </c>
      <c r="BQ303" s="2">
        <f>IF($F$274="n/a",0,IF(BQ$276&lt;=$C303,0,IF(BQ$276&gt;($F$274+$C303),INDEX($D$288:$W$288,,$C303)-SUM($D303:BP303),INDEX($D$288:$W$288,,$C303)/$F$274)))</f>
        <v>0</v>
      </c>
      <c r="BR303" s="2">
        <f>IF($F$274="n/a",0,IF(BR$276&lt;=$C303,0,IF(BR$276&gt;($F$274+$C303),INDEX($D$288:$W$288,,$C303)-SUM($D303:BQ303),INDEX($D$288:$W$288,,$C303)/$F$274)))</f>
        <v>0</v>
      </c>
      <c r="BS303" s="2">
        <f>IF($F$274="n/a",0,IF(BS$276&lt;=$C303,0,IF(BS$276&gt;($F$274+$C303),INDEX($D$288:$W$288,,$C303)-SUM($D303:BR303),INDEX($D$288:$W$288,,$C303)/$F$274)))</f>
        <v>0</v>
      </c>
    </row>
    <row r="304" spans="2:71" outlineLevel="1">
      <c r="B304" s="24">
        <v>2024</v>
      </c>
      <c r="C304" s="24">
        <v>14</v>
      </c>
      <c r="E304" s="2">
        <f>IF($F$274="n/a",0,IF(E$276&lt;=$C304,0,IF(E$276&gt;($F$274+$C304),INDEX($D$288:$W$288,,$C304)-SUM($D304:D304),INDEX($D$288:$W$288,,$C304)/$F$274)))</f>
        <v>0</v>
      </c>
      <c r="F304" s="2">
        <f>IF($F$274="n/a",0,IF(F$276&lt;=$C304,0,IF(F$276&gt;($F$274+$C304),INDEX($D$288:$W$288,,$C304)-SUM($D304:E304),INDEX($D$288:$W$288,,$C304)/$F$274)))</f>
        <v>0</v>
      </c>
      <c r="G304" s="2">
        <f>IF($F$274="n/a",0,IF(G$276&lt;=$C304,0,IF(G$276&gt;($F$274+$C304),INDEX($D$288:$W$288,,$C304)-SUM($D304:F304),INDEX($D$288:$W$288,,$C304)/$F$274)))</f>
        <v>0</v>
      </c>
      <c r="H304" s="2">
        <f>IF($F$274="n/a",0,IF(H$276&lt;=$C304,0,IF(H$276&gt;($F$274+$C304),INDEX($D$288:$W$288,,$C304)-SUM($D304:G304),INDEX($D$288:$W$288,,$C304)/$F$274)))</f>
        <v>0</v>
      </c>
      <c r="I304" s="2">
        <f>IF($F$274="n/a",0,IF(I$276&lt;=$C304,0,IF(I$276&gt;($F$274+$C304),INDEX($D$288:$W$288,,$C304)-SUM($D304:H304),INDEX($D$288:$W$288,,$C304)/$F$274)))</f>
        <v>0</v>
      </c>
      <c r="J304" s="2">
        <f>IF($F$274="n/a",0,IF(J$276&lt;=$C304,0,IF(J$276&gt;($F$274+$C304),INDEX($D$288:$W$288,,$C304)-SUM($D304:I304),INDEX($D$288:$W$288,,$C304)/$F$274)))</f>
        <v>0</v>
      </c>
      <c r="K304" s="2">
        <f>IF($F$274="n/a",0,IF(K$276&lt;=$C304,0,IF(K$276&gt;($F$274+$C304),INDEX($D$288:$W$288,,$C304)-SUM($D304:J304),INDEX($D$288:$W$288,,$C304)/$F$274)))</f>
        <v>0</v>
      </c>
      <c r="L304" s="2">
        <f>IF($F$274="n/a",0,IF(L$276&lt;=$C304,0,IF(L$276&gt;($F$274+$C304),INDEX($D$288:$W$288,,$C304)-SUM($D304:K304),INDEX($D$288:$W$288,,$C304)/$F$274)))</f>
        <v>0</v>
      </c>
      <c r="M304" s="2">
        <f>IF($F$274="n/a",0,IF(M$276&lt;=$C304,0,IF(M$276&gt;($F$274+$C304),INDEX($D$288:$W$288,,$C304)-SUM($D304:L304),INDEX($D$288:$W$288,,$C304)/$F$274)))</f>
        <v>0</v>
      </c>
      <c r="N304" s="2">
        <f>IF($F$274="n/a",0,IF(N$276&lt;=$C304,0,IF(N$276&gt;($F$274+$C304),INDEX($D$288:$W$288,,$C304)-SUM($D304:M304),INDEX($D$288:$W$288,,$C304)/$F$274)))</f>
        <v>0</v>
      </c>
      <c r="O304" s="2">
        <f>IF($F$274="n/a",0,IF(O$276&lt;=$C304,0,IF(O$276&gt;($F$274+$C304),INDEX($D$288:$W$288,,$C304)-SUM($D304:N304),INDEX($D$288:$W$288,,$C304)/$F$274)))</f>
        <v>0</v>
      </c>
      <c r="P304" s="2">
        <f>IF($F$274="n/a",0,IF(P$276&lt;=$C304,0,IF(P$276&gt;($F$274+$C304),INDEX($D$288:$W$288,,$C304)-SUM($D304:O304),INDEX($D$288:$W$288,,$C304)/$F$274)))</f>
        <v>0</v>
      </c>
      <c r="Q304" s="2">
        <f>IF($F$274="n/a",0,IF(Q$276&lt;=$C304,0,IF(Q$276&gt;($F$274+$C304),INDEX($D$288:$W$288,,$C304)-SUM($D304:P304),INDEX($D$288:$W$288,,$C304)/$F$274)))</f>
        <v>0</v>
      </c>
      <c r="R304" s="2">
        <f>IF($F$274="n/a",0,IF(R$276&lt;=$C304,0,IF(R$276&gt;($F$274+$C304),INDEX($D$288:$W$288,,$C304)-SUM($D304:Q304),INDEX($D$288:$W$288,,$C304)/$F$274)))</f>
        <v>0</v>
      </c>
      <c r="S304" s="2">
        <f>IF($F$274="n/a",0,IF(S$276&lt;=$C304,0,IF(S$276&gt;($F$274+$C304),INDEX($D$288:$W$288,,$C304)-SUM($D304:R304),INDEX($D$288:$W$288,,$C304)/$F$274)))</f>
        <v>0</v>
      </c>
      <c r="T304" s="2">
        <f>IF($F$274="n/a",0,IF(T$276&lt;=$C304,0,IF(T$276&gt;($F$274+$C304),INDEX($D$288:$W$288,,$C304)-SUM($D304:S304),INDEX($D$288:$W$288,,$C304)/$F$274)))</f>
        <v>0</v>
      </c>
      <c r="U304" s="2">
        <f>IF($F$274="n/a",0,IF(U$276&lt;=$C304,0,IF(U$276&gt;($F$274+$C304),INDEX($D$288:$W$288,,$C304)-SUM($D304:T304),INDEX($D$288:$W$288,,$C304)/$F$274)))</f>
        <v>0</v>
      </c>
      <c r="V304" s="2">
        <f>IF($F$274="n/a",0,IF(V$276&lt;=$C304,0,IF(V$276&gt;($F$274+$C304),INDEX($D$288:$W$288,,$C304)-SUM($D304:U304),INDEX($D$288:$W$288,,$C304)/$F$274)))</f>
        <v>0</v>
      </c>
      <c r="W304" s="2">
        <f>IF($F$274="n/a",0,IF(W$276&lt;=$C304,0,IF(W$276&gt;($F$274+$C304),INDEX($D$288:$W$288,,$C304)-SUM($D304:V304),INDEX($D$288:$W$288,,$C304)/$F$274)))</f>
        <v>0</v>
      </c>
      <c r="X304" s="2">
        <f>IF($F$274="n/a",0,IF(X$276&lt;=$C304,0,IF(X$276&gt;($F$274+$C304),INDEX($D$288:$W$288,,$C304)-SUM($D304:W304),INDEX($D$288:$W$288,,$C304)/$F$274)))</f>
        <v>0</v>
      </c>
      <c r="Y304" s="2">
        <f>IF($F$274="n/a",0,IF(Y$276&lt;=$C304,0,IF(Y$276&gt;($F$274+$C304),INDEX($D$288:$W$288,,$C304)-SUM($D304:X304),INDEX($D$288:$W$288,,$C304)/$F$274)))</f>
        <v>0</v>
      </c>
      <c r="Z304" s="2">
        <f>IF($F$274="n/a",0,IF(Z$276&lt;=$C304,0,IF(Z$276&gt;($F$274+$C304),INDEX($D$288:$W$288,,$C304)-SUM($D304:Y304),INDEX($D$288:$W$288,,$C304)/$F$274)))</f>
        <v>0</v>
      </c>
      <c r="AA304" s="2">
        <f>IF($F$274="n/a",0,IF(AA$276&lt;=$C304,0,IF(AA$276&gt;($F$274+$C304),INDEX($D$288:$W$288,,$C304)-SUM($D304:Z304),INDEX($D$288:$W$288,,$C304)/$F$274)))</f>
        <v>0</v>
      </c>
      <c r="AB304" s="2">
        <f>IF($F$274="n/a",0,IF(AB$276&lt;=$C304,0,IF(AB$276&gt;($F$274+$C304),INDEX($D$288:$W$288,,$C304)-SUM($D304:AA304),INDEX($D$288:$W$288,,$C304)/$F$274)))</f>
        <v>0</v>
      </c>
      <c r="AC304" s="2">
        <f>IF($F$274="n/a",0,IF(AC$276&lt;=$C304,0,IF(AC$276&gt;($F$274+$C304),INDEX($D$288:$W$288,,$C304)-SUM($D304:AB304),INDEX($D$288:$W$288,,$C304)/$F$274)))</f>
        <v>0</v>
      </c>
      <c r="AD304" s="2">
        <f>IF($F$274="n/a",0,IF(AD$276&lt;=$C304,0,IF(AD$276&gt;($F$274+$C304),INDEX($D$288:$W$288,,$C304)-SUM($D304:AC304),INDEX($D$288:$W$288,,$C304)/$F$274)))</f>
        <v>0</v>
      </c>
      <c r="AE304" s="2">
        <f>IF($F$274="n/a",0,IF(AE$276&lt;=$C304,0,IF(AE$276&gt;($F$274+$C304),INDEX($D$288:$W$288,,$C304)-SUM($D304:AD304),INDEX($D$288:$W$288,,$C304)/$F$274)))</f>
        <v>0</v>
      </c>
      <c r="AF304" s="2">
        <f>IF($F$274="n/a",0,IF(AF$276&lt;=$C304,0,IF(AF$276&gt;($F$274+$C304),INDEX($D$288:$W$288,,$C304)-SUM($D304:AE304),INDEX($D$288:$W$288,,$C304)/$F$274)))</f>
        <v>0</v>
      </c>
      <c r="AG304" s="2">
        <f>IF($F$274="n/a",0,IF(AG$276&lt;=$C304,0,IF(AG$276&gt;($F$274+$C304),INDEX($D$288:$W$288,,$C304)-SUM($D304:AF304),INDEX($D$288:$W$288,,$C304)/$F$274)))</f>
        <v>0</v>
      </c>
      <c r="AH304" s="2">
        <f>IF($F$274="n/a",0,IF(AH$276&lt;=$C304,0,IF(AH$276&gt;($F$274+$C304),INDEX($D$288:$W$288,,$C304)-SUM($D304:AG304),INDEX($D$288:$W$288,,$C304)/$F$274)))</f>
        <v>0</v>
      </c>
      <c r="AI304" s="2">
        <f>IF($F$274="n/a",0,IF(AI$276&lt;=$C304,0,IF(AI$276&gt;($F$274+$C304),INDEX($D$288:$W$288,,$C304)-SUM($D304:AH304),INDEX($D$288:$W$288,,$C304)/$F$274)))</f>
        <v>0</v>
      </c>
      <c r="AJ304" s="2">
        <f>IF($F$274="n/a",0,IF(AJ$276&lt;=$C304,0,IF(AJ$276&gt;($F$274+$C304),INDEX($D$288:$W$288,,$C304)-SUM($D304:AI304),INDEX($D$288:$W$288,,$C304)/$F$274)))</f>
        <v>0</v>
      </c>
      <c r="AK304" s="2">
        <f>IF($F$274="n/a",0,IF(AK$276&lt;=$C304,0,IF(AK$276&gt;($F$274+$C304),INDEX($D$288:$W$288,,$C304)-SUM($D304:AJ304),INDEX($D$288:$W$288,,$C304)/$F$274)))</f>
        <v>0</v>
      </c>
      <c r="AL304" s="2">
        <f>IF($F$274="n/a",0,IF(AL$276&lt;=$C304,0,IF(AL$276&gt;($F$274+$C304),INDEX($D$288:$W$288,,$C304)-SUM($D304:AK304),INDEX($D$288:$W$288,,$C304)/$F$274)))</f>
        <v>0</v>
      </c>
      <c r="AM304" s="2">
        <f>IF($F$274="n/a",0,IF(AM$276&lt;=$C304,0,IF(AM$276&gt;($F$274+$C304),INDEX($D$288:$W$288,,$C304)-SUM($D304:AL304),INDEX($D$288:$W$288,,$C304)/$F$274)))</f>
        <v>0</v>
      </c>
      <c r="AN304" s="2">
        <f>IF($F$274="n/a",0,IF(AN$276&lt;=$C304,0,IF(AN$276&gt;($F$274+$C304),INDEX($D$288:$W$288,,$C304)-SUM($D304:AM304),INDEX($D$288:$W$288,,$C304)/$F$274)))</f>
        <v>0</v>
      </c>
      <c r="AO304" s="2">
        <f>IF($F$274="n/a",0,IF(AO$276&lt;=$C304,0,IF(AO$276&gt;($F$274+$C304),INDEX($D$288:$W$288,,$C304)-SUM($D304:AN304),INDEX($D$288:$W$288,,$C304)/$F$274)))</f>
        <v>0</v>
      </c>
      <c r="AP304" s="2">
        <f>IF($F$274="n/a",0,IF(AP$276&lt;=$C304,0,IF(AP$276&gt;($F$274+$C304),INDEX($D$288:$W$288,,$C304)-SUM($D304:AO304),INDEX($D$288:$W$288,,$C304)/$F$274)))</f>
        <v>0</v>
      </c>
      <c r="AQ304" s="2">
        <f>IF($F$274="n/a",0,IF(AQ$276&lt;=$C304,0,IF(AQ$276&gt;($F$274+$C304),INDEX($D$288:$W$288,,$C304)-SUM($D304:AP304),INDEX($D$288:$W$288,,$C304)/$F$274)))</f>
        <v>0</v>
      </c>
      <c r="AR304" s="2">
        <f>IF($F$274="n/a",0,IF(AR$276&lt;=$C304,0,IF(AR$276&gt;($F$274+$C304),INDEX($D$288:$W$288,,$C304)-SUM($D304:AQ304),INDEX($D$288:$W$288,,$C304)/$F$274)))</f>
        <v>0</v>
      </c>
      <c r="AS304" s="2">
        <f>IF($F$274="n/a",0,IF(AS$276&lt;=$C304,0,IF(AS$276&gt;($F$274+$C304),INDEX($D$288:$W$288,,$C304)-SUM($D304:AR304),INDEX($D$288:$W$288,,$C304)/$F$274)))</f>
        <v>0</v>
      </c>
      <c r="AT304" s="2">
        <f>IF($F$274="n/a",0,IF(AT$276&lt;=$C304,0,IF(AT$276&gt;($F$274+$C304),INDEX($D$288:$W$288,,$C304)-SUM($D304:AS304),INDEX($D$288:$W$288,,$C304)/$F$274)))</f>
        <v>0</v>
      </c>
      <c r="AU304" s="2">
        <f>IF($F$274="n/a",0,IF(AU$276&lt;=$C304,0,IF(AU$276&gt;($F$274+$C304),INDEX($D$288:$W$288,,$C304)-SUM($D304:AT304),INDEX($D$288:$W$288,,$C304)/$F$274)))</f>
        <v>0</v>
      </c>
      <c r="AV304" s="2">
        <f>IF($F$274="n/a",0,IF(AV$276&lt;=$C304,0,IF(AV$276&gt;($F$274+$C304),INDEX($D$288:$W$288,,$C304)-SUM($D304:AU304),INDEX($D$288:$W$288,,$C304)/$F$274)))</f>
        <v>0</v>
      </c>
      <c r="AW304" s="2">
        <f>IF($F$274="n/a",0,IF(AW$276&lt;=$C304,0,IF(AW$276&gt;($F$274+$C304),INDEX($D$288:$W$288,,$C304)-SUM($D304:AV304),INDEX($D$288:$W$288,,$C304)/$F$274)))</f>
        <v>0</v>
      </c>
      <c r="AX304" s="2">
        <f>IF($F$274="n/a",0,IF(AX$276&lt;=$C304,0,IF(AX$276&gt;($F$274+$C304),INDEX($D$288:$W$288,,$C304)-SUM($D304:AW304),INDEX($D$288:$W$288,,$C304)/$F$274)))</f>
        <v>0</v>
      </c>
      <c r="AY304" s="2">
        <f>IF($F$274="n/a",0,IF(AY$276&lt;=$C304,0,IF(AY$276&gt;($F$274+$C304),INDEX($D$288:$W$288,,$C304)-SUM($D304:AX304),INDEX($D$288:$W$288,,$C304)/$F$274)))</f>
        <v>0</v>
      </c>
      <c r="AZ304" s="2">
        <f>IF($F$274="n/a",0,IF(AZ$276&lt;=$C304,0,IF(AZ$276&gt;($F$274+$C304),INDEX($D$288:$W$288,,$C304)-SUM($D304:AY304),INDEX($D$288:$W$288,,$C304)/$F$274)))</f>
        <v>0</v>
      </c>
      <c r="BA304" s="2">
        <f>IF($F$274="n/a",0,IF(BA$276&lt;=$C304,0,IF(BA$276&gt;($F$274+$C304),INDEX($D$288:$W$288,,$C304)-SUM($D304:AZ304),INDEX($D$288:$W$288,,$C304)/$F$274)))</f>
        <v>0</v>
      </c>
      <c r="BB304" s="2">
        <f>IF($F$274="n/a",0,IF(BB$276&lt;=$C304,0,IF(BB$276&gt;($F$274+$C304),INDEX($D$288:$W$288,,$C304)-SUM($D304:BA304),INDEX($D$288:$W$288,,$C304)/$F$274)))</f>
        <v>0</v>
      </c>
      <c r="BC304" s="2">
        <f>IF($F$274="n/a",0,IF(BC$276&lt;=$C304,0,IF(BC$276&gt;($F$274+$C304),INDEX($D$288:$W$288,,$C304)-SUM($D304:BB304),INDEX($D$288:$W$288,,$C304)/$F$274)))</f>
        <v>0</v>
      </c>
      <c r="BD304" s="2">
        <f>IF($F$274="n/a",0,IF(BD$276&lt;=$C304,0,IF(BD$276&gt;($F$274+$C304),INDEX($D$288:$W$288,,$C304)-SUM($D304:BC304),INDEX($D$288:$W$288,,$C304)/$F$274)))</f>
        <v>0</v>
      </c>
      <c r="BE304" s="2">
        <f>IF($F$274="n/a",0,IF(BE$276&lt;=$C304,0,IF(BE$276&gt;($F$274+$C304),INDEX($D$288:$W$288,,$C304)-SUM($D304:BD304),INDEX($D$288:$W$288,,$C304)/$F$274)))</f>
        <v>0</v>
      </c>
      <c r="BF304" s="2">
        <f>IF($F$274="n/a",0,IF(BF$276&lt;=$C304,0,IF(BF$276&gt;($F$274+$C304),INDEX($D$288:$W$288,,$C304)-SUM($D304:BE304),INDEX($D$288:$W$288,,$C304)/$F$274)))</f>
        <v>0</v>
      </c>
      <c r="BG304" s="2">
        <f>IF($F$274="n/a",0,IF(BG$276&lt;=$C304,0,IF(BG$276&gt;($F$274+$C304),INDEX($D$288:$W$288,,$C304)-SUM($D304:BF304),INDEX($D$288:$W$288,,$C304)/$F$274)))</f>
        <v>0</v>
      </c>
      <c r="BH304" s="2">
        <f>IF($F$274="n/a",0,IF(BH$276&lt;=$C304,0,IF(BH$276&gt;($F$274+$C304),INDEX($D$288:$W$288,,$C304)-SUM($D304:BG304),INDEX($D$288:$W$288,,$C304)/$F$274)))</f>
        <v>0</v>
      </c>
      <c r="BI304" s="2">
        <f>IF($F$274="n/a",0,IF(BI$276&lt;=$C304,0,IF(BI$276&gt;($F$274+$C304),INDEX($D$288:$W$288,,$C304)-SUM($D304:BH304),INDEX($D$288:$W$288,,$C304)/$F$274)))</f>
        <v>0</v>
      </c>
      <c r="BJ304" s="2">
        <f>IF($F$274="n/a",0,IF(BJ$276&lt;=$C304,0,IF(BJ$276&gt;($F$274+$C304),INDEX($D$288:$W$288,,$C304)-SUM($D304:BI304),INDEX($D$288:$W$288,,$C304)/$F$274)))</f>
        <v>0</v>
      </c>
      <c r="BK304" s="2">
        <f>IF($F$274="n/a",0,IF(BK$276&lt;=$C304,0,IF(BK$276&gt;($F$274+$C304),INDEX($D$288:$W$288,,$C304)-SUM($D304:BJ304),INDEX($D$288:$W$288,,$C304)/$F$274)))</f>
        <v>0</v>
      </c>
      <c r="BL304" s="2">
        <f>IF($F$274="n/a",0,IF(BL$276&lt;=$C304,0,IF(BL$276&gt;($F$274+$C304),INDEX($D$288:$W$288,,$C304)-SUM($D304:BK304),INDEX($D$288:$W$288,,$C304)/$F$274)))</f>
        <v>0</v>
      </c>
      <c r="BM304" s="2">
        <f>IF($F$274="n/a",0,IF(BM$276&lt;=$C304,0,IF(BM$276&gt;($F$274+$C304),INDEX($D$288:$W$288,,$C304)-SUM($D304:BL304),INDEX($D$288:$W$288,,$C304)/$F$274)))</f>
        <v>0</v>
      </c>
      <c r="BN304" s="2">
        <f>IF($F$274="n/a",0,IF(BN$276&lt;=$C304,0,IF(BN$276&gt;($F$274+$C304),INDEX($D$288:$W$288,,$C304)-SUM($D304:BM304),INDEX($D$288:$W$288,,$C304)/$F$274)))</f>
        <v>0</v>
      </c>
      <c r="BO304" s="2">
        <f>IF($F$274="n/a",0,IF(BO$276&lt;=$C304,0,IF(BO$276&gt;($F$274+$C304),INDEX($D$288:$W$288,,$C304)-SUM($D304:BN304),INDEX($D$288:$W$288,,$C304)/$F$274)))</f>
        <v>0</v>
      </c>
      <c r="BP304" s="2">
        <f>IF($F$274="n/a",0,IF(BP$276&lt;=$C304,0,IF(BP$276&gt;($F$274+$C304),INDEX($D$288:$W$288,,$C304)-SUM($D304:BO304),INDEX($D$288:$W$288,,$C304)/$F$274)))</f>
        <v>0</v>
      </c>
      <c r="BQ304" s="2">
        <f>IF($F$274="n/a",0,IF(BQ$276&lt;=$C304,0,IF(BQ$276&gt;($F$274+$C304),INDEX($D$288:$W$288,,$C304)-SUM($D304:BP304),INDEX($D$288:$W$288,,$C304)/$F$274)))</f>
        <v>0</v>
      </c>
      <c r="BR304" s="2">
        <f>IF($F$274="n/a",0,IF(BR$276&lt;=$C304,0,IF(BR$276&gt;($F$274+$C304),INDEX($D$288:$W$288,,$C304)-SUM($D304:BQ304),INDEX($D$288:$W$288,,$C304)/$F$274)))</f>
        <v>0</v>
      </c>
      <c r="BS304" s="2">
        <f>IF($F$274="n/a",0,IF(BS$276&lt;=$C304,0,IF(BS$276&gt;($F$274+$C304),INDEX($D$288:$W$288,,$C304)-SUM($D304:BR304),INDEX($D$288:$W$288,,$C304)/$F$274)))</f>
        <v>0</v>
      </c>
    </row>
    <row r="305" spans="2:71" outlineLevel="1">
      <c r="B305" s="24">
        <v>2025</v>
      </c>
      <c r="C305" s="24">
        <v>15</v>
      </c>
      <c r="E305" s="2">
        <f>IF($F$274="n/a",0,IF(E$276&lt;=$C305,0,IF(E$276&gt;($F$274+$C305),INDEX($D$288:$W$288,,$C305)-SUM($D305:D305),INDEX($D$288:$W$288,,$C305)/$F$274)))</f>
        <v>0</v>
      </c>
      <c r="F305" s="2">
        <f>IF($F$274="n/a",0,IF(F$276&lt;=$C305,0,IF(F$276&gt;($F$274+$C305),INDEX($D$288:$W$288,,$C305)-SUM($D305:E305),INDEX($D$288:$W$288,,$C305)/$F$274)))</f>
        <v>0</v>
      </c>
      <c r="G305" s="2">
        <f>IF($F$274="n/a",0,IF(G$276&lt;=$C305,0,IF(G$276&gt;($F$274+$C305),INDEX($D$288:$W$288,,$C305)-SUM($D305:F305),INDEX($D$288:$W$288,,$C305)/$F$274)))</f>
        <v>0</v>
      </c>
      <c r="H305" s="2">
        <f>IF($F$274="n/a",0,IF(H$276&lt;=$C305,0,IF(H$276&gt;($F$274+$C305),INDEX($D$288:$W$288,,$C305)-SUM($D305:G305),INDEX($D$288:$W$288,,$C305)/$F$274)))</f>
        <v>0</v>
      </c>
      <c r="I305" s="2">
        <f>IF($F$274="n/a",0,IF(I$276&lt;=$C305,0,IF(I$276&gt;($F$274+$C305),INDEX($D$288:$W$288,,$C305)-SUM($D305:H305),INDEX($D$288:$W$288,,$C305)/$F$274)))</f>
        <v>0</v>
      </c>
      <c r="J305" s="2">
        <f>IF($F$274="n/a",0,IF(J$276&lt;=$C305,0,IF(J$276&gt;($F$274+$C305),INDEX($D$288:$W$288,,$C305)-SUM($D305:I305),INDEX($D$288:$W$288,,$C305)/$F$274)))</f>
        <v>0</v>
      </c>
      <c r="K305" s="2">
        <f>IF($F$274="n/a",0,IF(K$276&lt;=$C305,0,IF(K$276&gt;($F$274+$C305),INDEX($D$288:$W$288,,$C305)-SUM($D305:J305),INDEX($D$288:$W$288,,$C305)/$F$274)))</f>
        <v>0</v>
      </c>
      <c r="L305" s="2">
        <f>IF($F$274="n/a",0,IF(L$276&lt;=$C305,0,IF(L$276&gt;($F$274+$C305),INDEX($D$288:$W$288,,$C305)-SUM($D305:K305),INDEX($D$288:$W$288,,$C305)/$F$274)))</f>
        <v>0</v>
      </c>
      <c r="M305" s="2">
        <f>IF($F$274="n/a",0,IF(M$276&lt;=$C305,0,IF(M$276&gt;($F$274+$C305),INDEX($D$288:$W$288,,$C305)-SUM($D305:L305),INDEX($D$288:$W$288,,$C305)/$F$274)))</f>
        <v>0</v>
      </c>
      <c r="N305" s="2">
        <f>IF($F$274="n/a",0,IF(N$276&lt;=$C305,0,IF(N$276&gt;($F$274+$C305),INDEX($D$288:$W$288,,$C305)-SUM($D305:M305),INDEX($D$288:$W$288,,$C305)/$F$274)))</f>
        <v>0</v>
      </c>
      <c r="O305" s="2">
        <f>IF($F$274="n/a",0,IF(O$276&lt;=$C305,0,IF(O$276&gt;($F$274+$C305),INDEX($D$288:$W$288,,$C305)-SUM($D305:N305),INDEX($D$288:$W$288,,$C305)/$F$274)))</f>
        <v>0</v>
      </c>
      <c r="P305" s="2">
        <f>IF($F$274="n/a",0,IF(P$276&lt;=$C305,0,IF(P$276&gt;($F$274+$C305),INDEX($D$288:$W$288,,$C305)-SUM($D305:O305),INDEX($D$288:$W$288,,$C305)/$F$274)))</f>
        <v>0</v>
      </c>
      <c r="Q305" s="2">
        <f>IF($F$274="n/a",0,IF(Q$276&lt;=$C305,0,IF(Q$276&gt;($F$274+$C305),INDEX($D$288:$W$288,,$C305)-SUM($D305:P305),INDEX($D$288:$W$288,,$C305)/$F$274)))</f>
        <v>0</v>
      </c>
      <c r="R305" s="2">
        <f>IF($F$274="n/a",0,IF(R$276&lt;=$C305,0,IF(R$276&gt;($F$274+$C305),INDEX($D$288:$W$288,,$C305)-SUM($D305:Q305),INDEX($D$288:$W$288,,$C305)/$F$274)))</f>
        <v>0</v>
      </c>
      <c r="S305" s="2">
        <f>IF($F$274="n/a",0,IF(S$276&lt;=$C305,0,IF(S$276&gt;($F$274+$C305),INDEX($D$288:$W$288,,$C305)-SUM($D305:R305),INDEX($D$288:$W$288,,$C305)/$F$274)))</f>
        <v>0</v>
      </c>
      <c r="T305" s="2">
        <f>IF($F$274="n/a",0,IF(T$276&lt;=$C305,0,IF(T$276&gt;($F$274+$C305),INDEX($D$288:$W$288,,$C305)-SUM($D305:S305),INDEX($D$288:$W$288,,$C305)/$F$274)))</f>
        <v>0</v>
      </c>
      <c r="U305" s="2">
        <f>IF($F$274="n/a",0,IF(U$276&lt;=$C305,0,IF(U$276&gt;($F$274+$C305),INDEX($D$288:$W$288,,$C305)-SUM($D305:T305),INDEX($D$288:$W$288,,$C305)/$F$274)))</f>
        <v>0</v>
      </c>
      <c r="V305" s="2">
        <f>IF($F$274="n/a",0,IF(V$276&lt;=$C305,0,IF(V$276&gt;($F$274+$C305),INDEX($D$288:$W$288,,$C305)-SUM($D305:U305),INDEX($D$288:$W$288,,$C305)/$F$274)))</f>
        <v>0</v>
      </c>
      <c r="W305" s="2">
        <f>IF($F$274="n/a",0,IF(W$276&lt;=$C305,0,IF(W$276&gt;($F$274+$C305),INDEX($D$288:$W$288,,$C305)-SUM($D305:V305),INDEX($D$288:$W$288,,$C305)/$F$274)))</f>
        <v>0</v>
      </c>
      <c r="X305" s="2">
        <f>IF($F$274="n/a",0,IF(X$276&lt;=$C305,0,IF(X$276&gt;($F$274+$C305),INDEX($D$288:$W$288,,$C305)-SUM($D305:W305),INDEX($D$288:$W$288,,$C305)/$F$274)))</f>
        <v>0</v>
      </c>
      <c r="Y305" s="2">
        <f>IF($F$274="n/a",0,IF(Y$276&lt;=$C305,0,IF(Y$276&gt;($F$274+$C305),INDEX($D$288:$W$288,,$C305)-SUM($D305:X305),INDEX($D$288:$W$288,,$C305)/$F$274)))</f>
        <v>0</v>
      </c>
      <c r="Z305" s="2">
        <f>IF($F$274="n/a",0,IF(Z$276&lt;=$C305,0,IF(Z$276&gt;($F$274+$C305),INDEX($D$288:$W$288,,$C305)-SUM($D305:Y305),INDEX($D$288:$W$288,,$C305)/$F$274)))</f>
        <v>0</v>
      </c>
      <c r="AA305" s="2">
        <f>IF($F$274="n/a",0,IF(AA$276&lt;=$C305,0,IF(AA$276&gt;($F$274+$C305),INDEX($D$288:$W$288,,$C305)-SUM($D305:Z305),INDEX($D$288:$W$288,,$C305)/$F$274)))</f>
        <v>0</v>
      </c>
      <c r="AB305" s="2">
        <f>IF($F$274="n/a",0,IF(AB$276&lt;=$C305,0,IF(AB$276&gt;($F$274+$C305),INDEX($D$288:$W$288,,$C305)-SUM($D305:AA305),INDEX($D$288:$W$288,,$C305)/$F$274)))</f>
        <v>0</v>
      </c>
      <c r="AC305" s="2">
        <f>IF($F$274="n/a",0,IF(AC$276&lt;=$C305,0,IF(AC$276&gt;($F$274+$C305),INDEX($D$288:$W$288,,$C305)-SUM($D305:AB305),INDEX($D$288:$W$288,,$C305)/$F$274)))</f>
        <v>0</v>
      </c>
      <c r="AD305" s="2">
        <f>IF($F$274="n/a",0,IF(AD$276&lt;=$C305,0,IF(AD$276&gt;($F$274+$C305),INDEX($D$288:$W$288,,$C305)-SUM($D305:AC305),INDEX($D$288:$W$288,,$C305)/$F$274)))</f>
        <v>0</v>
      </c>
      <c r="AE305" s="2">
        <f>IF($F$274="n/a",0,IF(AE$276&lt;=$C305,0,IF(AE$276&gt;($F$274+$C305),INDEX($D$288:$W$288,,$C305)-SUM($D305:AD305),INDEX($D$288:$W$288,,$C305)/$F$274)))</f>
        <v>0</v>
      </c>
      <c r="AF305" s="2">
        <f>IF($F$274="n/a",0,IF(AF$276&lt;=$C305,0,IF(AF$276&gt;($F$274+$C305),INDEX($D$288:$W$288,,$C305)-SUM($D305:AE305),INDEX($D$288:$W$288,,$C305)/$F$274)))</f>
        <v>0</v>
      </c>
      <c r="AG305" s="2">
        <f>IF($F$274="n/a",0,IF(AG$276&lt;=$C305,0,IF(AG$276&gt;($F$274+$C305),INDEX($D$288:$W$288,,$C305)-SUM($D305:AF305),INDEX($D$288:$W$288,,$C305)/$F$274)))</f>
        <v>0</v>
      </c>
      <c r="AH305" s="2">
        <f>IF($F$274="n/a",0,IF(AH$276&lt;=$C305,0,IF(AH$276&gt;($F$274+$C305),INDEX($D$288:$W$288,,$C305)-SUM($D305:AG305),INDEX($D$288:$W$288,,$C305)/$F$274)))</f>
        <v>0</v>
      </c>
      <c r="AI305" s="2">
        <f>IF($F$274="n/a",0,IF(AI$276&lt;=$C305,0,IF(AI$276&gt;($F$274+$C305),INDEX($D$288:$W$288,,$C305)-SUM($D305:AH305),INDEX($D$288:$W$288,,$C305)/$F$274)))</f>
        <v>0</v>
      </c>
      <c r="AJ305" s="2">
        <f>IF($F$274="n/a",0,IF(AJ$276&lt;=$C305,0,IF(AJ$276&gt;($F$274+$C305),INDEX($D$288:$W$288,,$C305)-SUM($D305:AI305),INDEX($D$288:$W$288,,$C305)/$F$274)))</f>
        <v>0</v>
      </c>
      <c r="AK305" s="2">
        <f>IF($F$274="n/a",0,IF(AK$276&lt;=$C305,0,IF(AK$276&gt;($F$274+$C305),INDEX($D$288:$W$288,,$C305)-SUM($D305:AJ305),INDEX($D$288:$W$288,,$C305)/$F$274)))</f>
        <v>0</v>
      </c>
      <c r="AL305" s="2">
        <f>IF($F$274="n/a",0,IF(AL$276&lt;=$C305,0,IF(AL$276&gt;($F$274+$C305),INDEX($D$288:$W$288,,$C305)-SUM($D305:AK305),INDEX($D$288:$W$288,,$C305)/$F$274)))</f>
        <v>0</v>
      </c>
      <c r="AM305" s="2">
        <f>IF($F$274="n/a",0,IF(AM$276&lt;=$C305,0,IF(AM$276&gt;($F$274+$C305),INDEX($D$288:$W$288,,$C305)-SUM($D305:AL305),INDEX($D$288:$W$288,,$C305)/$F$274)))</f>
        <v>0</v>
      </c>
      <c r="AN305" s="2">
        <f>IF($F$274="n/a",0,IF(AN$276&lt;=$C305,0,IF(AN$276&gt;($F$274+$C305),INDEX($D$288:$W$288,,$C305)-SUM($D305:AM305),INDEX($D$288:$W$288,,$C305)/$F$274)))</f>
        <v>0</v>
      </c>
      <c r="AO305" s="2">
        <f>IF($F$274="n/a",0,IF(AO$276&lt;=$C305,0,IF(AO$276&gt;($F$274+$C305),INDEX($D$288:$W$288,,$C305)-SUM($D305:AN305),INDEX($D$288:$W$288,,$C305)/$F$274)))</f>
        <v>0</v>
      </c>
      <c r="AP305" s="2">
        <f>IF($F$274="n/a",0,IF(AP$276&lt;=$C305,0,IF(AP$276&gt;($F$274+$C305),INDEX($D$288:$W$288,,$C305)-SUM($D305:AO305),INDEX($D$288:$W$288,,$C305)/$F$274)))</f>
        <v>0</v>
      </c>
      <c r="AQ305" s="2">
        <f>IF($F$274="n/a",0,IF(AQ$276&lt;=$C305,0,IF(AQ$276&gt;($F$274+$C305),INDEX($D$288:$W$288,,$C305)-SUM($D305:AP305),INDEX($D$288:$W$288,,$C305)/$F$274)))</f>
        <v>0</v>
      </c>
      <c r="AR305" s="2">
        <f>IF($F$274="n/a",0,IF(AR$276&lt;=$C305,0,IF(AR$276&gt;($F$274+$C305),INDEX($D$288:$W$288,,$C305)-SUM($D305:AQ305),INDEX($D$288:$W$288,,$C305)/$F$274)))</f>
        <v>0</v>
      </c>
      <c r="AS305" s="2">
        <f>IF($F$274="n/a",0,IF(AS$276&lt;=$C305,0,IF(AS$276&gt;($F$274+$C305),INDEX($D$288:$W$288,,$C305)-SUM($D305:AR305),INDEX($D$288:$W$288,,$C305)/$F$274)))</f>
        <v>0</v>
      </c>
      <c r="AT305" s="2">
        <f>IF($F$274="n/a",0,IF(AT$276&lt;=$C305,0,IF(AT$276&gt;($F$274+$C305),INDEX($D$288:$W$288,,$C305)-SUM($D305:AS305),INDEX($D$288:$W$288,,$C305)/$F$274)))</f>
        <v>0</v>
      </c>
      <c r="AU305" s="2">
        <f>IF($F$274="n/a",0,IF(AU$276&lt;=$C305,0,IF(AU$276&gt;($F$274+$C305),INDEX($D$288:$W$288,,$C305)-SUM($D305:AT305),INDEX($D$288:$W$288,,$C305)/$F$274)))</f>
        <v>0</v>
      </c>
      <c r="AV305" s="2">
        <f>IF($F$274="n/a",0,IF(AV$276&lt;=$C305,0,IF(AV$276&gt;($F$274+$C305),INDEX($D$288:$W$288,,$C305)-SUM($D305:AU305),INDEX($D$288:$W$288,,$C305)/$F$274)))</f>
        <v>0</v>
      </c>
      <c r="AW305" s="2">
        <f>IF($F$274="n/a",0,IF(AW$276&lt;=$C305,0,IF(AW$276&gt;($F$274+$C305),INDEX($D$288:$W$288,,$C305)-SUM($D305:AV305),INDEX($D$288:$W$288,,$C305)/$F$274)))</f>
        <v>0</v>
      </c>
      <c r="AX305" s="2">
        <f>IF($F$274="n/a",0,IF(AX$276&lt;=$C305,0,IF(AX$276&gt;($F$274+$C305),INDEX($D$288:$W$288,,$C305)-SUM($D305:AW305),INDEX($D$288:$W$288,,$C305)/$F$274)))</f>
        <v>0</v>
      </c>
      <c r="AY305" s="2">
        <f>IF($F$274="n/a",0,IF(AY$276&lt;=$C305,0,IF(AY$276&gt;($F$274+$C305),INDEX($D$288:$W$288,,$C305)-SUM($D305:AX305),INDEX($D$288:$W$288,,$C305)/$F$274)))</f>
        <v>0</v>
      </c>
      <c r="AZ305" s="2">
        <f>IF($F$274="n/a",0,IF(AZ$276&lt;=$C305,0,IF(AZ$276&gt;($F$274+$C305),INDEX($D$288:$W$288,,$C305)-SUM($D305:AY305),INDEX($D$288:$W$288,,$C305)/$F$274)))</f>
        <v>0</v>
      </c>
      <c r="BA305" s="2">
        <f>IF($F$274="n/a",0,IF(BA$276&lt;=$C305,0,IF(BA$276&gt;($F$274+$C305),INDEX($D$288:$W$288,,$C305)-SUM($D305:AZ305),INDEX($D$288:$W$288,,$C305)/$F$274)))</f>
        <v>0</v>
      </c>
      <c r="BB305" s="2">
        <f>IF($F$274="n/a",0,IF(BB$276&lt;=$C305,0,IF(BB$276&gt;($F$274+$C305),INDEX($D$288:$W$288,,$C305)-SUM($D305:BA305),INDEX($D$288:$W$288,,$C305)/$F$274)))</f>
        <v>0</v>
      </c>
      <c r="BC305" s="2">
        <f>IF($F$274="n/a",0,IF(BC$276&lt;=$C305,0,IF(BC$276&gt;($F$274+$C305),INDEX($D$288:$W$288,,$C305)-SUM($D305:BB305),INDEX($D$288:$W$288,,$C305)/$F$274)))</f>
        <v>0</v>
      </c>
      <c r="BD305" s="2">
        <f>IF($F$274="n/a",0,IF(BD$276&lt;=$C305,0,IF(BD$276&gt;($F$274+$C305),INDEX($D$288:$W$288,,$C305)-SUM($D305:BC305),INDEX($D$288:$W$288,,$C305)/$F$274)))</f>
        <v>0</v>
      </c>
      <c r="BE305" s="2">
        <f>IF($F$274="n/a",0,IF(BE$276&lt;=$C305,0,IF(BE$276&gt;($F$274+$C305),INDEX($D$288:$W$288,,$C305)-SUM($D305:BD305),INDEX($D$288:$W$288,,$C305)/$F$274)))</f>
        <v>0</v>
      </c>
      <c r="BF305" s="2">
        <f>IF($F$274="n/a",0,IF(BF$276&lt;=$C305,0,IF(BF$276&gt;($F$274+$C305),INDEX($D$288:$W$288,,$C305)-SUM($D305:BE305),INDEX($D$288:$W$288,,$C305)/$F$274)))</f>
        <v>0</v>
      </c>
      <c r="BG305" s="2">
        <f>IF($F$274="n/a",0,IF(BG$276&lt;=$C305,0,IF(BG$276&gt;($F$274+$C305),INDEX($D$288:$W$288,,$C305)-SUM($D305:BF305),INDEX($D$288:$W$288,,$C305)/$F$274)))</f>
        <v>0</v>
      </c>
      <c r="BH305" s="2">
        <f>IF($F$274="n/a",0,IF(BH$276&lt;=$C305,0,IF(BH$276&gt;($F$274+$C305),INDEX($D$288:$W$288,,$C305)-SUM($D305:BG305),INDEX($D$288:$W$288,,$C305)/$F$274)))</f>
        <v>0</v>
      </c>
      <c r="BI305" s="2">
        <f>IF($F$274="n/a",0,IF(BI$276&lt;=$C305,0,IF(BI$276&gt;($F$274+$C305),INDEX($D$288:$W$288,,$C305)-SUM($D305:BH305),INDEX($D$288:$W$288,,$C305)/$F$274)))</f>
        <v>0</v>
      </c>
      <c r="BJ305" s="2">
        <f>IF($F$274="n/a",0,IF(BJ$276&lt;=$C305,0,IF(BJ$276&gt;($F$274+$C305),INDEX($D$288:$W$288,,$C305)-SUM($D305:BI305),INDEX($D$288:$W$288,,$C305)/$F$274)))</f>
        <v>0</v>
      </c>
      <c r="BK305" s="2">
        <f>IF($F$274="n/a",0,IF(BK$276&lt;=$C305,0,IF(BK$276&gt;($F$274+$C305),INDEX($D$288:$W$288,,$C305)-SUM($D305:BJ305),INDEX($D$288:$W$288,,$C305)/$F$274)))</f>
        <v>0</v>
      </c>
      <c r="BL305" s="2">
        <f>IF($F$274="n/a",0,IF(BL$276&lt;=$C305,0,IF(BL$276&gt;($F$274+$C305),INDEX($D$288:$W$288,,$C305)-SUM($D305:BK305),INDEX($D$288:$W$288,,$C305)/$F$274)))</f>
        <v>0</v>
      </c>
      <c r="BM305" s="2">
        <f>IF($F$274="n/a",0,IF(BM$276&lt;=$C305,0,IF(BM$276&gt;($F$274+$C305),INDEX($D$288:$W$288,,$C305)-SUM($D305:BL305),INDEX($D$288:$W$288,,$C305)/$F$274)))</f>
        <v>0</v>
      </c>
      <c r="BN305" s="2">
        <f>IF($F$274="n/a",0,IF(BN$276&lt;=$C305,0,IF(BN$276&gt;($F$274+$C305),INDEX($D$288:$W$288,,$C305)-SUM($D305:BM305),INDEX($D$288:$W$288,,$C305)/$F$274)))</f>
        <v>0</v>
      </c>
      <c r="BO305" s="2">
        <f>IF($F$274="n/a",0,IF(BO$276&lt;=$C305,0,IF(BO$276&gt;($F$274+$C305),INDEX($D$288:$W$288,,$C305)-SUM($D305:BN305),INDEX($D$288:$W$288,,$C305)/$F$274)))</f>
        <v>0</v>
      </c>
      <c r="BP305" s="2">
        <f>IF($F$274="n/a",0,IF(BP$276&lt;=$C305,0,IF(BP$276&gt;($F$274+$C305),INDEX($D$288:$W$288,,$C305)-SUM($D305:BO305),INDEX($D$288:$W$288,,$C305)/$F$274)))</f>
        <v>0</v>
      </c>
      <c r="BQ305" s="2">
        <f>IF($F$274="n/a",0,IF(BQ$276&lt;=$C305,0,IF(BQ$276&gt;($F$274+$C305),INDEX($D$288:$W$288,,$C305)-SUM($D305:BP305),INDEX($D$288:$W$288,,$C305)/$F$274)))</f>
        <v>0</v>
      </c>
      <c r="BR305" s="2">
        <f>IF($F$274="n/a",0,IF(BR$276&lt;=$C305,0,IF(BR$276&gt;($F$274+$C305),INDEX($D$288:$W$288,,$C305)-SUM($D305:BQ305),INDEX($D$288:$W$288,,$C305)/$F$274)))</f>
        <v>0</v>
      </c>
      <c r="BS305" s="2">
        <f>IF($F$274="n/a",0,IF(BS$276&lt;=$C305,0,IF(BS$276&gt;($F$274+$C305),INDEX($D$288:$W$288,,$C305)-SUM($D305:BR305),INDEX($D$288:$W$288,,$C305)/$F$274)))</f>
        <v>0</v>
      </c>
    </row>
    <row r="306" spans="2:71" outlineLevel="1">
      <c r="B306" s="24">
        <v>2026</v>
      </c>
      <c r="C306" s="24">
        <v>16</v>
      </c>
      <c r="E306" s="2">
        <f>IF($F$274="n/a",0,IF(E$276&lt;=$C306,0,IF(E$276&gt;($F$274+$C306),INDEX($D$288:$W$288,,$C306)-SUM($D306:D306),INDEX($D$288:$W$288,,$C306)/$F$274)))</f>
        <v>0</v>
      </c>
      <c r="F306" s="2">
        <f>IF($F$274="n/a",0,IF(F$276&lt;=$C306,0,IF(F$276&gt;($F$274+$C306),INDEX($D$288:$W$288,,$C306)-SUM($D306:E306),INDEX($D$288:$W$288,,$C306)/$F$274)))</f>
        <v>0</v>
      </c>
      <c r="G306" s="2">
        <f>IF($F$274="n/a",0,IF(G$276&lt;=$C306,0,IF(G$276&gt;($F$274+$C306),INDEX($D$288:$W$288,,$C306)-SUM($D306:F306),INDEX($D$288:$W$288,,$C306)/$F$274)))</f>
        <v>0</v>
      </c>
      <c r="H306" s="2">
        <f>IF($F$274="n/a",0,IF(H$276&lt;=$C306,0,IF(H$276&gt;($F$274+$C306),INDEX($D$288:$W$288,,$C306)-SUM($D306:G306),INDEX($D$288:$W$288,,$C306)/$F$274)))</f>
        <v>0</v>
      </c>
      <c r="I306" s="2">
        <f>IF($F$274="n/a",0,IF(I$276&lt;=$C306,0,IF(I$276&gt;($F$274+$C306),INDEX($D$288:$W$288,,$C306)-SUM($D306:H306),INDEX($D$288:$W$288,,$C306)/$F$274)))</f>
        <v>0</v>
      </c>
      <c r="J306" s="2">
        <f>IF($F$274="n/a",0,IF(J$276&lt;=$C306,0,IF(J$276&gt;($F$274+$C306),INDEX($D$288:$W$288,,$C306)-SUM($D306:I306),INDEX($D$288:$W$288,,$C306)/$F$274)))</f>
        <v>0</v>
      </c>
      <c r="K306" s="2">
        <f>IF($F$274="n/a",0,IF(K$276&lt;=$C306,0,IF(K$276&gt;($F$274+$C306),INDEX($D$288:$W$288,,$C306)-SUM($D306:J306),INDEX($D$288:$W$288,,$C306)/$F$274)))</f>
        <v>0</v>
      </c>
      <c r="L306" s="2">
        <f>IF($F$274="n/a",0,IF(L$276&lt;=$C306,0,IF(L$276&gt;($F$274+$C306),INDEX($D$288:$W$288,,$C306)-SUM($D306:K306),INDEX($D$288:$W$288,,$C306)/$F$274)))</f>
        <v>0</v>
      </c>
      <c r="M306" s="2">
        <f>IF($F$274="n/a",0,IF(M$276&lt;=$C306,0,IF(M$276&gt;($F$274+$C306),INDEX($D$288:$W$288,,$C306)-SUM($D306:L306),INDEX($D$288:$W$288,,$C306)/$F$274)))</f>
        <v>0</v>
      </c>
      <c r="N306" s="2">
        <f>IF($F$274="n/a",0,IF(N$276&lt;=$C306,0,IF(N$276&gt;($F$274+$C306),INDEX($D$288:$W$288,,$C306)-SUM($D306:M306),INDEX($D$288:$W$288,,$C306)/$F$274)))</f>
        <v>0</v>
      </c>
      <c r="O306" s="2">
        <f>IF($F$274="n/a",0,IF(O$276&lt;=$C306,0,IF(O$276&gt;($F$274+$C306),INDEX($D$288:$W$288,,$C306)-SUM($D306:N306),INDEX($D$288:$W$288,,$C306)/$F$274)))</f>
        <v>0</v>
      </c>
      <c r="P306" s="2">
        <f>IF($F$274="n/a",0,IF(P$276&lt;=$C306,0,IF(P$276&gt;($F$274+$C306),INDEX($D$288:$W$288,,$C306)-SUM($D306:O306),INDEX($D$288:$W$288,,$C306)/$F$274)))</f>
        <v>0</v>
      </c>
      <c r="Q306" s="2">
        <f>IF($F$274="n/a",0,IF(Q$276&lt;=$C306,0,IF(Q$276&gt;($F$274+$C306),INDEX($D$288:$W$288,,$C306)-SUM($D306:P306),INDEX($D$288:$W$288,,$C306)/$F$274)))</f>
        <v>0</v>
      </c>
      <c r="R306" s="2">
        <f>IF($F$274="n/a",0,IF(R$276&lt;=$C306,0,IF(R$276&gt;($F$274+$C306),INDEX($D$288:$W$288,,$C306)-SUM($D306:Q306),INDEX($D$288:$W$288,,$C306)/$F$274)))</f>
        <v>0</v>
      </c>
      <c r="S306" s="2">
        <f>IF($F$274="n/a",0,IF(S$276&lt;=$C306,0,IF(S$276&gt;($F$274+$C306),INDEX($D$288:$W$288,,$C306)-SUM($D306:R306),INDEX($D$288:$W$288,,$C306)/$F$274)))</f>
        <v>0</v>
      </c>
      <c r="T306" s="2">
        <f>IF($F$274="n/a",0,IF(T$276&lt;=$C306,0,IF(T$276&gt;($F$274+$C306),INDEX($D$288:$W$288,,$C306)-SUM($D306:S306),INDEX($D$288:$W$288,,$C306)/$F$274)))</f>
        <v>0</v>
      </c>
      <c r="U306" s="2">
        <f>IF($F$274="n/a",0,IF(U$276&lt;=$C306,0,IF(U$276&gt;($F$274+$C306),INDEX($D$288:$W$288,,$C306)-SUM($D306:T306),INDEX($D$288:$W$288,,$C306)/$F$274)))</f>
        <v>0</v>
      </c>
      <c r="V306" s="2">
        <f>IF($F$274="n/a",0,IF(V$276&lt;=$C306,0,IF(V$276&gt;($F$274+$C306),INDEX($D$288:$W$288,,$C306)-SUM($D306:U306),INDEX($D$288:$W$288,,$C306)/$F$274)))</f>
        <v>0</v>
      </c>
      <c r="W306" s="2">
        <f>IF($F$274="n/a",0,IF(W$276&lt;=$C306,0,IF(W$276&gt;($F$274+$C306),INDEX($D$288:$W$288,,$C306)-SUM($D306:V306),INDEX($D$288:$W$288,,$C306)/$F$274)))</f>
        <v>0</v>
      </c>
      <c r="X306" s="2">
        <f>IF($F$274="n/a",0,IF(X$276&lt;=$C306,0,IF(X$276&gt;($F$274+$C306),INDEX($D$288:$W$288,,$C306)-SUM($D306:W306),INDEX($D$288:$W$288,,$C306)/$F$274)))</f>
        <v>0</v>
      </c>
      <c r="Y306" s="2">
        <f>IF($F$274="n/a",0,IF(Y$276&lt;=$C306,0,IF(Y$276&gt;($F$274+$C306),INDEX($D$288:$W$288,,$C306)-SUM($D306:X306),INDEX($D$288:$W$288,,$C306)/$F$274)))</f>
        <v>0</v>
      </c>
      <c r="Z306" s="2">
        <f>IF($F$274="n/a",0,IF(Z$276&lt;=$C306,0,IF(Z$276&gt;($F$274+$C306),INDEX($D$288:$W$288,,$C306)-SUM($D306:Y306),INDEX($D$288:$W$288,,$C306)/$F$274)))</f>
        <v>0</v>
      </c>
      <c r="AA306" s="2">
        <f>IF($F$274="n/a",0,IF(AA$276&lt;=$C306,0,IF(AA$276&gt;($F$274+$C306),INDEX($D$288:$W$288,,$C306)-SUM($D306:Z306),INDEX($D$288:$W$288,,$C306)/$F$274)))</f>
        <v>0</v>
      </c>
      <c r="AB306" s="2">
        <f>IF($F$274="n/a",0,IF(AB$276&lt;=$C306,0,IF(AB$276&gt;($F$274+$C306),INDEX($D$288:$W$288,,$C306)-SUM($D306:AA306),INDEX($D$288:$W$288,,$C306)/$F$274)))</f>
        <v>0</v>
      </c>
      <c r="AC306" s="2">
        <f>IF($F$274="n/a",0,IF(AC$276&lt;=$C306,0,IF(AC$276&gt;($F$274+$C306),INDEX($D$288:$W$288,,$C306)-SUM($D306:AB306),INDEX($D$288:$W$288,,$C306)/$F$274)))</f>
        <v>0</v>
      </c>
      <c r="AD306" s="2">
        <f>IF($F$274="n/a",0,IF(AD$276&lt;=$C306,0,IF(AD$276&gt;($F$274+$C306),INDEX($D$288:$W$288,,$C306)-SUM($D306:AC306),INDEX($D$288:$W$288,,$C306)/$F$274)))</f>
        <v>0</v>
      </c>
      <c r="AE306" s="2">
        <f>IF($F$274="n/a",0,IF(AE$276&lt;=$C306,0,IF(AE$276&gt;($F$274+$C306),INDEX($D$288:$W$288,,$C306)-SUM($D306:AD306),INDEX($D$288:$W$288,,$C306)/$F$274)))</f>
        <v>0</v>
      </c>
      <c r="AF306" s="2">
        <f>IF($F$274="n/a",0,IF(AF$276&lt;=$C306,0,IF(AF$276&gt;($F$274+$C306),INDEX($D$288:$W$288,,$C306)-SUM($D306:AE306),INDEX($D$288:$W$288,,$C306)/$F$274)))</f>
        <v>0</v>
      </c>
      <c r="AG306" s="2">
        <f>IF($F$274="n/a",0,IF(AG$276&lt;=$C306,0,IF(AG$276&gt;($F$274+$C306),INDEX($D$288:$W$288,,$C306)-SUM($D306:AF306),INDEX($D$288:$W$288,,$C306)/$F$274)))</f>
        <v>0</v>
      </c>
      <c r="AH306" s="2">
        <f>IF($F$274="n/a",0,IF(AH$276&lt;=$C306,0,IF(AH$276&gt;($F$274+$C306),INDEX($D$288:$W$288,,$C306)-SUM($D306:AG306),INDEX($D$288:$W$288,,$C306)/$F$274)))</f>
        <v>0</v>
      </c>
      <c r="AI306" s="2">
        <f>IF($F$274="n/a",0,IF(AI$276&lt;=$C306,0,IF(AI$276&gt;($F$274+$C306),INDEX($D$288:$W$288,,$C306)-SUM($D306:AH306),INDEX($D$288:$W$288,,$C306)/$F$274)))</f>
        <v>0</v>
      </c>
      <c r="AJ306" s="2">
        <f>IF($F$274="n/a",0,IF(AJ$276&lt;=$C306,0,IF(AJ$276&gt;($F$274+$C306),INDEX($D$288:$W$288,,$C306)-SUM($D306:AI306),INDEX($D$288:$W$288,,$C306)/$F$274)))</f>
        <v>0</v>
      </c>
      <c r="AK306" s="2">
        <f>IF($F$274="n/a",0,IF(AK$276&lt;=$C306,0,IF(AK$276&gt;($F$274+$C306),INDEX($D$288:$W$288,,$C306)-SUM($D306:AJ306),INDEX($D$288:$W$288,,$C306)/$F$274)))</f>
        <v>0</v>
      </c>
      <c r="AL306" s="2">
        <f>IF($F$274="n/a",0,IF(AL$276&lt;=$C306,0,IF(AL$276&gt;($F$274+$C306),INDEX($D$288:$W$288,,$C306)-SUM($D306:AK306),INDEX($D$288:$W$288,,$C306)/$F$274)))</f>
        <v>0</v>
      </c>
      <c r="AM306" s="2">
        <f>IF($F$274="n/a",0,IF(AM$276&lt;=$C306,0,IF(AM$276&gt;($F$274+$C306),INDEX($D$288:$W$288,,$C306)-SUM($D306:AL306),INDEX($D$288:$W$288,,$C306)/$F$274)))</f>
        <v>0</v>
      </c>
      <c r="AN306" s="2">
        <f>IF($F$274="n/a",0,IF(AN$276&lt;=$C306,0,IF(AN$276&gt;($F$274+$C306),INDEX($D$288:$W$288,,$C306)-SUM($D306:AM306),INDEX($D$288:$W$288,,$C306)/$F$274)))</f>
        <v>0</v>
      </c>
      <c r="AO306" s="2">
        <f>IF($F$274="n/a",0,IF(AO$276&lt;=$C306,0,IF(AO$276&gt;($F$274+$C306),INDEX($D$288:$W$288,,$C306)-SUM($D306:AN306),INDEX($D$288:$W$288,,$C306)/$F$274)))</f>
        <v>0</v>
      </c>
      <c r="AP306" s="2">
        <f>IF($F$274="n/a",0,IF(AP$276&lt;=$C306,0,IF(AP$276&gt;($F$274+$C306),INDEX($D$288:$W$288,,$C306)-SUM($D306:AO306),INDEX($D$288:$W$288,,$C306)/$F$274)))</f>
        <v>0</v>
      </c>
      <c r="AQ306" s="2">
        <f>IF($F$274="n/a",0,IF(AQ$276&lt;=$C306,0,IF(AQ$276&gt;($F$274+$C306),INDEX($D$288:$W$288,,$C306)-SUM($D306:AP306),INDEX($D$288:$W$288,,$C306)/$F$274)))</f>
        <v>0</v>
      </c>
      <c r="AR306" s="2">
        <f>IF($F$274="n/a",0,IF(AR$276&lt;=$C306,0,IF(AR$276&gt;($F$274+$C306),INDEX($D$288:$W$288,,$C306)-SUM($D306:AQ306),INDEX($D$288:$W$288,,$C306)/$F$274)))</f>
        <v>0</v>
      </c>
      <c r="AS306" s="2">
        <f>IF($F$274="n/a",0,IF(AS$276&lt;=$C306,0,IF(AS$276&gt;($F$274+$C306),INDEX($D$288:$W$288,,$C306)-SUM($D306:AR306),INDEX($D$288:$W$288,,$C306)/$F$274)))</f>
        <v>0</v>
      </c>
      <c r="AT306" s="2">
        <f>IF($F$274="n/a",0,IF(AT$276&lt;=$C306,0,IF(AT$276&gt;($F$274+$C306),INDEX($D$288:$W$288,,$C306)-SUM($D306:AS306),INDEX($D$288:$W$288,,$C306)/$F$274)))</f>
        <v>0</v>
      </c>
      <c r="AU306" s="2">
        <f>IF($F$274="n/a",0,IF(AU$276&lt;=$C306,0,IF(AU$276&gt;($F$274+$C306),INDEX($D$288:$W$288,,$C306)-SUM($D306:AT306),INDEX($D$288:$W$288,,$C306)/$F$274)))</f>
        <v>0</v>
      </c>
      <c r="AV306" s="2">
        <f>IF($F$274="n/a",0,IF(AV$276&lt;=$C306,0,IF(AV$276&gt;($F$274+$C306),INDEX($D$288:$W$288,,$C306)-SUM($D306:AU306),INDEX($D$288:$W$288,,$C306)/$F$274)))</f>
        <v>0</v>
      </c>
      <c r="AW306" s="2">
        <f>IF($F$274="n/a",0,IF(AW$276&lt;=$C306,0,IF(AW$276&gt;($F$274+$C306),INDEX($D$288:$W$288,,$C306)-SUM($D306:AV306),INDEX($D$288:$W$288,,$C306)/$F$274)))</f>
        <v>0</v>
      </c>
      <c r="AX306" s="2">
        <f>IF($F$274="n/a",0,IF(AX$276&lt;=$C306,0,IF(AX$276&gt;($F$274+$C306),INDEX($D$288:$W$288,,$C306)-SUM($D306:AW306),INDEX($D$288:$W$288,,$C306)/$F$274)))</f>
        <v>0</v>
      </c>
      <c r="AY306" s="2">
        <f>IF($F$274="n/a",0,IF(AY$276&lt;=$C306,0,IF(AY$276&gt;($F$274+$C306),INDEX($D$288:$W$288,,$C306)-SUM($D306:AX306),INDEX($D$288:$W$288,,$C306)/$F$274)))</f>
        <v>0</v>
      </c>
      <c r="AZ306" s="2">
        <f>IF($F$274="n/a",0,IF(AZ$276&lt;=$C306,0,IF(AZ$276&gt;($F$274+$C306),INDEX($D$288:$W$288,,$C306)-SUM($D306:AY306),INDEX($D$288:$W$288,,$C306)/$F$274)))</f>
        <v>0</v>
      </c>
      <c r="BA306" s="2">
        <f>IF($F$274="n/a",0,IF(BA$276&lt;=$C306,0,IF(BA$276&gt;($F$274+$C306),INDEX($D$288:$W$288,,$C306)-SUM($D306:AZ306),INDEX($D$288:$W$288,,$C306)/$F$274)))</f>
        <v>0</v>
      </c>
      <c r="BB306" s="2">
        <f>IF($F$274="n/a",0,IF(BB$276&lt;=$C306,0,IF(BB$276&gt;($F$274+$C306),INDEX($D$288:$W$288,,$C306)-SUM($D306:BA306),INDEX($D$288:$W$288,,$C306)/$F$274)))</f>
        <v>0</v>
      </c>
      <c r="BC306" s="2">
        <f>IF($F$274="n/a",0,IF(BC$276&lt;=$C306,0,IF(BC$276&gt;($F$274+$C306),INDEX($D$288:$W$288,,$C306)-SUM($D306:BB306),INDEX($D$288:$W$288,,$C306)/$F$274)))</f>
        <v>0</v>
      </c>
      <c r="BD306" s="2">
        <f>IF($F$274="n/a",0,IF(BD$276&lt;=$C306,0,IF(BD$276&gt;($F$274+$C306),INDEX($D$288:$W$288,,$C306)-SUM($D306:BC306),INDEX($D$288:$W$288,,$C306)/$F$274)))</f>
        <v>0</v>
      </c>
      <c r="BE306" s="2">
        <f>IF($F$274="n/a",0,IF(BE$276&lt;=$C306,0,IF(BE$276&gt;($F$274+$C306),INDEX($D$288:$W$288,,$C306)-SUM($D306:BD306),INDEX($D$288:$W$288,,$C306)/$F$274)))</f>
        <v>0</v>
      </c>
      <c r="BF306" s="2">
        <f>IF($F$274="n/a",0,IF(BF$276&lt;=$C306,0,IF(BF$276&gt;($F$274+$C306),INDEX($D$288:$W$288,,$C306)-SUM($D306:BE306),INDEX($D$288:$W$288,,$C306)/$F$274)))</f>
        <v>0</v>
      </c>
      <c r="BG306" s="2">
        <f>IF($F$274="n/a",0,IF(BG$276&lt;=$C306,0,IF(BG$276&gt;($F$274+$C306),INDEX($D$288:$W$288,,$C306)-SUM($D306:BF306),INDEX($D$288:$W$288,,$C306)/$F$274)))</f>
        <v>0</v>
      </c>
      <c r="BH306" s="2">
        <f>IF($F$274="n/a",0,IF(BH$276&lt;=$C306,0,IF(BH$276&gt;($F$274+$C306),INDEX($D$288:$W$288,,$C306)-SUM($D306:BG306),INDEX($D$288:$W$288,,$C306)/$F$274)))</f>
        <v>0</v>
      </c>
      <c r="BI306" s="2">
        <f>IF($F$274="n/a",0,IF(BI$276&lt;=$C306,0,IF(BI$276&gt;($F$274+$C306),INDEX($D$288:$W$288,,$C306)-SUM($D306:BH306),INDEX($D$288:$W$288,,$C306)/$F$274)))</f>
        <v>0</v>
      </c>
      <c r="BJ306" s="2">
        <f>IF($F$274="n/a",0,IF(BJ$276&lt;=$C306,0,IF(BJ$276&gt;($F$274+$C306),INDEX($D$288:$W$288,,$C306)-SUM($D306:BI306),INDEX($D$288:$W$288,,$C306)/$F$274)))</f>
        <v>0</v>
      </c>
      <c r="BK306" s="2">
        <f>IF($F$274="n/a",0,IF(BK$276&lt;=$C306,0,IF(BK$276&gt;($F$274+$C306),INDEX($D$288:$W$288,,$C306)-SUM($D306:BJ306),INDEX($D$288:$W$288,,$C306)/$F$274)))</f>
        <v>0</v>
      </c>
      <c r="BL306" s="2">
        <f>IF($F$274="n/a",0,IF(BL$276&lt;=$C306,0,IF(BL$276&gt;($F$274+$C306),INDEX($D$288:$W$288,,$C306)-SUM($D306:BK306),INDEX($D$288:$W$288,,$C306)/$F$274)))</f>
        <v>0</v>
      </c>
      <c r="BM306" s="2">
        <f>IF($F$274="n/a",0,IF(BM$276&lt;=$C306,0,IF(BM$276&gt;($F$274+$C306),INDEX($D$288:$W$288,,$C306)-SUM($D306:BL306),INDEX($D$288:$W$288,,$C306)/$F$274)))</f>
        <v>0</v>
      </c>
      <c r="BN306" s="2">
        <f>IF($F$274="n/a",0,IF(BN$276&lt;=$C306,0,IF(BN$276&gt;($F$274+$C306),INDEX($D$288:$W$288,,$C306)-SUM($D306:BM306),INDEX($D$288:$W$288,,$C306)/$F$274)))</f>
        <v>0</v>
      </c>
      <c r="BO306" s="2">
        <f>IF($F$274="n/a",0,IF(BO$276&lt;=$C306,0,IF(BO$276&gt;($F$274+$C306),INDEX($D$288:$W$288,,$C306)-SUM($D306:BN306),INDEX($D$288:$W$288,,$C306)/$F$274)))</f>
        <v>0</v>
      </c>
      <c r="BP306" s="2">
        <f>IF($F$274="n/a",0,IF(BP$276&lt;=$C306,0,IF(BP$276&gt;($F$274+$C306),INDEX($D$288:$W$288,,$C306)-SUM($D306:BO306),INDEX($D$288:$W$288,,$C306)/$F$274)))</f>
        <v>0</v>
      </c>
      <c r="BQ306" s="2">
        <f>IF($F$274="n/a",0,IF(BQ$276&lt;=$C306,0,IF(BQ$276&gt;($F$274+$C306),INDEX($D$288:$W$288,,$C306)-SUM($D306:BP306),INDEX($D$288:$W$288,,$C306)/$F$274)))</f>
        <v>0</v>
      </c>
      <c r="BR306" s="2">
        <f>IF($F$274="n/a",0,IF(BR$276&lt;=$C306,0,IF(BR$276&gt;($F$274+$C306),INDEX($D$288:$W$288,,$C306)-SUM($D306:BQ306),INDEX($D$288:$W$288,,$C306)/$F$274)))</f>
        <v>0</v>
      </c>
      <c r="BS306" s="2">
        <f>IF($F$274="n/a",0,IF(BS$276&lt;=$C306,0,IF(BS$276&gt;($F$274+$C306),INDEX($D$288:$W$288,,$C306)-SUM($D306:BR306),INDEX($D$288:$W$288,,$C306)/$F$274)))</f>
        <v>0</v>
      </c>
    </row>
    <row r="307" spans="2:71" outlineLevel="1">
      <c r="B307" s="24">
        <v>2027</v>
      </c>
      <c r="C307" s="24">
        <v>17</v>
      </c>
      <c r="E307" s="2">
        <f>IF($F$274="n/a",0,IF(E$276&lt;=$C307,0,IF(E$276&gt;($F$274+$C307),INDEX($D$288:$W$288,,$C307)-SUM($D307:D307),INDEX($D$288:$W$288,,$C307)/$F$274)))</f>
        <v>0</v>
      </c>
      <c r="F307" s="2">
        <f>IF($F$274="n/a",0,IF(F$276&lt;=$C307,0,IF(F$276&gt;($F$274+$C307),INDEX($D$288:$W$288,,$C307)-SUM($D307:E307),INDEX($D$288:$W$288,,$C307)/$F$274)))</f>
        <v>0</v>
      </c>
      <c r="G307" s="2">
        <f>IF($F$274="n/a",0,IF(G$276&lt;=$C307,0,IF(G$276&gt;($F$274+$C307),INDEX($D$288:$W$288,,$C307)-SUM($D307:F307),INDEX($D$288:$W$288,,$C307)/$F$274)))</f>
        <v>0</v>
      </c>
      <c r="H307" s="2">
        <f>IF($F$274="n/a",0,IF(H$276&lt;=$C307,0,IF(H$276&gt;($F$274+$C307),INDEX($D$288:$W$288,,$C307)-SUM($D307:G307),INDEX($D$288:$W$288,,$C307)/$F$274)))</f>
        <v>0</v>
      </c>
      <c r="I307" s="2">
        <f>IF($F$274="n/a",0,IF(I$276&lt;=$C307,0,IF(I$276&gt;($F$274+$C307),INDEX($D$288:$W$288,,$C307)-SUM($D307:H307),INDEX($D$288:$W$288,,$C307)/$F$274)))</f>
        <v>0</v>
      </c>
      <c r="J307" s="2">
        <f>IF($F$274="n/a",0,IF(J$276&lt;=$C307,0,IF(J$276&gt;($F$274+$C307),INDEX($D$288:$W$288,,$C307)-SUM($D307:I307),INDEX($D$288:$W$288,,$C307)/$F$274)))</f>
        <v>0</v>
      </c>
      <c r="K307" s="2">
        <f>IF($F$274="n/a",0,IF(K$276&lt;=$C307,0,IF(K$276&gt;($F$274+$C307),INDEX($D$288:$W$288,,$C307)-SUM($D307:J307),INDEX($D$288:$W$288,,$C307)/$F$274)))</f>
        <v>0</v>
      </c>
      <c r="L307" s="2">
        <f>IF($F$274="n/a",0,IF(L$276&lt;=$C307,0,IF(L$276&gt;($F$274+$C307),INDEX($D$288:$W$288,,$C307)-SUM($D307:K307),INDEX($D$288:$W$288,,$C307)/$F$274)))</f>
        <v>0</v>
      </c>
      <c r="M307" s="2">
        <f>IF($F$274="n/a",0,IF(M$276&lt;=$C307,0,IF(M$276&gt;($F$274+$C307),INDEX($D$288:$W$288,,$C307)-SUM($D307:L307),INDEX($D$288:$W$288,,$C307)/$F$274)))</f>
        <v>0</v>
      </c>
      <c r="N307" s="2">
        <f>IF($F$274="n/a",0,IF(N$276&lt;=$C307,0,IF(N$276&gt;($F$274+$C307),INDEX($D$288:$W$288,,$C307)-SUM($D307:M307),INDEX($D$288:$W$288,,$C307)/$F$274)))</f>
        <v>0</v>
      </c>
      <c r="O307" s="2">
        <f>IF($F$274="n/a",0,IF(O$276&lt;=$C307,0,IF(O$276&gt;($F$274+$C307),INDEX($D$288:$W$288,,$C307)-SUM($D307:N307),INDEX($D$288:$W$288,,$C307)/$F$274)))</f>
        <v>0</v>
      </c>
      <c r="P307" s="2">
        <f>IF($F$274="n/a",0,IF(P$276&lt;=$C307,0,IF(P$276&gt;($F$274+$C307),INDEX($D$288:$W$288,,$C307)-SUM($D307:O307),INDEX($D$288:$W$288,,$C307)/$F$274)))</f>
        <v>0</v>
      </c>
      <c r="Q307" s="2">
        <f>IF($F$274="n/a",0,IF(Q$276&lt;=$C307,0,IF(Q$276&gt;($F$274+$C307),INDEX($D$288:$W$288,,$C307)-SUM($D307:P307),INDEX($D$288:$W$288,,$C307)/$F$274)))</f>
        <v>0</v>
      </c>
      <c r="R307" s="2">
        <f>IF($F$274="n/a",0,IF(R$276&lt;=$C307,0,IF(R$276&gt;($F$274+$C307),INDEX($D$288:$W$288,,$C307)-SUM($D307:Q307),INDEX($D$288:$W$288,,$C307)/$F$274)))</f>
        <v>0</v>
      </c>
      <c r="S307" s="2">
        <f>IF($F$274="n/a",0,IF(S$276&lt;=$C307,0,IF(S$276&gt;($F$274+$C307),INDEX($D$288:$W$288,,$C307)-SUM($D307:R307),INDEX($D$288:$W$288,,$C307)/$F$274)))</f>
        <v>0</v>
      </c>
      <c r="T307" s="2">
        <f>IF($F$274="n/a",0,IF(T$276&lt;=$C307,0,IF(T$276&gt;($F$274+$C307),INDEX($D$288:$W$288,,$C307)-SUM($D307:S307),INDEX($D$288:$W$288,,$C307)/$F$274)))</f>
        <v>0</v>
      </c>
      <c r="U307" s="2">
        <f>IF($F$274="n/a",0,IF(U$276&lt;=$C307,0,IF(U$276&gt;($F$274+$C307),INDEX($D$288:$W$288,,$C307)-SUM($D307:T307),INDEX($D$288:$W$288,,$C307)/$F$274)))</f>
        <v>0</v>
      </c>
      <c r="V307" s="2">
        <f>IF($F$274="n/a",0,IF(V$276&lt;=$C307,0,IF(V$276&gt;($F$274+$C307),INDEX($D$288:$W$288,,$C307)-SUM($D307:U307),INDEX($D$288:$W$288,,$C307)/$F$274)))</f>
        <v>0</v>
      </c>
      <c r="W307" s="2">
        <f>IF($F$274="n/a",0,IF(W$276&lt;=$C307,0,IF(W$276&gt;($F$274+$C307),INDEX($D$288:$W$288,,$C307)-SUM($D307:V307),INDEX($D$288:$W$288,,$C307)/$F$274)))</f>
        <v>0</v>
      </c>
      <c r="X307" s="2">
        <f>IF($F$274="n/a",0,IF(X$276&lt;=$C307,0,IF(X$276&gt;($F$274+$C307),INDEX($D$288:$W$288,,$C307)-SUM($D307:W307),INDEX($D$288:$W$288,,$C307)/$F$274)))</f>
        <v>0</v>
      </c>
      <c r="Y307" s="2">
        <f>IF($F$274="n/a",0,IF(Y$276&lt;=$C307,0,IF(Y$276&gt;($F$274+$C307),INDEX($D$288:$W$288,,$C307)-SUM($D307:X307),INDEX($D$288:$W$288,,$C307)/$F$274)))</f>
        <v>0</v>
      </c>
      <c r="Z307" s="2">
        <f>IF($F$274="n/a",0,IF(Z$276&lt;=$C307,0,IF(Z$276&gt;($F$274+$C307),INDEX($D$288:$W$288,,$C307)-SUM($D307:Y307),INDEX($D$288:$W$288,,$C307)/$F$274)))</f>
        <v>0</v>
      </c>
      <c r="AA307" s="2">
        <f>IF($F$274="n/a",0,IF(AA$276&lt;=$C307,0,IF(AA$276&gt;($F$274+$C307),INDEX($D$288:$W$288,,$C307)-SUM($D307:Z307),INDEX($D$288:$W$288,,$C307)/$F$274)))</f>
        <v>0</v>
      </c>
      <c r="AB307" s="2">
        <f>IF($F$274="n/a",0,IF(AB$276&lt;=$C307,0,IF(AB$276&gt;($F$274+$C307),INDEX($D$288:$W$288,,$C307)-SUM($D307:AA307),INDEX($D$288:$W$288,,$C307)/$F$274)))</f>
        <v>0</v>
      </c>
      <c r="AC307" s="2">
        <f>IF($F$274="n/a",0,IF(AC$276&lt;=$C307,0,IF(AC$276&gt;($F$274+$C307),INDEX($D$288:$W$288,,$C307)-SUM($D307:AB307),INDEX($D$288:$W$288,,$C307)/$F$274)))</f>
        <v>0</v>
      </c>
      <c r="AD307" s="2">
        <f>IF($F$274="n/a",0,IF(AD$276&lt;=$C307,0,IF(AD$276&gt;($F$274+$C307),INDEX($D$288:$W$288,,$C307)-SUM($D307:AC307),INDEX($D$288:$W$288,,$C307)/$F$274)))</f>
        <v>0</v>
      </c>
      <c r="AE307" s="2">
        <f>IF($F$274="n/a",0,IF(AE$276&lt;=$C307,0,IF(AE$276&gt;($F$274+$C307),INDEX($D$288:$W$288,,$C307)-SUM($D307:AD307),INDEX($D$288:$W$288,,$C307)/$F$274)))</f>
        <v>0</v>
      </c>
      <c r="AF307" s="2">
        <f>IF($F$274="n/a",0,IF(AF$276&lt;=$C307,0,IF(AF$276&gt;($F$274+$C307),INDEX($D$288:$W$288,,$C307)-SUM($D307:AE307),INDEX($D$288:$W$288,,$C307)/$F$274)))</f>
        <v>0</v>
      </c>
      <c r="AG307" s="2">
        <f>IF($F$274="n/a",0,IF(AG$276&lt;=$C307,0,IF(AG$276&gt;($F$274+$C307),INDEX($D$288:$W$288,,$C307)-SUM($D307:AF307),INDEX($D$288:$W$288,,$C307)/$F$274)))</f>
        <v>0</v>
      </c>
      <c r="AH307" s="2">
        <f>IF($F$274="n/a",0,IF(AH$276&lt;=$C307,0,IF(AH$276&gt;($F$274+$C307),INDEX($D$288:$W$288,,$C307)-SUM($D307:AG307),INDEX($D$288:$W$288,,$C307)/$F$274)))</f>
        <v>0</v>
      </c>
      <c r="AI307" s="2">
        <f>IF($F$274="n/a",0,IF(AI$276&lt;=$C307,0,IF(AI$276&gt;($F$274+$C307),INDEX($D$288:$W$288,,$C307)-SUM($D307:AH307),INDEX($D$288:$W$288,,$C307)/$F$274)))</f>
        <v>0</v>
      </c>
      <c r="AJ307" s="2">
        <f>IF($F$274="n/a",0,IF(AJ$276&lt;=$C307,0,IF(AJ$276&gt;($F$274+$C307),INDEX($D$288:$W$288,,$C307)-SUM($D307:AI307),INDEX($D$288:$W$288,,$C307)/$F$274)))</f>
        <v>0</v>
      </c>
      <c r="AK307" s="2">
        <f>IF($F$274="n/a",0,IF(AK$276&lt;=$C307,0,IF(AK$276&gt;($F$274+$C307),INDEX($D$288:$W$288,,$C307)-SUM($D307:AJ307),INDEX($D$288:$W$288,,$C307)/$F$274)))</f>
        <v>0</v>
      </c>
      <c r="AL307" s="2">
        <f>IF($F$274="n/a",0,IF(AL$276&lt;=$C307,0,IF(AL$276&gt;($F$274+$C307),INDEX($D$288:$W$288,,$C307)-SUM($D307:AK307),INDEX($D$288:$W$288,,$C307)/$F$274)))</f>
        <v>0</v>
      </c>
      <c r="AM307" s="2">
        <f>IF($F$274="n/a",0,IF(AM$276&lt;=$C307,0,IF(AM$276&gt;($F$274+$C307),INDEX($D$288:$W$288,,$C307)-SUM($D307:AL307),INDEX($D$288:$W$288,,$C307)/$F$274)))</f>
        <v>0</v>
      </c>
      <c r="AN307" s="2">
        <f>IF($F$274="n/a",0,IF(AN$276&lt;=$C307,0,IF(AN$276&gt;($F$274+$C307),INDEX($D$288:$W$288,,$C307)-SUM($D307:AM307),INDEX($D$288:$W$288,,$C307)/$F$274)))</f>
        <v>0</v>
      </c>
      <c r="AO307" s="2">
        <f>IF($F$274="n/a",0,IF(AO$276&lt;=$C307,0,IF(AO$276&gt;($F$274+$C307),INDEX($D$288:$W$288,,$C307)-SUM($D307:AN307),INDEX($D$288:$W$288,,$C307)/$F$274)))</f>
        <v>0</v>
      </c>
      <c r="AP307" s="2">
        <f>IF($F$274="n/a",0,IF(AP$276&lt;=$C307,0,IF(AP$276&gt;($F$274+$C307),INDEX($D$288:$W$288,,$C307)-SUM($D307:AO307),INDEX($D$288:$W$288,,$C307)/$F$274)))</f>
        <v>0</v>
      </c>
      <c r="AQ307" s="2">
        <f>IF($F$274="n/a",0,IF(AQ$276&lt;=$C307,0,IF(AQ$276&gt;($F$274+$C307),INDEX($D$288:$W$288,,$C307)-SUM($D307:AP307),INDEX($D$288:$W$288,,$C307)/$F$274)))</f>
        <v>0</v>
      </c>
      <c r="AR307" s="2">
        <f>IF($F$274="n/a",0,IF(AR$276&lt;=$C307,0,IF(AR$276&gt;($F$274+$C307),INDEX($D$288:$W$288,,$C307)-SUM($D307:AQ307),INDEX($D$288:$W$288,,$C307)/$F$274)))</f>
        <v>0</v>
      </c>
      <c r="AS307" s="2">
        <f>IF($F$274="n/a",0,IF(AS$276&lt;=$C307,0,IF(AS$276&gt;($F$274+$C307),INDEX($D$288:$W$288,,$C307)-SUM($D307:AR307),INDEX($D$288:$W$288,,$C307)/$F$274)))</f>
        <v>0</v>
      </c>
      <c r="AT307" s="2">
        <f>IF($F$274="n/a",0,IF(AT$276&lt;=$C307,0,IF(AT$276&gt;($F$274+$C307),INDEX($D$288:$W$288,,$C307)-SUM($D307:AS307),INDEX($D$288:$W$288,,$C307)/$F$274)))</f>
        <v>0</v>
      </c>
      <c r="AU307" s="2">
        <f>IF($F$274="n/a",0,IF(AU$276&lt;=$C307,0,IF(AU$276&gt;($F$274+$C307),INDEX($D$288:$W$288,,$C307)-SUM($D307:AT307),INDEX($D$288:$W$288,,$C307)/$F$274)))</f>
        <v>0</v>
      </c>
      <c r="AV307" s="2">
        <f>IF($F$274="n/a",0,IF(AV$276&lt;=$C307,0,IF(AV$276&gt;($F$274+$C307),INDEX($D$288:$W$288,,$C307)-SUM($D307:AU307),INDEX($D$288:$W$288,,$C307)/$F$274)))</f>
        <v>0</v>
      </c>
      <c r="AW307" s="2">
        <f>IF($F$274="n/a",0,IF(AW$276&lt;=$C307,0,IF(AW$276&gt;($F$274+$C307),INDEX($D$288:$W$288,,$C307)-SUM($D307:AV307),INDEX($D$288:$W$288,,$C307)/$F$274)))</f>
        <v>0</v>
      </c>
      <c r="AX307" s="2">
        <f>IF($F$274="n/a",0,IF(AX$276&lt;=$C307,0,IF(AX$276&gt;($F$274+$C307),INDEX($D$288:$W$288,,$C307)-SUM($D307:AW307),INDEX($D$288:$W$288,,$C307)/$F$274)))</f>
        <v>0</v>
      </c>
      <c r="AY307" s="2">
        <f>IF($F$274="n/a",0,IF(AY$276&lt;=$C307,0,IF(AY$276&gt;($F$274+$C307),INDEX($D$288:$W$288,,$C307)-SUM($D307:AX307),INDEX($D$288:$W$288,,$C307)/$F$274)))</f>
        <v>0</v>
      </c>
      <c r="AZ307" s="2">
        <f>IF($F$274="n/a",0,IF(AZ$276&lt;=$C307,0,IF(AZ$276&gt;($F$274+$C307),INDEX($D$288:$W$288,,$C307)-SUM($D307:AY307),INDEX($D$288:$W$288,,$C307)/$F$274)))</f>
        <v>0</v>
      </c>
      <c r="BA307" s="2">
        <f>IF($F$274="n/a",0,IF(BA$276&lt;=$C307,0,IF(BA$276&gt;($F$274+$C307),INDEX($D$288:$W$288,,$C307)-SUM($D307:AZ307),INDEX($D$288:$W$288,,$C307)/$F$274)))</f>
        <v>0</v>
      </c>
      <c r="BB307" s="2">
        <f>IF($F$274="n/a",0,IF(BB$276&lt;=$C307,0,IF(BB$276&gt;($F$274+$C307),INDEX($D$288:$W$288,,$C307)-SUM($D307:BA307),INDEX($D$288:$W$288,,$C307)/$F$274)))</f>
        <v>0</v>
      </c>
      <c r="BC307" s="2">
        <f>IF($F$274="n/a",0,IF(BC$276&lt;=$C307,0,IF(BC$276&gt;($F$274+$C307),INDEX($D$288:$W$288,,$C307)-SUM($D307:BB307),INDEX($D$288:$W$288,,$C307)/$F$274)))</f>
        <v>0</v>
      </c>
      <c r="BD307" s="2">
        <f>IF($F$274="n/a",0,IF(BD$276&lt;=$C307,0,IF(BD$276&gt;($F$274+$C307),INDEX($D$288:$W$288,,$C307)-SUM($D307:BC307),INDEX($D$288:$W$288,,$C307)/$F$274)))</f>
        <v>0</v>
      </c>
      <c r="BE307" s="2">
        <f>IF($F$274="n/a",0,IF(BE$276&lt;=$C307,0,IF(BE$276&gt;($F$274+$C307),INDEX($D$288:$W$288,,$C307)-SUM($D307:BD307),INDEX($D$288:$W$288,,$C307)/$F$274)))</f>
        <v>0</v>
      </c>
      <c r="BF307" s="2">
        <f>IF($F$274="n/a",0,IF(BF$276&lt;=$C307,0,IF(BF$276&gt;($F$274+$C307),INDEX($D$288:$W$288,,$C307)-SUM($D307:BE307),INDEX($D$288:$W$288,,$C307)/$F$274)))</f>
        <v>0</v>
      </c>
      <c r="BG307" s="2">
        <f>IF($F$274="n/a",0,IF(BG$276&lt;=$C307,0,IF(BG$276&gt;($F$274+$C307),INDEX($D$288:$W$288,,$C307)-SUM($D307:BF307),INDEX($D$288:$W$288,,$C307)/$F$274)))</f>
        <v>0</v>
      </c>
      <c r="BH307" s="2">
        <f>IF($F$274="n/a",0,IF(BH$276&lt;=$C307,0,IF(BH$276&gt;($F$274+$C307),INDEX($D$288:$W$288,,$C307)-SUM($D307:BG307),INDEX($D$288:$W$288,,$C307)/$F$274)))</f>
        <v>0</v>
      </c>
      <c r="BI307" s="2">
        <f>IF($F$274="n/a",0,IF(BI$276&lt;=$C307,0,IF(BI$276&gt;($F$274+$C307),INDEX($D$288:$W$288,,$C307)-SUM($D307:BH307),INDEX($D$288:$W$288,,$C307)/$F$274)))</f>
        <v>0</v>
      </c>
      <c r="BJ307" s="2">
        <f>IF($F$274="n/a",0,IF(BJ$276&lt;=$C307,0,IF(BJ$276&gt;($F$274+$C307),INDEX($D$288:$W$288,,$C307)-SUM($D307:BI307),INDEX($D$288:$W$288,,$C307)/$F$274)))</f>
        <v>0</v>
      </c>
      <c r="BK307" s="2">
        <f>IF($F$274="n/a",0,IF(BK$276&lt;=$C307,0,IF(BK$276&gt;($F$274+$C307),INDEX($D$288:$W$288,,$C307)-SUM($D307:BJ307),INDEX($D$288:$W$288,,$C307)/$F$274)))</f>
        <v>0</v>
      </c>
      <c r="BL307" s="2">
        <f>IF($F$274="n/a",0,IF(BL$276&lt;=$C307,0,IF(BL$276&gt;($F$274+$C307),INDEX($D$288:$W$288,,$C307)-SUM($D307:BK307),INDEX($D$288:$W$288,,$C307)/$F$274)))</f>
        <v>0</v>
      </c>
      <c r="BM307" s="2">
        <f>IF($F$274="n/a",0,IF(BM$276&lt;=$C307,0,IF(BM$276&gt;($F$274+$C307),INDEX($D$288:$W$288,,$C307)-SUM($D307:BL307),INDEX($D$288:$W$288,,$C307)/$F$274)))</f>
        <v>0</v>
      </c>
      <c r="BN307" s="2">
        <f>IF($F$274="n/a",0,IF(BN$276&lt;=$C307,0,IF(BN$276&gt;($F$274+$C307),INDEX($D$288:$W$288,,$C307)-SUM($D307:BM307),INDEX($D$288:$W$288,,$C307)/$F$274)))</f>
        <v>0</v>
      </c>
      <c r="BO307" s="2">
        <f>IF($F$274="n/a",0,IF(BO$276&lt;=$C307,0,IF(BO$276&gt;($F$274+$C307),INDEX($D$288:$W$288,,$C307)-SUM($D307:BN307),INDEX($D$288:$W$288,,$C307)/$F$274)))</f>
        <v>0</v>
      </c>
      <c r="BP307" s="2">
        <f>IF($F$274="n/a",0,IF(BP$276&lt;=$C307,0,IF(BP$276&gt;($F$274+$C307),INDEX($D$288:$W$288,,$C307)-SUM($D307:BO307),INDEX($D$288:$W$288,,$C307)/$F$274)))</f>
        <v>0</v>
      </c>
      <c r="BQ307" s="2">
        <f>IF($F$274="n/a",0,IF(BQ$276&lt;=$C307,0,IF(BQ$276&gt;($F$274+$C307),INDEX($D$288:$W$288,,$C307)-SUM($D307:BP307),INDEX($D$288:$W$288,,$C307)/$F$274)))</f>
        <v>0</v>
      </c>
      <c r="BR307" s="2">
        <f>IF($F$274="n/a",0,IF(BR$276&lt;=$C307,0,IF(BR$276&gt;($F$274+$C307),INDEX($D$288:$W$288,,$C307)-SUM($D307:BQ307),INDEX($D$288:$W$288,,$C307)/$F$274)))</f>
        <v>0</v>
      </c>
      <c r="BS307" s="2">
        <f>IF($F$274="n/a",0,IF(BS$276&lt;=$C307,0,IF(BS$276&gt;($F$274+$C307),INDEX($D$288:$W$288,,$C307)-SUM($D307:BR307),INDEX($D$288:$W$288,,$C307)/$F$274)))</f>
        <v>0</v>
      </c>
    </row>
    <row r="308" spans="2:71" outlineLevel="1">
      <c r="B308" s="24">
        <v>2028</v>
      </c>
      <c r="C308" s="24">
        <v>18</v>
      </c>
      <c r="E308" s="2">
        <f>IF($F$274="n/a",0,IF(E$276&lt;=$C308,0,IF(E$276&gt;($F$274+$C308),INDEX($D$288:$W$288,,$C308)-SUM($D308:D308),INDEX($D$288:$W$288,,$C308)/$F$274)))</f>
        <v>0</v>
      </c>
      <c r="F308" s="2">
        <f>IF($F$274="n/a",0,IF(F$276&lt;=$C308,0,IF(F$276&gt;($F$274+$C308),INDEX($D$288:$W$288,,$C308)-SUM($D308:E308),INDEX($D$288:$W$288,,$C308)/$F$274)))</f>
        <v>0</v>
      </c>
      <c r="G308" s="2">
        <f>IF($F$274="n/a",0,IF(G$276&lt;=$C308,0,IF(G$276&gt;($F$274+$C308),INDEX($D$288:$W$288,,$C308)-SUM($D308:F308),INDEX($D$288:$W$288,,$C308)/$F$274)))</f>
        <v>0</v>
      </c>
      <c r="H308" s="2">
        <f>IF($F$274="n/a",0,IF(H$276&lt;=$C308,0,IF(H$276&gt;($F$274+$C308),INDEX($D$288:$W$288,,$C308)-SUM($D308:G308),INDEX($D$288:$W$288,,$C308)/$F$274)))</f>
        <v>0</v>
      </c>
      <c r="I308" s="2">
        <f>IF($F$274="n/a",0,IF(I$276&lt;=$C308,0,IF(I$276&gt;($F$274+$C308),INDEX($D$288:$W$288,,$C308)-SUM($D308:H308),INDEX($D$288:$W$288,,$C308)/$F$274)))</f>
        <v>0</v>
      </c>
      <c r="J308" s="2">
        <f>IF($F$274="n/a",0,IF(J$276&lt;=$C308,0,IF(J$276&gt;($F$274+$C308),INDEX($D$288:$W$288,,$C308)-SUM($D308:I308),INDEX($D$288:$W$288,,$C308)/$F$274)))</f>
        <v>0</v>
      </c>
      <c r="K308" s="2">
        <f>IF($F$274="n/a",0,IF(K$276&lt;=$C308,0,IF(K$276&gt;($F$274+$C308),INDEX($D$288:$W$288,,$C308)-SUM($D308:J308),INDEX($D$288:$W$288,,$C308)/$F$274)))</f>
        <v>0</v>
      </c>
      <c r="L308" s="2">
        <f>IF($F$274="n/a",0,IF(L$276&lt;=$C308,0,IF(L$276&gt;($F$274+$C308),INDEX($D$288:$W$288,,$C308)-SUM($D308:K308),INDEX($D$288:$W$288,,$C308)/$F$274)))</f>
        <v>0</v>
      </c>
      <c r="M308" s="2">
        <f>IF($F$274="n/a",0,IF(M$276&lt;=$C308,0,IF(M$276&gt;($F$274+$C308),INDEX($D$288:$W$288,,$C308)-SUM($D308:L308),INDEX($D$288:$W$288,,$C308)/$F$274)))</f>
        <v>0</v>
      </c>
      <c r="N308" s="2">
        <f>IF($F$274="n/a",0,IF(N$276&lt;=$C308,0,IF(N$276&gt;($F$274+$C308),INDEX($D$288:$W$288,,$C308)-SUM($D308:M308),INDEX($D$288:$W$288,,$C308)/$F$274)))</f>
        <v>0</v>
      </c>
      <c r="O308" s="2">
        <f>IF($F$274="n/a",0,IF(O$276&lt;=$C308,0,IF(O$276&gt;($F$274+$C308),INDEX($D$288:$W$288,,$C308)-SUM($D308:N308),INDEX($D$288:$W$288,,$C308)/$F$274)))</f>
        <v>0</v>
      </c>
      <c r="P308" s="2">
        <f>IF($F$274="n/a",0,IF(P$276&lt;=$C308,0,IF(P$276&gt;($F$274+$C308),INDEX($D$288:$W$288,,$C308)-SUM($D308:O308),INDEX($D$288:$W$288,,$C308)/$F$274)))</f>
        <v>0</v>
      </c>
      <c r="Q308" s="2">
        <f>IF($F$274="n/a",0,IF(Q$276&lt;=$C308,0,IF(Q$276&gt;($F$274+$C308),INDEX($D$288:$W$288,,$C308)-SUM($D308:P308),INDEX($D$288:$W$288,,$C308)/$F$274)))</f>
        <v>0</v>
      </c>
      <c r="R308" s="2">
        <f>IF($F$274="n/a",0,IF(R$276&lt;=$C308,0,IF(R$276&gt;($F$274+$C308),INDEX($D$288:$W$288,,$C308)-SUM($D308:Q308),INDEX($D$288:$W$288,,$C308)/$F$274)))</f>
        <v>0</v>
      </c>
      <c r="S308" s="2">
        <f>IF($F$274="n/a",0,IF(S$276&lt;=$C308,0,IF(S$276&gt;($F$274+$C308),INDEX($D$288:$W$288,,$C308)-SUM($D308:R308),INDEX($D$288:$W$288,,$C308)/$F$274)))</f>
        <v>0</v>
      </c>
      <c r="T308" s="2">
        <f>IF($F$274="n/a",0,IF(T$276&lt;=$C308,0,IF(T$276&gt;($F$274+$C308),INDEX($D$288:$W$288,,$C308)-SUM($D308:S308),INDEX($D$288:$W$288,,$C308)/$F$274)))</f>
        <v>0</v>
      </c>
      <c r="U308" s="2">
        <f>IF($F$274="n/a",0,IF(U$276&lt;=$C308,0,IF(U$276&gt;($F$274+$C308),INDEX($D$288:$W$288,,$C308)-SUM($D308:T308),INDEX($D$288:$W$288,,$C308)/$F$274)))</f>
        <v>0</v>
      </c>
      <c r="V308" s="2">
        <f>IF($F$274="n/a",0,IF(V$276&lt;=$C308,0,IF(V$276&gt;($F$274+$C308),INDEX($D$288:$W$288,,$C308)-SUM($D308:U308),INDEX($D$288:$W$288,,$C308)/$F$274)))</f>
        <v>0</v>
      </c>
      <c r="W308" s="2">
        <f>IF($F$274="n/a",0,IF(W$276&lt;=$C308,0,IF(W$276&gt;($F$274+$C308),INDEX($D$288:$W$288,,$C308)-SUM($D308:V308),INDEX($D$288:$W$288,,$C308)/$F$274)))</f>
        <v>0</v>
      </c>
      <c r="X308" s="2">
        <f>IF($F$274="n/a",0,IF(X$276&lt;=$C308,0,IF(X$276&gt;($F$274+$C308),INDEX($D$288:$W$288,,$C308)-SUM($D308:W308),INDEX($D$288:$W$288,,$C308)/$F$274)))</f>
        <v>0</v>
      </c>
      <c r="Y308" s="2">
        <f>IF($F$274="n/a",0,IF(Y$276&lt;=$C308,0,IF(Y$276&gt;($F$274+$C308),INDEX($D$288:$W$288,,$C308)-SUM($D308:X308),INDEX($D$288:$W$288,,$C308)/$F$274)))</f>
        <v>0</v>
      </c>
      <c r="Z308" s="2">
        <f>IF($F$274="n/a",0,IF(Z$276&lt;=$C308,0,IF(Z$276&gt;($F$274+$C308),INDEX($D$288:$W$288,,$C308)-SUM($D308:Y308),INDEX($D$288:$W$288,,$C308)/$F$274)))</f>
        <v>0</v>
      </c>
      <c r="AA308" s="2">
        <f>IF($F$274="n/a",0,IF(AA$276&lt;=$C308,0,IF(AA$276&gt;($F$274+$C308),INDEX($D$288:$W$288,,$C308)-SUM($D308:Z308),INDEX($D$288:$W$288,,$C308)/$F$274)))</f>
        <v>0</v>
      </c>
      <c r="AB308" s="2">
        <f>IF($F$274="n/a",0,IF(AB$276&lt;=$C308,0,IF(AB$276&gt;($F$274+$C308),INDEX($D$288:$W$288,,$C308)-SUM($D308:AA308),INDEX($D$288:$W$288,,$C308)/$F$274)))</f>
        <v>0</v>
      </c>
      <c r="AC308" s="2">
        <f>IF($F$274="n/a",0,IF(AC$276&lt;=$C308,0,IF(AC$276&gt;($F$274+$C308),INDEX($D$288:$W$288,,$C308)-SUM($D308:AB308),INDEX($D$288:$W$288,,$C308)/$F$274)))</f>
        <v>0</v>
      </c>
      <c r="AD308" s="2">
        <f>IF($F$274="n/a",0,IF(AD$276&lt;=$C308,0,IF(AD$276&gt;($F$274+$C308),INDEX($D$288:$W$288,,$C308)-SUM($D308:AC308),INDEX($D$288:$W$288,,$C308)/$F$274)))</f>
        <v>0</v>
      </c>
      <c r="AE308" s="2">
        <f>IF($F$274="n/a",0,IF(AE$276&lt;=$C308,0,IF(AE$276&gt;($F$274+$C308),INDEX($D$288:$W$288,,$C308)-SUM($D308:AD308),INDEX($D$288:$W$288,,$C308)/$F$274)))</f>
        <v>0</v>
      </c>
      <c r="AF308" s="2">
        <f>IF($F$274="n/a",0,IF(AF$276&lt;=$C308,0,IF(AF$276&gt;($F$274+$C308),INDEX($D$288:$W$288,,$C308)-SUM($D308:AE308),INDEX($D$288:$W$288,,$C308)/$F$274)))</f>
        <v>0</v>
      </c>
      <c r="AG308" s="2">
        <f>IF($F$274="n/a",0,IF(AG$276&lt;=$C308,0,IF(AG$276&gt;($F$274+$C308),INDEX($D$288:$W$288,,$C308)-SUM($D308:AF308),INDEX($D$288:$W$288,,$C308)/$F$274)))</f>
        <v>0</v>
      </c>
      <c r="AH308" s="2">
        <f>IF($F$274="n/a",0,IF(AH$276&lt;=$C308,0,IF(AH$276&gt;($F$274+$C308),INDEX($D$288:$W$288,,$C308)-SUM($D308:AG308),INDEX($D$288:$W$288,,$C308)/$F$274)))</f>
        <v>0</v>
      </c>
      <c r="AI308" s="2">
        <f>IF($F$274="n/a",0,IF(AI$276&lt;=$C308,0,IF(AI$276&gt;($F$274+$C308),INDEX($D$288:$W$288,,$C308)-SUM($D308:AH308),INDEX($D$288:$W$288,,$C308)/$F$274)))</f>
        <v>0</v>
      </c>
      <c r="AJ308" s="2">
        <f>IF($F$274="n/a",0,IF(AJ$276&lt;=$C308,0,IF(AJ$276&gt;($F$274+$C308),INDEX($D$288:$W$288,,$C308)-SUM($D308:AI308),INDEX($D$288:$W$288,,$C308)/$F$274)))</f>
        <v>0</v>
      </c>
      <c r="AK308" s="2">
        <f>IF($F$274="n/a",0,IF(AK$276&lt;=$C308,0,IF(AK$276&gt;($F$274+$C308),INDEX($D$288:$W$288,,$C308)-SUM($D308:AJ308),INDEX($D$288:$W$288,,$C308)/$F$274)))</f>
        <v>0</v>
      </c>
      <c r="AL308" s="2">
        <f>IF($F$274="n/a",0,IF(AL$276&lt;=$C308,0,IF(AL$276&gt;($F$274+$C308),INDEX($D$288:$W$288,,$C308)-SUM($D308:AK308),INDEX($D$288:$W$288,,$C308)/$F$274)))</f>
        <v>0</v>
      </c>
      <c r="AM308" s="2">
        <f>IF($F$274="n/a",0,IF(AM$276&lt;=$C308,0,IF(AM$276&gt;($F$274+$C308),INDEX($D$288:$W$288,,$C308)-SUM($D308:AL308),INDEX($D$288:$W$288,,$C308)/$F$274)))</f>
        <v>0</v>
      </c>
      <c r="AN308" s="2">
        <f>IF($F$274="n/a",0,IF(AN$276&lt;=$C308,0,IF(AN$276&gt;($F$274+$C308),INDEX($D$288:$W$288,,$C308)-SUM($D308:AM308),INDEX($D$288:$W$288,,$C308)/$F$274)))</f>
        <v>0</v>
      </c>
      <c r="AO308" s="2">
        <f>IF($F$274="n/a",0,IF(AO$276&lt;=$C308,0,IF(AO$276&gt;($F$274+$C308),INDEX($D$288:$W$288,,$C308)-SUM($D308:AN308),INDEX($D$288:$W$288,,$C308)/$F$274)))</f>
        <v>0</v>
      </c>
      <c r="AP308" s="2">
        <f>IF($F$274="n/a",0,IF(AP$276&lt;=$C308,0,IF(AP$276&gt;($F$274+$C308),INDEX($D$288:$W$288,,$C308)-SUM($D308:AO308),INDEX($D$288:$W$288,,$C308)/$F$274)))</f>
        <v>0</v>
      </c>
      <c r="AQ308" s="2">
        <f>IF($F$274="n/a",0,IF(AQ$276&lt;=$C308,0,IF(AQ$276&gt;($F$274+$C308),INDEX($D$288:$W$288,,$C308)-SUM($D308:AP308),INDEX($D$288:$W$288,,$C308)/$F$274)))</f>
        <v>0</v>
      </c>
      <c r="AR308" s="2">
        <f>IF($F$274="n/a",0,IF(AR$276&lt;=$C308,0,IF(AR$276&gt;($F$274+$C308),INDEX($D$288:$W$288,,$C308)-SUM($D308:AQ308),INDEX($D$288:$W$288,,$C308)/$F$274)))</f>
        <v>0</v>
      </c>
      <c r="AS308" s="2">
        <f>IF($F$274="n/a",0,IF(AS$276&lt;=$C308,0,IF(AS$276&gt;($F$274+$C308),INDEX($D$288:$W$288,,$C308)-SUM($D308:AR308),INDEX($D$288:$W$288,,$C308)/$F$274)))</f>
        <v>0</v>
      </c>
      <c r="AT308" s="2">
        <f>IF($F$274="n/a",0,IF(AT$276&lt;=$C308,0,IF(AT$276&gt;($F$274+$C308),INDEX($D$288:$W$288,,$C308)-SUM($D308:AS308),INDEX($D$288:$W$288,,$C308)/$F$274)))</f>
        <v>0</v>
      </c>
      <c r="AU308" s="2">
        <f>IF($F$274="n/a",0,IF(AU$276&lt;=$C308,0,IF(AU$276&gt;($F$274+$C308),INDEX($D$288:$W$288,,$C308)-SUM($D308:AT308),INDEX($D$288:$W$288,,$C308)/$F$274)))</f>
        <v>0</v>
      </c>
      <c r="AV308" s="2">
        <f>IF($F$274="n/a",0,IF(AV$276&lt;=$C308,0,IF(AV$276&gt;($F$274+$C308),INDEX($D$288:$W$288,,$C308)-SUM($D308:AU308),INDEX($D$288:$W$288,,$C308)/$F$274)))</f>
        <v>0</v>
      </c>
      <c r="AW308" s="2">
        <f>IF($F$274="n/a",0,IF(AW$276&lt;=$C308,0,IF(AW$276&gt;($F$274+$C308),INDEX($D$288:$W$288,,$C308)-SUM($D308:AV308),INDEX($D$288:$W$288,,$C308)/$F$274)))</f>
        <v>0</v>
      </c>
      <c r="AX308" s="2">
        <f>IF($F$274="n/a",0,IF(AX$276&lt;=$C308,0,IF(AX$276&gt;($F$274+$C308),INDEX($D$288:$W$288,,$C308)-SUM($D308:AW308),INDEX($D$288:$W$288,,$C308)/$F$274)))</f>
        <v>0</v>
      </c>
      <c r="AY308" s="2">
        <f>IF($F$274="n/a",0,IF(AY$276&lt;=$C308,0,IF(AY$276&gt;($F$274+$C308),INDEX($D$288:$W$288,,$C308)-SUM($D308:AX308),INDEX($D$288:$W$288,,$C308)/$F$274)))</f>
        <v>0</v>
      </c>
      <c r="AZ308" s="2">
        <f>IF($F$274="n/a",0,IF(AZ$276&lt;=$C308,0,IF(AZ$276&gt;($F$274+$C308),INDEX($D$288:$W$288,,$C308)-SUM($D308:AY308),INDEX($D$288:$W$288,,$C308)/$F$274)))</f>
        <v>0</v>
      </c>
      <c r="BA308" s="2">
        <f>IF($F$274="n/a",0,IF(BA$276&lt;=$C308,0,IF(BA$276&gt;($F$274+$C308),INDEX($D$288:$W$288,,$C308)-SUM($D308:AZ308),INDEX($D$288:$W$288,,$C308)/$F$274)))</f>
        <v>0</v>
      </c>
      <c r="BB308" s="2">
        <f>IF($F$274="n/a",0,IF(BB$276&lt;=$C308,0,IF(BB$276&gt;($F$274+$C308),INDEX($D$288:$W$288,,$C308)-SUM($D308:BA308),INDEX($D$288:$W$288,,$C308)/$F$274)))</f>
        <v>0</v>
      </c>
      <c r="BC308" s="2">
        <f>IF($F$274="n/a",0,IF(BC$276&lt;=$C308,0,IF(BC$276&gt;($F$274+$C308),INDEX($D$288:$W$288,,$C308)-SUM($D308:BB308),INDEX($D$288:$W$288,,$C308)/$F$274)))</f>
        <v>0</v>
      </c>
      <c r="BD308" s="2">
        <f>IF($F$274="n/a",0,IF(BD$276&lt;=$C308,0,IF(BD$276&gt;($F$274+$C308),INDEX($D$288:$W$288,,$C308)-SUM($D308:BC308),INDEX($D$288:$W$288,,$C308)/$F$274)))</f>
        <v>0</v>
      </c>
      <c r="BE308" s="2">
        <f>IF($F$274="n/a",0,IF(BE$276&lt;=$C308,0,IF(BE$276&gt;($F$274+$C308),INDEX($D$288:$W$288,,$C308)-SUM($D308:BD308),INDEX($D$288:$W$288,,$C308)/$F$274)))</f>
        <v>0</v>
      </c>
      <c r="BF308" s="2">
        <f>IF($F$274="n/a",0,IF(BF$276&lt;=$C308,0,IF(BF$276&gt;($F$274+$C308),INDEX($D$288:$W$288,,$C308)-SUM($D308:BE308),INDEX($D$288:$W$288,,$C308)/$F$274)))</f>
        <v>0</v>
      </c>
      <c r="BG308" s="2">
        <f>IF($F$274="n/a",0,IF(BG$276&lt;=$C308,0,IF(BG$276&gt;($F$274+$C308),INDEX($D$288:$W$288,,$C308)-SUM($D308:BF308),INDEX($D$288:$W$288,,$C308)/$F$274)))</f>
        <v>0</v>
      </c>
      <c r="BH308" s="2">
        <f>IF($F$274="n/a",0,IF(BH$276&lt;=$C308,0,IF(BH$276&gt;($F$274+$C308),INDEX($D$288:$W$288,,$C308)-SUM($D308:BG308),INDEX($D$288:$W$288,,$C308)/$F$274)))</f>
        <v>0</v>
      </c>
      <c r="BI308" s="2">
        <f>IF($F$274="n/a",0,IF(BI$276&lt;=$C308,0,IF(BI$276&gt;($F$274+$C308),INDEX($D$288:$W$288,,$C308)-SUM($D308:BH308),INDEX($D$288:$W$288,,$C308)/$F$274)))</f>
        <v>0</v>
      </c>
      <c r="BJ308" s="2">
        <f>IF($F$274="n/a",0,IF(BJ$276&lt;=$C308,0,IF(BJ$276&gt;($F$274+$C308),INDEX($D$288:$W$288,,$C308)-SUM($D308:BI308),INDEX($D$288:$W$288,,$C308)/$F$274)))</f>
        <v>0</v>
      </c>
      <c r="BK308" s="2">
        <f>IF($F$274="n/a",0,IF(BK$276&lt;=$C308,0,IF(BK$276&gt;($F$274+$C308),INDEX($D$288:$W$288,,$C308)-SUM($D308:BJ308),INDEX($D$288:$W$288,,$C308)/$F$274)))</f>
        <v>0</v>
      </c>
      <c r="BL308" s="2">
        <f>IF($F$274="n/a",0,IF(BL$276&lt;=$C308,0,IF(BL$276&gt;($F$274+$C308),INDEX($D$288:$W$288,,$C308)-SUM($D308:BK308),INDEX($D$288:$W$288,,$C308)/$F$274)))</f>
        <v>0</v>
      </c>
      <c r="BM308" s="2">
        <f>IF($F$274="n/a",0,IF(BM$276&lt;=$C308,0,IF(BM$276&gt;($F$274+$C308),INDEX($D$288:$W$288,,$C308)-SUM($D308:BL308),INDEX($D$288:$W$288,,$C308)/$F$274)))</f>
        <v>0</v>
      </c>
      <c r="BN308" s="2">
        <f>IF($F$274="n/a",0,IF(BN$276&lt;=$C308,0,IF(BN$276&gt;($F$274+$C308),INDEX($D$288:$W$288,,$C308)-SUM($D308:BM308),INDEX($D$288:$W$288,,$C308)/$F$274)))</f>
        <v>0</v>
      </c>
      <c r="BO308" s="2">
        <f>IF($F$274="n/a",0,IF(BO$276&lt;=$C308,0,IF(BO$276&gt;($F$274+$C308),INDEX($D$288:$W$288,,$C308)-SUM($D308:BN308),INDEX($D$288:$W$288,,$C308)/$F$274)))</f>
        <v>0</v>
      </c>
      <c r="BP308" s="2">
        <f>IF($F$274="n/a",0,IF(BP$276&lt;=$C308,0,IF(BP$276&gt;($F$274+$C308),INDEX($D$288:$W$288,,$C308)-SUM($D308:BO308),INDEX($D$288:$W$288,,$C308)/$F$274)))</f>
        <v>0</v>
      </c>
      <c r="BQ308" s="2">
        <f>IF($F$274="n/a",0,IF(BQ$276&lt;=$C308,0,IF(BQ$276&gt;($F$274+$C308),INDEX($D$288:$W$288,,$C308)-SUM($D308:BP308),INDEX($D$288:$W$288,,$C308)/$F$274)))</f>
        <v>0</v>
      </c>
      <c r="BR308" s="2">
        <f>IF($F$274="n/a",0,IF(BR$276&lt;=$C308,0,IF(BR$276&gt;($F$274+$C308),INDEX($D$288:$W$288,,$C308)-SUM($D308:BQ308),INDEX($D$288:$W$288,,$C308)/$F$274)))</f>
        <v>0</v>
      </c>
      <c r="BS308" s="2">
        <f>IF($F$274="n/a",0,IF(BS$276&lt;=$C308,0,IF(BS$276&gt;($F$274+$C308),INDEX($D$288:$W$288,,$C308)-SUM($D308:BR308),INDEX($D$288:$W$288,,$C308)/$F$274)))</f>
        <v>0</v>
      </c>
    </row>
    <row r="309" spans="2:71" outlineLevel="1">
      <c r="B309" s="24">
        <v>2029</v>
      </c>
      <c r="C309" s="24">
        <v>19</v>
      </c>
      <c r="E309" s="2">
        <f>IF($F$274="n/a",0,IF(E$276&lt;=$C309,0,IF(E$276&gt;($F$274+$C309),INDEX($D$288:$W$288,,$C309)-SUM($D309:D309),INDEX($D$288:$W$288,,$C309)/$F$274)))</f>
        <v>0</v>
      </c>
      <c r="F309" s="2">
        <f>IF($F$274="n/a",0,IF(F$276&lt;=$C309,0,IF(F$276&gt;($F$274+$C309),INDEX($D$288:$W$288,,$C309)-SUM($D309:E309),INDEX($D$288:$W$288,,$C309)/$F$274)))</f>
        <v>0</v>
      </c>
      <c r="G309" s="2">
        <f>IF($F$274="n/a",0,IF(G$276&lt;=$C309,0,IF(G$276&gt;($F$274+$C309),INDEX($D$288:$W$288,,$C309)-SUM($D309:F309),INDEX($D$288:$W$288,,$C309)/$F$274)))</f>
        <v>0</v>
      </c>
      <c r="H309" s="2">
        <f>IF($F$274="n/a",0,IF(H$276&lt;=$C309,0,IF(H$276&gt;($F$274+$C309),INDEX($D$288:$W$288,,$C309)-SUM($D309:G309),INDEX($D$288:$W$288,,$C309)/$F$274)))</f>
        <v>0</v>
      </c>
      <c r="I309" s="2">
        <f>IF($F$274="n/a",0,IF(I$276&lt;=$C309,0,IF(I$276&gt;($F$274+$C309),INDEX($D$288:$W$288,,$C309)-SUM($D309:H309),INDEX($D$288:$W$288,,$C309)/$F$274)))</f>
        <v>0</v>
      </c>
      <c r="J309" s="2">
        <f>IF($F$274="n/a",0,IF(J$276&lt;=$C309,0,IF(J$276&gt;($F$274+$C309),INDEX($D$288:$W$288,,$C309)-SUM($D309:I309),INDEX($D$288:$W$288,,$C309)/$F$274)))</f>
        <v>0</v>
      </c>
      <c r="K309" s="2">
        <f>IF($F$274="n/a",0,IF(K$276&lt;=$C309,0,IF(K$276&gt;($F$274+$C309),INDEX($D$288:$W$288,,$C309)-SUM($D309:J309),INDEX($D$288:$W$288,,$C309)/$F$274)))</f>
        <v>0</v>
      </c>
      <c r="L309" s="2">
        <f>IF($F$274="n/a",0,IF(L$276&lt;=$C309,0,IF(L$276&gt;($F$274+$C309),INDEX($D$288:$W$288,,$C309)-SUM($D309:K309),INDEX($D$288:$W$288,,$C309)/$F$274)))</f>
        <v>0</v>
      </c>
      <c r="M309" s="2">
        <f>IF($F$274="n/a",0,IF(M$276&lt;=$C309,0,IF(M$276&gt;($F$274+$C309),INDEX($D$288:$W$288,,$C309)-SUM($D309:L309),INDEX($D$288:$W$288,,$C309)/$F$274)))</f>
        <v>0</v>
      </c>
      <c r="N309" s="2">
        <f>IF($F$274="n/a",0,IF(N$276&lt;=$C309,0,IF(N$276&gt;($F$274+$C309),INDEX($D$288:$W$288,,$C309)-SUM($D309:M309),INDEX($D$288:$W$288,,$C309)/$F$274)))</f>
        <v>0</v>
      </c>
      <c r="O309" s="2">
        <f>IF($F$274="n/a",0,IF(O$276&lt;=$C309,0,IF(O$276&gt;($F$274+$C309),INDEX($D$288:$W$288,,$C309)-SUM($D309:N309),INDEX($D$288:$W$288,,$C309)/$F$274)))</f>
        <v>0</v>
      </c>
      <c r="P309" s="2">
        <f>IF($F$274="n/a",0,IF(P$276&lt;=$C309,0,IF(P$276&gt;($F$274+$C309),INDEX($D$288:$W$288,,$C309)-SUM($D309:O309),INDEX($D$288:$W$288,,$C309)/$F$274)))</f>
        <v>0</v>
      </c>
      <c r="Q309" s="2">
        <f>IF($F$274="n/a",0,IF(Q$276&lt;=$C309,0,IF(Q$276&gt;($F$274+$C309),INDEX($D$288:$W$288,,$C309)-SUM($D309:P309),INDEX($D$288:$W$288,,$C309)/$F$274)))</f>
        <v>0</v>
      </c>
      <c r="R309" s="2">
        <f>IF($F$274="n/a",0,IF(R$276&lt;=$C309,0,IF(R$276&gt;($F$274+$C309),INDEX($D$288:$W$288,,$C309)-SUM($D309:Q309),INDEX($D$288:$W$288,,$C309)/$F$274)))</f>
        <v>0</v>
      </c>
      <c r="S309" s="2">
        <f>IF($F$274="n/a",0,IF(S$276&lt;=$C309,0,IF(S$276&gt;($F$274+$C309),INDEX($D$288:$W$288,,$C309)-SUM($D309:R309),INDEX($D$288:$W$288,,$C309)/$F$274)))</f>
        <v>0</v>
      </c>
      <c r="T309" s="2">
        <f>IF($F$274="n/a",0,IF(T$276&lt;=$C309,0,IF(T$276&gt;($F$274+$C309),INDEX($D$288:$W$288,,$C309)-SUM($D309:S309),INDEX($D$288:$W$288,,$C309)/$F$274)))</f>
        <v>0</v>
      </c>
      <c r="U309" s="2">
        <f>IF($F$274="n/a",0,IF(U$276&lt;=$C309,0,IF(U$276&gt;($F$274+$C309),INDEX($D$288:$W$288,,$C309)-SUM($D309:T309),INDEX($D$288:$W$288,,$C309)/$F$274)))</f>
        <v>0</v>
      </c>
      <c r="V309" s="2">
        <f>IF($F$274="n/a",0,IF(V$276&lt;=$C309,0,IF(V$276&gt;($F$274+$C309),INDEX($D$288:$W$288,,$C309)-SUM($D309:U309),INDEX($D$288:$W$288,,$C309)/$F$274)))</f>
        <v>0</v>
      </c>
      <c r="W309" s="2">
        <f>IF($F$274="n/a",0,IF(W$276&lt;=$C309,0,IF(W$276&gt;($F$274+$C309),INDEX($D$288:$W$288,,$C309)-SUM($D309:V309),INDEX($D$288:$W$288,,$C309)/$F$274)))</f>
        <v>0</v>
      </c>
      <c r="X309" s="2">
        <f>IF($F$274="n/a",0,IF(X$276&lt;=$C309,0,IF(X$276&gt;($F$274+$C309),INDEX($D$288:$W$288,,$C309)-SUM($D309:W309),INDEX($D$288:$W$288,,$C309)/$F$274)))</f>
        <v>0</v>
      </c>
      <c r="Y309" s="2">
        <f>IF($F$274="n/a",0,IF(Y$276&lt;=$C309,0,IF(Y$276&gt;($F$274+$C309),INDEX($D$288:$W$288,,$C309)-SUM($D309:X309),INDEX($D$288:$W$288,,$C309)/$F$274)))</f>
        <v>0</v>
      </c>
      <c r="Z309" s="2">
        <f>IF($F$274="n/a",0,IF(Z$276&lt;=$C309,0,IF(Z$276&gt;($F$274+$C309),INDEX($D$288:$W$288,,$C309)-SUM($D309:Y309),INDEX($D$288:$W$288,,$C309)/$F$274)))</f>
        <v>0</v>
      </c>
      <c r="AA309" s="2">
        <f>IF($F$274="n/a",0,IF(AA$276&lt;=$C309,0,IF(AA$276&gt;($F$274+$C309),INDEX($D$288:$W$288,,$C309)-SUM($D309:Z309),INDEX($D$288:$W$288,,$C309)/$F$274)))</f>
        <v>0</v>
      </c>
      <c r="AB309" s="2">
        <f>IF($F$274="n/a",0,IF(AB$276&lt;=$C309,0,IF(AB$276&gt;($F$274+$C309),INDEX($D$288:$W$288,,$C309)-SUM($D309:AA309),INDEX($D$288:$W$288,,$C309)/$F$274)))</f>
        <v>0</v>
      </c>
      <c r="AC309" s="2">
        <f>IF($F$274="n/a",0,IF(AC$276&lt;=$C309,0,IF(AC$276&gt;($F$274+$C309),INDEX($D$288:$W$288,,$C309)-SUM($D309:AB309),INDEX($D$288:$W$288,,$C309)/$F$274)))</f>
        <v>0</v>
      </c>
      <c r="AD309" s="2">
        <f>IF($F$274="n/a",0,IF(AD$276&lt;=$C309,0,IF(AD$276&gt;($F$274+$C309),INDEX($D$288:$W$288,,$C309)-SUM($D309:AC309),INDEX($D$288:$W$288,,$C309)/$F$274)))</f>
        <v>0</v>
      </c>
      <c r="AE309" s="2">
        <f>IF($F$274="n/a",0,IF(AE$276&lt;=$C309,0,IF(AE$276&gt;($F$274+$C309),INDEX($D$288:$W$288,,$C309)-SUM($D309:AD309),INDEX($D$288:$W$288,,$C309)/$F$274)))</f>
        <v>0</v>
      </c>
      <c r="AF309" s="2">
        <f>IF($F$274="n/a",0,IF(AF$276&lt;=$C309,0,IF(AF$276&gt;($F$274+$C309),INDEX($D$288:$W$288,,$C309)-SUM($D309:AE309),INDEX($D$288:$W$288,,$C309)/$F$274)))</f>
        <v>0</v>
      </c>
      <c r="AG309" s="2">
        <f>IF($F$274="n/a",0,IF(AG$276&lt;=$C309,0,IF(AG$276&gt;($F$274+$C309),INDEX($D$288:$W$288,,$C309)-SUM($D309:AF309),INDEX($D$288:$W$288,,$C309)/$F$274)))</f>
        <v>0</v>
      </c>
      <c r="AH309" s="2">
        <f>IF($F$274="n/a",0,IF(AH$276&lt;=$C309,0,IF(AH$276&gt;($F$274+$C309),INDEX($D$288:$W$288,,$C309)-SUM($D309:AG309),INDEX($D$288:$W$288,,$C309)/$F$274)))</f>
        <v>0</v>
      </c>
      <c r="AI309" s="2">
        <f>IF($F$274="n/a",0,IF(AI$276&lt;=$C309,0,IF(AI$276&gt;($F$274+$C309),INDEX($D$288:$W$288,,$C309)-SUM($D309:AH309),INDEX($D$288:$W$288,,$C309)/$F$274)))</f>
        <v>0</v>
      </c>
      <c r="AJ309" s="2">
        <f>IF($F$274="n/a",0,IF(AJ$276&lt;=$C309,0,IF(AJ$276&gt;($F$274+$C309),INDEX($D$288:$W$288,,$C309)-SUM($D309:AI309),INDEX($D$288:$W$288,,$C309)/$F$274)))</f>
        <v>0</v>
      </c>
      <c r="AK309" s="2">
        <f>IF($F$274="n/a",0,IF(AK$276&lt;=$C309,0,IF(AK$276&gt;($F$274+$C309),INDEX($D$288:$W$288,,$C309)-SUM($D309:AJ309),INDEX($D$288:$W$288,,$C309)/$F$274)))</f>
        <v>0</v>
      </c>
      <c r="AL309" s="2">
        <f>IF($F$274="n/a",0,IF(AL$276&lt;=$C309,0,IF(AL$276&gt;($F$274+$C309),INDEX($D$288:$W$288,,$C309)-SUM($D309:AK309),INDEX($D$288:$W$288,,$C309)/$F$274)))</f>
        <v>0</v>
      </c>
      <c r="AM309" s="2">
        <f>IF($F$274="n/a",0,IF(AM$276&lt;=$C309,0,IF(AM$276&gt;($F$274+$C309),INDEX($D$288:$W$288,,$C309)-SUM($D309:AL309),INDEX($D$288:$W$288,,$C309)/$F$274)))</f>
        <v>0</v>
      </c>
      <c r="AN309" s="2">
        <f>IF($F$274="n/a",0,IF(AN$276&lt;=$C309,0,IF(AN$276&gt;($F$274+$C309),INDEX($D$288:$W$288,,$C309)-SUM($D309:AM309),INDEX($D$288:$W$288,,$C309)/$F$274)))</f>
        <v>0</v>
      </c>
      <c r="AO309" s="2">
        <f>IF($F$274="n/a",0,IF(AO$276&lt;=$C309,0,IF(AO$276&gt;($F$274+$C309),INDEX($D$288:$W$288,,$C309)-SUM($D309:AN309),INDEX($D$288:$W$288,,$C309)/$F$274)))</f>
        <v>0</v>
      </c>
      <c r="AP309" s="2">
        <f>IF($F$274="n/a",0,IF(AP$276&lt;=$C309,0,IF(AP$276&gt;($F$274+$C309),INDEX($D$288:$W$288,,$C309)-SUM($D309:AO309),INDEX($D$288:$W$288,,$C309)/$F$274)))</f>
        <v>0</v>
      </c>
      <c r="AQ309" s="2">
        <f>IF($F$274="n/a",0,IF(AQ$276&lt;=$C309,0,IF(AQ$276&gt;($F$274+$C309),INDEX($D$288:$W$288,,$C309)-SUM($D309:AP309),INDEX($D$288:$W$288,,$C309)/$F$274)))</f>
        <v>0</v>
      </c>
      <c r="AR309" s="2">
        <f>IF($F$274="n/a",0,IF(AR$276&lt;=$C309,0,IF(AR$276&gt;($F$274+$C309),INDEX($D$288:$W$288,,$C309)-SUM($D309:AQ309),INDEX($D$288:$W$288,,$C309)/$F$274)))</f>
        <v>0</v>
      </c>
      <c r="AS309" s="2">
        <f>IF($F$274="n/a",0,IF(AS$276&lt;=$C309,0,IF(AS$276&gt;($F$274+$C309),INDEX($D$288:$W$288,,$C309)-SUM($D309:AR309),INDEX($D$288:$W$288,,$C309)/$F$274)))</f>
        <v>0</v>
      </c>
      <c r="AT309" s="2">
        <f>IF($F$274="n/a",0,IF(AT$276&lt;=$C309,0,IF(AT$276&gt;($F$274+$C309),INDEX($D$288:$W$288,,$C309)-SUM($D309:AS309),INDEX($D$288:$W$288,,$C309)/$F$274)))</f>
        <v>0</v>
      </c>
      <c r="AU309" s="2">
        <f>IF($F$274="n/a",0,IF(AU$276&lt;=$C309,0,IF(AU$276&gt;($F$274+$C309),INDEX($D$288:$W$288,,$C309)-SUM($D309:AT309),INDEX($D$288:$W$288,,$C309)/$F$274)))</f>
        <v>0</v>
      </c>
      <c r="AV309" s="2">
        <f>IF($F$274="n/a",0,IF(AV$276&lt;=$C309,0,IF(AV$276&gt;($F$274+$C309),INDEX($D$288:$W$288,,$C309)-SUM($D309:AU309),INDEX($D$288:$W$288,,$C309)/$F$274)))</f>
        <v>0</v>
      </c>
      <c r="AW309" s="2">
        <f>IF($F$274="n/a",0,IF(AW$276&lt;=$C309,0,IF(AW$276&gt;($F$274+$C309),INDEX($D$288:$W$288,,$C309)-SUM($D309:AV309),INDEX($D$288:$W$288,,$C309)/$F$274)))</f>
        <v>0</v>
      </c>
      <c r="AX309" s="2">
        <f>IF($F$274="n/a",0,IF(AX$276&lt;=$C309,0,IF(AX$276&gt;($F$274+$C309),INDEX($D$288:$W$288,,$C309)-SUM($D309:AW309),INDEX($D$288:$W$288,,$C309)/$F$274)))</f>
        <v>0</v>
      </c>
      <c r="AY309" s="2">
        <f>IF($F$274="n/a",0,IF(AY$276&lt;=$C309,0,IF(AY$276&gt;($F$274+$C309),INDEX($D$288:$W$288,,$C309)-SUM($D309:AX309),INDEX($D$288:$W$288,,$C309)/$F$274)))</f>
        <v>0</v>
      </c>
      <c r="AZ309" s="2">
        <f>IF($F$274="n/a",0,IF(AZ$276&lt;=$C309,0,IF(AZ$276&gt;($F$274+$C309),INDEX($D$288:$W$288,,$C309)-SUM($D309:AY309),INDEX($D$288:$W$288,,$C309)/$F$274)))</f>
        <v>0</v>
      </c>
      <c r="BA309" s="2">
        <f>IF($F$274="n/a",0,IF(BA$276&lt;=$C309,0,IF(BA$276&gt;($F$274+$C309),INDEX($D$288:$W$288,,$C309)-SUM($D309:AZ309),INDEX($D$288:$W$288,,$C309)/$F$274)))</f>
        <v>0</v>
      </c>
      <c r="BB309" s="2">
        <f>IF($F$274="n/a",0,IF(BB$276&lt;=$C309,0,IF(BB$276&gt;($F$274+$C309),INDEX($D$288:$W$288,,$C309)-SUM($D309:BA309),INDEX($D$288:$W$288,,$C309)/$F$274)))</f>
        <v>0</v>
      </c>
      <c r="BC309" s="2">
        <f>IF($F$274="n/a",0,IF(BC$276&lt;=$C309,0,IF(BC$276&gt;($F$274+$C309),INDEX($D$288:$W$288,,$C309)-SUM($D309:BB309),INDEX($D$288:$W$288,,$C309)/$F$274)))</f>
        <v>0</v>
      </c>
      <c r="BD309" s="2">
        <f>IF($F$274="n/a",0,IF(BD$276&lt;=$C309,0,IF(BD$276&gt;($F$274+$C309),INDEX($D$288:$W$288,,$C309)-SUM($D309:BC309),INDEX($D$288:$W$288,,$C309)/$F$274)))</f>
        <v>0</v>
      </c>
      <c r="BE309" s="2">
        <f>IF($F$274="n/a",0,IF(BE$276&lt;=$C309,0,IF(BE$276&gt;($F$274+$C309),INDEX($D$288:$W$288,,$C309)-SUM($D309:BD309),INDEX($D$288:$W$288,,$C309)/$F$274)))</f>
        <v>0</v>
      </c>
      <c r="BF309" s="2">
        <f>IF($F$274="n/a",0,IF(BF$276&lt;=$C309,0,IF(BF$276&gt;($F$274+$C309),INDEX($D$288:$W$288,,$C309)-SUM($D309:BE309),INDEX($D$288:$W$288,,$C309)/$F$274)))</f>
        <v>0</v>
      </c>
      <c r="BG309" s="2">
        <f>IF($F$274="n/a",0,IF(BG$276&lt;=$C309,0,IF(BG$276&gt;($F$274+$C309),INDEX($D$288:$W$288,,$C309)-SUM($D309:BF309),INDEX($D$288:$W$288,,$C309)/$F$274)))</f>
        <v>0</v>
      </c>
      <c r="BH309" s="2">
        <f>IF($F$274="n/a",0,IF(BH$276&lt;=$C309,0,IF(BH$276&gt;($F$274+$C309),INDEX($D$288:$W$288,,$C309)-SUM($D309:BG309),INDEX($D$288:$W$288,,$C309)/$F$274)))</f>
        <v>0</v>
      </c>
      <c r="BI309" s="2">
        <f>IF($F$274="n/a",0,IF(BI$276&lt;=$C309,0,IF(BI$276&gt;($F$274+$C309),INDEX($D$288:$W$288,,$C309)-SUM($D309:BH309),INDEX($D$288:$W$288,,$C309)/$F$274)))</f>
        <v>0</v>
      </c>
      <c r="BJ309" s="2">
        <f>IF($F$274="n/a",0,IF(BJ$276&lt;=$C309,0,IF(BJ$276&gt;($F$274+$C309),INDEX($D$288:$W$288,,$C309)-SUM($D309:BI309),INDEX($D$288:$W$288,,$C309)/$F$274)))</f>
        <v>0</v>
      </c>
      <c r="BK309" s="2">
        <f>IF($F$274="n/a",0,IF(BK$276&lt;=$C309,0,IF(BK$276&gt;($F$274+$C309),INDEX($D$288:$W$288,,$C309)-SUM($D309:BJ309),INDEX($D$288:$W$288,,$C309)/$F$274)))</f>
        <v>0</v>
      </c>
      <c r="BL309" s="2">
        <f>IF($F$274="n/a",0,IF(BL$276&lt;=$C309,0,IF(BL$276&gt;($F$274+$C309),INDEX($D$288:$W$288,,$C309)-SUM($D309:BK309),INDEX($D$288:$W$288,,$C309)/$F$274)))</f>
        <v>0</v>
      </c>
      <c r="BM309" s="2">
        <f>IF($F$274="n/a",0,IF(BM$276&lt;=$C309,0,IF(BM$276&gt;($F$274+$C309),INDEX($D$288:$W$288,,$C309)-SUM($D309:BL309),INDEX($D$288:$W$288,,$C309)/$F$274)))</f>
        <v>0</v>
      </c>
      <c r="BN309" s="2">
        <f>IF($F$274="n/a",0,IF(BN$276&lt;=$C309,0,IF(BN$276&gt;($F$274+$C309),INDEX($D$288:$W$288,,$C309)-SUM($D309:BM309),INDEX($D$288:$W$288,,$C309)/$F$274)))</f>
        <v>0</v>
      </c>
      <c r="BO309" s="2">
        <f>IF($F$274="n/a",0,IF(BO$276&lt;=$C309,0,IF(BO$276&gt;($F$274+$C309),INDEX($D$288:$W$288,,$C309)-SUM($D309:BN309),INDEX($D$288:$W$288,,$C309)/$F$274)))</f>
        <v>0</v>
      </c>
      <c r="BP309" s="2">
        <f>IF($F$274="n/a",0,IF(BP$276&lt;=$C309,0,IF(BP$276&gt;($F$274+$C309),INDEX($D$288:$W$288,,$C309)-SUM($D309:BO309),INDEX($D$288:$W$288,,$C309)/$F$274)))</f>
        <v>0</v>
      </c>
      <c r="BQ309" s="2">
        <f>IF($F$274="n/a",0,IF(BQ$276&lt;=$C309,0,IF(BQ$276&gt;($F$274+$C309),INDEX($D$288:$W$288,,$C309)-SUM($D309:BP309),INDEX($D$288:$W$288,,$C309)/$F$274)))</f>
        <v>0</v>
      </c>
      <c r="BR309" s="2">
        <f>IF($F$274="n/a",0,IF(BR$276&lt;=$C309,0,IF(BR$276&gt;($F$274+$C309),INDEX($D$288:$W$288,,$C309)-SUM($D309:BQ309),INDEX($D$288:$W$288,,$C309)/$F$274)))</f>
        <v>0</v>
      </c>
      <c r="BS309" s="2">
        <f>IF($F$274="n/a",0,IF(BS$276&lt;=$C309,0,IF(BS$276&gt;($F$274+$C309),INDEX($D$288:$W$288,,$C309)-SUM($D309:BR309),INDEX($D$288:$W$288,,$C309)/$F$274)))</f>
        <v>0</v>
      </c>
    </row>
    <row r="310" spans="2:71" outlineLevel="1">
      <c r="B310" s="24">
        <v>2030</v>
      </c>
      <c r="C310" s="24">
        <v>20</v>
      </c>
      <c r="E310" s="2">
        <f>IF($F$274="n/a",0,IF(E$276&lt;=$C310,0,IF(E$276&gt;($F$274+$C310),INDEX($D$288:$W$288,,$C310)-SUM($D310:D310),INDEX($D$288:$W$288,,$C310)/$F$274)))</f>
        <v>0</v>
      </c>
      <c r="F310" s="2">
        <f>IF($F$274="n/a",0,IF(F$276&lt;=$C310,0,IF(F$276&gt;($F$274+$C310),INDEX($D$288:$W$288,,$C310)-SUM($D310:E310),INDEX($D$288:$W$288,,$C310)/$F$274)))</f>
        <v>0</v>
      </c>
      <c r="G310" s="2">
        <f>IF($F$274="n/a",0,IF(G$276&lt;=$C310,0,IF(G$276&gt;($F$274+$C310),INDEX($D$288:$W$288,,$C310)-SUM($D310:F310),INDEX($D$288:$W$288,,$C310)/$F$274)))</f>
        <v>0</v>
      </c>
      <c r="H310" s="2">
        <f>IF($F$274="n/a",0,IF(H$276&lt;=$C310,0,IF(H$276&gt;($F$274+$C310),INDEX($D$288:$W$288,,$C310)-SUM($D310:G310),INDEX($D$288:$W$288,,$C310)/$F$274)))</f>
        <v>0</v>
      </c>
      <c r="I310" s="2">
        <f>IF($F$274="n/a",0,IF(I$276&lt;=$C310,0,IF(I$276&gt;($F$274+$C310),INDEX($D$288:$W$288,,$C310)-SUM($D310:H310),INDEX($D$288:$W$288,,$C310)/$F$274)))</f>
        <v>0</v>
      </c>
      <c r="J310" s="2">
        <f>IF($F$274="n/a",0,IF(J$276&lt;=$C310,0,IF(J$276&gt;($F$274+$C310),INDEX($D$288:$W$288,,$C310)-SUM($D310:I310),INDEX($D$288:$W$288,,$C310)/$F$274)))</f>
        <v>0</v>
      </c>
      <c r="K310" s="2">
        <f>IF($F$274="n/a",0,IF(K$276&lt;=$C310,0,IF(K$276&gt;($F$274+$C310),INDEX($D$288:$W$288,,$C310)-SUM($D310:J310),INDEX($D$288:$W$288,,$C310)/$F$274)))</f>
        <v>0</v>
      </c>
      <c r="L310" s="2">
        <f>IF($F$274="n/a",0,IF(L$276&lt;=$C310,0,IF(L$276&gt;($F$274+$C310),INDEX($D$288:$W$288,,$C310)-SUM($D310:K310),INDEX($D$288:$W$288,,$C310)/$F$274)))</f>
        <v>0</v>
      </c>
      <c r="M310" s="2">
        <f>IF($F$274="n/a",0,IF(M$276&lt;=$C310,0,IF(M$276&gt;($F$274+$C310),INDEX($D$288:$W$288,,$C310)-SUM($D310:L310),INDEX($D$288:$W$288,,$C310)/$F$274)))</f>
        <v>0</v>
      </c>
      <c r="N310" s="2">
        <f>IF($F$274="n/a",0,IF(N$276&lt;=$C310,0,IF(N$276&gt;($F$274+$C310),INDEX($D$288:$W$288,,$C310)-SUM($D310:M310),INDEX($D$288:$W$288,,$C310)/$F$274)))</f>
        <v>0</v>
      </c>
      <c r="O310" s="2">
        <f>IF($F$274="n/a",0,IF(O$276&lt;=$C310,0,IF(O$276&gt;($F$274+$C310),INDEX($D$288:$W$288,,$C310)-SUM($D310:N310),INDEX($D$288:$W$288,,$C310)/$F$274)))</f>
        <v>0</v>
      </c>
      <c r="P310" s="2">
        <f>IF($F$274="n/a",0,IF(P$276&lt;=$C310,0,IF(P$276&gt;($F$274+$C310),INDEX($D$288:$W$288,,$C310)-SUM($D310:O310),INDEX($D$288:$W$288,,$C310)/$F$274)))</f>
        <v>0</v>
      </c>
      <c r="Q310" s="2">
        <f>IF($F$274="n/a",0,IF(Q$276&lt;=$C310,0,IF(Q$276&gt;($F$274+$C310),INDEX($D$288:$W$288,,$C310)-SUM($D310:P310),INDEX($D$288:$W$288,,$C310)/$F$274)))</f>
        <v>0</v>
      </c>
      <c r="R310" s="2">
        <f>IF($F$274="n/a",0,IF(R$276&lt;=$C310,0,IF(R$276&gt;($F$274+$C310),INDEX($D$288:$W$288,,$C310)-SUM($D310:Q310),INDEX($D$288:$W$288,,$C310)/$F$274)))</f>
        <v>0</v>
      </c>
      <c r="S310" s="2">
        <f>IF($F$274="n/a",0,IF(S$276&lt;=$C310,0,IF(S$276&gt;($F$274+$C310),INDEX($D$288:$W$288,,$C310)-SUM($D310:R310),INDEX($D$288:$W$288,,$C310)/$F$274)))</f>
        <v>0</v>
      </c>
      <c r="T310" s="2">
        <f>IF($F$274="n/a",0,IF(T$276&lt;=$C310,0,IF(T$276&gt;($F$274+$C310),INDEX($D$288:$W$288,,$C310)-SUM($D310:S310),INDEX($D$288:$W$288,,$C310)/$F$274)))</f>
        <v>0</v>
      </c>
      <c r="U310" s="2">
        <f>IF($F$274="n/a",0,IF(U$276&lt;=$C310,0,IF(U$276&gt;($F$274+$C310),INDEX($D$288:$W$288,,$C310)-SUM($D310:T310),INDEX($D$288:$W$288,,$C310)/$F$274)))</f>
        <v>0</v>
      </c>
      <c r="V310" s="2">
        <f>IF($F$274="n/a",0,IF(V$276&lt;=$C310,0,IF(V$276&gt;($F$274+$C310),INDEX($D$288:$W$288,,$C310)-SUM($D310:U310),INDEX($D$288:$W$288,,$C310)/$F$274)))</f>
        <v>0</v>
      </c>
      <c r="W310" s="2">
        <f>IF($F$274="n/a",0,IF(W$276&lt;=$C310,0,IF(W$276&gt;($F$274+$C310),INDEX($D$288:$W$288,,$C310)-SUM($D310:V310),INDEX($D$288:$W$288,,$C310)/$F$274)))</f>
        <v>0</v>
      </c>
      <c r="X310" s="2">
        <f>IF($F$274="n/a",0,IF(X$276&lt;=$C310,0,IF(X$276&gt;($F$274+$C310),INDEX($D$288:$W$288,,$C310)-SUM($D310:W310),INDEX($D$288:$W$288,,$C310)/$F$274)))</f>
        <v>0</v>
      </c>
      <c r="Y310" s="2">
        <f>IF($F$274="n/a",0,IF(Y$276&lt;=$C310,0,IF(Y$276&gt;($F$274+$C310),INDEX($D$288:$W$288,,$C310)-SUM($D310:X310),INDEX($D$288:$W$288,,$C310)/$F$274)))</f>
        <v>0</v>
      </c>
      <c r="Z310" s="2">
        <f>IF($F$274="n/a",0,IF(Z$276&lt;=$C310,0,IF(Z$276&gt;($F$274+$C310),INDEX($D$288:$W$288,,$C310)-SUM($D310:Y310),INDEX($D$288:$W$288,,$C310)/$F$274)))</f>
        <v>0</v>
      </c>
      <c r="AA310" s="2">
        <f>IF($F$274="n/a",0,IF(AA$276&lt;=$C310,0,IF(AA$276&gt;($F$274+$C310),INDEX($D$288:$W$288,,$C310)-SUM($D310:Z310),INDEX($D$288:$W$288,,$C310)/$F$274)))</f>
        <v>0</v>
      </c>
      <c r="AB310" s="2">
        <f>IF($F$274="n/a",0,IF(AB$276&lt;=$C310,0,IF(AB$276&gt;($F$274+$C310),INDEX($D$288:$W$288,,$C310)-SUM($D310:AA310),INDEX($D$288:$W$288,,$C310)/$F$274)))</f>
        <v>0</v>
      </c>
      <c r="AC310" s="2">
        <f>IF($F$274="n/a",0,IF(AC$276&lt;=$C310,0,IF(AC$276&gt;($F$274+$C310),INDEX($D$288:$W$288,,$C310)-SUM($D310:AB310),INDEX($D$288:$W$288,,$C310)/$F$274)))</f>
        <v>0</v>
      </c>
      <c r="AD310" s="2">
        <f>IF($F$274="n/a",0,IF(AD$276&lt;=$C310,0,IF(AD$276&gt;($F$274+$C310),INDEX($D$288:$W$288,,$C310)-SUM($D310:AC310),INDEX($D$288:$W$288,,$C310)/$F$274)))</f>
        <v>0</v>
      </c>
      <c r="AE310" s="2">
        <f>IF($F$274="n/a",0,IF(AE$276&lt;=$C310,0,IF(AE$276&gt;($F$274+$C310),INDEX($D$288:$W$288,,$C310)-SUM($D310:AD310),INDEX($D$288:$W$288,,$C310)/$F$274)))</f>
        <v>0</v>
      </c>
      <c r="AF310" s="2">
        <f>IF($F$274="n/a",0,IF(AF$276&lt;=$C310,0,IF(AF$276&gt;($F$274+$C310),INDEX($D$288:$W$288,,$C310)-SUM($D310:AE310),INDEX($D$288:$W$288,,$C310)/$F$274)))</f>
        <v>0</v>
      </c>
      <c r="AG310" s="2">
        <f>IF($F$274="n/a",0,IF(AG$276&lt;=$C310,0,IF(AG$276&gt;($F$274+$C310),INDEX($D$288:$W$288,,$C310)-SUM($D310:AF310),INDEX($D$288:$W$288,,$C310)/$F$274)))</f>
        <v>0</v>
      </c>
      <c r="AH310" s="2">
        <f>IF($F$274="n/a",0,IF(AH$276&lt;=$C310,0,IF(AH$276&gt;($F$274+$C310),INDEX($D$288:$W$288,,$C310)-SUM($D310:AG310),INDEX($D$288:$W$288,,$C310)/$F$274)))</f>
        <v>0</v>
      </c>
      <c r="AI310" s="2">
        <f>IF($F$274="n/a",0,IF(AI$276&lt;=$C310,0,IF(AI$276&gt;($F$274+$C310),INDEX($D$288:$W$288,,$C310)-SUM($D310:AH310),INDEX($D$288:$W$288,,$C310)/$F$274)))</f>
        <v>0</v>
      </c>
      <c r="AJ310" s="2">
        <f>IF($F$274="n/a",0,IF(AJ$276&lt;=$C310,0,IF(AJ$276&gt;($F$274+$C310),INDEX($D$288:$W$288,,$C310)-SUM($D310:AI310),INDEX($D$288:$W$288,,$C310)/$F$274)))</f>
        <v>0</v>
      </c>
      <c r="AK310" s="2">
        <f>IF($F$274="n/a",0,IF(AK$276&lt;=$C310,0,IF(AK$276&gt;($F$274+$C310),INDEX($D$288:$W$288,,$C310)-SUM($D310:AJ310),INDEX($D$288:$W$288,,$C310)/$F$274)))</f>
        <v>0</v>
      </c>
      <c r="AL310" s="2">
        <f>IF($F$274="n/a",0,IF(AL$276&lt;=$C310,0,IF(AL$276&gt;($F$274+$C310),INDEX($D$288:$W$288,,$C310)-SUM($D310:AK310),INDEX($D$288:$W$288,,$C310)/$F$274)))</f>
        <v>0</v>
      </c>
      <c r="AM310" s="2">
        <f>IF($F$274="n/a",0,IF(AM$276&lt;=$C310,0,IF(AM$276&gt;($F$274+$C310),INDEX($D$288:$W$288,,$C310)-SUM($D310:AL310),INDEX($D$288:$W$288,,$C310)/$F$274)))</f>
        <v>0</v>
      </c>
      <c r="AN310" s="2">
        <f>IF($F$274="n/a",0,IF(AN$276&lt;=$C310,0,IF(AN$276&gt;($F$274+$C310),INDEX($D$288:$W$288,,$C310)-SUM($D310:AM310),INDEX($D$288:$W$288,,$C310)/$F$274)))</f>
        <v>0</v>
      </c>
      <c r="AO310" s="2">
        <f>IF($F$274="n/a",0,IF(AO$276&lt;=$C310,0,IF(AO$276&gt;($F$274+$C310),INDEX($D$288:$W$288,,$C310)-SUM($D310:AN310),INDEX($D$288:$W$288,,$C310)/$F$274)))</f>
        <v>0</v>
      </c>
      <c r="AP310" s="2">
        <f>IF($F$274="n/a",0,IF(AP$276&lt;=$C310,0,IF(AP$276&gt;($F$274+$C310),INDEX($D$288:$W$288,,$C310)-SUM($D310:AO310),INDEX($D$288:$W$288,,$C310)/$F$274)))</f>
        <v>0</v>
      </c>
      <c r="AQ310" s="2">
        <f>IF($F$274="n/a",0,IF(AQ$276&lt;=$C310,0,IF(AQ$276&gt;($F$274+$C310),INDEX($D$288:$W$288,,$C310)-SUM($D310:AP310),INDEX($D$288:$W$288,,$C310)/$F$274)))</f>
        <v>0</v>
      </c>
      <c r="AR310" s="2">
        <f>IF($F$274="n/a",0,IF(AR$276&lt;=$C310,0,IF(AR$276&gt;($F$274+$C310),INDEX($D$288:$W$288,,$C310)-SUM($D310:AQ310),INDEX($D$288:$W$288,,$C310)/$F$274)))</f>
        <v>0</v>
      </c>
      <c r="AS310" s="2">
        <f>IF($F$274="n/a",0,IF(AS$276&lt;=$C310,0,IF(AS$276&gt;($F$274+$C310),INDEX($D$288:$W$288,,$C310)-SUM($D310:AR310),INDEX($D$288:$W$288,,$C310)/$F$274)))</f>
        <v>0</v>
      </c>
      <c r="AT310" s="2">
        <f>IF($F$274="n/a",0,IF(AT$276&lt;=$C310,0,IF(AT$276&gt;($F$274+$C310),INDEX($D$288:$W$288,,$C310)-SUM($D310:AS310),INDEX($D$288:$W$288,,$C310)/$F$274)))</f>
        <v>0</v>
      </c>
      <c r="AU310" s="2">
        <f>IF($F$274="n/a",0,IF(AU$276&lt;=$C310,0,IF(AU$276&gt;($F$274+$C310),INDEX($D$288:$W$288,,$C310)-SUM($D310:AT310),INDEX($D$288:$W$288,,$C310)/$F$274)))</f>
        <v>0</v>
      </c>
      <c r="AV310" s="2">
        <f>IF($F$274="n/a",0,IF(AV$276&lt;=$C310,0,IF(AV$276&gt;($F$274+$C310),INDEX($D$288:$W$288,,$C310)-SUM($D310:AU310),INDEX($D$288:$W$288,,$C310)/$F$274)))</f>
        <v>0</v>
      </c>
      <c r="AW310" s="2">
        <f>IF($F$274="n/a",0,IF(AW$276&lt;=$C310,0,IF(AW$276&gt;($F$274+$C310),INDEX($D$288:$W$288,,$C310)-SUM($D310:AV310),INDEX($D$288:$W$288,,$C310)/$F$274)))</f>
        <v>0</v>
      </c>
      <c r="AX310" s="2">
        <f>IF($F$274="n/a",0,IF(AX$276&lt;=$C310,0,IF(AX$276&gt;($F$274+$C310),INDEX($D$288:$W$288,,$C310)-SUM($D310:AW310),INDEX($D$288:$W$288,,$C310)/$F$274)))</f>
        <v>0</v>
      </c>
      <c r="AY310" s="2">
        <f>IF($F$274="n/a",0,IF(AY$276&lt;=$C310,0,IF(AY$276&gt;($F$274+$C310),INDEX($D$288:$W$288,,$C310)-SUM($D310:AX310),INDEX($D$288:$W$288,,$C310)/$F$274)))</f>
        <v>0</v>
      </c>
      <c r="AZ310" s="2">
        <f>IF($F$274="n/a",0,IF(AZ$276&lt;=$C310,0,IF(AZ$276&gt;($F$274+$C310),INDEX($D$288:$W$288,,$C310)-SUM($D310:AY310),INDEX($D$288:$W$288,,$C310)/$F$274)))</f>
        <v>0</v>
      </c>
      <c r="BA310" s="2">
        <f>IF($F$274="n/a",0,IF(BA$276&lt;=$C310,0,IF(BA$276&gt;($F$274+$C310),INDEX($D$288:$W$288,,$C310)-SUM($D310:AZ310),INDEX($D$288:$W$288,,$C310)/$F$274)))</f>
        <v>0</v>
      </c>
      <c r="BB310" s="2">
        <f>IF($F$274="n/a",0,IF(BB$276&lt;=$C310,0,IF(BB$276&gt;($F$274+$C310),INDEX($D$288:$W$288,,$C310)-SUM($D310:BA310),INDEX($D$288:$W$288,,$C310)/$F$274)))</f>
        <v>0</v>
      </c>
      <c r="BC310" s="2">
        <f>IF($F$274="n/a",0,IF(BC$276&lt;=$C310,0,IF(BC$276&gt;($F$274+$C310),INDEX($D$288:$W$288,,$C310)-SUM($D310:BB310),INDEX($D$288:$W$288,,$C310)/$F$274)))</f>
        <v>0</v>
      </c>
      <c r="BD310" s="2">
        <f>IF($F$274="n/a",0,IF(BD$276&lt;=$C310,0,IF(BD$276&gt;($F$274+$C310),INDEX($D$288:$W$288,,$C310)-SUM($D310:BC310),INDEX($D$288:$W$288,,$C310)/$F$274)))</f>
        <v>0</v>
      </c>
      <c r="BE310" s="2">
        <f>IF($F$274="n/a",0,IF(BE$276&lt;=$C310,0,IF(BE$276&gt;($F$274+$C310),INDEX($D$288:$W$288,,$C310)-SUM($D310:BD310),INDEX($D$288:$W$288,,$C310)/$F$274)))</f>
        <v>0</v>
      </c>
      <c r="BF310" s="2">
        <f>IF($F$274="n/a",0,IF(BF$276&lt;=$C310,0,IF(BF$276&gt;($F$274+$C310),INDEX($D$288:$W$288,,$C310)-SUM($D310:BE310),INDEX($D$288:$W$288,,$C310)/$F$274)))</f>
        <v>0</v>
      </c>
      <c r="BG310" s="2">
        <f>IF($F$274="n/a",0,IF(BG$276&lt;=$C310,0,IF(BG$276&gt;($F$274+$C310),INDEX($D$288:$W$288,,$C310)-SUM($D310:BF310),INDEX($D$288:$W$288,,$C310)/$F$274)))</f>
        <v>0</v>
      </c>
      <c r="BH310" s="2">
        <f>IF($F$274="n/a",0,IF(BH$276&lt;=$C310,0,IF(BH$276&gt;($F$274+$C310),INDEX($D$288:$W$288,,$C310)-SUM($D310:BG310),INDEX($D$288:$W$288,,$C310)/$F$274)))</f>
        <v>0</v>
      </c>
      <c r="BI310" s="2">
        <f>IF($F$274="n/a",0,IF(BI$276&lt;=$C310,0,IF(BI$276&gt;($F$274+$C310),INDEX($D$288:$W$288,,$C310)-SUM($D310:BH310),INDEX($D$288:$W$288,,$C310)/$F$274)))</f>
        <v>0</v>
      </c>
      <c r="BJ310" s="2">
        <f>IF($F$274="n/a",0,IF(BJ$276&lt;=$C310,0,IF(BJ$276&gt;($F$274+$C310),INDEX($D$288:$W$288,,$C310)-SUM($D310:BI310),INDEX($D$288:$W$288,,$C310)/$F$274)))</f>
        <v>0</v>
      </c>
      <c r="BK310" s="2">
        <f>IF($F$274="n/a",0,IF(BK$276&lt;=$C310,0,IF(BK$276&gt;($F$274+$C310),INDEX($D$288:$W$288,,$C310)-SUM($D310:BJ310),INDEX($D$288:$W$288,,$C310)/$F$274)))</f>
        <v>0</v>
      </c>
      <c r="BL310" s="2">
        <f>IF($F$274="n/a",0,IF(BL$276&lt;=$C310,0,IF(BL$276&gt;($F$274+$C310),INDEX($D$288:$W$288,,$C310)-SUM($D310:BK310),INDEX($D$288:$W$288,,$C310)/$F$274)))</f>
        <v>0</v>
      </c>
      <c r="BM310" s="2">
        <f>IF($F$274="n/a",0,IF(BM$276&lt;=$C310,0,IF(BM$276&gt;($F$274+$C310),INDEX($D$288:$W$288,,$C310)-SUM($D310:BL310),INDEX($D$288:$W$288,,$C310)/$F$274)))</f>
        <v>0</v>
      </c>
      <c r="BN310" s="2">
        <f>IF($F$274="n/a",0,IF(BN$276&lt;=$C310,0,IF(BN$276&gt;($F$274+$C310),INDEX($D$288:$W$288,,$C310)-SUM($D310:BM310),INDEX($D$288:$W$288,,$C310)/$F$274)))</f>
        <v>0</v>
      </c>
      <c r="BO310" s="2">
        <f>IF($F$274="n/a",0,IF(BO$276&lt;=$C310,0,IF(BO$276&gt;($F$274+$C310),INDEX($D$288:$W$288,,$C310)-SUM($D310:BN310),INDEX($D$288:$W$288,,$C310)/$F$274)))</f>
        <v>0</v>
      </c>
      <c r="BP310" s="2">
        <f>IF($F$274="n/a",0,IF(BP$276&lt;=$C310,0,IF(BP$276&gt;($F$274+$C310),INDEX($D$288:$W$288,,$C310)-SUM($D310:BO310),INDEX($D$288:$W$288,,$C310)/$F$274)))</f>
        <v>0</v>
      </c>
      <c r="BQ310" s="2">
        <f>IF($F$274="n/a",0,IF(BQ$276&lt;=$C310,0,IF(BQ$276&gt;($F$274+$C310),INDEX($D$288:$W$288,,$C310)-SUM($D310:BP310),INDEX($D$288:$W$288,,$C310)/$F$274)))</f>
        <v>0</v>
      </c>
      <c r="BR310" s="2">
        <f>IF($F$274="n/a",0,IF(BR$276&lt;=$C310,0,IF(BR$276&gt;($F$274+$C310),INDEX($D$288:$W$288,,$C310)-SUM($D310:BQ310),INDEX($D$288:$W$288,,$C310)/$F$274)))</f>
        <v>0</v>
      </c>
      <c r="BS310" s="2">
        <f>IF($F$274="n/a",0,IF(BS$276&lt;=$C310,0,IF(BS$276&gt;($F$274+$C310),INDEX($D$288:$W$288,,$C310)-SUM($D310:BR310),INDEX($D$288:$W$288,,$C310)/$F$274)))</f>
        <v>0</v>
      </c>
    </row>
    <row r="311" spans="2:71">
      <c r="B311" s="24"/>
      <c r="C311" s="24"/>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2:71">
      <c r="B312" t="s">
        <v>26</v>
      </c>
      <c r="D312" s="2">
        <f>SUM(D291:D310)</f>
        <v>0</v>
      </c>
      <c r="E312" s="2">
        <f t="shared" ref="E312:BK312" si="139">SUM(E291:E310)</f>
        <v>9.5127428771974998</v>
      </c>
      <c r="F312" s="2">
        <f t="shared" si="139"/>
        <v>18.516501764556779</v>
      </c>
      <c r="G312" s="2">
        <f t="shared" si="139"/>
        <v>28.181822391571739</v>
      </c>
      <c r="H312" s="2">
        <f t="shared" si="139"/>
        <v>34.408968075122885</v>
      </c>
      <c r="I312" s="2">
        <f t="shared" si="139"/>
        <v>40.315546481763661</v>
      </c>
      <c r="J312" s="2">
        <f t="shared" si="139"/>
        <v>33.365195535958186</v>
      </c>
      <c r="K312" s="2">
        <f t="shared" si="139"/>
        <v>31.490417875178466</v>
      </c>
      <c r="L312" s="2">
        <f t="shared" si="139"/>
        <v>26.98404877313218</v>
      </c>
      <c r="M312" s="2">
        <f t="shared" si="139"/>
        <v>28.377585019396601</v>
      </c>
      <c r="N312" s="2">
        <f t="shared" si="139"/>
        <v>16.606897448279248</v>
      </c>
      <c r="O312" s="2">
        <f t="shared" si="139"/>
        <v>39.593329194604024</v>
      </c>
      <c r="P312" s="2">
        <f t="shared" si="139"/>
        <v>34.747642615618226</v>
      </c>
      <c r="Q312" s="2">
        <f t="shared" si="139"/>
        <v>28.603676239844113</v>
      </c>
      <c r="R312" s="2">
        <f t="shared" si="139"/>
        <v>22.21385951245199</v>
      </c>
      <c r="S312" s="2">
        <f t="shared" si="139"/>
        <v>13.03212440564287</v>
      </c>
      <c r="T312" s="2">
        <f t="shared" si="139"/>
        <v>0</v>
      </c>
      <c r="U312" s="2">
        <f t="shared" si="139"/>
        <v>0</v>
      </c>
      <c r="V312" s="2">
        <f t="shared" si="139"/>
        <v>0</v>
      </c>
      <c r="W312" s="2">
        <f t="shared" si="139"/>
        <v>0</v>
      </c>
      <c r="X312" s="2">
        <f t="shared" si="139"/>
        <v>0</v>
      </c>
      <c r="Y312" s="2">
        <f t="shared" si="139"/>
        <v>0</v>
      </c>
      <c r="Z312" s="2">
        <f t="shared" si="139"/>
        <v>0</v>
      </c>
      <c r="AA312" s="2">
        <f t="shared" si="139"/>
        <v>0</v>
      </c>
      <c r="AB312" s="2">
        <f t="shared" si="139"/>
        <v>0</v>
      </c>
      <c r="AC312" s="2">
        <f t="shared" si="139"/>
        <v>0</v>
      </c>
      <c r="AD312" s="2">
        <f t="shared" si="139"/>
        <v>0</v>
      </c>
      <c r="AE312" s="2">
        <f t="shared" si="139"/>
        <v>0</v>
      </c>
      <c r="AF312" s="2">
        <f t="shared" si="139"/>
        <v>0</v>
      </c>
      <c r="AG312" s="2">
        <f t="shared" si="139"/>
        <v>0</v>
      </c>
      <c r="AH312" s="2">
        <f t="shared" si="139"/>
        <v>0</v>
      </c>
      <c r="AI312" s="2">
        <f t="shared" si="139"/>
        <v>0</v>
      </c>
      <c r="AJ312" s="2">
        <f t="shared" si="139"/>
        <v>0</v>
      </c>
      <c r="AK312" s="2">
        <f t="shared" si="139"/>
        <v>0</v>
      </c>
      <c r="AL312" s="2">
        <f t="shared" si="139"/>
        <v>0</v>
      </c>
      <c r="AM312" s="2">
        <f t="shared" si="139"/>
        <v>0</v>
      </c>
      <c r="AN312" s="2">
        <f t="shared" si="139"/>
        <v>0</v>
      </c>
      <c r="AO312" s="2">
        <f t="shared" si="139"/>
        <v>0</v>
      </c>
      <c r="AP312" s="2">
        <f t="shared" si="139"/>
        <v>0</v>
      </c>
      <c r="AQ312" s="2">
        <f t="shared" si="139"/>
        <v>0</v>
      </c>
      <c r="AR312" s="2">
        <f t="shared" si="139"/>
        <v>0</v>
      </c>
      <c r="AS312" s="2">
        <f t="shared" si="139"/>
        <v>0</v>
      </c>
      <c r="AT312" s="2">
        <f t="shared" si="139"/>
        <v>0</v>
      </c>
      <c r="AU312" s="2">
        <f t="shared" si="139"/>
        <v>0</v>
      </c>
      <c r="AV312" s="2">
        <f t="shared" si="139"/>
        <v>0</v>
      </c>
      <c r="AW312" s="2">
        <f t="shared" si="139"/>
        <v>0</v>
      </c>
      <c r="AX312" s="2">
        <f t="shared" si="139"/>
        <v>0</v>
      </c>
      <c r="AY312" s="2">
        <f t="shared" si="139"/>
        <v>0</v>
      </c>
      <c r="AZ312" s="2">
        <f t="shared" si="139"/>
        <v>0</v>
      </c>
      <c r="BA312" s="2">
        <f t="shared" si="139"/>
        <v>0</v>
      </c>
      <c r="BB312" s="2">
        <f t="shared" si="139"/>
        <v>0</v>
      </c>
      <c r="BC312" s="2">
        <f t="shared" si="139"/>
        <v>0</v>
      </c>
      <c r="BD312" s="2">
        <f t="shared" si="139"/>
        <v>0</v>
      </c>
      <c r="BE312" s="2">
        <f t="shared" si="139"/>
        <v>0</v>
      </c>
      <c r="BF312" s="2">
        <f t="shared" si="139"/>
        <v>0</v>
      </c>
      <c r="BG312" s="2">
        <f t="shared" si="139"/>
        <v>0</v>
      </c>
      <c r="BH312" s="2">
        <f t="shared" si="139"/>
        <v>0</v>
      </c>
      <c r="BI312" s="2">
        <f t="shared" si="139"/>
        <v>0</v>
      </c>
      <c r="BJ312" s="2">
        <f t="shared" si="139"/>
        <v>0</v>
      </c>
      <c r="BK312" s="2">
        <f t="shared" si="139"/>
        <v>0</v>
      </c>
      <c r="BL312" s="2">
        <f t="shared" ref="BL312:BP312" si="140">SUM(BL291:BL310)</f>
        <v>0</v>
      </c>
      <c r="BM312" s="2">
        <f t="shared" si="140"/>
        <v>0</v>
      </c>
      <c r="BN312" s="2">
        <f t="shared" si="140"/>
        <v>0</v>
      </c>
      <c r="BO312" s="2">
        <f t="shared" si="140"/>
        <v>0</v>
      </c>
      <c r="BP312" s="2">
        <f t="shared" si="140"/>
        <v>0</v>
      </c>
      <c r="BQ312" s="2">
        <f t="shared" ref="BQ312:BS312" si="141">SUM(BQ291:BQ310)</f>
        <v>0</v>
      </c>
      <c r="BR312" s="2">
        <f t="shared" si="141"/>
        <v>0</v>
      </c>
      <c r="BS312" s="2">
        <f t="shared" si="141"/>
        <v>0</v>
      </c>
    </row>
    <row r="313" spans="2:71">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2:71">
      <c r="B314" s="63" t="s">
        <v>123</v>
      </c>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2:71">
      <c r="B315" s="67" t="s">
        <v>66</v>
      </c>
      <c r="D315" s="2"/>
      <c r="E315" s="2"/>
      <c r="F315" s="2"/>
      <c r="G315" s="2"/>
      <c r="H315" s="2"/>
      <c r="I315" s="2"/>
      <c r="J315" s="2"/>
      <c r="K315" s="2"/>
      <c r="L315" s="2"/>
      <c r="M315" s="43"/>
      <c r="N315" s="268">
        <f>Inputs!$N81/Inputs!N$5</f>
        <v>2.3542616233451601</v>
      </c>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2:71">
      <c r="B316" s="63" t="s">
        <v>95</v>
      </c>
      <c r="C316">
        <v>10</v>
      </c>
      <c r="D316" s="2"/>
      <c r="E316" s="2"/>
      <c r="F316" s="2"/>
      <c r="G316" s="2"/>
      <c r="H316" s="2"/>
      <c r="I316" s="2"/>
      <c r="J316" s="2"/>
      <c r="K316" s="2"/>
      <c r="L316" s="2"/>
      <c r="M316" s="2"/>
      <c r="N316" s="183">
        <v>0</v>
      </c>
      <c r="O316" s="268">
        <f>IF(O$23&gt;($F274-5.5+$C316),$N315-SUM($N316:N316),$N315/($F274-5.5))</f>
        <v>2.3542616233451601</v>
      </c>
      <c r="P316" s="268">
        <f>IF(P$23&gt;($F274-5.5+$C316),$N315-SUM($N316:O316),$N315/($F274-5.5))</f>
        <v>0</v>
      </c>
      <c r="Q316" s="268">
        <f>IF(Q$23&gt;($F274-5.5+$C316),$N315-SUM($N316:P316),$N315/($F274-5.5))</f>
        <v>0</v>
      </c>
      <c r="R316" s="268">
        <f>IF(R$23&gt;($F274-5.5+$C316),$N315-SUM($N316:Q316),$N315/($F274-5.5))</f>
        <v>0</v>
      </c>
      <c r="S316" s="268">
        <f>IF(S$23&gt;($F274-5.5+$C316),$N315-SUM($N316:R316),$N315/($F274-5.5))</f>
        <v>0</v>
      </c>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2:71">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2:71">
      <c r="B318" t="s">
        <v>24</v>
      </c>
      <c r="D318" s="2">
        <f>D279+D312</f>
        <v>25.821751228892474</v>
      </c>
      <c r="E318" s="2">
        <f t="shared" ref="E318:M318" si="142">E279+E312</f>
        <v>35.334494106089977</v>
      </c>
      <c r="F318" s="2">
        <f t="shared" si="142"/>
        <v>44.338252993449252</v>
      </c>
      <c r="G318" s="2">
        <f t="shared" si="142"/>
        <v>40.035986521123007</v>
      </c>
      <c r="H318" s="2">
        <f t="shared" si="142"/>
        <v>34.408968075122885</v>
      </c>
      <c r="I318" s="2">
        <f t="shared" si="142"/>
        <v>21.155614157891478</v>
      </c>
      <c r="J318" s="2">
        <f t="shared" si="142"/>
        <v>33.365195535958179</v>
      </c>
      <c r="K318" s="2">
        <f t="shared" si="142"/>
        <v>31.490417875178466</v>
      </c>
      <c r="L318" s="2">
        <f t="shared" si="142"/>
        <v>26.98404877313218</v>
      </c>
      <c r="M318" s="2">
        <f t="shared" si="142"/>
        <v>28.377585019396601</v>
      </c>
      <c r="N318" s="43">
        <f>N279+N312+N316</f>
        <v>16.606897448279248</v>
      </c>
      <c r="O318" s="43">
        <f t="shared" ref="O318:BK318" si="143">O279+O312+O316</f>
        <v>41.947590817949184</v>
      </c>
      <c r="P318" s="43">
        <f t="shared" si="143"/>
        <v>34.747642615618226</v>
      </c>
      <c r="Q318" s="43">
        <f t="shared" si="143"/>
        <v>28.603676239844113</v>
      </c>
      <c r="R318" s="43">
        <f t="shared" si="143"/>
        <v>22.21385951245199</v>
      </c>
      <c r="S318" s="43">
        <f t="shared" si="143"/>
        <v>13.03212440564287</v>
      </c>
      <c r="T318" s="43">
        <f t="shared" si="143"/>
        <v>0</v>
      </c>
      <c r="U318" s="43">
        <f t="shared" si="143"/>
        <v>0</v>
      </c>
      <c r="V318" s="43">
        <f t="shared" si="143"/>
        <v>0</v>
      </c>
      <c r="W318" s="43">
        <f t="shared" si="143"/>
        <v>0</v>
      </c>
      <c r="X318" s="43">
        <f t="shared" si="143"/>
        <v>0</v>
      </c>
      <c r="Y318" s="43">
        <f t="shared" si="143"/>
        <v>0</v>
      </c>
      <c r="Z318" s="43">
        <f t="shared" si="143"/>
        <v>0</v>
      </c>
      <c r="AA318" s="43">
        <f t="shared" si="143"/>
        <v>0</v>
      </c>
      <c r="AB318" s="43">
        <f t="shared" si="143"/>
        <v>0</v>
      </c>
      <c r="AC318" s="43">
        <f t="shared" si="143"/>
        <v>0</v>
      </c>
      <c r="AD318" s="43">
        <f t="shared" si="143"/>
        <v>0</v>
      </c>
      <c r="AE318" s="43">
        <f t="shared" si="143"/>
        <v>0</v>
      </c>
      <c r="AF318" s="43">
        <f t="shared" si="143"/>
        <v>0</v>
      </c>
      <c r="AG318" s="43">
        <f t="shared" si="143"/>
        <v>0</v>
      </c>
      <c r="AH318" s="43">
        <f t="shared" si="143"/>
        <v>0</v>
      </c>
      <c r="AI318" s="43">
        <f t="shared" si="143"/>
        <v>0</v>
      </c>
      <c r="AJ318" s="43">
        <f t="shared" si="143"/>
        <v>0</v>
      </c>
      <c r="AK318" s="43">
        <f t="shared" si="143"/>
        <v>0</v>
      </c>
      <c r="AL318" s="43">
        <f t="shared" si="143"/>
        <v>0</v>
      </c>
      <c r="AM318" s="43">
        <f t="shared" si="143"/>
        <v>0</v>
      </c>
      <c r="AN318" s="43">
        <f t="shared" si="143"/>
        <v>0</v>
      </c>
      <c r="AO318" s="43">
        <f t="shared" si="143"/>
        <v>0</v>
      </c>
      <c r="AP318" s="43">
        <f t="shared" si="143"/>
        <v>0</v>
      </c>
      <c r="AQ318" s="43">
        <f t="shared" si="143"/>
        <v>0</v>
      </c>
      <c r="AR318" s="43">
        <f t="shared" si="143"/>
        <v>0</v>
      </c>
      <c r="AS318" s="43">
        <f t="shared" si="143"/>
        <v>0</v>
      </c>
      <c r="AT318" s="43">
        <f t="shared" si="143"/>
        <v>0</v>
      </c>
      <c r="AU318" s="43">
        <f t="shared" si="143"/>
        <v>0</v>
      </c>
      <c r="AV318" s="43">
        <f t="shared" si="143"/>
        <v>0</v>
      </c>
      <c r="AW318" s="43">
        <f t="shared" si="143"/>
        <v>0</v>
      </c>
      <c r="AX318" s="43">
        <f t="shared" si="143"/>
        <v>0</v>
      </c>
      <c r="AY318" s="43">
        <f t="shared" si="143"/>
        <v>0</v>
      </c>
      <c r="AZ318" s="43">
        <f t="shared" si="143"/>
        <v>0</v>
      </c>
      <c r="BA318" s="43">
        <f t="shared" si="143"/>
        <v>0</v>
      </c>
      <c r="BB318" s="43">
        <f t="shared" si="143"/>
        <v>0</v>
      </c>
      <c r="BC318" s="43">
        <f t="shared" si="143"/>
        <v>0</v>
      </c>
      <c r="BD318" s="43">
        <f t="shared" si="143"/>
        <v>0</v>
      </c>
      <c r="BE318" s="43">
        <f t="shared" si="143"/>
        <v>0</v>
      </c>
      <c r="BF318" s="43">
        <f t="shared" si="143"/>
        <v>0</v>
      </c>
      <c r="BG318" s="43">
        <f t="shared" si="143"/>
        <v>0</v>
      </c>
      <c r="BH318" s="43">
        <f t="shared" si="143"/>
        <v>0</v>
      </c>
      <c r="BI318" s="43">
        <f t="shared" si="143"/>
        <v>0</v>
      </c>
      <c r="BJ318" s="43">
        <f t="shared" si="143"/>
        <v>0</v>
      </c>
      <c r="BK318" s="43">
        <f t="shared" si="143"/>
        <v>0</v>
      </c>
      <c r="BL318" s="43">
        <f t="shared" ref="BL318:BP318" si="144">BL279+BL312+BL316</f>
        <v>0</v>
      </c>
      <c r="BM318" s="43">
        <f t="shared" si="144"/>
        <v>0</v>
      </c>
      <c r="BN318" s="43">
        <f t="shared" si="144"/>
        <v>0</v>
      </c>
      <c r="BO318" s="43">
        <f t="shared" si="144"/>
        <v>0</v>
      </c>
      <c r="BP318" s="43">
        <f t="shared" si="144"/>
        <v>0</v>
      </c>
      <c r="BQ318" s="43">
        <f t="shared" ref="BQ318:BS318" si="145">BQ279+BQ312+BQ316</f>
        <v>0</v>
      </c>
      <c r="BR318" s="43">
        <f t="shared" si="145"/>
        <v>0</v>
      </c>
      <c r="BS318" s="43">
        <f t="shared" si="145"/>
        <v>0</v>
      </c>
    </row>
    <row r="319" spans="2:71">
      <c r="B319" t="s">
        <v>25</v>
      </c>
      <c r="D319" s="2">
        <f>D288-D312</f>
        <v>47.563714385987495</v>
      </c>
      <c r="E319" s="2">
        <f>E288-E312+D319</f>
        <v>83.069765945586383</v>
      </c>
      <c r="F319" s="2">
        <f t="shared" ref="F319:H319" si="146">F288-F312+E319</f>
        <v>112.8798673161044</v>
      </c>
      <c r="G319" s="2">
        <f t="shared" si="146"/>
        <v>115.8337733422884</v>
      </c>
      <c r="H319" s="2">
        <f t="shared" si="146"/>
        <v>110.9576973003694</v>
      </c>
      <c r="I319" s="2">
        <f t="shared" ref="I319" si="147">I288-I312+H319</f>
        <v>83.454110475565869</v>
      </c>
      <c r="J319" s="2">
        <f t="shared" ref="J319" si="148">J288-J312+I319</f>
        <v>85.733821072505435</v>
      </c>
      <c r="K319" s="2">
        <f t="shared" ref="K319" si="149">K288-K312+J319</f>
        <v>80.038160822170397</v>
      </c>
      <c r="L319" s="2">
        <f t="shared" ref="L319" si="150">L288-L312+K319</f>
        <v>91.157521698116028</v>
      </c>
      <c r="M319" s="43">
        <f>M288-M312+L319+M315</f>
        <v>116.49387809773278</v>
      </c>
      <c r="N319" s="43">
        <f>N288-N312+M319-N316+N315</f>
        <v>140.54489359150637</v>
      </c>
      <c r="O319" s="43">
        <f t="shared" ref="O319:BK319" si="151">O288-O312+N319-O316</f>
        <v>98.597302773557175</v>
      </c>
      <c r="P319" s="43">
        <f t="shared" si="151"/>
        <v>63.849660157938949</v>
      </c>
      <c r="Q319" s="43">
        <f t="shared" si="151"/>
        <v>35.245983918094836</v>
      </c>
      <c r="R319" s="43">
        <f t="shared" si="151"/>
        <v>13.032124405642847</v>
      </c>
      <c r="S319" s="43">
        <f t="shared" si="151"/>
        <v>-2.3092638912203256E-14</v>
      </c>
      <c r="T319" s="43">
        <f t="shared" si="151"/>
        <v>-2.3092638912203256E-14</v>
      </c>
      <c r="U319" s="43">
        <f t="shared" si="151"/>
        <v>-2.3092638912203256E-14</v>
      </c>
      <c r="V319" s="43">
        <f t="shared" si="151"/>
        <v>-2.3092638912203256E-14</v>
      </c>
      <c r="W319" s="43">
        <f t="shared" si="151"/>
        <v>-2.3092638912203256E-14</v>
      </c>
      <c r="X319" s="43">
        <f t="shared" si="151"/>
        <v>-2.3092638912203256E-14</v>
      </c>
      <c r="Y319" s="43">
        <f t="shared" si="151"/>
        <v>-2.3092638912203256E-14</v>
      </c>
      <c r="Z319" s="43">
        <f t="shared" si="151"/>
        <v>-2.3092638912203256E-14</v>
      </c>
      <c r="AA319" s="43">
        <f t="shared" si="151"/>
        <v>-2.3092638912203256E-14</v>
      </c>
      <c r="AB319" s="43">
        <f t="shared" si="151"/>
        <v>-2.3092638912203256E-14</v>
      </c>
      <c r="AC319" s="43">
        <f t="shared" si="151"/>
        <v>-2.3092638912203256E-14</v>
      </c>
      <c r="AD319" s="43">
        <f t="shared" si="151"/>
        <v>-2.3092638912203256E-14</v>
      </c>
      <c r="AE319" s="43">
        <f t="shared" si="151"/>
        <v>-2.3092638912203256E-14</v>
      </c>
      <c r="AF319" s="43">
        <f t="shared" si="151"/>
        <v>-2.3092638912203256E-14</v>
      </c>
      <c r="AG319" s="43">
        <f t="shared" si="151"/>
        <v>-2.3092638912203256E-14</v>
      </c>
      <c r="AH319" s="43">
        <f t="shared" si="151"/>
        <v>-2.3092638912203256E-14</v>
      </c>
      <c r="AI319" s="43">
        <f t="shared" si="151"/>
        <v>-2.3092638912203256E-14</v>
      </c>
      <c r="AJ319" s="43">
        <f t="shared" si="151"/>
        <v>-2.3092638912203256E-14</v>
      </c>
      <c r="AK319" s="43">
        <f t="shared" si="151"/>
        <v>-2.3092638912203256E-14</v>
      </c>
      <c r="AL319" s="43">
        <f t="shared" si="151"/>
        <v>-2.3092638912203256E-14</v>
      </c>
      <c r="AM319" s="43">
        <f t="shared" si="151"/>
        <v>-2.3092638912203256E-14</v>
      </c>
      <c r="AN319" s="43">
        <f t="shared" si="151"/>
        <v>-2.3092638912203256E-14</v>
      </c>
      <c r="AO319" s="43">
        <f t="shared" si="151"/>
        <v>-2.3092638912203256E-14</v>
      </c>
      <c r="AP319" s="43">
        <f t="shared" si="151"/>
        <v>-2.3092638912203256E-14</v>
      </c>
      <c r="AQ319" s="43">
        <f t="shared" si="151"/>
        <v>-2.3092638912203256E-14</v>
      </c>
      <c r="AR319" s="43">
        <f t="shared" si="151"/>
        <v>-2.3092638912203256E-14</v>
      </c>
      <c r="AS319" s="43">
        <f t="shared" si="151"/>
        <v>-2.3092638912203256E-14</v>
      </c>
      <c r="AT319" s="43">
        <f t="shared" si="151"/>
        <v>-2.3092638912203256E-14</v>
      </c>
      <c r="AU319" s="43">
        <f t="shared" si="151"/>
        <v>-2.3092638912203256E-14</v>
      </c>
      <c r="AV319" s="43">
        <f t="shared" si="151"/>
        <v>-2.3092638912203256E-14</v>
      </c>
      <c r="AW319" s="43">
        <f t="shared" si="151"/>
        <v>-2.3092638912203256E-14</v>
      </c>
      <c r="AX319" s="43">
        <f t="shared" si="151"/>
        <v>-2.3092638912203256E-14</v>
      </c>
      <c r="AY319" s="43">
        <f t="shared" si="151"/>
        <v>-2.3092638912203256E-14</v>
      </c>
      <c r="AZ319" s="43">
        <f t="shared" si="151"/>
        <v>-2.3092638912203256E-14</v>
      </c>
      <c r="BA319" s="43">
        <f t="shared" si="151"/>
        <v>-2.3092638912203256E-14</v>
      </c>
      <c r="BB319" s="43">
        <f t="shared" si="151"/>
        <v>-2.3092638912203256E-14</v>
      </c>
      <c r="BC319" s="43">
        <f t="shared" si="151"/>
        <v>-2.3092638912203256E-14</v>
      </c>
      <c r="BD319" s="43">
        <f t="shared" si="151"/>
        <v>-2.3092638912203256E-14</v>
      </c>
      <c r="BE319" s="43">
        <f t="shared" si="151"/>
        <v>-2.3092638912203256E-14</v>
      </c>
      <c r="BF319" s="43">
        <f t="shared" si="151"/>
        <v>-2.3092638912203256E-14</v>
      </c>
      <c r="BG319" s="43">
        <f t="shared" si="151"/>
        <v>-2.3092638912203256E-14</v>
      </c>
      <c r="BH319" s="43">
        <f t="shared" si="151"/>
        <v>-2.3092638912203256E-14</v>
      </c>
      <c r="BI319" s="43">
        <f t="shared" si="151"/>
        <v>-2.3092638912203256E-14</v>
      </c>
      <c r="BJ319" s="43">
        <f t="shared" si="151"/>
        <v>-2.3092638912203256E-14</v>
      </c>
      <c r="BK319" s="43">
        <f t="shared" si="151"/>
        <v>-2.3092638912203256E-14</v>
      </c>
      <c r="BL319" s="43">
        <f t="shared" ref="BL319" si="152">BL288-BL312+BK319-BL316</f>
        <v>-2.3092638912203256E-14</v>
      </c>
      <c r="BM319" s="43">
        <f t="shared" ref="BM319" si="153">BM288-BM312+BL319-BM316</f>
        <v>-2.3092638912203256E-14</v>
      </c>
      <c r="BN319" s="43">
        <f t="shared" ref="BN319" si="154">BN288-BN312+BM319-BN316</f>
        <v>-2.3092638912203256E-14</v>
      </c>
      <c r="BO319" s="43">
        <f t="shared" ref="BO319" si="155">BO288-BO312+BN319-BO316</f>
        <v>-2.3092638912203256E-14</v>
      </c>
      <c r="BP319" s="43">
        <f t="shared" ref="BP319:BQ319" si="156">BP288-BP312+BO319-BP316</f>
        <v>-2.3092638912203256E-14</v>
      </c>
      <c r="BQ319" s="43">
        <f t="shared" si="156"/>
        <v>-2.3092638912203256E-14</v>
      </c>
      <c r="BR319" s="43">
        <f t="shared" ref="BR319" si="157">BR288-BR312+BQ319-BR316</f>
        <v>-2.3092638912203256E-14</v>
      </c>
      <c r="BS319" s="43">
        <f t="shared" ref="BS319" si="158">BS288-BS312+BR319-BS316</f>
        <v>-2.3092638912203256E-14</v>
      </c>
    </row>
    <row r="320" spans="2:71">
      <c r="B320" t="s">
        <v>27</v>
      </c>
      <c r="D320" s="2">
        <f>D285+D319</f>
        <v>111.06138097332371</v>
      </c>
      <c r="E320" s="2">
        <f t="shared" ref="E320:BK320" si="159">E285+E319</f>
        <v>120.74568130403011</v>
      </c>
      <c r="F320" s="2">
        <f t="shared" si="159"/>
        <v>124.73403144565566</v>
      </c>
      <c r="G320" s="2">
        <f t="shared" si="159"/>
        <v>115.8337733422884</v>
      </c>
      <c r="H320" s="2">
        <f t="shared" si="159"/>
        <v>91.797764976497206</v>
      </c>
      <c r="I320" s="2">
        <f t="shared" si="159"/>
        <v>83.454110475565855</v>
      </c>
      <c r="J320" s="2">
        <f t="shared" si="159"/>
        <v>85.733821072505435</v>
      </c>
      <c r="K320" s="2">
        <f t="shared" si="159"/>
        <v>80.038160822170397</v>
      </c>
      <c r="L320" s="2">
        <f t="shared" si="159"/>
        <v>91.157521698116028</v>
      </c>
      <c r="M320" s="2">
        <f t="shared" si="159"/>
        <v>116.49387809773278</v>
      </c>
      <c r="N320" s="2">
        <f t="shared" si="159"/>
        <v>140.54489359150637</v>
      </c>
      <c r="O320" s="2">
        <f t="shared" si="159"/>
        <v>98.597302773557175</v>
      </c>
      <c r="P320" s="2">
        <f t="shared" si="159"/>
        <v>63.849660157938949</v>
      </c>
      <c r="Q320" s="2">
        <f t="shared" si="159"/>
        <v>35.245983918094836</v>
      </c>
      <c r="R320" s="2">
        <f t="shared" si="159"/>
        <v>13.032124405642847</v>
      </c>
      <c r="S320" s="2">
        <f t="shared" si="159"/>
        <v>-2.3092638912203256E-14</v>
      </c>
      <c r="T320" s="2">
        <f t="shared" si="159"/>
        <v>-2.3092638912203256E-14</v>
      </c>
      <c r="U320" s="2">
        <f t="shared" si="159"/>
        <v>-2.3092638912203256E-14</v>
      </c>
      <c r="V320" s="2">
        <f t="shared" si="159"/>
        <v>-2.3092638912203256E-14</v>
      </c>
      <c r="W320" s="2">
        <f t="shared" si="159"/>
        <v>-2.3092638912203256E-14</v>
      </c>
      <c r="X320" s="2">
        <f t="shared" si="159"/>
        <v>-2.3092638912203256E-14</v>
      </c>
      <c r="Y320" s="2">
        <f t="shared" si="159"/>
        <v>-2.3092638912203256E-14</v>
      </c>
      <c r="Z320" s="2">
        <f t="shared" si="159"/>
        <v>-2.3092638912203256E-14</v>
      </c>
      <c r="AA320" s="2">
        <f t="shared" si="159"/>
        <v>-2.3092638912203256E-14</v>
      </c>
      <c r="AB320" s="2">
        <f t="shared" si="159"/>
        <v>-2.3092638912203256E-14</v>
      </c>
      <c r="AC320" s="2">
        <f t="shared" si="159"/>
        <v>-2.3092638912203256E-14</v>
      </c>
      <c r="AD320" s="2">
        <f t="shared" si="159"/>
        <v>-2.3092638912203256E-14</v>
      </c>
      <c r="AE320" s="2">
        <f t="shared" si="159"/>
        <v>-2.3092638912203256E-14</v>
      </c>
      <c r="AF320" s="2">
        <f t="shared" si="159"/>
        <v>-2.3092638912203256E-14</v>
      </c>
      <c r="AG320" s="2">
        <f t="shared" si="159"/>
        <v>-2.3092638912203256E-14</v>
      </c>
      <c r="AH320" s="2">
        <f t="shared" si="159"/>
        <v>-2.3092638912203256E-14</v>
      </c>
      <c r="AI320" s="2">
        <f t="shared" si="159"/>
        <v>-2.3092638912203256E-14</v>
      </c>
      <c r="AJ320" s="2">
        <f t="shared" si="159"/>
        <v>-2.3092638912203256E-14</v>
      </c>
      <c r="AK320" s="2">
        <f t="shared" si="159"/>
        <v>-2.3092638912203256E-14</v>
      </c>
      <c r="AL320" s="2">
        <f t="shared" si="159"/>
        <v>-2.3092638912203256E-14</v>
      </c>
      <c r="AM320" s="2">
        <f t="shared" si="159"/>
        <v>-2.3092638912203256E-14</v>
      </c>
      <c r="AN320" s="2">
        <f t="shared" si="159"/>
        <v>-2.3092638912203256E-14</v>
      </c>
      <c r="AO320" s="2">
        <f t="shared" si="159"/>
        <v>-2.3092638912203256E-14</v>
      </c>
      <c r="AP320" s="2">
        <f t="shared" si="159"/>
        <v>-2.3092638912203256E-14</v>
      </c>
      <c r="AQ320" s="2">
        <f t="shared" si="159"/>
        <v>-2.3092638912203256E-14</v>
      </c>
      <c r="AR320" s="2">
        <f t="shared" si="159"/>
        <v>-2.3092638912203256E-14</v>
      </c>
      <c r="AS320" s="2">
        <f t="shared" si="159"/>
        <v>-2.3092638912203256E-14</v>
      </c>
      <c r="AT320" s="2">
        <f t="shared" si="159"/>
        <v>-2.3092638912203256E-14</v>
      </c>
      <c r="AU320" s="2">
        <f t="shared" si="159"/>
        <v>-2.3092638912203256E-14</v>
      </c>
      <c r="AV320" s="2">
        <f t="shared" si="159"/>
        <v>-2.3092638912203256E-14</v>
      </c>
      <c r="AW320" s="2">
        <f t="shared" si="159"/>
        <v>-2.3092638912203256E-14</v>
      </c>
      <c r="AX320" s="2">
        <f t="shared" si="159"/>
        <v>-2.3092638912203256E-14</v>
      </c>
      <c r="AY320" s="2">
        <f t="shared" si="159"/>
        <v>-2.3092638912203256E-14</v>
      </c>
      <c r="AZ320" s="2">
        <f t="shared" si="159"/>
        <v>-2.3092638912203256E-14</v>
      </c>
      <c r="BA320" s="2">
        <f t="shared" si="159"/>
        <v>-2.3092638912203256E-14</v>
      </c>
      <c r="BB320" s="2">
        <f t="shared" si="159"/>
        <v>-2.3092638912203256E-14</v>
      </c>
      <c r="BC320" s="2">
        <f t="shared" si="159"/>
        <v>-2.3092638912203256E-14</v>
      </c>
      <c r="BD320" s="2">
        <f t="shared" si="159"/>
        <v>-2.3092638912203256E-14</v>
      </c>
      <c r="BE320" s="2">
        <f t="shared" si="159"/>
        <v>-2.3092638912203256E-14</v>
      </c>
      <c r="BF320" s="2">
        <f t="shared" si="159"/>
        <v>-2.3092638912203256E-14</v>
      </c>
      <c r="BG320" s="2">
        <f t="shared" si="159"/>
        <v>-2.3092638912203256E-14</v>
      </c>
      <c r="BH320" s="2">
        <f t="shared" si="159"/>
        <v>-2.3092638912203256E-14</v>
      </c>
      <c r="BI320" s="2">
        <f t="shared" si="159"/>
        <v>-2.3092638912203256E-14</v>
      </c>
      <c r="BJ320" s="2">
        <f t="shared" si="159"/>
        <v>-2.3092638912203256E-14</v>
      </c>
      <c r="BK320" s="2">
        <f t="shared" si="159"/>
        <v>-2.3092638912203256E-14</v>
      </c>
      <c r="BL320" s="2">
        <f t="shared" ref="BL320:BP320" si="160">BL285+BL319</f>
        <v>-2.3092638912203256E-14</v>
      </c>
      <c r="BM320" s="2">
        <f t="shared" si="160"/>
        <v>-2.3092638912203256E-14</v>
      </c>
      <c r="BN320" s="2">
        <f t="shared" si="160"/>
        <v>-2.3092638912203256E-14</v>
      </c>
      <c r="BO320" s="2">
        <f t="shared" si="160"/>
        <v>-2.3092638912203256E-14</v>
      </c>
      <c r="BP320" s="2">
        <f t="shared" si="160"/>
        <v>-2.3092638912203256E-14</v>
      </c>
      <c r="BQ320" s="2">
        <f t="shared" ref="BQ320:BS320" si="161">BQ285+BQ319</f>
        <v>-2.3092638912203256E-14</v>
      </c>
      <c r="BR320" s="2">
        <f t="shared" si="161"/>
        <v>-2.3092638912203256E-14</v>
      </c>
      <c r="BS320" s="2">
        <f t="shared" si="161"/>
        <v>-2.3092638912203256E-14</v>
      </c>
    </row>
    <row r="322" spans="2:71" s="3" customFormat="1">
      <c r="B322" s="3" t="s">
        <v>12</v>
      </c>
    </row>
    <row r="323" spans="2:71" s="4" customFormat="1"/>
    <row r="324" spans="2:71">
      <c r="D324" s="1" t="s">
        <v>2</v>
      </c>
      <c r="E324" s="1" t="s">
        <v>1</v>
      </c>
      <c r="F324" s="1" t="s">
        <v>3</v>
      </c>
    </row>
    <row r="325" spans="2:71">
      <c r="B325" t="s">
        <v>16</v>
      </c>
      <c r="D325" s="2">
        <f>'OAV 2011'!C11</f>
        <v>34.275644401485252</v>
      </c>
      <c r="E325" s="2">
        <f>'OAV 2011'!D11</f>
        <v>0.95353843734208565</v>
      </c>
      <c r="F325" s="2">
        <f>'OAV 2011'!E11</f>
        <v>5</v>
      </c>
      <c r="G325" s="14"/>
      <c r="I325" s="206">
        <f>IF(OR(E325&lt;I327,E325="n/a"),0,(E325-5)*(H336-H334)/H336+(F325-5)*H334/H336)</f>
        <v>0</v>
      </c>
      <c r="J325" s="207" t="s">
        <v>81</v>
      </c>
      <c r="K325" s="208" t="s">
        <v>82</v>
      </c>
      <c r="L325" s="208"/>
      <c r="M325" s="208"/>
      <c r="N325" s="208"/>
    </row>
    <row r="327" spans="2:71">
      <c r="D327" s="1">
        <v>1</v>
      </c>
      <c r="E327" s="1">
        <v>2</v>
      </c>
      <c r="F327" s="1">
        <v>3</v>
      </c>
      <c r="G327" s="1">
        <v>4</v>
      </c>
      <c r="H327" s="1">
        <v>5</v>
      </c>
      <c r="I327" s="1">
        <v>6</v>
      </c>
      <c r="J327" s="1">
        <v>7</v>
      </c>
      <c r="K327" s="1">
        <v>8</v>
      </c>
      <c r="L327" s="1">
        <v>9</v>
      </c>
      <c r="M327" s="1">
        <v>10</v>
      </c>
      <c r="N327" s="1">
        <v>11</v>
      </c>
      <c r="O327" s="1">
        <v>12</v>
      </c>
      <c r="P327" s="1">
        <v>13</v>
      </c>
      <c r="Q327" s="1">
        <v>14</v>
      </c>
      <c r="R327" s="1">
        <v>15</v>
      </c>
      <c r="S327" s="1">
        <v>16</v>
      </c>
      <c r="T327" s="1">
        <v>17</v>
      </c>
      <c r="U327" s="1">
        <v>18</v>
      </c>
      <c r="V327" s="1">
        <v>19</v>
      </c>
      <c r="W327" s="1">
        <v>20</v>
      </c>
      <c r="X327" s="1">
        <v>21</v>
      </c>
      <c r="Y327" s="1">
        <v>22</v>
      </c>
      <c r="Z327" s="1">
        <v>23</v>
      </c>
      <c r="AA327" s="1">
        <v>24</v>
      </c>
      <c r="AB327" s="1">
        <v>25</v>
      </c>
      <c r="AC327" s="1">
        <v>26</v>
      </c>
      <c r="AD327" s="1">
        <v>27</v>
      </c>
      <c r="AE327" s="1">
        <v>28</v>
      </c>
      <c r="AF327" s="1">
        <v>29</v>
      </c>
      <c r="AG327" s="1">
        <v>30</v>
      </c>
      <c r="AH327" s="1">
        <v>31</v>
      </c>
      <c r="AI327" s="1">
        <v>32</v>
      </c>
      <c r="AJ327" s="1">
        <v>33</v>
      </c>
      <c r="AK327" s="1">
        <v>34</v>
      </c>
      <c r="AL327" s="1">
        <v>35</v>
      </c>
      <c r="AM327" s="1">
        <v>36</v>
      </c>
      <c r="AN327" s="1">
        <v>37</v>
      </c>
      <c r="AO327" s="1">
        <v>38</v>
      </c>
      <c r="AP327" s="1">
        <v>39</v>
      </c>
      <c r="AQ327" s="1">
        <v>40</v>
      </c>
      <c r="AR327" s="1">
        <v>41</v>
      </c>
      <c r="AS327" s="1">
        <v>42</v>
      </c>
      <c r="AT327" s="1">
        <v>43</v>
      </c>
      <c r="AU327" s="1">
        <v>44</v>
      </c>
      <c r="AV327" s="1">
        <v>45</v>
      </c>
      <c r="AW327" s="1">
        <v>46</v>
      </c>
      <c r="AX327" s="1">
        <v>47</v>
      </c>
      <c r="AY327" s="1">
        <v>48</v>
      </c>
      <c r="AZ327" s="1">
        <v>49</v>
      </c>
      <c r="BA327" s="1">
        <v>50</v>
      </c>
      <c r="BB327" s="1">
        <v>51</v>
      </c>
      <c r="BC327" s="1">
        <v>52</v>
      </c>
      <c r="BD327" s="1">
        <v>53</v>
      </c>
      <c r="BE327" s="1">
        <v>54</v>
      </c>
      <c r="BF327" s="1">
        <v>55</v>
      </c>
      <c r="BG327" s="1">
        <v>56</v>
      </c>
      <c r="BH327" s="1">
        <v>57</v>
      </c>
      <c r="BI327" s="1">
        <v>58</v>
      </c>
      <c r="BJ327" s="1">
        <v>59</v>
      </c>
      <c r="BK327" s="1">
        <v>60</v>
      </c>
      <c r="BL327" s="1">
        <v>61</v>
      </c>
      <c r="BM327" s="1">
        <v>62</v>
      </c>
      <c r="BN327" s="1">
        <v>63</v>
      </c>
      <c r="BO327" s="1">
        <v>64</v>
      </c>
      <c r="BP327" s="1">
        <v>65</v>
      </c>
      <c r="BQ327" s="1">
        <v>66</v>
      </c>
      <c r="BR327" s="1">
        <v>67</v>
      </c>
      <c r="BS327" s="1">
        <v>68</v>
      </c>
    </row>
    <row r="328" spans="2:71">
      <c r="D328" s="1">
        <v>2011</v>
      </c>
      <c r="E328" s="1">
        <v>2012</v>
      </c>
      <c r="F328" s="1">
        <v>2013</v>
      </c>
      <c r="G328" s="1">
        <v>2014</v>
      </c>
      <c r="H328" s="1">
        <v>2015</v>
      </c>
      <c r="I328" s="1">
        <v>2016</v>
      </c>
      <c r="J328" s="1">
        <v>2017</v>
      </c>
      <c r="K328" s="1">
        <v>2018</v>
      </c>
      <c r="L328" s="1">
        <v>2019</v>
      </c>
      <c r="M328" s="1">
        <v>2020</v>
      </c>
      <c r="N328" s="1">
        <v>2021</v>
      </c>
      <c r="O328" s="1">
        <v>2022</v>
      </c>
      <c r="P328" s="1">
        <v>2023</v>
      </c>
      <c r="Q328" s="1">
        <v>2024</v>
      </c>
      <c r="R328" s="1">
        <v>2025</v>
      </c>
      <c r="S328" s="1">
        <v>2026</v>
      </c>
      <c r="T328" s="1">
        <v>2027</v>
      </c>
      <c r="U328" s="1">
        <v>2028</v>
      </c>
      <c r="V328" s="1">
        <v>2029</v>
      </c>
      <c r="W328" s="1">
        <v>2030</v>
      </c>
      <c r="X328" s="1">
        <v>2031</v>
      </c>
      <c r="Y328" s="1">
        <v>2032</v>
      </c>
      <c r="Z328" s="1">
        <v>2033</v>
      </c>
      <c r="AA328" s="1">
        <v>2034</v>
      </c>
      <c r="AB328" s="1">
        <v>2035</v>
      </c>
      <c r="AC328" s="1">
        <v>2036</v>
      </c>
      <c r="AD328" s="1">
        <v>2037</v>
      </c>
      <c r="AE328" s="1">
        <v>2038</v>
      </c>
      <c r="AF328" s="1">
        <v>2039</v>
      </c>
      <c r="AG328" s="1">
        <v>2040</v>
      </c>
      <c r="AH328" s="1">
        <v>2041</v>
      </c>
      <c r="AI328" s="1">
        <v>2042</v>
      </c>
      <c r="AJ328" s="1">
        <v>2043</v>
      </c>
      <c r="AK328" s="1">
        <v>2044</v>
      </c>
      <c r="AL328" s="1">
        <v>2045</v>
      </c>
      <c r="AM328" s="1">
        <v>2046</v>
      </c>
      <c r="AN328" s="1">
        <v>2047</v>
      </c>
      <c r="AO328" s="1">
        <v>2048</v>
      </c>
      <c r="AP328" s="1">
        <v>2049</v>
      </c>
      <c r="AQ328" s="1">
        <v>2050</v>
      </c>
      <c r="AR328" s="1">
        <v>2051</v>
      </c>
      <c r="AS328" s="1">
        <v>2052</v>
      </c>
      <c r="AT328" s="1">
        <v>2053</v>
      </c>
      <c r="AU328" s="1">
        <v>2054</v>
      </c>
      <c r="AV328" s="1">
        <v>2055</v>
      </c>
      <c r="AW328" s="1">
        <v>2056</v>
      </c>
      <c r="AX328" s="1">
        <v>2057</v>
      </c>
      <c r="AY328" s="1">
        <v>2058</v>
      </c>
      <c r="AZ328" s="1">
        <v>2059</v>
      </c>
      <c r="BA328" s="1">
        <v>2060</v>
      </c>
      <c r="BB328" s="1">
        <v>2061</v>
      </c>
      <c r="BC328" s="1">
        <v>2062</v>
      </c>
      <c r="BD328" s="1">
        <v>2063</v>
      </c>
      <c r="BE328" s="1">
        <v>2064</v>
      </c>
      <c r="BF328" s="1">
        <v>2065</v>
      </c>
      <c r="BG328" s="1">
        <v>2066</v>
      </c>
      <c r="BH328" s="1">
        <v>2067</v>
      </c>
      <c r="BI328" s="1">
        <v>2068</v>
      </c>
      <c r="BJ328" s="1">
        <v>2069</v>
      </c>
      <c r="BK328" s="1">
        <v>2070</v>
      </c>
      <c r="BL328" s="1">
        <v>2071</v>
      </c>
      <c r="BM328" s="1">
        <v>2072</v>
      </c>
      <c r="BN328" s="1">
        <v>2073</v>
      </c>
      <c r="BO328" s="1">
        <v>2074</v>
      </c>
      <c r="BP328" s="1">
        <v>2075</v>
      </c>
      <c r="BQ328" s="1">
        <v>2076</v>
      </c>
      <c r="BR328" s="1">
        <v>2077</v>
      </c>
      <c r="BS328" s="1">
        <v>2078</v>
      </c>
    </row>
    <row r="330" spans="2:71">
      <c r="B330" t="s">
        <v>21</v>
      </c>
      <c r="D330" s="2">
        <f>IF(AND($E325&lt;1,D327=1),$D325,IF(D327=1,$D325/$E325,IF(D327&gt;$E325,($D325+SUM(C334:$C334))-SUM(C330:$C330),($D325+SUM(C334:$C334))/$E325)))</f>
        <v>34.275644401485252</v>
      </c>
      <c r="E330" s="2">
        <f>IF(AND($E325&lt;1,E327=1),$D325,IF(E327=1,$D325/$E325,IF(E327&gt;$E325,($D325+SUM($C334:D334))-SUM($C330:D330),($D325+SUM($C334:D334))/$E325)))</f>
        <v>0</v>
      </c>
      <c r="F330" s="2">
        <f>IF(AND($E325&lt;1,F327=1),$D325,IF(F327=1,$D325/$E325,IF(F327&gt;$E325,($D325+SUM($C334:E334))-SUM($C330:E330),($D325+SUM($C334:E334))/$E325)))</f>
        <v>0</v>
      </c>
      <c r="G330" s="2">
        <f>IF(AND($E325&lt;1,G327=1),$D325,IF(G327=1,$D325/$E325,IF(G327&gt;$E325,($D325+SUM($C334:F334))-SUM($C330:F330),($D325+SUM($C334:F334))/$E325)))</f>
        <v>0</v>
      </c>
      <c r="H330" s="2">
        <f>IF(AND($E325&lt;1,H327=1),$D325,IF(H327=1,$D325/$E325,IF(H327&gt;$E325,($D325+SUM($C334:G334))-SUM($C330:G330),($D325+SUM($C334:G334))/$E325)))</f>
        <v>0</v>
      </c>
      <c r="I330" s="205">
        <f>IF(I325&gt;0,IF(AND(I327=1,$I325&lt;1),0,IF(I327-5&gt;$I325,$H336,$H336/$I325)),IF(OR(AND(I327=1,$E325&lt;1),$E325="n/a"),0,IF(I327&gt;$E325,($D325+SUM($C334:H335))-SUM($C330:H330),($D325+SUM($C334:H335))/$E325)))</f>
        <v>-6.3049736865742965</v>
      </c>
      <c r="J330" s="205">
        <f>IF(AND(J327=1,$I325&lt;1),0,IF(J327-5&gt;$I325,$H336-SUM($I330:I330),$H336/$I325))</f>
        <v>8.8817841970012523E-16</v>
      </c>
      <c r="K330" s="205">
        <f>IF(AND(K327=1,$I325&lt;1),0,IF(K327-5&gt;$I325,$H336-SUM($I330:J330),$H336/$I325))</f>
        <v>0</v>
      </c>
      <c r="L330" s="205">
        <f>IF(AND(L327=1,$I325&lt;1),0,IF(L327-5&gt;$I325,$H336-SUM($I330:K330),$H336/$I325))</f>
        <v>0</v>
      </c>
      <c r="M330" s="205">
        <f>IF(AND(M327=1,$I325&lt;1),0,IF(M327-5&gt;$I325,$H336-SUM($I330:L330),$H336/$I325))</f>
        <v>0</v>
      </c>
      <c r="N330" s="205">
        <f>IF(AND(N327=1,$I325&lt;1),0,IF(N327-5&gt;$I325,$H336-SUM($I330:M330),$H336/$I325))</f>
        <v>0</v>
      </c>
      <c r="O330" s="205">
        <f>IF(AND(O327=1,$I325&lt;1),0,IF(O327-5&gt;$I325,$H336-SUM($I330:N330),$H336/$I325))</f>
        <v>0</v>
      </c>
      <c r="P330" s="205">
        <f>IF(AND(P327=1,$I325&lt;1),0,IF(P327-5&gt;$I325,$H336-SUM($I330:O330),$H336/$I325))</f>
        <v>0</v>
      </c>
      <c r="Q330" s="205">
        <f>IF(AND(Q327=1,$I325&lt;1),0,IF(Q327-5&gt;$I325,$H336-SUM($I330:P330),$H336/$I325))</f>
        <v>0</v>
      </c>
      <c r="R330" s="205">
        <f>IF(AND(R327=1,$I325&lt;1),0,IF(R327-5&gt;$I325,$H336-SUM($I330:Q330),$H336/$I325))</f>
        <v>0</v>
      </c>
      <c r="S330" s="205">
        <f>IF(AND(S327=1,$I325&lt;1),0,IF(S327-5&gt;$I325,$H336-SUM($I330:R330),$H336/$I325))</f>
        <v>0</v>
      </c>
      <c r="T330" s="205">
        <f>IF(AND(T327=1,$I325&lt;1),0,IF(T327-5&gt;$I325,$H336-SUM($I330:S330),$H336/$I325))</f>
        <v>0</v>
      </c>
      <c r="U330" s="205">
        <f>IF(AND(U327=1,$I325&lt;1),0,IF(U327-5&gt;$I325,$H336-SUM($I330:T330),$H336/$I325))</f>
        <v>0</v>
      </c>
      <c r="V330" s="205">
        <f>IF(AND(V327=1,$I325&lt;1),0,IF(V327-5&gt;$I325,$H336-SUM($I330:U330),$H336/$I325))</f>
        <v>0</v>
      </c>
      <c r="W330" s="205">
        <f>IF(AND(W327=1,$I325&lt;1),0,IF(W327-5&gt;$I325,$H336-SUM($I330:V330),$H336/$I325))</f>
        <v>0</v>
      </c>
      <c r="X330" s="205">
        <f>IF(AND(X327=1,$I325&lt;1),0,IF(X327-5&gt;$I325,$H336-SUM($I330:W330),$H336/$I325))</f>
        <v>0</v>
      </c>
      <c r="Y330" s="205">
        <f>IF(AND(Y327=1,$I325&lt;1),0,IF(Y327-5&gt;$I325,$H336-SUM($I330:X330),$H336/$I325))</f>
        <v>0</v>
      </c>
      <c r="Z330" s="205">
        <f>IF(AND(Z327=1,$I325&lt;1),0,IF(Z327-5&gt;$I325,$H336-SUM($I330:Y330),$H336/$I325))</f>
        <v>0</v>
      </c>
      <c r="AA330" s="205">
        <f>IF(AND(AA327=1,$I325&lt;1),0,IF(AA327-5&gt;$I325,$H336-SUM($I330:Z330),$H336/$I325))</f>
        <v>0</v>
      </c>
      <c r="AB330" s="205">
        <f>IF(AND(AB327=1,$I325&lt;1),0,IF(AB327-5&gt;$I325,$H336-SUM($I330:AA330),$H336/$I325))</f>
        <v>0</v>
      </c>
      <c r="AC330" s="205">
        <f>IF(AND(AC327=1,$I325&lt;1),0,IF(AC327-5&gt;$I325,$H336-SUM($I330:AB330),$H336/$I325))</f>
        <v>0</v>
      </c>
      <c r="AD330" s="205">
        <f>IF(AND(AD327=1,$I325&lt;1),0,IF(AD327-5&gt;$I325,$H336-SUM($I330:AC330),$H336/$I325))</f>
        <v>0</v>
      </c>
      <c r="AE330" s="205">
        <f>IF(AND(AE327=1,$I325&lt;1),0,IF(AE327-5&gt;$I325,$H336-SUM($I330:AD330),$H336/$I325))</f>
        <v>0</v>
      </c>
      <c r="AF330" s="205">
        <f>IF(AND(AF327=1,$I325&lt;1),0,IF(AF327-5&gt;$I325,$H336-SUM($I330:AE330),$H336/$I325))</f>
        <v>0</v>
      </c>
      <c r="AG330" s="205">
        <f>IF(AND(AG327=1,$I325&lt;1),0,IF(AG327-5&gt;$I325,$H336-SUM($I330:AF330),$H336/$I325))</f>
        <v>0</v>
      </c>
      <c r="AH330" s="205">
        <f>IF(AND(AH327=1,$I325&lt;1),0,IF(AH327-5&gt;$I325,$H336-SUM($I330:AG330),$H336/$I325))</f>
        <v>0</v>
      </c>
      <c r="AI330" s="205">
        <f>IF(AND(AI327=1,$I325&lt;1),0,IF(AI327-5&gt;$I325,$H336-SUM($I330:AH330),$H336/$I325))</f>
        <v>0</v>
      </c>
      <c r="AJ330" s="205">
        <f>IF(AND(AJ327=1,$I325&lt;1),0,IF(AJ327-5&gt;$I325,$H336-SUM($I330:AI330),$H336/$I325))</f>
        <v>0</v>
      </c>
      <c r="AK330" s="205">
        <f>IF(AND(AK327=1,$I325&lt;1),0,IF(AK327-5&gt;$I325,$H336-SUM($I330:AJ330),$H336/$I325))</f>
        <v>0</v>
      </c>
      <c r="AL330" s="205">
        <f>IF(AND(AL327=1,$I325&lt;1),0,IF(AL327-5&gt;$I325,$H336-SUM($I330:AK330),$H336/$I325))</f>
        <v>0</v>
      </c>
      <c r="AM330" s="205">
        <f>IF(AND(AM327=1,$I325&lt;1),0,IF(AM327-5&gt;$I325,$H336-SUM($I330:AL330),$H336/$I325))</f>
        <v>0</v>
      </c>
      <c r="AN330" s="205">
        <f>IF(AND(AN327=1,$I325&lt;1),0,IF(AN327-5&gt;$I325,$H336-SUM($I330:AM330),$H336/$I325))</f>
        <v>0</v>
      </c>
      <c r="AO330" s="205">
        <f>IF(AND(AO327=1,$I325&lt;1),0,IF(AO327-5&gt;$I325,$H336-SUM($I330:AN330),$H336/$I325))</f>
        <v>0</v>
      </c>
      <c r="AP330" s="205">
        <f>IF(AND(AP327=1,$I325&lt;1),0,IF(AP327-5&gt;$I325,$H336-SUM($I330:AO330),$H336/$I325))</f>
        <v>0</v>
      </c>
      <c r="AQ330" s="205">
        <f>IF(AND(AQ327=1,$I325&lt;1),0,IF(AQ327-5&gt;$I325,$H336-SUM($I330:AP330),$H336/$I325))</f>
        <v>0</v>
      </c>
      <c r="AR330" s="205">
        <f>IF(AND(AR327=1,$I325&lt;1),0,IF(AR327-5&gt;$I325,$H336-SUM($I330:AQ330),$H336/$I325))</f>
        <v>0</v>
      </c>
      <c r="AS330" s="205">
        <f>IF(AND(AS327=1,$I325&lt;1),0,IF(AS327-5&gt;$I325,$H336-SUM($I330:AR330),$H336/$I325))</f>
        <v>0</v>
      </c>
      <c r="AT330" s="205">
        <f>IF(AND(AT327=1,$I325&lt;1),0,IF(AT327-5&gt;$I325,$H336-SUM($I330:AS330),$H336/$I325))</f>
        <v>0</v>
      </c>
      <c r="AU330" s="205">
        <f>IF(AND(AU327=1,$I325&lt;1),0,IF(AU327-5&gt;$I325,$H336-SUM($I330:AT330),$H336/$I325))</f>
        <v>0</v>
      </c>
      <c r="AV330" s="205">
        <f>IF(AND(AV327=1,$I325&lt;1),0,IF(AV327-5&gt;$I325,$H336-SUM($I330:AU330),$H336/$I325))</f>
        <v>0</v>
      </c>
      <c r="AW330" s="205">
        <f>IF(AND(AW327=1,$I325&lt;1),0,IF(AW327-5&gt;$I325,$H336-SUM($I330:AV330),$H336/$I325))</f>
        <v>0</v>
      </c>
      <c r="AX330" s="205">
        <f>IF(AND(AX327=1,$I325&lt;1),0,IF(AX327-5&gt;$I325,$H336-SUM($I330:AW330),$H336/$I325))</f>
        <v>0</v>
      </c>
      <c r="AY330" s="205">
        <f>IF(AND(AY327=1,$I325&lt;1),0,IF(AY327-5&gt;$I325,$H336-SUM($I330:AX330),$H336/$I325))</f>
        <v>0</v>
      </c>
      <c r="AZ330" s="205">
        <f>IF(AND(AZ327=1,$I325&lt;1),0,IF(AZ327-5&gt;$I325,$H336-SUM($I330:AY330),$H336/$I325))</f>
        <v>0</v>
      </c>
      <c r="BA330" s="205">
        <f>IF(AND(BA327=1,$I325&lt;1),0,IF(BA327-5&gt;$I325,$H336-SUM($I330:AZ330),$H336/$I325))</f>
        <v>0</v>
      </c>
      <c r="BB330" s="205">
        <f>IF(AND(BB327=1,$I325&lt;1),0,IF(BB327-5&gt;$I325,$H336-SUM($I330:BA330),$H336/$I325))</f>
        <v>0</v>
      </c>
      <c r="BC330" s="205">
        <f>IF(AND(BC327=1,$I325&lt;1),0,IF(BC327-5&gt;$I325,$H336-SUM($I330:BB330),$H336/$I325))</f>
        <v>0</v>
      </c>
      <c r="BD330" s="205">
        <f>IF(AND(BD327=1,$I325&lt;1),0,IF(BD327-5&gt;$I325,$H336-SUM($I330:BC330),$H336/$I325))</f>
        <v>0</v>
      </c>
      <c r="BE330" s="205">
        <f>IF(AND(BE327=1,$I325&lt;1),0,IF(BE327-5&gt;$I325,$H336-SUM($I330:BD330),$H336/$I325))</f>
        <v>0</v>
      </c>
      <c r="BF330" s="205">
        <f>IF(AND(BF327=1,$I325&lt;1),0,IF(BF327-5&gt;$I325,$H336-SUM($I330:BE330),$H336/$I325))</f>
        <v>0</v>
      </c>
      <c r="BG330" s="205">
        <f>IF(AND(BG327=1,$I325&lt;1),0,IF(BG327-5&gt;$I325,$H336-SUM($I330:BF330),$H336/$I325))</f>
        <v>0</v>
      </c>
      <c r="BH330" s="205">
        <f>IF(AND(BH327=1,$I325&lt;1),0,IF(BH327-5&gt;$I325,$H336-SUM($I330:BG330),$H336/$I325))</f>
        <v>0</v>
      </c>
      <c r="BI330" s="205">
        <f>IF(AND(BI327=1,$I325&lt;1),0,IF(BI327-5&gt;$I325,$H336-SUM($I330:BH330),$H336/$I325))</f>
        <v>0</v>
      </c>
      <c r="BJ330" s="205">
        <f>IF(AND(BJ327=1,$I325&lt;1),0,IF(BJ327-5&gt;$I325,$H336-SUM($I330:BI330),$H336/$I325))</f>
        <v>0</v>
      </c>
      <c r="BK330" s="205">
        <f>IF(AND(BK327=1,$I325&lt;1),0,IF(BK327-5&gt;$I325,$H336-SUM($I330:BJ330),$H336/$I325))</f>
        <v>0</v>
      </c>
      <c r="BL330" s="205">
        <f>IF(AND(BL327=1,$I325&lt;1),0,IF(BL327-5&gt;$I325,$H336-SUM($I330:BK330),$H336/$I325))</f>
        <v>0</v>
      </c>
      <c r="BM330" s="205">
        <f>IF(AND(BM327=1,$I325&lt;1),0,IF(BM327-5&gt;$I325,$H336-SUM($I330:BL330),$H336/$I325))</f>
        <v>0</v>
      </c>
      <c r="BN330" s="205">
        <f>IF(AND(BN327=1,$I325&lt;1),0,IF(BN327-5&gt;$I325,$H336-SUM($I330:BM330),$H336/$I325))</f>
        <v>0</v>
      </c>
      <c r="BO330" s="205">
        <f>IF(AND(BO327=1,$I325&lt;1),0,IF(BO327-5&gt;$I325,$H336-SUM($I330:BN330),$H336/$I325))</f>
        <v>0</v>
      </c>
      <c r="BP330" s="205">
        <f>IF(AND(BP327=1,$I325&lt;1),0,IF(BP327-5&gt;$I325,$H336-SUM($I330:BO330),$H336/$I325))</f>
        <v>0</v>
      </c>
      <c r="BQ330" s="205">
        <f>IF(AND(BQ327=1,$I325&lt;1),0,IF(BQ327-5&gt;$I325,$H336-SUM($I330:BP330),$H336/$I325))</f>
        <v>0</v>
      </c>
      <c r="BR330" s="205">
        <f>IF(AND(BR327=1,$I325&lt;1),0,IF(BR327-5&gt;$I325,$H336-SUM($I330:BQ330),$H336/$I325))</f>
        <v>0</v>
      </c>
      <c r="BS330" s="205">
        <f>IF(AND(BS327=1,$I325&lt;1),0,IF(BS327-5&gt;$I325,$H336-SUM($I330:BR330),$H336/$I325))</f>
        <v>0</v>
      </c>
    </row>
    <row r="331" spans="2:71">
      <c r="B331" t="s">
        <v>17</v>
      </c>
    </row>
    <row r="332" spans="2:71">
      <c r="B332" s="10" t="s">
        <v>18</v>
      </c>
      <c r="C332" s="10"/>
      <c r="H332" s="25">
        <f>VLOOKUP($B322,Inputs!$B$63:$I$72,8,FALSE)/Inputs!$I$5</f>
        <v>-4.496465101062757</v>
      </c>
    </row>
    <row r="333" spans="2:71">
      <c r="B333" s="10" t="s">
        <v>19</v>
      </c>
      <c r="C333" s="10"/>
      <c r="D333" s="12"/>
      <c r="E333" s="12"/>
      <c r="F333" s="12"/>
      <c r="G333" s="12"/>
      <c r="H333" s="13">
        <f>VLOOKUP($B322,Inputs!$B$76:$I$85,8,FALSE)/Inputs!$I$5</f>
        <v>-1.8085085855115388</v>
      </c>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row>
    <row r="334" spans="2:71">
      <c r="B334" s="10" t="s">
        <v>66</v>
      </c>
      <c r="C334" s="10"/>
      <c r="D334" s="2">
        <f t="shared" ref="D334:G334" si="162">SUM(D332:D333)</f>
        <v>0</v>
      </c>
      <c r="E334" s="2">
        <f t="shared" si="162"/>
        <v>0</v>
      </c>
      <c r="F334" s="2">
        <f t="shared" si="162"/>
        <v>0</v>
      </c>
      <c r="G334" s="2">
        <f t="shared" si="162"/>
        <v>0</v>
      </c>
      <c r="H334" s="2">
        <f>SUM(H332:H333)</f>
        <v>-6.3049736865742956</v>
      </c>
      <c r="I334" s="2">
        <f t="shared" ref="I334:BK334" si="163">SUM(I332:I333)</f>
        <v>0</v>
      </c>
      <c r="J334" s="2">
        <f t="shared" si="163"/>
        <v>0</v>
      </c>
      <c r="K334" s="2">
        <f t="shared" si="163"/>
        <v>0</v>
      </c>
      <c r="L334" s="2">
        <f t="shared" si="163"/>
        <v>0</v>
      </c>
      <c r="M334" s="2">
        <f t="shared" si="163"/>
        <v>0</v>
      </c>
      <c r="N334" s="2">
        <f t="shared" si="163"/>
        <v>0</v>
      </c>
      <c r="O334" s="2">
        <f t="shared" si="163"/>
        <v>0</v>
      </c>
      <c r="P334" s="2">
        <f t="shared" si="163"/>
        <v>0</v>
      </c>
      <c r="Q334" s="2">
        <f t="shared" si="163"/>
        <v>0</v>
      </c>
      <c r="R334" s="2">
        <f t="shared" si="163"/>
        <v>0</v>
      </c>
      <c r="S334" s="2">
        <f t="shared" si="163"/>
        <v>0</v>
      </c>
      <c r="T334" s="2">
        <f t="shared" si="163"/>
        <v>0</v>
      </c>
      <c r="U334" s="2">
        <f t="shared" si="163"/>
        <v>0</v>
      </c>
      <c r="V334" s="2">
        <f t="shared" si="163"/>
        <v>0</v>
      </c>
      <c r="W334" s="2">
        <f t="shared" si="163"/>
        <v>0</v>
      </c>
      <c r="X334" s="2">
        <f t="shared" si="163"/>
        <v>0</v>
      </c>
      <c r="Y334" s="2">
        <f t="shared" si="163"/>
        <v>0</v>
      </c>
      <c r="Z334" s="2">
        <f t="shared" si="163"/>
        <v>0</v>
      </c>
      <c r="AA334" s="2">
        <f t="shared" si="163"/>
        <v>0</v>
      </c>
      <c r="AB334" s="2">
        <f t="shared" si="163"/>
        <v>0</v>
      </c>
      <c r="AC334" s="2">
        <f t="shared" si="163"/>
        <v>0</v>
      </c>
      <c r="AD334" s="2">
        <f t="shared" si="163"/>
        <v>0</v>
      </c>
      <c r="AE334" s="2">
        <f t="shared" si="163"/>
        <v>0</v>
      </c>
      <c r="AF334" s="2">
        <f t="shared" si="163"/>
        <v>0</v>
      </c>
      <c r="AG334" s="2">
        <f t="shared" si="163"/>
        <v>0</v>
      </c>
      <c r="AH334" s="2">
        <f t="shared" si="163"/>
        <v>0</v>
      </c>
      <c r="AI334" s="2">
        <f t="shared" si="163"/>
        <v>0</v>
      </c>
      <c r="AJ334" s="2">
        <f t="shared" si="163"/>
        <v>0</v>
      </c>
      <c r="AK334" s="2">
        <f t="shared" si="163"/>
        <v>0</v>
      </c>
      <c r="AL334" s="2">
        <f t="shared" si="163"/>
        <v>0</v>
      </c>
      <c r="AM334" s="2">
        <f t="shared" si="163"/>
        <v>0</v>
      </c>
      <c r="AN334" s="2">
        <f t="shared" si="163"/>
        <v>0</v>
      </c>
      <c r="AO334" s="2">
        <f t="shared" si="163"/>
        <v>0</v>
      </c>
      <c r="AP334" s="2">
        <f t="shared" si="163"/>
        <v>0</v>
      </c>
      <c r="AQ334" s="2">
        <f t="shared" si="163"/>
        <v>0</v>
      </c>
      <c r="AR334" s="2">
        <f t="shared" si="163"/>
        <v>0</v>
      </c>
      <c r="AS334" s="2">
        <f t="shared" si="163"/>
        <v>0</v>
      </c>
      <c r="AT334" s="2">
        <f t="shared" si="163"/>
        <v>0</v>
      </c>
      <c r="AU334" s="2">
        <f t="shared" si="163"/>
        <v>0</v>
      </c>
      <c r="AV334" s="2">
        <f t="shared" si="163"/>
        <v>0</v>
      </c>
      <c r="AW334" s="2">
        <f t="shared" si="163"/>
        <v>0</v>
      </c>
      <c r="AX334" s="2">
        <f t="shared" si="163"/>
        <v>0</v>
      </c>
      <c r="AY334" s="2">
        <f t="shared" si="163"/>
        <v>0</v>
      </c>
      <c r="AZ334" s="2">
        <f t="shared" si="163"/>
        <v>0</v>
      </c>
      <c r="BA334" s="2">
        <f t="shared" si="163"/>
        <v>0</v>
      </c>
      <c r="BB334" s="2">
        <f t="shared" si="163"/>
        <v>0</v>
      </c>
      <c r="BC334" s="2">
        <f t="shared" si="163"/>
        <v>0</v>
      </c>
      <c r="BD334" s="2">
        <f t="shared" si="163"/>
        <v>0</v>
      </c>
      <c r="BE334" s="2">
        <f t="shared" si="163"/>
        <v>0</v>
      </c>
      <c r="BF334" s="2">
        <f t="shared" si="163"/>
        <v>0</v>
      </c>
      <c r="BG334" s="2">
        <f t="shared" si="163"/>
        <v>0</v>
      </c>
      <c r="BH334" s="2">
        <f t="shared" si="163"/>
        <v>0</v>
      </c>
      <c r="BI334" s="2">
        <f t="shared" si="163"/>
        <v>0</v>
      </c>
      <c r="BJ334" s="2">
        <f t="shared" si="163"/>
        <v>0</v>
      </c>
      <c r="BK334" s="2">
        <f t="shared" si="163"/>
        <v>0</v>
      </c>
      <c r="BL334" s="2">
        <f t="shared" ref="BL334:BP334" si="164">SUM(BL332:BL333)</f>
        <v>0</v>
      </c>
      <c r="BM334" s="2">
        <f t="shared" si="164"/>
        <v>0</v>
      </c>
      <c r="BN334" s="2">
        <f t="shared" si="164"/>
        <v>0</v>
      </c>
      <c r="BO334" s="2">
        <f t="shared" si="164"/>
        <v>0</v>
      </c>
      <c r="BP334" s="2">
        <f t="shared" si="164"/>
        <v>0</v>
      </c>
      <c r="BQ334" s="2">
        <f t="shared" ref="BQ334:BS334" si="165">SUM(BQ332:BQ333)</f>
        <v>0</v>
      </c>
      <c r="BR334" s="2">
        <f t="shared" si="165"/>
        <v>0</v>
      </c>
      <c r="BS334" s="2">
        <f t="shared" si="165"/>
        <v>0</v>
      </c>
    </row>
    <row r="335" spans="2:71">
      <c r="B335" s="10"/>
      <c r="C335" s="10"/>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2:71">
      <c r="B336" t="s">
        <v>22</v>
      </c>
      <c r="C336" s="319"/>
      <c r="D336" s="25">
        <v>0</v>
      </c>
      <c r="E336" s="2">
        <v>0</v>
      </c>
      <c r="F336" s="2">
        <v>0</v>
      </c>
      <c r="G336" s="2">
        <v>0</v>
      </c>
      <c r="H336" s="2">
        <v>-6.3049736865742956</v>
      </c>
      <c r="I336" s="2">
        <v>8.8817841970012523E-16</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c r="AB336" s="2">
        <v>0</v>
      </c>
      <c r="AC336" s="2">
        <v>0</v>
      </c>
      <c r="AD336" s="2">
        <v>0</v>
      </c>
      <c r="AE336" s="2">
        <v>0</v>
      </c>
      <c r="AF336" s="2">
        <v>0</v>
      </c>
      <c r="AG336" s="2">
        <v>0</v>
      </c>
      <c r="AH336" s="2">
        <v>0</v>
      </c>
      <c r="AI336" s="2">
        <v>0</v>
      </c>
      <c r="AJ336" s="2">
        <v>0</v>
      </c>
      <c r="AK336" s="2">
        <v>0</v>
      </c>
      <c r="AL336" s="2">
        <v>0</v>
      </c>
      <c r="AM336" s="2">
        <v>0</v>
      </c>
      <c r="AN336" s="2">
        <v>0</v>
      </c>
      <c r="AO336" s="2">
        <v>0</v>
      </c>
      <c r="AP336" s="2">
        <v>0</v>
      </c>
      <c r="AQ336" s="2">
        <v>0</v>
      </c>
      <c r="AR336" s="2">
        <v>0</v>
      </c>
      <c r="AS336" s="2">
        <v>0</v>
      </c>
      <c r="AT336" s="2">
        <v>0</v>
      </c>
      <c r="AU336" s="2">
        <v>0</v>
      </c>
      <c r="AV336" s="2">
        <v>0</v>
      </c>
      <c r="AW336" s="2">
        <v>0</v>
      </c>
      <c r="AX336" s="2">
        <v>0</v>
      </c>
      <c r="AY336" s="2">
        <v>0</v>
      </c>
      <c r="AZ336" s="2">
        <v>0</v>
      </c>
      <c r="BA336" s="2">
        <v>0</v>
      </c>
      <c r="BB336" s="2">
        <v>0</v>
      </c>
      <c r="BC336" s="2">
        <v>0</v>
      </c>
      <c r="BD336" s="2">
        <v>0</v>
      </c>
      <c r="BE336" s="2">
        <v>0</v>
      </c>
      <c r="BF336" s="2">
        <v>0</v>
      </c>
      <c r="BG336" s="2">
        <v>0</v>
      </c>
      <c r="BH336" s="2">
        <v>0</v>
      </c>
      <c r="BI336" s="2">
        <v>0</v>
      </c>
      <c r="BJ336" s="2">
        <v>0</v>
      </c>
      <c r="BK336" s="2">
        <v>0</v>
      </c>
      <c r="BL336" s="2">
        <v>0</v>
      </c>
      <c r="BM336" s="2">
        <v>0</v>
      </c>
      <c r="BN336" s="2">
        <v>0</v>
      </c>
      <c r="BO336" s="2">
        <v>0</v>
      </c>
      <c r="BP336" s="2">
        <v>0</v>
      </c>
      <c r="BQ336" s="2">
        <v>0</v>
      </c>
      <c r="BR336" s="2">
        <v>0</v>
      </c>
      <c r="BS336" s="2">
        <v>0</v>
      </c>
    </row>
    <row r="339" spans="2:71">
      <c r="B339" t="s">
        <v>59</v>
      </c>
      <c r="D339" s="2">
        <f>INDEX(Inputs!$E$34:$X$44,MATCH('Depr schedule - Actual'!$B322,Inputs!$B$34:$B$44,0),MATCH('Depr schedule - Actual'!D328,Inputs!$E$18:$X$18,0))*IF(D328&gt;=Base_Reg_Year,(1+D$3)^0.5,(1+D$4)^0.5)</f>
        <v>4.8213054052695741</v>
      </c>
      <c r="E339" s="2">
        <f>INDEX(Inputs!$E$34:$X$44,MATCH('Depr schedule - Actual'!$B322,Inputs!$B$34:$B$44,0),MATCH('Depr schedule - Actual'!E328,Inputs!$E$18:$X$18,0))*IF(E328&gt;=Base_Reg_Year,(1+E$3)^0.5,(1+E$4)^0.5)</f>
        <v>2.6821747696624874</v>
      </c>
      <c r="F339" s="2">
        <f>INDEX(Inputs!$E$34:$X$44,MATCH('Depr schedule - Actual'!$B322,Inputs!$B$34:$B$44,0),MATCH('Depr schedule - Actual'!F328,Inputs!$E$18:$X$18,0))*IF(F328&gt;=Base_Reg_Year,(1+F$3)^0.5,(1+F$4)^0.5)</f>
        <v>5.574680711504425</v>
      </c>
      <c r="G339" s="2">
        <f>INDEX(Inputs!$E$34:$X$44,MATCH('Depr schedule - Actual'!$B322,Inputs!$B$34:$B$44,0),MATCH('Depr schedule - Actual'!G328,Inputs!$E$18:$X$18,0))*IF(G328&gt;=Base_Reg_Year,(1+G$3)^0.5,(1+G$4)^0.5)</f>
        <v>4.2980204916696163</v>
      </c>
      <c r="H339" s="2">
        <f>INDEX(Inputs!$E$34:$X$44,MATCH('Depr schedule - Actual'!$B322,Inputs!$B$34:$B$44,0),MATCH('Depr schedule - Actual'!H328,Inputs!$E$18:$X$18,0))*IF(H328&gt;=Base_Reg_Year,(1+H$3)^0.5,(1+H$4)^0.5)</f>
        <v>5.4936917074021681</v>
      </c>
      <c r="I339" s="2">
        <f>INDEX(Inputs!$E$34:$X$44,MATCH('Depr schedule - Actual'!$B322,Inputs!$B$34:$B$44,0),MATCH('Depr schedule - Actual'!I328,Inputs!$E$18:$X$18,0))*IF(I328&gt;=Base_Reg_Year,(1+I$3)^0.5,(1+I$4)^0.5)</f>
        <v>2.4262119181484314</v>
      </c>
      <c r="J339" s="2">
        <f>INDEX(Inputs!$E$34:$X$44,MATCH('Depr schedule - Actual'!$B322,Inputs!$B$34:$B$44,0),MATCH('Depr schedule - Actual'!J328,Inputs!$E$18:$X$18,0))*IF(J328&gt;=Base_Reg_Year,(1+J$3)^0.5,(1+J$4)^0.5)</f>
        <v>4.4407532552105664</v>
      </c>
      <c r="K339" s="2">
        <f>INDEX(Inputs!$E$34:$X$44,MATCH('Depr schedule - Actual'!$B322,Inputs!$B$34:$B$44,0),MATCH('Depr schedule - Actual'!K328,Inputs!$E$18:$X$18,0))*IF(K328&gt;=Base_Reg_Year,(1+K$3)^0.5,(1+K$4)^0.5)</f>
        <v>14.46308062341755</v>
      </c>
      <c r="L339" s="2">
        <f>INDEX(Inputs!$E$34:$X$44,MATCH('Depr schedule - Actual'!$B322,Inputs!$B$34:$B$44,0),MATCH('Depr schedule - Actual'!L328,Inputs!$E$18:$X$18,0))*IF(L328&gt;=Base_Reg_Year,(1+L$3)^0.5,(1+L$4)^0.5)</f>
        <v>-7.1956769830896254</v>
      </c>
      <c r="M339" s="2">
        <f>INDEX(Inputs!$E$34:$X$44,MATCH('Depr schedule - Actual'!$B322,Inputs!$B$34:$B$44,0),MATCH('Depr schedule - Actual'!M328,Inputs!$E$18:$X$18,0))*IF(M328&gt;=Base_Reg_Year,(1+M$3)^0.5,(1+M$4)^0.5)</f>
        <v>2.8932375564098813</v>
      </c>
      <c r="N339" s="2">
        <f>INDEX(Inputs!$E$34:$X$44,MATCH('Depr schedule - Actual'!$B322,Inputs!$B$34:$B$44,0),MATCH('Depr schedule - Actual'!N328,Inputs!$E$18:$X$18,0))*IF(N328&gt;=Base_Reg_Year,(1+N$3)^0.5,(1+N$4)^0.5)</f>
        <v>2.7489474218595213</v>
      </c>
      <c r="O339" s="2">
        <f>INDEX(Inputs!$E$34:$X$44,MATCH('Depr schedule - Actual'!$B322,Inputs!$B$34:$B$44,0),MATCH('Depr schedule - Actual'!O328,Inputs!$E$18:$X$18,0))*IF(O328&gt;=Base_Reg_Year,(1+O$3)^0.5,(1+O$4)^0.5)</f>
        <v>0</v>
      </c>
      <c r="P339" s="2">
        <f>INDEX(Inputs!$E$34:$X$44,MATCH('Depr schedule - Actual'!$B322,Inputs!$B$34:$B$44,0),MATCH('Depr schedule - Actual'!P328,Inputs!$E$18:$X$18,0))*IF(P328&gt;=Base_Reg_Year,(1+P$3)^0.5,(1+P$4)^0.5)</f>
        <v>0</v>
      </c>
      <c r="Q339" s="2">
        <f>INDEX(Inputs!$E$34:$X$44,MATCH('Depr schedule - Actual'!$B322,Inputs!$B$34:$B$44,0),MATCH('Depr schedule - Actual'!Q328,Inputs!$E$18:$X$18,0))*IF(Q328&gt;=Base_Reg_Year,(1+Q$3)^0.5,(1+Q$4)^0.5)</f>
        <v>0</v>
      </c>
      <c r="R339" s="2">
        <f>INDEX(Inputs!$E$34:$X$44,MATCH('Depr schedule - Actual'!$B322,Inputs!$B$34:$B$44,0),MATCH('Depr schedule - Actual'!R328,Inputs!$E$18:$X$18,0))*IF(R328&gt;=Base_Reg_Year,(1+R$3)^0.5,(1+R$4)^0.5)</f>
        <v>0</v>
      </c>
      <c r="S339" s="2">
        <f>INDEX(Inputs!$E$34:$X$44,MATCH('Depr schedule - Actual'!$B322,Inputs!$B$34:$B$44,0),MATCH('Depr schedule - Actual'!S328,Inputs!$E$18:$X$18,0))*IF(S328&gt;=Base_Reg_Year,(1+S$3)^0.5,(1+S$4)^0.5)</f>
        <v>0</v>
      </c>
      <c r="T339" s="2">
        <f>INDEX(Inputs!$E$34:$X$44,MATCH('Depr schedule - Actual'!$B322,Inputs!$B$34:$B$44,0),MATCH('Depr schedule - Actual'!T328,Inputs!$E$18:$X$18,0))*IF(T328&gt;=Base_Reg_Year,(1+T$3)^0.5,(1+T$4)^0.5)</f>
        <v>0</v>
      </c>
      <c r="U339" s="2">
        <f>INDEX(Inputs!$E$34:$X$44,MATCH('Depr schedule - Actual'!$B322,Inputs!$B$34:$B$44,0),MATCH('Depr schedule - Actual'!U328,Inputs!$E$18:$X$18,0))*IF(U328&gt;=Base_Reg_Year,(1+U$3)^0.5,(1+U$4)^0.5)</f>
        <v>0</v>
      </c>
      <c r="V339" s="2">
        <f>INDEX(Inputs!$E$34:$X$44,MATCH('Depr schedule - Actual'!$B322,Inputs!$B$34:$B$44,0),MATCH('Depr schedule - Actual'!V328,Inputs!$E$18:$X$18,0))*IF(V328&gt;=Base_Reg_Year,(1+V$3)^0.5,(1+V$4)^0.5)</f>
        <v>0</v>
      </c>
      <c r="W339" s="2">
        <f>INDEX(Inputs!$E$34:$X$44,MATCH('Depr schedule - Actual'!$B322,Inputs!$B$34:$B$44,0),MATCH('Depr schedule - Actual'!W328,Inputs!$E$18:$X$18,0))*IF(W328&gt;=Base_Reg_Year,(1+W$3)^0.5,(1+W$4)^0.5)</f>
        <v>0</v>
      </c>
    </row>
    <row r="340" spans="2:71">
      <c r="I340" s="2"/>
      <c r="J340" s="2"/>
      <c r="K340" s="2"/>
      <c r="L340" s="2"/>
      <c r="M340" s="2"/>
    </row>
    <row r="341" spans="2:71">
      <c r="B341" t="s">
        <v>23</v>
      </c>
    </row>
    <row r="342" spans="2:71">
      <c r="B342" s="24">
        <v>2011</v>
      </c>
      <c r="C342" s="24">
        <v>1</v>
      </c>
      <c r="E342" s="2">
        <f>IF($F$325="n/a",0,IF(E$327&lt;=$C342,0,IF(E$327&gt;($F$325+$C342),INDEX($D$339:$W$339,,$C342)-SUM($D342:D342),INDEX($D$339:$W$339,,$C342)/$F$325)))</f>
        <v>0.96426108105391484</v>
      </c>
      <c r="F342" s="2">
        <f>IF($F$325="n/a",0,IF(F$327&lt;=$C342,0,IF(F$327&gt;($F$325+$C342),INDEX($D$339:$W$339,,$C342)-SUM($D342:E342),INDEX($D$339:$W$339,,$C342)/$F$325)))</f>
        <v>0.96426108105391484</v>
      </c>
      <c r="G342" s="2">
        <f>IF($F$325="n/a",0,IF(G$327&lt;=$C342,0,IF(G$327&gt;($F$325+$C342),INDEX($D$339:$W$339,,$C342)-SUM($D342:F342),INDEX($D$339:$W$339,,$C342)/$F$325)))</f>
        <v>0.96426108105391484</v>
      </c>
      <c r="H342" s="2">
        <f>IF($F$325="n/a",0,IF(H$327&lt;=$C342,0,IF(H$327&gt;($F$325+$C342),INDEX($D$339:$W$339,,$C342)-SUM($D342:G342),INDEX($D$339:$W$339,,$C342)/$F$325)))</f>
        <v>0.96426108105391484</v>
      </c>
      <c r="I342" s="2">
        <f>IF($F$325="n/a",0,IF(I$327&lt;=$C342,0,IF(I$327&gt;($F$325+$C342),INDEX($D$339:$W$339,,$C342)-SUM($D342:H342),INDEX($D$339:$W$339,,$C342)/$F$325)))</f>
        <v>0.96426108105391484</v>
      </c>
      <c r="J342" s="2">
        <f>IF($F$325="n/a",0,IF(J$327&lt;=$C342,0,IF(J$327&gt;($F$325+$C342),INDEX($D$339:$W$339,,$C342)-SUM($D342:I342),INDEX($D$339:$W$339,,$C342)/$F$325)))</f>
        <v>0</v>
      </c>
      <c r="K342" s="2">
        <f>IF($F$325="n/a",0,IF(K$327&lt;=$C342,0,IF(K$327&gt;($F$325+$C342),INDEX($D$339:$W$339,,$C342)-SUM($D342:J342),INDEX($D$339:$W$339,,$C342)/$F$325)))</f>
        <v>0</v>
      </c>
      <c r="L342" s="2">
        <f>IF($F$325="n/a",0,IF(L$327&lt;=$C342,0,IF(L$327&gt;($F$325+$C342),INDEX($D$339:$W$339,,$C342)-SUM($D342:K342),INDEX($D$339:$W$339,,$C342)/$F$325)))</f>
        <v>0</v>
      </c>
      <c r="M342" s="2">
        <f>IF($F$325="n/a",0,IF(M$327&lt;=$C342,0,IF(M$327&gt;($F$325+$C342),INDEX($D$339:$W$339,,$C342)-SUM($D342:L342),INDEX($D$339:$W$339,,$C342)/$F$325)))</f>
        <v>0</v>
      </c>
      <c r="N342" s="170">
        <f>IF($F$325="n/a",0,IF(N$327&lt;=$C342,0,IF(N$327&gt;($F$325+$C342),INDEX($D$339:$W$339,,$C342)-SUM($D342:M342),INDEX($D$339:$W$339,,$C342)/$F$325)))*0.5</f>
        <v>0</v>
      </c>
      <c r="O342" s="2">
        <f>IF($F$325="n/a",0,IF(O$327&lt;=$C342,0,IF(O$327&gt;($F$325+$C342),INDEX($D$339:$W$339,,$C342)-SUM($D342:N342),INDEX($D$339:$W$339,,$C342)/$F$325)))</f>
        <v>0</v>
      </c>
      <c r="P342" s="2">
        <f>IF($F$325="n/a",0,IF(P$327&lt;=$C342,0,IF(P$327&gt;($F$325+$C342),INDEX($D$339:$W$339,,$C342)-SUM($D342:O342),INDEX($D$339:$W$339,,$C342)/$F$325)))</f>
        <v>0</v>
      </c>
      <c r="Q342" s="2">
        <f>IF($F$325="n/a",0,IF(Q$327&lt;=$C342,0,IF(Q$327&gt;($F$325+$C342),INDEX($D$339:$W$339,,$C342)-SUM($D342:P342),INDEX($D$339:$W$339,,$C342)/$F$325)))</f>
        <v>0</v>
      </c>
      <c r="R342" s="2">
        <f>IF($F$325="n/a",0,IF(R$327&lt;=$C342,0,IF(R$327&gt;($F$325+$C342),INDEX($D$339:$W$339,,$C342)-SUM($D342:Q342),INDEX($D$339:$W$339,,$C342)/$F$325)))</f>
        <v>0</v>
      </c>
      <c r="S342" s="2">
        <f>IF($F$325="n/a",0,IF(S$327&lt;=$C342,0,IF(S$327&gt;($F$325+$C342),INDEX($D$339:$W$339,,$C342)-SUM($D342:R342),INDEX($D$339:$W$339,,$C342)/$F$325)))</f>
        <v>0</v>
      </c>
      <c r="T342" s="2">
        <f>IF($F$325="n/a",0,IF(T$327&lt;=$C342,0,IF(T$327&gt;($F$325+$C342),INDEX($D$339:$W$339,,$C342)-SUM($D342:S342),INDEX($D$339:$W$339,,$C342)/$F$325)))</f>
        <v>0</v>
      </c>
      <c r="U342" s="2">
        <f>IF($F$325="n/a",0,IF(U$327&lt;=$C342,0,IF(U$327&gt;($F$325+$C342),INDEX($D$339:$W$339,,$C342)-SUM($D342:T342),INDEX($D$339:$W$339,,$C342)/$F$325)))</f>
        <v>0</v>
      </c>
      <c r="V342" s="2">
        <f>IF($F$325="n/a",0,IF(V$327&lt;=$C342,0,IF(V$327&gt;($F$325+$C342),INDEX($D$339:$W$339,,$C342)-SUM($D342:U342),INDEX($D$339:$W$339,,$C342)/$F$325)))</f>
        <v>0</v>
      </c>
      <c r="W342" s="2">
        <f>IF($F$325="n/a",0,IF(W$327&lt;=$C342,0,IF(W$327&gt;($F$325+$C342),INDEX($D$339:$W$339,,$C342)-SUM($D342:V342),INDEX($D$339:$W$339,,$C342)/$F$325)))</f>
        <v>0</v>
      </c>
      <c r="X342" s="2">
        <f>IF($F$325="n/a",0,IF(X$327&lt;=$C342,0,IF(X$327&gt;($F$325+$C342),INDEX($D$339:$W$339,,$C342)-SUM($D342:W342),INDEX($D$339:$W$339,,$C342)/$F$325)))</f>
        <v>0</v>
      </c>
      <c r="Y342" s="2">
        <f>IF($F$325="n/a",0,IF(Y$327&lt;=$C342,0,IF(Y$327&gt;($F$325+$C342),INDEX($D$339:$W$339,,$C342)-SUM($D342:X342),INDEX($D$339:$W$339,,$C342)/$F$325)))</f>
        <v>0</v>
      </c>
      <c r="Z342" s="2">
        <f>IF($F$325="n/a",0,IF(Z$327&lt;=$C342,0,IF(Z$327&gt;($F$325+$C342),INDEX($D$339:$W$339,,$C342)-SUM($D342:Y342),INDEX($D$339:$W$339,,$C342)/$F$325)))</f>
        <v>0</v>
      </c>
      <c r="AA342" s="2">
        <f>IF($F$325="n/a",0,IF(AA$327&lt;=$C342,0,IF(AA$327&gt;($F$325+$C342),INDEX($D$339:$W$339,,$C342)-SUM($D342:Z342),INDEX($D$339:$W$339,,$C342)/$F$325)))</f>
        <v>0</v>
      </c>
      <c r="AB342" s="2">
        <f>IF($F$325="n/a",0,IF(AB$327&lt;=$C342,0,IF(AB$327&gt;($F$325+$C342),INDEX($D$339:$W$339,,$C342)-SUM($D342:AA342),INDEX($D$339:$W$339,,$C342)/$F$325)))</f>
        <v>0</v>
      </c>
      <c r="AC342" s="2">
        <f>IF($F$325="n/a",0,IF(AC$327&lt;=$C342,0,IF(AC$327&gt;($F$325+$C342),INDEX($D$339:$W$339,,$C342)-SUM($D342:AB342),INDEX($D$339:$W$339,,$C342)/$F$325)))</f>
        <v>0</v>
      </c>
      <c r="AD342" s="2">
        <f>IF($F$325="n/a",0,IF(AD$327&lt;=$C342,0,IF(AD$327&gt;($F$325+$C342),INDEX($D$339:$W$339,,$C342)-SUM($D342:AC342),INDEX($D$339:$W$339,,$C342)/$F$325)))</f>
        <v>0</v>
      </c>
      <c r="AE342" s="2">
        <f>IF($F$325="n/a",0,IF(AE$327&lt;=$C342,0,IF(AE$327&gt;($F$325+$C342),INDEX($D$339:$W$339,,$C342)-SUM($D342:AD342),INDEX($D$339:$W$339,,$C342)/$F$325)))</f>
        <v>0</v>
      </c>
      <c r="AF342" s="2">
        <f>IF($F$325="n/a",0,IF(AF$327&lt;=$C342,0,IF(AF$327&gt;($F$325+$C342),INDEX($D$339:$W$339,,$C342)-SUM($D342:AE342),INDEX($D$339:$W$339,,$C342)/$F$325)))</f>
        <v>0</v>
      </c>
      <c r="AG342" s="2">
        <f>IF($F$325="n/a",0,IF(AG$327&lt;=$C342,0,IF(AG$327&gt;($F$325+$C342),INDEX($D$339:$W$339,,$C342)-SUM($D342:AF342),INDEX($D$339:$W$339,,$C342)/$F$325)))</f>
        <v>0</v>
      </c>
      <c r="AH342" s="2">
        <f>IF($F$325="n/a",0,IF(AH$327&lt;=$C342,0,IF(AH$327&gt;($F$325+$C342),INDEX($D$339:$W$339,,$C342)-SUM($D342:AG342),INDEX($D$339:$W$339,,$C342)/$F$325)))</f>
        <v>0</v>
      </c>
      <c r="AI342" s="2">
        <f>IF($F$325="n/a",0,IF(AI$327&lt;=$C342,0,IF(AI$327&gt;($F$325+$C342),INDEX($D$339:$W$339,,$C342)-SUM($D342:AH342),INDEX($D$339:$W$339,,$C342)/$F$325)))</f>
        <v>0</v>
      </c>
      <c r="AJ342" s="2">
        <f>IF($F$325="n/a",0,IF(AJ$327&lt;=$C342,0,IF(AJ$327&gt;($F$325+$C342),INDEX($D$339:$W$339,,$C342)-SUM($D342:AI342),INDEX($D$339:$W$339,,$C342)/$F$325)))</f>
        <v>0</v>
      </c>
      <c r="AK342" s="2">
        <f>IF($F$325="n/a",0,IF(AK$327&lt;=$C342,0,IF(AK$327&gt;($F$325+$C342),INDEX($D$339:$W$339,,$C342)-SUM($D342:AJ342),INDEX($D$339:$W$339,,$C342)/$F$325)))</f>
        <v>0</v>
      </c>
      <c r="AL342" s="2">
        <f>IF($F$325="n/a",0,IF(AL$327&lt;=$C342,0,IF(AL$327&gt;($F$325+$C342),INDEX($D$339:$W$339,,$C342)-SUM($D342:AK342),INDEX($D$339:$W$339,,$C342)/$F$325)))</f>
        <v>0</v>
      </c>
      <c r="AM342" s="2">
        <f>IF($F$325="n/a",0,IF(AM$327&lt;=$C342,0,IF(AM$327&gt;($F$325+$C342),INDEX($D$339:$W$339,,$C342)-SUM($D342:AL342),INDEX($D$339:$W$339,,$C342)/$F$325)))</f>
        <v>0</v>
      </c>
      <c r="AN342" s="2">
        <f>IF($F$325="n/a",0,IF(AN$327&lt;=$C342,0,IF(AN$327&gt;($F$325+$C342),INDEX($D$339:$W$339,,$C342)-SUM($D342:AM342),INDEX($D$339:$W$339,,$C342)/$F$325)))</f>
        <v>0</v>
      </c>
      <c r="AO342" s="2">
        <f>IF($F$325="n/a",0,IF(AO$327&lt;=$C342,0,IF(AO$327&gt;($F$325+$C342),INDEX($D$339:$W$339,,$C342)-SUM($D342:AN342),INDEX($D$339:$W$339,,$C342)/$F$325)))</f>
        <v>0</v>
      </c>
      <c r="AP342" s="2">
        <f>IF($F$325="n/a",0,IF(AP$327&lt;=$C342,0,IF(AP$327&gt;($F$325+$C342),INDEX($D$339:$W$339,,$C342)-SUM($D342:AO342),INDEX($D$339:$W$339,,$C342)/$F$325)))</f>
        <v>0</v>
      </c>
      <c r="AQ342" s="2">
        <f>IF($F$325="n/a",0,IF(AQ$327&lt;=$C342,0,IF(AQ$327&gt;($F$325+$C342),INDEX($D$339:$W$339,,$C342)-SUM($D342:AP342),INDEX($D$339:$W$339,,$C342)/$F$325)))</f>
        <v>0</v>
      </c>
      <c r="AR342" s="2">
        <f>IF($F$325="n/a",0,IF(AR$327&lt;=$C342,0,IF(AR$327&gt;($F$325+$C342),INDEX($D$339:$W$339,,$C342)-SUM($D342:AQ342),INDEX($D$339:$W$339,,$C342)/$F$325)))</f>
        <v>0</v>
      </c>
      <c r="AS342" s="2">
        <f>IF($F$325="n/a",0,IF(AS$327&lt;=$C342,0,IF(AS$327&gt;($F$325+$C342),INDEX($D$339:$W$339,,$C342)-SUM($D342:AR342),INDEX($D$339:$W$339,,$C342)/$F$325)))</f>
        <v>0</v>
      </c>
      <c r="AT342" s="2">
        <f>IF($F$325="n/a",0,IF(AT$327&lt;=$C342,0,IF(AT$327&gt;($F$325+$C342),INDEX($D$339:$W$339,,$C342)-SUM($D342:AS342),INDEX($D$339:$W$339,,$C342)/$F$325)))</f>
        <v>0</v>
      </c>
      <c r="AU342" s="2">
        <f>IF($F$325="n/a",0,IF(AU$327&lt;=$C342,0,IF(AU$327&gt;($F$325+$C342),INDEX($D$339:$W$339,,$C342)-SUM($D342:AT342),INDEX($D$339:$W$339,,$C342)/$F$325)))</f>
        <v>0</v>
      </c>
      <c r="AV342" s="2">
        <f>IF($F$325="n/a",0,IF(AV$327&lt;=$C342,0,IF(AV$327&gt;($F$325+$C342),INDEX($D$339:$W$339,,$C342)-SUM($D342:AU342),INDEX($D$339:$W$339,,$C342)/$F$325)))</f>
        <v>0</v>
      </c>
      <c r="AW342" s="2">
        <f>IF($F$325="n/a",0,IF(AW$327&lt;=$C342,0,IF(AW$327&gt;($F$325+$C342),INDEX($D$339:$W$339,,$C342)-SUM($D342:AV342),INDEX($D$339:$W$339,,$C342)/$F$325)))</f>
        <v>0</v>
      </c>
      <c r="AX342" s="2">
        <f>IF($F$325="n/a",0,IF(AX$327&lt;=$C342,0,IF(AX$327&gt;($F$325+$C342),INDEX($D$339:$W$339,,$C342)-SUM($D342:AW342),INDEX($D$339:$W$339,,$C342)/$F$325)))</f>
        <v>0</v>
      </c>
      <c r="AY342" s="2">
        <f>IF($F$325="n/a",0,IF(AY$327&lt;=$C342,0,IF(AY$327&gt;($F$325+$C342),INDEX($D$339:$W$339,,$C342)-SUM($D342:AX342),INDEX($D$339:$W$339,,$C342)/$F$325)))</f>
        <v>0</v>
      </c>
      <c r="AZ342" s="2">
        <f>IF($F$325="n/a",0,IF(AZ$327&lt;=$C342,0,IF(AZ$327&gt;($F$325+$C342),INDEX($D$339:$W$339,,$C342)-SUM($D342:AY342),INDEX($D$339:$W$339,,$C342)/$F$325)))</f>
        <v>0</v>
      </c>
      <c r="BA342" s="2">
        <f>IF($F$325="n/a",0,IF(BA$327&lt;=$C342,0,IF(BA$327&gt;($F$325+$C342),INDEX($D$339:$W$339,,$C342)-SUM($D342:AZ342),INDEX($D$339:$W$339,,$C342)/$F$325)))</f>
        <v>0</v>
      </c>
      <c r="BB342" s="2">
        <f>IF($F$325="n/a",0,IF(BB$327&lt;=$C342,0,IF(BB$327&gt;($F$325+$C342),INDEX($D$339:$W$339,,$C342)-SUM($D342:BA342),INDEX($D$339:$W$339,,$C342)/$F$325)))</f>
        <v>0</v>
      </c>
      <c r="BC342" s="2">
        <f>IF($F$325="n/a",0,IF(BC$327&lt;=$C342,0,IF(BC$327&gt;($F$325+$C342),INDEX($D$339:$W$339,,$C342)-SUM($D342:BB342),INDEX($D$339:$W$339,,$C342)/$F$325)))</f>
        <v>0</v>
      </c>
      <c r="BD342" s="2">
        <f>IF($F$325="n/a",0,IF(BD$327&lt;=$C342,0,IF(BD$327&gt;($F$325+$C342),INDEX($D$339:$W$339,,$C342)-SUM($D342:BC342),INDEX($D$339:$W$339,,$C342)/$F$325)))</f>
        <v>0</v>
      </c>
      <c r="BE342" s="2">
        <f>IF($F$325="n/a",0,IF(BE$327&lt;=$C342,0,IF(BE$327&gt;($F$325+$C342),INDEX($D$339:$W$339,,$C342)-SUM($D342:BD342),INDEX($D$339:$W$339,,$C342)/$F$325)))</f>
        <v>0</v>
      </c>
      <c r="BF342" s="2">
        <f>IF($F$325="n/a",0,IF(BF$327&lt;=$C342,0,IF(BF$327&gt;($F$325+$C342),INDEX($D$339:$W$339,,$C342)-SUM($D342:BE342),INDEX($D$339:$W$339,,$C342)/$F$325)))</f>
        <v>0</v>
      </c>
      <c r="BG342" s="2">
        <f>IF($F$325="n/a",0,IF(BG$327&lt;=$C342,0,IF(BG$327&gt;($F$325+$C342),INDEX($D$339:$W$339,,$C342)-SUM($D342:BF342),INDEX($D$339:$W$339,,$C342)/$F$325)))</f>
        <v>0</v>
      </c>
      <c r="BH342" s="2">
        <f>IF($F$325="n/a",0,IF(BH$327&lt;=$C342,0,IF(BH$327&gt;($F$325+$C342),INDEX($D$339:$W$339,,$C342)-SUM($D342:BG342),INDEX($D$339:$W$339,,$C342)/$F$325)))</f>
        <v>0</v>
      </c>
      <c r="BI342" s="2">
        <f>IF($F$325="n/a",0,IF(BI$327&lt;=$C342,0,IF(BI$327&gt;($F$325+$C342),INDEX($D$339:$W$339,,$C342)-SUM($D342:BH342),INDEX($D$339:$W$339,,$C342)/$F$325)))</f>
        <v>0</v>
      </c>
      <c r="BJ342" s="2">
        <f>IF($F$325="n/a",0,IF(BJ$327&lt;=$C342,0,IF(BJ$327&gt;($F$325+$C342),INDEX($D$339:$W$339,,$C342)-SUM($D342:BI342),INDEX($D$339:$W$339,,$C342)/$F$325)))</f>
        <v>0</v>
      </c>
      <c r="BK342" s="2">
        <f>IF($F$325="n/a",0,IF(BK$327&lt;=$C342,0,IF(BK$327&gt;($F$325+$C342),INDEX($D$339:$W$339,,$C342)-SUM($D342:BJ342),INDEX($D$339:$W$339,,$C342)/$F$325)))</f>
        <v>0</v>
      </c>
      <c r="BL342" s="2">
        <f>IF($F$325="n/a",0,IF(BL$327&lt;=$C342,0,IF(BL$327&gt;($F$325+$C342),INDEX($D$339:$W$339,,$C342)-SUM($D342:BK342),INDEX($D$339:$W$339,,$C342)/$F$325)))</f>
        <v>0</v>
      </c>
      <c r="BM342" s="2">
        <f>IF($F$325="n/a",0,IF(BM$327&lt;=$C342,0,IF(BM$327&gt;($F$325+$C342),INDEX($D$339:$W$339,,$C342)-SUM($D342:BL342),INDEX($D$339:$W$339,,$C342)/$F$325)))</f>
        <v>0</v>
      </c>
      <c r="BN342" s="2">
        <f>IF($F$325="n/a",0,IF(BN$327&lt;=$C342,0,IF(BN$327&gt;($F$325+$C342),INDEX($D$339:$W$339,,$C342)-SUM($D342:BM342),INDEX($D$339:$W$339,,$C342)/$F$325)))</f>
        <v>0</v>
      </c>
      <c r="BO342" s="2">
        <f>IF($F$325="n/a",0,IF(BO$327&lt;=$C342,0,IF(BO$327&gt;($F$325+$C342),INDEX($D$339:$W$339,,$C342)-SUM($D342:BN342),INDEX($D$339:$W$339,,$C342)/$F$325)))</f>
        <v>0</v>
      </c>
      <c r="BP342" s="2">
        <f>IF($F$325="n/a",0,IF(BP$327&lt;=$C342,0,IF(BP$327&gt;($F$325+$C342),INDEX($D$339:$W$339,,$C342)-SUM($D342:BO342),INDEX($D$339:$W$339,,$C342)/$F$325)))</f>
        <v>0</v>
      </c>
      <c r="BQ342" s="2">
        <f>IF($F$325="n/a",0,IF(BQ$327&lt;=$C342,0,IF(BQ$327&gt;($F$325+$C342),INDEX($D$339:$W$339,,$C342)-SUM($D342:BP342),INDEX($D$339:$W$339,,$C342)/$F$325)))</f>
        <v>0</v>
      </c>
      <c r="BR342" s="2">
        <f>IF($F$325="n/a",0,IF(BR$327&lt;=$C342,0,IF(BR$327&gt;($F$325+$C342),INDEX($D$339:$W$339,,$C342)-SUM($D342:BQ342),INDEX($D$339:$W$339,,$C342)/$F$325)))</f>
        <v>0</v>
      </c>
      <c r="BS342" s="2">
        <f>IF($F$325="n/a",0,IF(BS$327&lt;=$C342,0,IF(BS$327&gt;($F$325+$C342),INDEX($D$339:$W$339,,$C342)-SUM($D342:BR342),INDEX($D$339:$W$339,,$C342)/$F$325)))</f>
        <v>0</v>
      </c>
    </row>
    <row r="343" spans="2:71">
      <c r="B343" s="24">
        <v>2012</v>
      </c>
      <c r="C343" s="24">
        <v>2</v>
      </c>
      <c r="E343" s="2">
        <f>IF($F$325="n/a",0,IF(E$327&lt;=$C343,0,IF(E$327&gt;($F$325+$C343),INDEX($D$339:$W$339,,$C343)-SUM($D343:D343),INDEX($D$339:$W$339,,$C343)/$F$325)))</f>
        <v>0</v>
      </c>
      <c r="F343" s="2">
        <f>IF($F$325="n/a",0,IF(F$327&lt;=$C343,0,IF(F$327&gt;($F$325+$C343),INDEX($D$339:$W$339,,$C343)-SUM($D343:E343),INDEX($D$339:$W$339,,$C343)/$F$325)))</f>
        <v>0.53643495393249752</v>
      </c>
      <c r="G343" s="2">
        <f>IF($F$325="n/a",0,IF(G$327&lt;=$C343,0,IF(G$327&gt;($F$325+$C343),INDEX($D$339:$W$339,,$C343)-SUM($D343:F343),INDEX($D$339:$W$339,,$C343)/$F$325)))</f>
        <v>0.53643495393249752</v>
      </c>
      <c r="H343" s="2">
        <f>IF($F$325="n/a",0,IF(H$327&lt;=$C343,0,IF(H$327&gt;($F$325+$C343),INDEX($D$339:$W$339,,$C343)-SUM($D343:G343),INDEX($D$339:$W$339,,$C343)/$F$325)))</f>
        <v>0.53643495393249752</v>
      </c>
      <c r="I343" s="2">
        <f>IF($F$325="n/a",0,IF(I$327&lt;=$C343,0,IF(I$327&gt;($F$325+$C343),INDEX($D$339:$W$339,,$C343)-SUM($D343:H343),INDEX($D$339:$W$339,,$C343)/$F$325)))</f>
        <v>0.53643495393249752</v>
      </c>
      <c r="J343" s="2">
        <f>IF($F$325="n/a",0,IF(J$327&lt;=$C343,0,IF(J$327&gt;($F$325+$C343),INDEX($D$339:$W$339,,$C343)-SUM($D343:I343),INDEX($D$339:$W$339,,$C343)/$F$325)))</f>
        <v>0.53643495393249752</v>
      </c>
      <c r="K343" s="2">
        <f>IF($F$325="n/a",0,IF(K$327&lt;=$C343,0,IF(K$327&gt;($F$325+$C343),INDEX($D$339:$W$339,,$C343)-SUM($D343:J343),INDEX($D$339:$W$339,,$C343)/$F$325)))</f>
        <v>0</v>
      </c>
      <c r="L343" s="2">
        <f>IF($F$325="n/a",0,IF(L$327&lt;=$C343,0,IF(L$327&gt;($F$325+$C343),INDEX($D$339:$W$339,,$C343)-SUM($D343:K343),INDEX($D$339:$W$339,,$C343)/$F$325)))</f>
        <v>0</v>
      </c>
      <c r="M343" s="2">
        <f>IF($F$325="n/a",0,IF(M$327&lt;=$C343,0,IF(M$327&gt;($F$325+$C343),INDEX($D$339:$W$339,,$C343)-SUM($D343:L343),INDEX($D$339:$W$339,,$C343)/$F$325)))</f>
        <v>0</v>
      </c>
      <c r="N343" s="170">
        <f>IF($F$325="n/a",0,IF(N$327&lt;=$C343,0,IF(N$327&gt;($F$325+$C343),INDEX($D$339:$W$339,,$C343)-SUM($D343:M343),INDEX($D$339:$W$339,,$C343)/$F$325)))*0.5</f>
        <v>0</v>
      </c>
      <c r="O343" s="2">
        <f>IF($F$325="n/a",0,IF(O$327&lt;=$C343,0,IF(O$327&gt;($F$325+$C343),INDEX($D$339:$W$339,,$C343)-SUM($D343:N343),INDEX($D$339:$W$339,,$C343)/$F$325)))</f>
        <v>0</v>
      </c>
      <c r="P343" s="2">
        <f>IF($F$325="n/a",0,IF(P$327&lt;=$C343,0,IF(P$327&gt;($F$325+$C343),INDEX($D$339:$W$339,,$C343)-SUM($D343:O343),INDEX($D$339:$W$339,,$C343)/$F$325)))</f>
        <v>0</v>
      </c>
      <c r="Q343" s="2">
        <f>IF($F$325="n/a",0,IF(Q$327&lt;=$C343,0,IF(Q$327&gt;($F$325+$C343),INDEX($D$339:$W$339,,$C343)-SUM($D343:P343),INDEX($D$339:$W$339,,$C343)/$F$325)))</f>
        <v>0</v>
      </c>
      <c r="R343" s="2">
        <f>IF($F$325="n/a",0,IF(R$327&lt;=$C343,0,IF(R$327&gt;($F$325+$C343),INDEX($D$339:$W$339,,$C343)-SUM($D343:Q343),INDEX($D$339:$W$339,,$C343)/$F$325)))</f>
        <v>0</v>
      </c>
      <c r="S343" s="2">
        <f>IF($F$325="n/a",0,IF(S$327&lt;=$C343,0,IF(S$327&gt;($F$325+$C343),INDEX($D$339:$W$339,,$C343)-SUM($D343:R343),INDEX($D$339:$W$339,,$C343)/$F$325)))</f>
        <v>0</v>
      </c>
      <c r="T343" s="2">
        <f>IF($F$325="n/a",0,IF(T$327&lt;=$C343,0,IF(T$327&gt;($F$325+$C343),INDEX($D$339:$W$339,,$C343)-SUM($D343:S343),INDEX($D$339:$W$339,,$C343)/$F$325)))</f>
        <v>0</v>
      </c>
      <c r="U343" s="2">
        <f>IF($F$325="n/a",0,IF(U$327&lt;=$C343,0,IF(U$327&gt;($F$325+$C343),INDEX($D$339:$W$339,,$C343)-SUM($D343:T343),INDEX($D$339:$W$339,,$C343)/$F$325)))</f>
        <v>0</v>
      </c>
      <c r="V343" s="2">
        <f>IF($F$325="n/a",0,IF(V$327&lt;=$C343,0,IF(V$327&gt;($F$325+$C343),INDEX($D$339:$W$339,,$C343)-SUM($D343:U343),INDEX($D$339:$W$339,,$C343)/$F$325)))</f>
        <v>0</v>
      </c>
      <c r="W343" s="2">
        <f>IF($F$325="n/a",0,IF(W$327&lt;=$C343,0,IF(W$327&gt;($F$325+$C343),INDEX($D$339:$W$339,,$C343)-SUM($D343:V343),INDEX($D$339:$W$339,,$C343)/$F$325)))</f>
        <v>0</v>
      </c>
      <c r="X343" s="2">
        <f>IF($F$325="n/a",0,IF(X$327&lt;=$C343,0,IF(X$327&gt;($F$325+$C343),INDEX($D$339:$W$339,,$C343)-SUM($D343:W343),INDEX($D$339:$W$339,,$C343)/$F$325)))</f>
        <v>0</v>
      </c>
      <c r="Y343" s="2">
        <f>IF($F$325="n/a",0,IF(Y$327&lt;=$C343,0,IF(Y$327&gt;($F$325+$C343),INDEX($D$339:$W$339,,$C343)-SUM($D343:X343),INDEX($D$339:$W$339,,$C343)/$F$325)))</f>
        <v>0</v>
      </c>
      <c r="Z343" s="2">
        <f>IF($F$325="n/a",0,IF(Z$327&lt;=$C343,0,IF(Z$327&gt;($F$325+$C343),INDEX($D$339:$W$339,,$C343)-SUM($D343:Y343),INDEX($D$339:$W$339,,$C343)/$F$325)))</f>
        <v>0</v>
      </c>
      <c r="AA343" s="2">
        <f>IF($F$325="n/a",0,IF(AA$327&lt;=$C343,0,IF(AA$327&gt;($F$325+$C343),INDEX($D$339:$W$339,,$C343)-SUM($D343:Z343),INDEX($D$339:$W$339,,$C343)/$F$325)))</f>
        <v>0</v>
      </c>
      <c r="AB343" s="2">
        <f>IF($F$325="n/a",0,IF(AB$327&lt;=$C343,0,IF(AB$327&gt;($F$325+$C343),INDEX($D$339:$W$339,,$C343)-SUM($D343:AA343),INDEX($D$339:$W$339,,$C343)/$F$325)))</f>
        <v>0</v>
      </c>
      <c r="AC343" s="2">
        <f>IF($F$325="n/a",0,IF(AC$327&lt;=$C343,0,IF(AC$327&gt;($F$325+$C343),INDEX($D$339:$W$339,,$C343)-SUM($D343:AB343),INDEX($D$339:$W$339,,$C343)/$F$325)))</f>
        <v>0</v>
      </c>
      <c r="AD343" s="2">
        <f>IF($F$325="n/a",0,IF(AD$327&lt;=$C343,0,IF(AD$327&gt;($F$325+$C343),INDEX($D$339:$W$339,,$C343)-SUM($D343:AC343),INDEX($D$339:$W$339,,$C343)/$F$325)))</f>
        <v>0</v>
      </c>
      <c r="AE343" s="2">
        <f>IF($F$325="n/a",0,IF(AE$327&lt;=$C343,0,IF(AE$327&gt;($F$325+$C343),INDEX($D$339:$W$339,,$C343)-SUM($D343:AD343),INDEX($D$339:$W$339,,$C343)/$F$325)))</f>
        <v>0</v>
      </c>
      <c r="AF343" s="2">
        <f>IF($F$325="n/a",0,IF(AF$327&lt;=$C343,0,IF(AF$327&gt;($F$325+$C343),INDEX($D$339:$W$339,,$C343)-SUM($D343:AE343),INDEX($D$339:$W$339,,$C343)/$F$325)))</f>
        <v>0</v>
      </c>
      <c r="AG343" s="2">
        <f>IF($F$325="n/a",0,IF(AG$327&lt;=$C343,0,IF(AG$327&gt;($F$325+$C343),INDEX($D$339:$W$339,,$C343)-SUM($D343:AF343),INDEX($D$339:$W$339,,$C343)/$F$325)))</f>
        <v>0</v>
      </c>
      <c r="AH343" s="2">
        <f>IF($F$325="n/a",0,IF(AH$327&lt;=$C343,0,IF(AH$327&gt;($F$325+$C343),INDEX($D$339:$W$339,,$C343)-SUM($D343:AG343),INDEX($D$339:$W$339,,$C343)/$F$325)))</f>
        <v>0</v>
      </c>
      <c r="AI343" s="2">
        <f>IF($F$325="n/a",0,IF(AI$327&lt;=$C343,0,IF(AI$327&gt;($F$325+$C343),INDEX($D$339:$W$339,,$C343)-SUM($D343:AH343),INDEX($D$339:$W$339,,$C343)/$F$325)))</f>
        <v>0</v>
      </c>
      <c r="AJ343" s="2">
        <f>IF($F$325="n/a",0,IF(AJ$327&lt;=$C343,0,IF(AJ$327&gt;($F$325+$C343),INDEX($D$339:$W$339,,$C343)-SUM($D343:AI343),INDEX($D$339:$W$339,,$C343)/$F$325)))</f>
        <v>0</v>
      </c>
      <c r="AK343" s="2">
        <f>IF($F$325="n/a",0,IF(AK$327&lt;=$C343,0,IF(AK$327&gt;($F$325+$C343),INDEX($D$339:$W$339,,$C343)-SUM($D343:AJ343),INDEX($D$339:$W$339,,$C343)/$F$325)))</f>
        <v>0</v>
      </c>
      <c r="AL343" s="2">
        <f>IF($F$325="n/a",0,IF(AL$327&lt;=$C343,0,IF(AL$327&gt;($F$325+$C343),INDEX($D$339:$W$339,,$C343)-SUM($D343:AK343),INDEX($D$339:$W$339,,$C343)/$F$325)))</f>
        <v>0</v>
      </c>
      <c r="AM343" s="2">
        <f>IF($F$325="n/a",0,IF(AM$327&lt;=$C343,0,IF(AM$327&gt;($F$325+$C343),INDEX($D$339:$W$339,,$C343)-SUM($D343:AL343),INDEX($D$339:$W$339,,$C343)/$F$325)))</f>
        <v>0</v>
      </c>
      <c r="AN343" s="2">
        <f>IF($F$325="n/a",0,IF(AN$327&lt;=$C343,0,IF(AN$327&gt;($F$325+$C343),INDEX($D$339:$W$339,,$C343)-SUM($D343:AM343),INDEX($D$339:$W$339,,$C343)/$F$325)))</f>
        <v>0</v>
      </c>
      <c r="AO343" s="2">
        <f>IF($F$325="n/a",0,IF(AO$327&lt;=$C343,0,IF(AO$327&gt;($F$325+$C343),INDEX($D$339:$W$339,,$C343)-SUM($D343:AN343),INDEX($D$339:$W$339,,$C343)/$F$325)))</f>
        <v>0</v>
      </c>
      <c r="AP343" s="2">
        <f>IF($F$325="n/a",0,IF(AP$327&lt;=$C343,0,IF(AP$327&gt;($F$325+$C343),INDEX($D$339:$W$339,,$C343)-SUM($D343:AO343),INDEX($D$339:$W$339,,$C343)/$F$325)))</f>
        <v>0</v>
      </c>
      <c r="AQ343" s="2">
        <f>IF($F$325="n/a",0,IF(AQ$327&lt;=$C343,0,IF(AQ$327&gt;($F$325+$C343),INDEX($D$339:$W$339,,$C343)-SUM($D343:AP343),INDEX($D$339:$W$339,,$C343)/$F$325)))</f>
        <v>0</v>
      </c>
      <c r="AR343" s="2">
        <f>IF($F$325="n/a",0,IF(AR$327&lt;=$C343,0,IF(AR$327&gt;($F$325+$C343),INDEX($D$339:$W$339,,$C343)-SUM($D343:AQ343),INDEX($D$339:$W$339,,$C343)/$F$325)))</f>
        <v>0</v>
      </c>
      <c r="AS343" s="2">
        <f>IF($F$325="n/a",0,IF(AS$327&lt;=$C343,0,IF(AS$327&gt;($F$325+$C343),INDEX($D$339:$W$339,,$C343)-SUM($D343:AR343),INDEX($D$339:$W$339,,$C343)/$F$325)))</f>
        <v>0</v>
      </c>
      <c r="AT343" s="2">
        <f>IF($F$325="n/a",0,IF(AT$327&lt;=$C343,0,IF(AT$327&gt;($F$325+$C343),INDEX($D$339:$W$339,,$C343)-SUM($D343:AS343),INDEX($D$339:$W$339,,$C343)/$F$325)))</f>
        <v>0</v>
      </c>
      <c r="AU343" s="2">
        <f>IF($F$325="n/a",0,IF(AU$327&lt;=$C343,0,IF(AU$327&gt;($F$325+$C343),INDEX($D$339:$W$339,,$C343)-SUM($D343:AT343),INDEX($D$339:$W$339,,$C343)/$F$325)))</f>
        <v>0</v>
      </c>
      <c r="AV343" s="2">
        <f>IF($F$325="n/a",0,IF(AV$327&lt;=$C343,0,IF(AV$327&gt;($F$325+$C343),INDEX($D$339:$W$339,,$C343)-SUM($D343:AU343),INDEX($D$339:$W$339,,$C343)/$F$325)))</f>
        <v>0</v>
      </c>
      <c r="AW343" s="2">
        <f>IF($F$325="n/a",0,IF(AW$327&lt;=$C343,0,IF(AW$327&gt;($F$325+$C343),INDEX($D$339:$W$339,,$C343)-SUM($D343:AV343),INDEX($D$339:$W$339,,$C343)/$F$325)))</f>
        <v>0</v>
      </c>
      <c r="AX343" s="2">
        <f>IF($F$325="n/a",0,IF(AX$327&lt;=$C343,0,IF(AX$327&gt;($F$325+$C343),INDEX($D$339:$W$339,,$C343)-SUM($D343:AW343),INDEX($D$339:$W$339,,$C343)/$F$325)))</f>
        <v>0</v>
      </c>
      <c r="AY343" s="2">
        <f>IF($F$325="n/a",0,IF(AY$327&lt;=$C343,0,IF(AY$327&gt;($F$325+$C343),INDEX($D$339:$W$339,,$C343)-SUM($D343:AX343),INDEX($D$339:$W$339,,$C343)/$F$325)))</f>
        <v>0</v>
      </c>
      <c r="AZ343" s="2">
        <f>IF($F$325="n/a",0,IF(AZ$327&lt;=$C343,0,IF(AZ$327&gt;($F$325+$C343),INDEX($D$339:$W$339,,$C343)-SUM($D343:AY343),INDEX($D$339:$W$339,,$C343)/$F$325)))</f>
        <v>0</v>
      </c>
      <c r="BA343" s="2">
        <f>IF($F$325="n/a",0,IF(BA$327&lt;=$C343,0,IF(BA$327&gt;($F$325+$C343),INDEX($D$339:$W$339,,$C343)-SUM($D343:AZ343),INDEX($D$339:$W$339,,$C343)/$F$325)))</f>
        <v>0</v>
      </c>
      <c r="BB343" s="2">
        <f>IF($F$325="n/a",0,IF(BB$327&lt;=$C343,0,IF(BB$327&gt;($F$325+$C343),INDEX($D$339:$W$339,,$C343)-SUM($D343:BA343),INDEX($D$339:$W$339,,$C343)/$F$325)))</f>
        <v>0</v>
      </c>
      <c r="BC343" s="2">
        <f>IF($F$325="n/a",0,IF(BC$327&lt;=$C343,0,IF(BC$327&gt;($F$325+$C343),INDEX($D$339:$W$339,,$C343)-SUM($D343:BB343),INDEX($D$339:$W$339,,$C343)/$F$325)))</f>
        <v>0</v>
      </c>
      <c r="BD343" s="2">
        <f>IF($F$325="n/a",0,IF(BD$327&lt;=$C343,0,IF(BD$327&gt;($F$325+$C343),INDEX($D$339:$W$339,,$C343)-SUM($D343:BC343),INDEX($D$339:$W$339,,$C343)/$F$325)))</f>
        <v>0</v>
      </c>
      <c r="BE343" s="2">
        <f>IF($F$325="n/a",0,IF(BE$327&lt;=$C343,0,IF(BE$327&gt;($F$325+$C343),INDEX($D$339:$W$339,,$C343)-SUM($D343:BD343),INDEX($D$339:$W$339,,$C343)/$F$325)))</f>
        <v>0</v>
      </c>
      <c r="BF343" s="2">
        <f>IF($F$325="n/a",0,IF(BF$327&lt;=$C343,0,IF(BF$327&gt;($F$325+$C343),INDEX($D$339:$W$339,,$C343)-SUM($D343:BE343),INDEX($D$339:$W$339,,$C343)/$F$325)))</f>
        <v>0</v>
      </c>
      <c r="BG343" s="2">
        <f>IF($F$325="n/a",0,IF(BG$327&lt;=$C343,0,IF(BG$327&gt;($F$325+$C343),INDEX($D$339:$W$339,,$C343)-SUM($D343:BF343),INDEX($D$339:$W$339,,$C343)/$F$325)))</f>
        <v>0</v>
      </c>
      <c r="BH343" s="2">
        <f>IF($F$325="n/a",0,IF(BH$327&lt;=$C343,0,IF(BH$327&gt;($F$325+$C343),INDEX($D$339:$W$339,,$C343)-SUM($D343:BG343),INDEX($D$339:$W$339,,$C343)/$F$325)))</f>
        <v>0</v>
      </c>
      <c r="BI343" s="2">
        <f>IF($F$325="n/a",0,IF(BI$327&lt;=$C343,0,IF(BI$327&gt;($F$325+$C343),INDEX($D$339:$W$339,,$C343)-SUM($D343:BH343),INDEX($D$339:$W$339,,$C343)/$F$325)))</f>
        <v>0</v>
      </c>
      <c r="BJ343" s="2">
        <f>IF($F$325="n/a",0,IF(BJ$327&lt;=$C343,0,IF(BJ$327&gt;($F$325+$C343),INDEX($D$339:$W$339,,$C343)-SUM($D343:BI343),INDEX($D$339:$W$339,,$C343)/$F$325)))</f>
        <v>0</v>
      </c>
      <c r="BK343" s="2">
        <f>IF($F$325="n/a",0,IF(BK$327&lt;=$C343,0,IF(BK$327&gt;($F$325+$C343),INDEX($D$339:$W$339,,$C343)-SUM($D343:BJ343),INDEX($D$339:$W$339,,$C343)/$F$325)))</f>
        <v>0</v>
      </c>
      <c r="BL343" s="2">
        <f>IF($F$325="n/a",0,IF(BL$327&lt;=$C343,0,IF(BL$327&gt;($F$325+$C343),INDEX($D$339:$W$339,,$C343)-SUM($D343:BK343),INDEX($D$339:$W$339,,$C343)/$F$325)))</f>
        <v>0</v>
      </c>
      <c r="BM343" s="2">
        <f>IF($F$325="n/a",0,IF(BM$327&lt;=$C343,0,IF(BM$327&gt;($F$325+$C343),INDEX($D$339:$W$339,,$C343)-SUM($D343:BL343),INDEX($D$339:$W$339,,$C343)/$F$325)))</f>
        <v>0</v>
      </c>
      <c r="BN343" s="2">
        <f>IF($F$325="n/a",0,IF(BN$327&lt;=$C343,0,IF(BN$327&gt;($F$325+$C343),INDEX($D$339:$W$339,,$C343)-SUM($D343:BM343),INDEX($D$339:$W$339,,$C343)/$F$325)))</f>
        <v>0</v>
      </c>
      <c r="BO343" s="2">
        <f>IF($F$325="n/a",0,IF(BO$327&lt;=$C343,0,IF(BO$327&gt;($F$325+$C343),INDEX($D$339:$W$339,,$C343)-SUM($D343:BN343),INDEX($D$339:$W$339,,$C343)/$F$325)))</f>
        <v>0</v>
      </c>
      <c r="BP343" s="2">
        <f>IF($F$325="n/a",0,IF(BP$327&lt;=$C343,0,IF(BP$327&gt;($F$325+$C343),INDEX($D$339:$W$339,,$C343)-SUM($D343:BO343),INDEX($D$339:$W$339,,$C343)/$F$325)))</f>
        <v>0</v>
      </c>
      <c r="BQ343" s="2">
        <f>IF($F$325="n/a",0,IF(BQ$327&lt;=$C343,0,IF(BQ$327&gt;($F$325+$C343),INDEX($D$339:$W$339,,$C343)-SUM($D343:BP343),INDEX($D$339:$W$339,,$C343)/$F$325)))</f>
        <v>0</v>
      </c>
      <c r="BR343" s="2">
        <f>IF($F$325="n/a",0,IF(BR$327&lt;=$C343,0,IF(BR$327&gt;($F$325+$C343),INDEX($D$339:$W$339,,$C343)-SUM($D343:BQ343),INDEX($D$339:$W$339,,$C343)/$F$325)))</f>
        <v>0</v>
      </c>
      <c r="BS343" s="2">
        <f>IF($F$325="n/a",0,IF(BS$327&lt;=$C343,0,IF(BS$327&gt;($F$325+$C343),INDEX($D$339:$W$339,,$C343)-SUM($D343:BR343),INDEX($D$339:$W$339,,$C343)/$F$325)))</f>
        <v>0</v>
      </c>
    </row>
    <row r="344" spans="2:71">
      <c r="B344" s="24">
        <v>2013</v>
      </c>
      <c r="C344" s="24">
        <v>3</v>
      </c>
      <c r="E344" s="2">
        <f>IF($F$325="n/a",0,IF(E$327&lt;=$C344,0,IF(E$327&gt;($F$325+$C344),INDEX($D$339:$W$339,,$C344)-SUM($D344:D344),INDEX($D$339:$W$339,,$C344)/$F$325)))</f>
        <v>0</v>
      </c>
      <c r="F344" s="2">
        <f>IF($F$325="n/a",0,IF(F$327&lt;=$C344,0,IF(F$327&gt;($F$325+$C344),INDEX($D$339:$W$339,,$C344)-SUM($D344:E344),INDEX($D$339:$W$339,,$C344)/$F$325)))</f>
        <v>0</v>
      </c>
      <c r="G344" s="2">
        <f>IF($F$325="n/a",0,IF(G$327&lt;=$C344,0,IF(G$327&gt;($F$325+$C344),INDEX($D$339:$W$339,,$C344)-SUM($D344:F344),INDEX($D$339:$W$339,,$C344)/$F$325)))</f>
        <v>1.114936142300885</v>
      </c>
      <c r="H344" s="2">
        <f>IF($F$325="n/a",0,IF(H$327&lt;=$C344,0,IF(H$327&gt;($F$325+$C344),INDEX($D$339:$W$339,,$C344)-SUM($D344:G344),INDEX($D$339:$W$339,,$C344)/$F$325)))</f>
        <v>1.114936142300885</v>
      </c>
      <c r="I344" s="2">
        <f>IF($F$325="n/a",0,IF(I$327&lt;=$C344,0,IF(I$327&gt;($F$325+$C344),INDEX($D$339:$W$339,,$C344)-SUM($D344:H344),INDEX($D$339:$W$339,,$C344)/$F$325)))</f>
        <v>1.114936142300885</v>
      </c>
      <c r="J344" s="2">
        <f>IF($F$325="n/a",0,IF(J$327&lt;=$C344,0,IF(J$327&gt;($F$325+$C344),INDEX($D$339:$W$339,,$C344)-SUM($D344:I344),INDEX($D$339:$W$339,,$C344)/$F$325)))</f>
        <v>1.114936142300885</v>
      </c>
      <c r="K344" s="2">
        <f>IF($F$325="n/a",0,IF(K$327&lt;=$C344,0,IF(K$327&gt;($F$325+$C344),INDEX($D$339:$W$339,,$C344)-SUM($D344:J344),INDEX($D$339:$W$339,,$C344)/$F$325)))</f>
        <v>1.114936142300885</v>
      </c>
      <c r="L344" s="2">
        <f>IF($F$325="n/a",0,IF(L$327&lt;=$C344,0,IF(L$327&gt;($F$325+$C344),INDEX($D$339:$W$339,,$C344)-SUM($D344:K344),INDEX($D$339:$W$339,,$C344)/$F$325)))</f>
        <v>0</v>
      </c>
      <c r="M344" s="2">
        <f>IF($F$325="n/a",0,IF(M$327&lt;=$C344,0,IF(M$327&gt;($F$325+$C344),INDEX($D$339:$W$339,,$C344)-SUM($D344:L344),INDEX($D$339:$W$339,,$C344)/$F$325)))</f>
        <v>0</v>
      </c>
      <c r="N344" s="170">
        <f>IF($F$325="n/a",0,IF(N$327&lt;=$C344,0,IF(N$327&gt;($F$325+$C344),INDEX($D$339:$W$339,,$C344)-SUM($D344:M344),INDEX($D$339:$W$339,,$C344)/$F$325)))*0.5</f>
        <v>0</v>
      </c>
      <c r="O344" s="2">
        <f>IF($F$325="n/a",0,IF(O$327&lt;=$C344,0,IF(O$327&gt;($F$325+$C344),INDEX($D$339:$W$339,,$C344)-SUM($D344:N344),INDEX($D$339:$W$339,,$C344)/$F$325)))</f>
        <v>0</v>
      </c>
      <c r="P344" s="2">
        <f>IF($F$325="n/a",0,IF(P$327&lt;=$C344,0,IF(P$327&gt;($F$325+$C344),INDEX($D$339:$W$339,,$C344)-SUM($D344:O344),INDEX($D$339:$W$339,,$C344)/$F$325)))</f>
        <v>0</v>
      </c>
      <c r="Q344" s="2">
        <f>IF($F$325="n/a",0,IF(Q$327&lt;=$C344,0,IF(Q$327&gt;($F$325+$C344),INDEX($D$339:$W$339,,$C344)-SUM($D344:P344),INDEX($D$339:$W$339,,$C344)/$F$325)))</f>
        <v>0</v>
      </c>
      <c r="R344" s="2">
        <f>IF($F$325="n/a",0,IF(R$327&lt;=$C344,0,IF(R$327&gt;($F$325+$C344),INDEX($D$339:$W$339,,$C344)-SUM($D344:Q344),INDEX($D$339:$W$339,,$C344)/$F$325)))</f>
        <v>0</v>
      </c>
      <c r="S344" s="2">
        <f>IF($F$325="n/a",0,IF(S$327&lt;=$C344,0,IF(S$327&gt;($F$325+$C344),INDEX($D$339:$W$339,,$C344)-SUM($D344:R344),INDEX($D$339:$W$339,,$C344)/$F$325)))</f>
        <v>0</v>
      </c>
      <c r="T344" s="2">
        <f>IF($F$325="n/a",0,IF(T$327&lt;=$C344,0,IF(T$327&gt;($F$325+$C344),INDEX($D$339:$W$339,,$C344)-SUM($D344:S344),INDEX($D$339:$W$339,,$C344)/$F$325)))</f>
        <v>0</v>
      </c>
      <c r="U344" s="2">
        <f>IF($F$325="n/a",0,IF(U$327&lt;=$C344,0,IF(U$327&gt;($F$325+$C344),INDEX($D$339:$W$339,,$C344)-SUM($D344:T344),INDEX($D$339:$W$339,,$C344)/$F$325)))</f>
        <v>0</v>
      </c>
      <c r="V344" s="2">
        <f>IF($F$325="n/a",0,IF(V$327&lt;=$C344,0,IF(V$327&gt;($F$325+$C344),INDEX($D$339:$W$339,,$C344)-SUM($D344:U344),INDEX($D$339:$W$339,,$C344)/$F$325)))</f>
        <v>0</v>
      </c>
      <c r="W344" s="2">
        <f>IF($F$325="n/a",0,IF(W$327&lt;=$C344,0,IF(W$327&gt;($F$325+$C344),INDEX($D$339:$W$339,,$C344)-SUM($D344:V344),INDEX($D$339:$W$339,,$C344)/$F$325)))</f>
        <v>0</v>
      </c>
      <c r="X344" s="2">
        <f>IF($F$325="n/a",0,IF(X$327&lt;=$C344,0,IF(X$327&gt;($F$325+$C344),INDEX($D$339:$W$339,,$C344)-SUM($D344:W344),INDEX($D$339:$W$339,,$C344)/$F$325)))</f>
        <v>0</v>
      </c>
      <c r="Y344" s="2">
        <f>IF($F$325="n/a",0,IF(Y$327&lt;=$C344,0,IF(Y$327&gt;($F$325+$C344),INDEX($D$339:$W$339,,$C344)-SUM($D344:X344),INDEX($D$339:$W$339,,$C344)/$F$325)))</f>
        <v>0</v>
      </c>
      <c r="Z344" s="2">
        <f>IF($F$325="n/a",0,IF(Z$327&lt;=$C344,0,IF(Z$327&gt;($F$325+$C344),INDEX($D$339:$W$339,,$C344)-SUM($D344:Y344),INDEX($D$339:$W$339,,$C344)/$F$325)))</f>
        <v>0</v>
      </c>
      <c r="AA344" s="2">
        <f>IF($F$325="n/a",0,IF(AA$327&lt;=$C344,0,IF(AA$327&gt;($F$325+$C344),INDEX($D$339:$W$339,,$C344)-SUM($D344:Z344),INDEX($D$339:$W$339,,$C344)/$F$325)))</f>
        <v>0</v>
      </c>
      <c r="AB344" s="2">
        <f>IF($F$325="n/a",0,IF(AB$327&lt;=$C344,0,IF(AB$327&gt;($F$325+$C344),INDEX($D$339:$W$339,,$C344)-SUM($D344:AA344),INDEX($D$339:$W$339,,$C344)/$F$325)))</f>
        <v>0</v>
      </c>
      <c r="AC344" s="2">
        <f>IF($F$325="n/a",0,IF(AC$327&lt;=$C344,0,IF(AC$327&gt;($F$325+$C344),INDEX($D$339:$W$339,,$C344)-SUM($D344:AB344),INDEX($D$339:$W$339,,$C344)/$F$325)))</f>
        <v>0</v>
      </c>
      <c r="AD344" s="2">
        <f>IF($F$325="n/a",0,IF(AD$327&lt;=$C344,0,IF(AD$327&gt;($F$325+$C344),INDEX($D$339:$W$339,,$C344)-SUM($D344:AC344),INDEX($D$339:$W$339,,$C344)/$F$325)))</f>
        <v>0</v>
      </c>
      <c r="AE344" s="2">
        <f>IF($F$325="n/a",0,IF(AE$327&lt;=$C344,0,IF(AE$327&gt;($F$325+$C344),INDEX($D$339:$W$339,,$C344)-SUM($D344:AD344),INDEX($D$339:$W$339,,$C344)/$F$325)))</f>
        <v>0</v>
      </c>
      <c r="AF344" s="2">
        <f>IF($F$325="n/a",0,IF(AF$327&lt;=$C344,0,IF(AF$327&gt;($F$325+$C344),INDEX($D$339:$W$339,,$C344)-SUM($D344:AE344),INDEX($D$339:$W$339,,$C344)/$F$325)))</f>
        <v>0</v>
      </c>
      <c r="AG344" s="2">
        <f>IF($F$325="n/a",0,IF(AG$327&lt;=$C344,0,IF(AG$327&gt;($F$325+$C344),INDEX($D$339:$W$339,,$C344)-SUM($D344:AF344),INDEX($D$339:$W$339,,$C344)/$F$325)))</f>
        <v>0</v>
      </c>
      <c r="AH344" s="2">
        <f>IF($F$325="n/a",0,IF(AH$327&lt;=$C344,0,IF(AH$327&gt;($F$325+$C344),INDEX($D$339:$W$339,,$C344)-SUM($D344:AG344),INDEX($D$339:$W$339,,$C344)/$F$325)))</f>
        <v>0</v>
      </c>
      <c r="AI344" s="2">
        <f>IF($F$325="n/a",0,IF(AI$327&lt;=$C344,0,IF(AI$327&gt;($F$325+$C344),INDEX($D$339:$W$339,,$C344)-SUM($D344:AH344),INDEX($D$339:$W$339,,$C344)/$F$325)))</f>
        <v>0</v>
      </c>
      <c r="AJ344" s="2">
        <f>IF($F$325="n/a",0,IF(AJ$327&lt;=$C344,0,IF(AJ$327&gt;($F$325+$C344),INDEX($D$339:$W$339,,$C344)-SUM($D344:AI344),INDEX($D$339:$W$339,,$C344)/$F$325)))</f>
        <v>0</v>
      </c>
      <c r="AK344" s="2">
        <f>IF($F$325="n/a",0,IF(AK$327&lt;=$C344,0,IF(AK$327&gt;($F$325+$C344),INDEX($D$339:$W$339,,$C344)-SUM($D344:AJ344),INDEX($D$339:$W$339,,$C344)/$F$325)))</f>
        <v>0</v>
      </c>
      <c r="AL344" s="2">
        <f>IF($F$325="n/a",0,IF(AL$327&lt;=$C344,0,IF(AL$327&gt;($F$325+$C344),INDEX($D$339:$W$339,,$C344)-SUM($D344:AK344),INDEX($D$339:$W$339,,$C344)/$F$325)))</f>
        <v>0</v>
      </c>
      <c r="AM344" s="2">
        <f>IF($F$325="n/a",0,IF(AM$327&lt;=$C344,0,IF(AM$327&gt;($F$325+$C344),INDEX($D$339:$W$339,,$C344)-SUM($D344:AL344),INDEX($D$339:$W$339,,$C344)/$F$325)))</f>
        <v>0</v>
      </c>
      <c r="AN344" s="2">
        <f>IF($F$325="n/a",0,IF(AN$327&lt;=$C344,0,IF(AN$327&gt;($F$325+$C344),INDEX($D$339:$W$339,,$C344)-SUM($D344:AM344),INDEX($D$339:$W$339,,$C344)/$F$325)))</f>
        <v>0</v>
      </c>
      <c r="AO344" s="2">
        <f>IF($F$325="n/a",0,IF(AO$327&lt;=$C344,0,IF(AO$327&gt;($F$325+$C344),INDEX($D$339:$W$339,,$C344)-SUM($D344:AN344),INDEX($D$339:$W$339,,$C344)/$F$325)))</f>
        <v>0</v>
      </c>
      <c r="AP344" s="2">
        <f>IF($F$325="n/a",0,IF(AP$327&lt;=$C344,0,IF(AP$327&gt;($F$325+$C344),INDEX($D$339:$W$339,,$C344)-SUM($D344:AO344),INDEX($D$339:$W$339,,$C344)/$F$325)))</f>
        <v>0</v>
      </c>
      <c r="AQ344" s="2">
        <f>IF($F$325="n/a",0,IF(AQ$327&lt;=$C344,0,IF(AQ$327&gt;($F$325+$C344),INDEX($D$339:$W$339,,$C344)-SUM($D344:AP344),INDEX($D$339:$W$339,,$C344)/$F$325)))</f>
        <v>0</v>
      </c>
      <c r="AR344" s="2">
        <f>IF($F$325="n/a",0,IF(AR$327&lt;=$C344,0,IF(AR$327&gt;($F$325+$C344),INDEX($D$339:$W$339,,$C344)-SUM($D344:AQ344),INDEX($D$339:$W$339,,$C344)/$F$325)))</f>
        <v>0</v>
      </c>
      <c r="AS344" s="2">
        <f>IF($F$325="n/a",0,IF(AS$327&lt;=$C344,0,IF(AS$327&gt;($F$325+$C344),INDEX($D$339:$W$339,,$C344)-SUM($D344:AR344),INDEX($D$339:$W$339,,$C344)/$F$325)))</f>
        <v>0</v>
      </c>
      <c r="AT344" s="2">
        <f>IF($F$325="n/a",0,IF(AT$327&lt;=$C344,0,IF(AT$327&gt;($F$325+$C344),INDEX($D$339:$W$339,,$C344)-SUM($D344:AS344),INDEX($D$339:$W$339,,$C344)/$F$325)))</f>
        <v>0</v>
      </c>
      <c r="AU344" s="2">
        <f>IF($F$325="n/a",0,IF(AU$327&lt;=$C344,0,IF(AU$327&gt;($F$325+$C344),INDEX($D$339:$W$339,,$C344)-SUM($D344:AT344),INDEX($D$339:$W$339,,$C344)/$F$325)))</f>
        <v>0</v>
      </c>
      <c r="AV344" s="2">
        <f>IF($F$325="n/a",0,IF(AV$327&lt;=$C344,0,IF(AV$327&gt;($F$325+$C344),INDEX($D$339:$W$339,,$C344)-SUM($D344:AU344),INDEX($D$339:$W$339,,$C344)/$F$325)))</f>
        <v>0</v>
      </c>
      <c r="AW344" s="2">
        <f>IF($F$325="n/a",0,IF(AW$327&lt;=$C344,0,IF(AW$327&gt;($F$325+$C344),INDEX($D$339:$W$339,,$C344)-SUM($D344:AV344),INDEX($D$339:$W$339,,$C344)/$F$325)))</f>
        <v>0</v>
      </c>
      <c r="AX344" s="2">
        <f>IF($F$325="n/a",0,IF(AX$327&lt;=$C344,0,IF(AX$327&gt;($F$325+$C344),INDEX($D$339:$W$339,,$C344)-SUM($D344:AW344),INDEX($D$339:$W$339,,$C344)/$F$325)))</f>
        <v>0</v>
      </c>
      <c r="AY344" s="2">
        <f>IF($F$325="n/a",0,IF(AY$327&lt;=$C344,0,IF(AY$327&gt;($F$325+$C344),INDEX($D$339:$W$339,,$C344)-SUM($D344:AX344),INDEX($D$339:$W$339,,$C344)/$F$325)))</f>
        <v>0</v>
      </c>
      <c r="AZ344" s="2">
        <f>IF($F$325="n/a",0,IF(AZ$327&lt;=$C344,0,IF(AZ$327&gt;($F$325+$C344),INDEX($D$339:$W$339,,$C344)-SUM($D344:AY344),INDEX($D$339:$W$339,,$C344)/$F$325)))</f>
        <v>0</v>
      </c>
      <c r="BA344" s="2">
        <f>IF($F$325="n/a",0,IF(BA$327&lt;=$C344,0,IF(BA$327&gt;($F$325+$C344),INDEX($D$339:$W$339,,$C344)-SUM($D344:AZ344),INDEX($D$339:$W$339,,$C344)/$F$325)))</f>
        <v>0</v>
      </c>
      <c r="BB344" s="2">
        <f>IF($F$325="n/a",0,IF(BB$327&lt;=$C344,0,IF(BB$327&gt;($F$325+$C344),INDEX($D$339:$W$339,,$C344)-SUM($D344:BA344),INDEX($D$339:$W$339,,$C344)/$F$325)))</f>
        <v>0</v>
      </c>
      <c r="BC344" s="2">
        <f>IF($F$325="n/a",0,IF(BC$327&lt;=$C344,0,IF(BC$327&gt;($F$325+$C344),INDEX($D$339:$W$339,,$C344)-SUM($D344:BB344),INDEX($D$339:$W$339,,$C344)/$F$325)))</f>
        <v>0</v>
      </c>
      <c r="BD344" s="2">
        <f>IF($F$325="n/a",0,IF(BD$327&lt;=$C344,0,IF(BD$327&gt;($F$325+$C344),INDEX($D$339:$W$339,,$C344)-SUM($D344:BC344),INDEX($D$339:$W$339,,$C344)/$F$325)))</f>
        <v>0</v>
      </c>
      <c r="BE344" s="2">
        <f>IF($F$325="n/a",0,IF(BE$327&lt;=$C344,0,IF(BE$327&gt;($F$325+$C344),INDEX($D$339:$W$339,,$C344)-SUM($D344:BD344),INDEX($D$339:$W$339,,$C344)/$F$325)))</f>
        <v>0</v>
      </c>
      <c r="BF344" s="2">
        <f>IF($F$325="n/a",0,IF(BF$327&lt;=$C344,0,IF(BF$327&gt;($F$325+$C344),INDEX($D$339:$W$339,,$C344)-SUM($D344:BE344),INDEX($D$339:$W$339,,$C344)/$F$325)))</f>
        <v>0</v>
      </c>
      <c r="BG344" s="2">
        <f>IF($F$325="n/a",0,IF(BG$327&lt;=$C344,0,IF(BG$327&gt;($F$325+$C344),INDEX($D$339:$W$339,,$C344)-SUM($D344:BF344),INDEX($D$339:$W$339,,$C344)/$F$325)))</f>
        <v>0</v>
      </c>
      <c r="BH344" s="2">
        <f>IF($F$325="n/a",0,IF(BH$327&lt;=$C344,0,IF(BH$327&gt;($F$325+$C344),INDEX($D$339:$W$339,,$C344)-SUM($D344:BG344),INDEX($D$339:$W$339,,$C344)/$F$325)))</f>
        <v>0</v>
      </c>
      <c r="BI344" s="2">
        <f>IF($F$325="n/a",0,IF(BI$327&lt;=$C344,0,IF(BI$327&gt;($F$325+$C344),INDEX($D$339:$W$339,,$C344)-SUM($D344:BH344),INDEX($D$339:$W$339,,$C344)/$F$325)))</f>
        <v>0</v>
      </c>
      <c r="BJ344" s="2">
        <f>IF($F$325="n/a",0,IF(BJ$327&lt;=$C344,0,IF(BJ$327&gt;($F$325+$C344),INDEX($D$339:$W$339,,$C344)-SUM($D344:BI344),INDEX($D$339:$W$339,,$C344)/$F$325)))</f>
        <v>0</v>
      </c>
      <c r="BK344" s="2">
        <f>IF($F$325="n/a",0,IF(BK$327&lt;=$C344,0,IF(BK$327&gt;($F$325+$C344),INDEX($D$339:$W$339,,$C344)-SUM($D344:BJ344),INDEX($D$339:$W$339,,$C344)/$F$325)))</f>
        <v>0</v>
      </c>
      <c r="BL344" s="2">
        <f>IF($F$325="n/a",0,IF(BL$327&lt;=$C344,0,IF(BL$327&gt;($F$325+$C344),INDEX($D$339:$W$339,,$C344)-SUM($D344:BK344),INDEX($D$339:$W$339,,$C344)/$F$325)))</f>
        <v>0</v>
      </c>
      <c r="BM344" s="2">
        <f>IF($F$325="n/a",0,IF(BM$327&lt;=$C344,0,IF(BM$327&gt;($F$325+$C344),INDEX($D$339:$W$339,,$C344)-SUM($D344:BL344),INDEX($D$339:$W$339,,$C344)/$F$325)))</f>
        <v>0</v>
      </c>
      <c r="BN344" s="2">
        <f>IF($F$325="n/a",0,IF(BN$327&lt;=$C344,0,IF(BN$327&gt;($F$325+$C344),INDEX($D$339:$W$339,,$C344)-SUM($D344:BM344),INDEX($D$339:$W$339,,$C344)/$F$325)))</f>
        <v>0</v>
      </c>
      <c r="BO344" s="2">
        <f>IF($F$325="n/a",0,IF(BO$327&lt;=$C344,0,IF(BO$327&gt;($F$325+$C344),INDEX($D$339:$W$339,,$C344)-SUM($D344:BN344),INDEX($D$339:$W$339,,$C344)/$F$325)))</f>
        <v>0</v>
      </c>
      <c r="BP344" s="2">
        <f>IF($F$325="n/a",0,IF(BP$327&lt;=$C344,0,IF(BP$327&gt;($F$325+$C344),INDEX($D$339:$W$339,,$C344)-SUM($D344:BO344),INDEX($D$339:$W$339,,$C344)/$F$325)))</f>
        <v>0</v>
      </c>
      <c r="BQ344" s="2">
        <f>IF($F$325="n/a",0,IF(BQ$327&lt;=$C344,0,IF(BQ$327&gt;($F$325+$C344),INDEX($D$339:$W$339,,$C344)-SUM($D344:BP344),INDEX($D$339:$W$339,,$C344)/$F$325)))</f>
        <v>0</v>
      </c>
      <c r="BR344" s="2">
        <f>IF($F$325="n/a",0,IF(BR$327&lt;=$C344,0,IF(BR$327&gt;($F$325+$C344),INDEX($D$339:$W$339,,$C344)-SUM($D344:BQ344),INDEX($D$339:$W$339,,$C344)/$F$325)))</f>
        <v>0</v>
      </c>
      <c r="BS344" s="2">
        <f>IF($F$325="n/a",0,IF(BS$327&lt;=$C344,0,IF(BS$327&gt;($F$325+$C344),INDEX($D$339:$W$339,,$C344)-SUM($D344:BR344),INDEX($D$339:$W$339,,$C344)/$F$325)))</f>
        <v>0</v>
      </c>
    </row>
    <row r="345" spans="2:71">
      <c r="B345" s="24">
        <v>2014</v>
      </c>
      <c r="C345" s="24">
        <v>4</v>
      </c>
      <c r="E345" s="2">
        <f>IF($F$325="n/a",0,IF(E$327&lt;=$C345,0,IF(E$327&gt;($F$325+$C345),INDEX($D$339:$W$339,,$C345)-SUM($D345:D345),INDEX($D$339:$W$339,,$C345)/$F$325)))</f>
        <v>0</v>
      </c>
      <c r="F345" s="2">
        <f>IF($F$325="n/a",0,IF(F$327&lt;=$C345,0,IF(F$327&gt;($F$325+$C345),INDEX($D$339:$W$339,,$C345)-SUM($D345:E345),INDEX($D$339:$W$339,,$C345)/$F$325)))</f>
        <v>0</v>
      </c>
      <c r="G345" s="2">
        <f>IF($F$325="n/a",0,IF(G$327&lt;=$C345,0,IF(G$327&gt;($F$325+$C345),INDEX($D$339:$W$339,,$C345)-SUM($D345:F345),INDEX($D$339:$W$339,,$C345)/$F$325)))</f>
        <v>0</v>
      </c>
      <c r="H345" s="2">
        <f>IF($F$325="n/a",0,IF(H$327&lt;=$C345,0,IF(H$327&gt;($F$325+$C345),INDEX($D$339:$W$339,,$C345)-SUM($D345:G345),INDEX($D$339:$W$339,,$C345)/$F$325)))</f>
        <v>0.85960409833392326</v>
      </c>
      <c r="I345" s="2">
        <f>IF($F$325="n/a",0,IF(I$327&lt;=$C345,0,IF(I$327&gt;($F$325+$C345),INDEX($D$339:$W$339,,$C345)-SUM($D345:H345),INDEX($D$339:$W$339,,$C345)/$F$325)))</f>
        <v>0.85960409833392326</v>
      </c>
      <c r="J345" s="2">
        <f>IF($F$325="n/a",0,IF(J$327&lt;=$C345,0,IF(J$327&gt;($F$325+$C345),INDEX($D$339:$W$339,,$C345)-SUM($D345:I345),INDEX($D$339:$W$339,,$C345)/$F$325)))</f>
        <v>0.85960409833392326</v>
      </c>
      <c r="K345" s="2">
        <f>IF($F$325="n/a",0,IF(K$327&lt;=$C345,0,IF(K$327&gt;($F$325+$C345),INDEX($D$339:$W$339,,$C345)-SUM($D345:J345),INDEX($D$339:$W$339,,$C345)/$F$325)))</f>
        <v>0.85960409833392326</v>
      </c>
      <c r="L345" s="2">
        <f>IF($F$325="n/a",0,IF(L$327&lt;=$C345,0,IF(L$327&gt;($F$325+$C345),INDEX($D$339:$W$339,,$C345)-SUM($D345:K345),INDEX($D$339:$W$339,,$C345)/$F$325)))</f>
        <v>0.85960409833392326</v>
      </c>
      <c r="M345" s="2">
        <f>IF($F$325="n/a",0,IF(M$327&lt;=$C345,0,IF(M$327&gt;($F$325+$C345),INDEX($D$339:$W$339,,$C345)-SUM($D345:L345),INDEX($D$339:$W$339,,$C345)/$F$325)))</f>
        <v>0</v>
      </c>
      <c r="N345" s="170">
        <f>IF($F$325="n/a",0,IF(N$327&lt;=$C345,0,IF(N$327&gt;($F$325+$C345),INDEX($D$339:$W$339,,$C345)-SUM($D345:M345),INDEX($D$339:$W$339,,$C345)/$F$325)))*0.5</f>
        <v>0</v>
      </c>
      <c r="O345" s="2">
        <f>IF($F$325="n/a",0,IF(O$327&lt;=$C345,0,IF(O$327&gt;($F$325+$C345),INDEX($D$339:$W$339,,$C345)-SUM($D345:N345),INDEX($D$339:$W$339,,$C345)/$F$325)))</f>
        <v>0</v>
      </c>
      <c r="P345" s="2">
        <f>IF($F$325="n/a",0,IF(P$327&lt;=$C345,0,IF(P$327&gt;($F$325+$C345),INDEX($D$339:$W$339,,$C345)-SUM($D345:O345),INDEX($D$339:$W$339,,$C345)/$F$325)))</f>
        <v>0</v>
      </c>
      <c r="Q345" s="2">
        <f>IF($F$325="n/a",0,IF(Q$327&lt;=$C345,0,IF(Q$327&gt;($F$325+$C345),INDEX($D$339:$W$339,,$C345)-SUM($D345:P345),INDEX($D$339:$W$339,,$C345)/$F$325)))</f>
        <v>0</v>
      </c>
      <c r="R345" s="2">
        <f>IF($F$325="n/a",0,IF(R$327&lt;=$C345,0,IF(R$327&gt;($F$325+$C345),INDEX($D$339:$W$339,,$C345)-SUM($D345:Q345),INDEX($D$339:$W$339,,$C345)/$F$325)))</f>
        <v>0</v>
      </c>
      <c r="S345" s="2">
        <f>IF($F$325="n/a",0,IF(S$327&lt;=$C345,0,IF(S$327&gt;($F$325+$C345),INDEX($D$339:$W$339,,$C345)-SUM($D345:R345),INDEX($D$339:$W$339,,$C345)/$F$325)))</f>
        <v>0</v>
      </c>
      <c r="T345" s="2">
        <f>IF($F$325="n/a",0,IF(T$327&lt;=$C345,0,IF(T$327&gt;($F$325+$C345),INDEX($D$339:$W$339,,$C345)-SUM($D345:S345),INDEX($D$339:$W$339,,$C345)/$F$325)))</f>
        <v>0</v>
      </c>
      <c r="U345" s="2">
        <f>IF($F$325="n/a",0,IF(U$327&lt;=$C345,0,IF(U$327&gt;($F$325+$C345),INDEX($D$339:$W$339,,$C345)-SUM($D345:T345),INDEX($D$339:$W$339,,$C345)/$F$325)))</f>
        <v>0</v>
      </c>
      <c r="V345" s="2">
        <f>IF($F$325="n/a",0,IF(V$327&lt;=$C345,0,IF(V$327&gt;($F$325+$C345),INDEX($D$339:$W$339,,$C345)-SUM($D345:U345),INDEX($D$339:$W$339,,$C345)/$F$325)))</f>
        <v>0</v>
      </c>
      <c r="W345" s="2">
        <f>IF($F$325="n/a",0,IF(W$327&lt;=$C345,0,IF(W$327&gt;($F$325+$C345),INDEX($D$339:$W$339,,$C345)-SUM($D345:V345),INDEX($D$339:$W$339,,$C345)/$F$325)))</f>
        <v>0</v>
      </c>
      <c r="X345" s="2">
        <f>IF($F$325="n/a",0,IF(X$327&lt;=$C345,0,IF(X$327&gt;($F$325+$C345),INDEX($D$339:$W$339,,$C345)-SUM($D345:W345),INDEX($D$339:$W$339,,$C345)/$F$325)))</f>
        <v>0</v>
      </c>
      <c r="Y345" s="2">
        <f>IF($F$325="n/a",0,IF(Y$327&lt;=$C345,0,IF(Y$327&gt;($F$325+$C345),INDEX($D$339:$W$339,,$C345)-SUM($D345:X345),INDEX($D$339:$W$339,,$C345)/$F$325)))</f>
        <v>0</v>
      </c>
      <c r="Z345" s="2">
        <f>IF($F$325="n/a",0,IF(Z$327&lt;=$C345,0,IF(Z$327&gt;($F$325+$C345),INDEX($D$339:$W$339,,$C345)-SUM($D345:Y345),INDEX($D$339:$W$339,,$C345)/$F$325)))</f>
        <v>0</v>
      </c>
      <c r="AA345" s="2">
        <f>IF($F$325="n/a",0,IF(AA$327&lt;=$C345,0,IF(AA$327&gt;($F$325+$C345),INDEX($D$339:$W$339,,$C345)-SUM($D345:Z345),INDEX($D$339:$W$339,,$C345)/$F$325)))</f>
        <v>0</v>
      </c>
      <c r="AB345" s="2">
        <f>IF($F$325="n/a",0,IF(AB$327&lt;=$C345,0,IF(AB$327&gt;($F$325+$C345),INDEX($D$339:$W$339,,$C345)-SUM($D345:AA345),INDEX($D$339:$W$339,,$C345)/$F$325)))</f>
        <v>0</v>
      </c>
      <c r="AC345" s="2">
        <f>IF($F$325="n/a",0,IF(AC$327&lt;=$C345,0,IF(AC$327&gt;($F$325+$C345),INDEX($D$339:$W$339,,$C345)-SUM($D345:AB345),INDEX($D$339:$W$339,,$C345)/$F$325)))</f>
        <v>0</v>
      </c>
      <c r="AD345" s="2">
        <f>IF($F$325="n/a",0,IF(AD$327&lt;=$C345,0,IF(AD$327&gt;($F$325+$C345),INDEX($D$339:$W$339,,$C345)-SUM($D345:AC345),INDEX($D$339:$W$339,,$C345)/$F$325)))</f>
        <v>0</v>
      </c>
      <c r="AE345" s="2">
        <f>IF($F$325="n/a",0,IF(AE$327&lt;=$C345,0,IF(AE$327&gt;($F$325+$C345),INDEX($D$339:$W$339,,$C345)-SUM($D345:AD345),INDEX($D$339:$W$339,,$C345)/$F$325)))</f>
        <v>0</v>
      </c>
      <c r="AF345" s="2">
        <f>IF($F$325="n/a",0,IF(AF$327&lt;=$C345,0,IF(AF$327&gt;($F$325+$C345),INDEX($D$339:$W$339,,$C345)-SUM($D345:AE345),INDEX($D$339:$W$339,,$C345)/$F$325)))</f>
        <v>0</v>
      </c>
      <c r="AG345" s="2">
        <f>IF($F$325="n/a",0,IF(AG$327&lt;=$C345,0,IF(AG$327&gt;($F$325+$C345),INDEX($D$339:$W$339,,$C345)-SUM($D345:AF345),INDEX($D$339:$W$339,,$C345)/$F$325)))</f>
        <v>0</v>
      </c>
      <c r="AH345" s="2">
        <f>IF($F$325="n/a",0,IF(AH$327&lt;=$C345,0,IF(AH$327&gt;($F$325+$C345),INDEX($D$339:$W$339,,$C345)-SUM($D345:AG345),INDEX($D$339:$W$339,,$C345)/$F$325)))</f>
        <v>0</v>
      </c>
      <c r="AI345" s="2">
        <f>IF($F$325="n/a",0,IF(AI$327&lt;=$C345,0,IF(AI$327&gt;($F$325+$C345),INDEX($D$339:$W$339,,$C345)-SUM($D345:AH345),INDEX($D$339:$W$339,,$C345)/$F$325)))</f>
        <v>0</v>
      </c>
      <c r="AJ345" s="2">
        <f>IF($F$325="n/a",0,IF(AJ$327&lt;=$C345,0,IF(AJ$327&gt;($F$325+$C345),INDEX($D$339:$W$339,,$C345)-SUM($D345:AI345),INDEX($D$339:$W$339,,$C345)/$F$325)))</f>
        <v>0</v>
      </c>
      <c r="AK345" s="2">
        <f>IF($F$325="n/a",0,IF(AK$327&lt;=$C345,0,IF(AK$327&gt;($F$325+$C345),INDEX($D$339:$W$339,,$C345)-SUM($D345:AJ345),INDEX($D$339:$W$339,,$C345)/$F$325)))</f>
        <v>0</v>
      </c>
      <c r="AL345" s="2">
        <f>IF($F$325="n/a",0,IF(AL$327&lt;=$C345,0,IF(AL$327&gt;($F$325+$C345),INDEX($D$339:$W$339,,$C345)-SUM($D345:AK345),INDEX($D$339:$W$339,,$C345)/$F$325)))</f>
        <v>0</v>
      </c>
      <c r="AM345" s="2">
        <f>IF($F$325="n/a",0,IF(AM$327&lt;=$C345,0,IF(AM$327&gt;($F$325+$C345),INDEX($D$339:$W$339,,$C345)-SUM($D345:AL345),INDEX($D$339:$W$339,,$C345)/$F$325)))</f>
        <v>0</v>
      </c>
      <c r="AN345" s="2">
        <f>IF($F$325="n/a",0,IF(AN$327&lt;=$C345,0,IF(AN$327&gt;($F$325+$C345),INDEX($D$339:$W$339,,$C345)-SUM($D345:AM345),INDEX($D$339:$W$339,,$C345)/$F$325)))</f>
        <v>0</v>
      </c>
      <c r="AO345" s="2">
        <f>IF($F$325="n/a",0,IF(AO$327&lt;=$C345,0,IF(AO$327&gt;($F$325+$C345),INDEX($D$339:$W$339,,$C345)-SUM($D345:AN345),INDEX($D$339:$W$339,,$C345)/$F$325)))</f>
        <v>0</v>
      </c>
      <c r="AP345" s="2">
        <f>IF($F$325="n/a",0,IF(AP$327&lt;=$C345,0,IF(AP$327&gt;($F$325+$C345),INDEX($D$339:$W$339,,$C345)-SUM($D345:AO345),INDEX($D$339:$W$339,,$C345)/$F$325)))</f>
        <v>0</v>
      </c>
      <c r="AQ345" s="2">
        <f>IF($F$325="n/a",0,IF(AQ$327&lt;=$C345,0,IF(AQ$327&gt;($F$325+$C345),INDEX($D$339:$W$339,,$C345)-SUM($D345:AP345),INDEX($D$339:$W$339,,$C345)/$F$325)))</f>
        <v>0</v>
      </c>
      <c r="AR345" s="2">
        <f>IF($F$325="n/a",0,IF(AR$327&lt;=$C345,0,IF(AR$327&gt;($F$325+$C345),INDEX($D$339:$W$339,,$C345)-SUM($D345:AQ345),INDEX($D$339:$W$339,,$C345)/$F$325)))</f>
        <v>0</v>
      </c>
      <c r="AS345" s="2">
        <f>IF($F$325="n/a",0,IF(AS$327&lt;=$C345,0,IF(AS$327&gt;($F$325+$C345),INDEX($D$339:$W$339,,$C345)-SUM($D345:AR345),INDEX($D$339:$W$339,,$C345)/$F$325)))</f>
        <v>0</v>
      </c>
      <c r="AT345" s="2">
        <f>IF($F$325="n/a",0,IF(AT$327&lt;=$C345,0,IF(AT$327&gt;($F$325+$C345),INDEX($D$339:$W$339,,$C345)-SUM($D345:AS345),INDEX($D$339:$W$339,,$C345)/$F$325)))</f>
        <v>0</v>
      </c>
      <c r="AU345" s="2">
        <f>IF($F$325="n/a",0,IF(AU$327&lt;=$C345,0,IF(AU$327&gt;($F$325+$C345),INDEX($D$339:$W$339,,$C345)-SUM($D345:AT345),INDEX($D$339:$W$339,,$C345)/$F$325)))</f>
        <v>0</v>
      </c>
      <c r="AV345" s="2">
        <f>IF($F$325="n/a",0,IF(AV$327&lt;=$C345,0,IF(AV$327&gt;($F$325+$C345),INDEX($D$339:$W$339,,$C345)-SUM($D345:AU345),INDEX($D$339:$W$339,,$C345)/$F$325)))</f>
        <v>0</v>
      </c>
      <c r="AW345" s="2">
        <f>IF($F$325="n/a",0,IF(AW$327&lt;=$C345,0,IF(AW$327&gt;($F$325+$C345),INDEX($D$339:$W$339,,$C345)-SUM($D345:AV345),INDEX($D$339:$W$339,,$C345)/$F$325)))</f>
        <v>0</v>
      </c>
      <c r="AX345" s="2">
        <f>IF($F$325="n/a",0,IF(AX$327&lt;=$C345,0,IF(AX$327&gt;($F$325+$C345),INDEX($D$339:$W$339,,$C345)-SUM($D345:AW345),INDEX($D$339:$W$339,,$C345)/$F$325)))</f>
        <v>0</v>
      </c>
      <c r="AY345" s="2">
        <f>IF($F$325="n/a",0,IF(AY$327&lt;=$C345,0,IF(AY$327&gt;($F$325+$C345),INDEX($D$339:$W$339,,$C345)-SUM($D345:AX345),INDEX($D$339:$W$339,,$C345)/$F$325)))</f>
        <v>0</v>
      </c>
      <c r="AZ345" s="2">
        <f>IF($F$325="n/a",0,IF(AZ$327&lt;=$C345,0,IF(AZ$327&gt;($F$325+$C345),INDEX($D$339:$W$339,,$C345)-SUM($D345:AY345),INDEX($D$339:$W$339,,$C345)/$F$325)))</f>
        <v>0</v>
      </c>
      <c r="BA345" s="2">
        <f>IF($F$325="n/a",0,IF(BA$327&lt;=$C345,0,IF(BA$327&gt;($F$325+$C345),INDEX($D$339:$W$339,,$C345)-SUM($D345:AZ345),INDEX($D$339:$W$339,,$C345)/$F$325)))</f>
        <v>0</v>
      </c>
      <c r="BB345" s="2">
        <f>IF($F$325="n/a",0,IF(BB$327&lt;=$C345,0,IF(BB$327&gt;($F$325+$C345),INDEX($D$339:$W$339,,$C345)-SUM($D345:BA345),INDEX($D$339:$W$339,,$C345)/$F$325)))</f>
        <v>0</v>
      </c>
      <c r="BC345" s="2">
        <f>IF($F$325="n/a",0,IF(BC$327&lt;=$C345,0,IF(BC$327&gt;($F$325+$C345),INDEX($D$339:$W$339,,$C345)-SUM($D345:BB345),INDEX($D$339:$W$339,,$C345)/$F$325)))</f>
        <v>0</v>
      </c>
      <c r="BD345" s="2">
        <f>IF($F$325="n/a",0,IF(BD$327&lt;=$C345,0,IF(BD$327&gt;($F$325+$C345),INDEX($D$339:$W$339,,$C345)-SUM($D345:BC345),INDEX($D$339:$W$339,,$C345)/$F$325)))</f>
        <v>0</v>
      </c>
      <c r="BE345" s="2">
        <f>IF($F$325="n/a",0,IF(BE$327&lt;=$C345,0,IF(BE$327&gt;($F$325+$C345),INDEX($D$339:$W$339,,$C345)-SUM($D345:BD345),INDEX($D$339:$W$339,,$C345)/$F$325)))</f>
        <v>0</v>
      </c>
      <c r="BF345" s="2">
        <f>IF($F$325="n/a",0,IF(BF$327&lt;=$C345,0,IF(BF$327&gt;($F$325+$C345),INDEX($D$339:$W$339,,$C345)-SUM($D345:BE345),INDEX($D$339:$W$339,,$C345)/$F$325)))</f>
        <v>0</v>
      </c>
      <c r="BG345" s="2">
        <f>IF($F$325="n/a",0,IF(BG$327&lt;=$C345,0,IF(BG$327&gt;($F$325+$C345),INDEX($D$339:$W$339,,$C345)-SUM($D345:BF345),INDEX($D$339:$W$339,,$C345)/$F$325)))</f>
        <v>0</v>
      </c>
      <c r="BH345" s="2">
        <f>IF($F$325="n/a",0,IF(BH$327&lt;=$C345,0,IF(BH$327&gt;($F$325+$C345),INDEX($D$339:$W$339,,$C345)-SUM($D345:BG345),INDEX($D$339:$W$339,,$C345)/$F$325)))</f>
        <v>0</v>
      </c>
      <c r="BI345" s="2">
        <f>IF($F$325="n/a",0,IF(BI$327&lt;=$C345,0,IF(BI$327&gt;($F$325+$C345),INDEX($D$339:$W$339,,$C345)-SUM($D345:BH345),INDEX($D$339:$W$339,,$C345)/$F$325)))</f>
        <v>0</v>
      </c>
      <c r="BJ345" s="2">
        <f>IF($F$325="n/a",0,IF(BJ$327&lt;=$C345,0,IF(BJ$327&gt;($F$325+$C345),INDEX($D$339:$W$339,,$C345)-SUM($D345:BI345),INDEX($D$339:$W$339,,$C345)/$F$325)))</f>
        <v>0</v>
      </c>
      <c r="BK345" s="2">
        <f>IF($F$325="n/a",0,IF(BK$327&lt;=$C345,0,IF(BK$327&gt;($F$325+$C345),INDEX($D$339:$W$339,,$C345)-SUM($D345:BJ345),INDEX($D$339:$W$339,,$C345)/$F$325)))</f>
        <v>0</v>
      </c>
      <c r="BL345" s="2">
        <f>IF($F$325="n/a",0,IF(BL$327&lt;=$C345,0,IF(BL$327&gt;($F$325+$C345),INDEX($D$339:$W$339,,$C345)-SUM($D345:BK345),INDEX($D$339:$W$339,,$C345)/$F$325)))</f>
        <v>0</v>
      </c>
      <c r="BM345" s="2">
        <f>IF($F$325="n/a",0,IF(BM$327&lt;=$C345,0,IF(BM$327&gt;($F$325+$C345),INDEX($D$339:$W$339,,$C345)-SUM($D345:BL345),INDEX($D$339:$W$339,,$C345)/$F$325)))</f>
        <v>0</v>
      </c>
      <c r="BN345" s="2">
        <f>IF($F$325="n/a",0,IF(BN$327&lt;=$C345,0,IF(BN$327&gt;($F$325+$C345),INDEX($D$339:$W$339,,$C345)-SUM($D345:BM345),INDEX($D$339:$W$339,,$C345)/$F$325)))</f>
        <v>0</v>
      </c>
      <c r="BO345" s="2">
        <f>IF($F$325="n/a",0,IF(BO$327&lt;=$C345,0,IF(BO$327&gt;($F$325+$C345),INDEX($D$339:$W$339,,$C345)-SUM($D345:BN345),INDEX($D$339:$W$339,,$C345)/$F$325)))</f>
        <v>0</v>
      </c>
      <c r="BP345" s="2">
        <f>IF($F$325="n/a",0,IF(BP$327&lt;=$C345,0,IF(BP$327&gt;($F$325+$C345),INDEX($D$339:$W$339,,$C345)-SUM($D345:BO345),INDEX($D$339:$W$339,,$C345)/$F$325)))</f>
        <v>0</v>
      </c>
      <c r="BQ345" s="2">
        <f>IF($F$325="n/a",0,IF(BQ$327&lt;=$C345,0,IF(BQ$327&gt;($F$325+$C345),INDEX($D$339:$W$339,,$C345)-SUM($D345:BP345),INDEX($D$339:$W$339,,$C345)/$F$325)))</f>
        <v>0</v>
      </c>
      <c r="BR345" s="2">
        <f>IF($F$325="n/a",0,IF(BR$327&lt;=$C345,0,IF(BR$327&gt;($F$325+$C345),INDEX($D$339:$W$339,,$C345)-SUM($D345:BQ345),INDEX($D$339:$W$339,,$C345)/$F$325)))</f>
        <v>0</v>
      </c>
      <c r="BS345" s="2">
        <f>IF($F$325="n/a",0,IF(BS$327&lt;=$C345,0,IF(BS$327&gt;($F$325+$C345),INDEX($D$339:$W$339,,$C345)-SUM($D345:BR345),INDEX($D$339:$W$339,,$C345)/$F$325)))</f>
        <v>0</v>
      </c>
    </row>
    <row r="346" spans="2:71">
      <c r="B346" s="24">
        <v>2015</v>
      </c>
      <c r="C346" s="24">
        <v>5</v>
      </c>
      <c r="E346" s="2">
        <f>IF($F$325="n/a",0,IF(E$327&lt;=$C346,0,IF(E$327&gt;($F$325+$C346),INDEX($D$339:$W$339,,$C346)-SUM($D346:D346),INDEX($D$339:$W$339,,$C346)/$F$325)))</f>
        <v>0</v>
      </c>
      <c r="F346" s="2">
        <f>IF($F$325="n/a",0,IF(F$327&lt;=$C346,0,IF(F$327&gt;($F$325+$C346),INDEX($D$339:$W$339,,$C346)-SUM($D346:E346),INDEX($D$339:$W$339,,$C346)/$F$325)))</f>
        <v>0</v>
      </c>
      <c r="G346" s="2">
        <f>IF($F$325="n/a",0,IF(G$327&lt;=$C346,0,IF(G$327&gt;($F$325+$C346),INDEX($D$339:$W$339,,$C346)-SUM($D346:F346),INDEX($D$339:$W$339,,$C346)/$F$325)))</f>
        <v>0</v>
      </c>
      <c r="H346" s="2">
        <f>IF($F$325="n/a",0,IF(H$327&lt;=$C346,0,IF(H$327&gt;($F$325+$C346),INDEX($D$339:$W$339,,$C346)-SUM($D346:G346),INDEX($D$339:$W$339,,$C346)/$F$325)))</f>
        <v>0</v>
      </c>
      <c r="I346" s="2">
        <f>IF($F$325="n/a",0,IF(I$327&lt;=$C346,0,IF(I$327&gt;($F$325+$C346),INDEX($D$339:$W$339,,$C346)-SUM($D346:H346),INDEX($D$339:$W$339,,$C346)/$F$325)))</f>
        <v>1.0987383414804337</v>
      </c>
      <c r="J346" s="2">
        <f>IF($F$325="n/a",0,IF(J$327&lt;=$C346,0,IF(J$327&gt;($F$325+$C346),INDEX($D$339:$W$339,,$C346)-SUM($D346:I346),INDEX($D$339:$W$339,,$C346)/$F$325)))</f>
        <v>1.0987383414804337</v>
      </c>
      <c r="K346" s="2">
        <f>IF($F$325="n/a",0,IF(K$327&lt;=$C346,0,IF(K$327&gt;($F$325+$C346),INDEX($D$339:$W$339,,$C346)-SUM($D346:J346),INDEX($D$339:$W$339,,$C346)/$F$325)))</f>
        <v>1.0987383414804337</v>
      </c>
      <c r="L346" s="2">
        <f>IF($F$325="n/a",0,IF(L$327&lt;=$C346,0,IF(L$327&gt;($F$325+$C346),INDEX($D$339:$W$339,,$C346)-SUM($D346:K346),INDEX($D$339:$W$339,,$C346)/$F$325)))</f>
        <v>1.0987383414804337</v>
      </c>
      <c r="M346" s="2">
        <f>IF($F$325="n/a",0,IF(M$327&lt;=$C346,0,IF(M$327&gt;($F$325+$C346),INDEX($D$339:$W$339,,$C346)-SUM($D346:L346),INDEX($D$339:$W$339,,$C346)/$F$325)))</f>
        <v>1.0987383414804337</v>
      </c>
      <c r="N346" s="170">
        <f>IF($F$325="n/a",0,IF(N$327&lt;=$C346,0,IF(N$327&gt;($F$325+$C346),INDEX($D$339:$W$339,,$C346)-SUM($D346:M346),INDEX($D$339:$W$339,,$C346)/$F$325)))*0.5</f>
        <v>-4.4408920985006262E-16</v>
      </c>
      <c r="O346" s="2">
        <f>IF($F$325="n/a",0,IF(O$327&lt;=$C346,0,IF(O$327&gt;($F$325+$C346),INDEX($D$339:$W$339,,$C346)-SUM($D346:N346),INDEX($D$339:$W$339,,$C346)/$F$325)))</f>
        <v>-8.8817841970012523E-16</v>
      </c>
      <c r="P346" s="2">
        <f>IF($F$325="n/a",0,IF(P$327&lt;=$C346,0,IF(P$327&gt;($F$325+$C346),INDEX($D$339:$W$339,,$C346)-SUM($D346:O346),INDEX($D$339:$W$339,,$C346)/$F$325)))</f>
        <v>0</v>
      </c>
      <c r="Q346" s="2">
        <f>IF($F$325="n/a",0,IF(Q$327&lt;=$C346,0,IF(Q$327&gt;($F$325+$C346),INDEX($D$339:$W$339,,$C346)-SUM($D346:P346),INDEX($D$339:$W$339,,$C346)/$F$325)))</f>
        <v>0</v>
      </c>
      <c r="R346" s="2">
        <f>IF($F$325="n/a",0,IF(R$327&lt;=$C346,0,IF(R$327&gt;($F$325+$C346),INDEX($D$339:$W$339,,$C346)-SUM($D346:Q346),INDEX($D$339:$W$339,,$C346)/$F$325)))</f>
        <v>0</v>
      </c>
      <c r="S346" s="2">
        <f>IF($F$325="n/a",0,IF(S$327&lt;=$C346,0,IF(S$327&gt;($F$325+$C346),INDEX($D$339:$W$339,,$C346)-SUM($D346:R346),INDEX($D$339:$W$339,,$C346)/$F$325)))</f>
        <v>0</v>
      </c>
      <c r="T346" s="2">
        <f>IF($F$325="n/a",0,IF(T$327&lt;=$C346,0,IF(T$327&gt;($F$325+$C346),INDEX($D$339:$W$339,,$C346)-SUM($D346:S346),INDEX($D$339:$W$339,,$C346)/$F$325)))</f>
        <v>0</v>
      </c>
      <c r="U346" s="2">
        <f>IF($F$325="n/a",0,IF(U$327&lt;=$C346,0,IF(U$327&gt;($F$325+$C346),INDEX($D$339:$W$339,,$C346)-SUM($D346:T346),INDEX($D$339:$W$339,,$C346)/$F$325)))</f>
        <v>0</v>
      </c>
      <c r="V346" s="2">
        <f>IF($F$325="n/a",0,IF(V$327&lt;=$C346,0,IF(V$327&gt;($F$325+$C346),INDEX($D$339:$W$339,,$C346)-SUM($D346:U346),INDEX($D$339:$W$339,,$C346)/$F$325)))</f>
        <v>0</v>
      </c>
      <c r="W346" s="2">
        <f>IF($F$325="n/a",0,IF(W$327&lt;=$C346,0,IF(W$327&gt;($F$325+$C346),INDEX($D$339:$W$339,,$C346)-SUM($D346:V346),INDEX($D$339:$W$339,,$C346)/$F$325)))</f>
        <v>0</v>
      </c>
      <c r="X346" s="2">
        <f>IF($F$325="n/a",0,IF(X$327&lt;=$C346,0,IF(X$327&gt;($F$325+$C346),INDEX($D$339:$W$339,,$C346)-SUM($D346:W346),INDEX($D$339:$W$339,,$C346)/$F$325)))</f>
        <v>0</v>
      </c>
      <c r="Y346" s="2">
        <f>IF($F$325="n/a",0,IF(Y$327&lt;=$C346,0,IF(Y$327&gt;($F$325+$C346),INDEX($D$339:$W$339,,$C346)-SUM($D346:X346),INDEX($D$339:$W$339,,$C346)/$F$325)))</f>
        <v>0</v>
      </c>
      <c r="Z346" s="2">
        <f>IF($F$325="n/a",0,IF(Z$327&lt;=$C346,0,IF(Z$327&gt;($F$325+$C346),INDEX($D$339:$W$339,,$C346)-SUM($D346:Y346),INDEX($D$339:$W$339,,$C346)/$F$325)))</f>
        <v>0</v>
      </c>
      <c r="AA346" s="2">
        <f>IF($F$325="n/a",0,IF(AA$327&lt;=$C346,0,IF(AA$327&gt;($F$325+$C346),INDEX($D$339:$W$339,,$C346)-SUM($D346:Z346),INDEX($D$339:$W$339,,$C346)/$F$325)))</f>
        <v>0</v>
      </c>
      <c r="AB346" s="2">
        <f>IF($F$325="n/a",0,IF(AB$327&lt;=$C346,0,IF(AB$327&gt;($F$325+$C346),INDEX($D$339:$W$339,,$C346)-SUM($D346:AA346),INDEX($D$339:$W$339,,$C346)/$F$325)))</f>
        <v>0</v>
      </c>
      <c r="AC346" s="2">
        <f>IF($F$325="n/a",0,IF(AC$327&lt;=$C346,0,IF(AC$327&gt;($F$325+$C346),INDEX($D$339:$W$339,,$C346)-SUM($D346:AB346),INDEX($D$339:$W$339,,$C346)/$F$325)))</f>
        <v>0</v>
      </c>
      <c r="AD346" s="2">
        <f>IF($F$325="n/a",0,IF(AD$327&lt;=$C346,0,IF(AD$327&gt;($F$325+$C346),INDEX($D$339:$W$339,,$C346)-SUM($D346:AC346),INDEX($D$339:$W$339,,$C346)/$F$325)))</f>
        <v>0</v>
      </c>
      <c r="AE346" s="2">
        <f>IF($F$325="n/a",0,IF(AE$327&lt;=$C346,0,IF(AE$327&gt;($F$325+$C346),INDEX($D$339:$W$339,,$C346)-SUM($D346:AD346),INDEX($D$339:$W$339,,$C346)/$F$325)))</f>
        <v>0</v>
      </c>
      <c r="AF346" s="2">
        <f>IF($F$325="n/a",0,IF(AF$327&lt;=$C346,0,IF(AF$327&gt;($F$325+$C346),INDEX($D$339:$W$339,,$C346)-SUM($D346:AE346),INDEX($D$339:$W$339,,$C346)/$F$325)))</f>
        <v>0</v>
      </c>
      <c r="AG346" s="2">
        <f>IF($F$325="n/a",0,IF(AG$327&lt;=$C346,0,IF(AG$327&gt;($F$325+$C346),INDEX($D$339:$W$339,,$C346)-SUM($D346:AF346),INDEX($D$339:$W$339,,$C346)/$F$325)))</f>
        <v>0</v>
      </c>
      <c r="AH346" s="2">
        <f>IF($F$325="n/a",0,IF(AH$327&lt;=$C346,0,IF(AH$327&gt;($F$325+$C346),INDEX($D$339:$W$339,,$C346)-SUM($D346:AG346),INDEX($D$339:$W$339,,$C346)/$F$325)))</f>
        <v>0</v>
      </c>
      <c r="AI346" s="2">
        <f>IF($F$325="n/a",0,IF(AI$327&lt;=$C346,0,IF(AI$327&gt;($F$325+$C346),INDEX($D$339:$W$339,,$C346)-SUM($D346:AH346),INDEX($D$339:$W$339,,$C346)/$F$325)))</f>
        <v>0</v>
      </c>
      <c r="AJ346" s="2">
        <f>IF($F$325="n/a",0,IF(AJ$327&lt;=$C346,0,IF(AJ$327&gt;($F$325+$C346),INDEX($D$339:$W$339,,$C346)-SUM($D346:AI346),INDEX($D$339:$W$339,,$C346)/$F$325)))</f>
        <v>0</v>
      </c>
      <c r="AK346" s="2">
        <f>IF($F$325="n/a",0,IF(AK$327&lt;=$C346,0,IF(AK$327&gt;($F$325+$C346),INDEX($D$339:$W$339,,$C346)-SUM($D346:AJ346),INDEX($D$339:$W$339,,$C346)/$F$325)))</f>
        <v>0</v>
      </c>
      <c r="AL346" s="2">
        <f>IF($F$325="n/a",0,IF(AL$327&lt;=$C346,0,IF(AL$327&gt;($F$325+$C346),INDEX($D$339:$W$339,,$C346)-SUM($D346:AK346),INDEX($D$339:$W$339,,$C346)/$F$325)))</f>
        <v>0</v>
      </c>
      <c r="AM346" s="2">
        <f>IF($F$325="n/a",0,IF(AM$327&lt;=$C346,0,IF(AM$327&gt;($F$325+$C346),INDEX($D$339:$W$339,,$C346)-SUM($D346:AL346),INDEX($D$339:$W$339,,$C346)/$F$325)))</f>
        <v>0</v>
      </c>
      <c r="AN346" s="2">
        <f>IF($F$325="n/a",0,IF(AN$327&lt;=$C346,0,IF(AN$327&gt;($F$325+$C346),INDEX($D$339:$W$339,,$C346)-SUM($D346:AM346),INDEX($D$339:$W$339,,$C346)/$F$325)))</f>
        <v>0</v>
      </c>
      <c r="AO346" s="2">
        <f>IF($F$325="n/a",0,IF(AO$327&lt;=$C346,0,IF(AO$327&gt;($F$325+$C346),INDEX($D$339:$W$339,,$C346)-SUM($D346:AN346),INDEX($D$339:$W$339,,$C346)/$F$325)))</f>
        <v>0</v>
      </c>
      <c r="AP346" s="2">
        <f>IF($F$325="n/a",0,IF(AP$327&lt;=$C346,0,IF(AP$327&gt;($F$325+$C346),INDEX($D$339:$W$339,,$C346)-SUM($D346:AO346),INDEX($D$339:$W$339,,$C346)/$F$325)))</f>
        <v>0</v>
      </c>
      <c r="AQ346" s="2">
        <f>IF($F$325="n/a",0,IF(AQ$327&lt;=$C346,0,IF(AQ$327&gt;($F$325+$C346),INDEX($D$339:$W$339,,$C346)-SUM($D346:AP346),INDEX($D$339:$W$339,,$C346)/$F$325)))</f>
        <v>0</v>
      </c>
      <c r="AR346" s="2">
        <f>IF($F$325="n/a",0,IF(AR$327&lt;=$C346,0,IF(AR$327&gt;($F$325+$C346),INDEX($D$339:$W$339,,$C346)-SUM($D346:AQ346),INDEX($D$339:$W$339,,$C346)/$F$325)))</f>
        <v>0</v>
      </c>
      <c r="AS346" s="2">
        <f>IF($F$325="n/a",0,IF(AS$327&lt;=$C346,0,IF(AS$327&gt;($F$325+$C346),INDEX($D$339:$W$339,,$C346)-SUM($D346:AR346),INDEX($D$339:$W$339,,$C346)/$F$325)))</f>
        <v>0</v>
      </c>
      <c r="AT346" s="2">
        <f>IF($F$325="n/a",0,IF(AT$327&lt;=$C346,0,IF(AT$327&gt;($F$325+$C346),INDEX($D$339:$W$339,,$C346)-SUM($D346:AS346),INDEX($D$339:$W$339,,$C346)/$F$325)))</f>
        <v>0</v>
      </c>
      <c r="AU346" s="2">
        <f>IF($F$325="n/a",0,IF(AU$327&lt;=$C346,0,IF(AU$327&gt;($F$325+$C346),INDEX($D$339:$W$339,,$C346)-SUM($D346:AT346),INDEX($D$339:$W$339,,$C346)/$F$325)))</f>
        <v>0</v>
      </c>
      <c r="AV346" s="2">
        <f>IF($F$325="n/a",0,IF(AV$327&lt;=$C346,0,IF(AV$327&gt;($F$325+$C346),INDEX($D$339:$W$339,,$C346)-SUM($D346:AU346),INDEX($D$339:$W$339,,$C346)/$F$325)))</f>
        <v>0</v>
      </c>
      <c r="AW346" s="2">
        <f>IF($F$325="n/a",0,IF(AW$327&lt;=$C346,0,IF(AW$327&gt;($F$325+$C346),INDEX($D$339:$W$339,,$C346)-SUM($D346:AV346),INDEX($D$339:$W$339,,$C346)/$F$325)))</f>
        <v>0</v>
      </c>
      <c r="AX346" s="2">
        <f>IF($F$325="n/a",0,IF(AX$327&lt;=$C346,0,IF(AX$327&gt;($F$325+$C346),INDEX($D$339:$W$339,,$C346)-SUM($D346:AW346),INDEX($D$339:$W$339,,$C346)/$F$325)))</f>
        <v>0</v>
      </c>
      <c r="AY346" s="2">
        <f>IF($F$325="n/a",0,IF(AY$327&lt;=$C346,0,IF(AY$327&gt;($F$325+$C346),INDEX($D$339:$W$339,,$C346)-SUM($D346:AX346),INDEX($D$339:$W$339,,$C346)/$F$325)))</f>
        <v>0</v>
      </c>
      <c r="AZ346" s="2">
        <f>IF($F$325="n/a",0,IF(AZ$327&lt;=$C346,0,IF(AZ$327&gt;($F$325+$C346),INDEX($D$339:$W$339,,$C346)-SUM($D346:AY346),INDEX($D$339:$W$339,,$C346)/$F$325)))</f>
        <v>0</v>
      </c>
      <c r="BA346" s="2">
        <f>IF($F$325="n/a",0,IF(BA$327&lt;=$C346,0,IF(BA$327&gt;($F$325+$C346),INDEX($D$339:$W$339,,$C346)-SUM($D346:AZ346),INDEX($D$339:$W$339,,$C346)/$F$325)))</f>
        <v>0</v>
      </c>
      <c r="BB346" s="2">
        <f>IF($F$325="n/a",0,IF(BB$327&lt;=$C346,0,IF(BB$327&gt;($F$325+$C346),INDEX($D$339:$W$339,,$C346)-SUM($D346:BA346),INDEX($D$339:$W$339,,$C346)/$F$325)))</f>
        <v>0</v>
      </c>
      <c r="BC346" s="2">
        <f>IF($F$325="n/a",0,IF(BC$327&lt;=$C346,0,IF(BC$327&gt;($F$325+$C346),INDEX($D$339:$W$339,,$C346)-SUM($D346:BB346),INDEX($D$339:$W$339,,$C346)/$F$325)))</f>
        <v>0</v>
      </c>
      <c r="BD346" s="2">
        <f>IF($F$325="n/a",0,IF(BD$327&lt;=$C346,0,IF(BD$327&gt;($F$325+$C346),INDEX($D$339:$W$339,,$C346)-SUM($D346:BC346),INDEX($D$339:$W$339,,$C346)/$F$325)))</f>
        <v>0</v>
      </c>
      <c r="BE346" s="2">
        <f>IF($F$325="n/a",0,IF(BE$327&lt;=$C346,0,IF(BE$327&gt;($F$325+$C346),INDEX($D$339:$W$339,,$C346)-SUM($D346:BD346),INDEX($D$339:$W$339,,$C346)/$F$325)))</f>
        <v>0</v>
      </c>
      <c r="BF346" s="2">
        <f>IF($F$325="n/a",0,IF(BF$327&lt;=$C346,0,IF(BF$327&gt;($F$325+$C346),INDEX($D$339:$W$339,,$C346)-SUM($D346:BE346),INDEX($D$339:$W$339,,$C346)/$F$325)))</f>
        <v>0</v>
      </c>
      <c r="BG346" s="2">
        <f>IF($F$325="n/a",0,IF(BG$327&lt;=$C346,0,IF(BG$327&gt;($F$325+$C346),INDEX($D$339:$W$339,,$C346)-SUM($D346:BF346),INDEX($D$339:$W$339,,$C346)/$F$325)))</f>
        <v>0</v>
      </c>
      <c r="BH346" s="2">
        <f>IF($F$325="n/a",0,IF(BH$327&lt;=$C346,0,IF(BH$327&gt;($F$325+$C346),INDEX($D$339:$W$339,,$C346)-SUM($D346:BG346),INDEX($D$339:$W$339,,$C346)/$F$325)))</f>
        <v>0</v>
      </c>
      <c r="BI346" s="2">
        <f>IF($F$325="n/a",0,IF(BI$327&lt;=$C346,0,IF(BI$327&gt;($F$325+$C346),INDEX($D$339:$W$339,,$C346)-SUM($D346:BH346),INDEX($D$339:$W$339,,$C346)/$F$325)))</f>
        <v>0</v>
      </c>
      <c r="BJ346" s="2">
        <f>IF($F$325="n/a",0,IF(BJ$327&lt;=$C346,0,IF(BJ$327&gt;($F$325+$C346),INDEX($D$339:$W$339,,$C346)-SUM($D346:BI346),INDEX($D$339:$W$339,,$C346)/$F$325)))</f>
        <v>0</v>
      </c>
      <c r="BK346" s="2">
        <f>IF($F$325="n/a",0,IF(BK$327&lt;=$C346,0,IF(BK$327&gt;($F$325+$C346),INDEX($D$339:$W$339,,$C346)-SUM($D346:BJ346),INDEX($D$339:$W$339,,$C346)/$F$325)))</f>
        <v>0</v>
      </c>
      <c r="BL346" s="2">
        <f>IF($F$325="n/a",0,IF(BL$327&lt;=$C346,0,IF(BL$327&gt;($F$325+$C346),INDEX($D$339:$W$339,,$C346)-SUM($D346:BK346),INDEX($D$339:$W$339,,$C346)/$F$325)))</f>
        <v>0</v>
      </c>
      <c r="BM346" s="2">
        <f>IF($F$325="n/a",0,IF(BM$327&lt;=$C346,0,IF(BM$327&gt;($F$325+$C346),INDEX($D$339:$W$339,,$C346)-SUM($D346:BL346),INDEX($D$339:$W$339,,$C346)/$F$325)))</f>
        <v>0</v>
      </c>
      <c r="BN346" s="2">
        <f>IF($F$325="n/a",0,IF(BN$327&lt;=$C346,0,IF(BN$327&gt;($F$325+$C346),INDEX($D$339:$W$339,,$C346)-SUM($D346:BM346),INDEX($D$339:$W$339,,$C346)/$F$325)))</f>
        <v>0</v>
      </c>
      <c r="BO346" s="2">
        <f>IF($F$325="n/a",0,IF(BO$327&lt;=$C346,0,IF(BO$327&gt;($F$325+$C346),INDEX($D$339:$W$339,,$C346)-SUM($D346:BN346),INDEX($D$339:$W$339,,$C346)/$F$325)))</f>
        <v>0</v>
      </c>
      <c r="BP346" s="2">
        <f>IF($F$325="n/a",0,IF(BP$327&lt;=$C346,0,IF(BP$327&gt;($F$325+$C346),INDEX($D$339:$W$339,,$C346)-SUM($D346:BO346),INDEX($D$339:$W$339,,$C346)/$F$325)))</f>
        <v>0</v>
      </c>
      <c r="BQ346" s="2">
        <f>IF($F$325="n/a",0,IF(BQ$327&lt;=$C346,0,IF(BQ$327&gt;($F$325+$C346),INDEX($D$339:$W$339,,$C346)-SUM($D346:BP346),INDEX($D$339:$W$339,,$C346)/$F$325)))</f>
        <v>0</v>
      </c>
      <c r="BR346" s="2">
        <f>IF($F$325="n/a",0,IF(BR$327&lt;=$C346,0,IF(BR$327&gt;($F$325+$C346),INDEX($D$339:$W$339,,$C346)-SUM($D346:BQ346),INDEX($D$339:$W$339,,$C346)/$F$325)))</f>
        <v>0</v>
      </c>
      <c r="BS346" s="2">
        <f>IF($F$325="n/a",0,IF(BS$327&lt;=$C346,0,IF(BS$327&gt;($F$325+$C346),INDEX($D$339:$W$339,,$C346)-SUM($D346:BR346),INDEX($D$339:$W$339,,$C346)/$F$325)))</f>
        <v>0</v>
      </c>
    </row>
    <row r="347" spans="2:71">
      <c r="B347" s="24">
        <v>2016</v>
      </c>
      <c r="C347" s="24">
        <v>6</v>
      </c>
      <c r="E347" s="2">
        <f>IF($F$325="n/a",0,IF(E$327&lt;=$C347,0,IF(E$327&gt;($F$325+$C347),INDEX($D$339:$W$339,,$C347)-SUM($D347:D347),INDEX($D$339:$W$339,,$C347)/$F$325)))</f>
        <v>0</v>
      </c>
      <c r="F347" s="2">
        <f>IF($F$325="n/a",0,IF(F$327&lt;=$C347,0,IF(F$327&gt;($F$325+$C347),INDEX($D$339:$W$339,,$C347)-SUM($D347:E347),INDEX($D$339:$W$339,,$C347)/$F$325)))</f>
        <v>0</v>
      </c>
      <c r="G347" s="2">
        <f>IF($F$325="n/a",0,IF(G$327&lt;=$C347,0,IF(G$327&gt;($F$325+$C347),INDEX($D$339:$W$339,,$C347)-SUM($D347:F347),INDEX($D$339:$W$339,,$C347)/$F$325)))</f>
        <v>0</v>
      </c>
      <c r="H347" s="2">
        <f>IF($F$325="n/a",0,IF(H$327&lt;=$C347,0,IF(H$327&gt;($F$325+$C347),INDEX($D$339:$W$339,,$C347)-SUM($D347:G347),INDEX($D$339:$W$339,,$C347)/$F$325)))</f>
        <v>0</v>
      </c>
      <c r="I347" s="2">
        <f>IF($F$325="n/a",0,IF(I$327&lt;=$C347,0,IF(I$327&gt;($F$325+$C347),INDEX($D$339:$W$339,,$C347)-SUM($D347:H347),INDEX($D$339:$W$339,,$C347)/$F$325)))</f>
        <v>0</v>
      </c>
      <c r="J347" s="2">
        <f>IF($F$325="n/a",0,IF(J$327&lt;=$C347,0,IF(J$327&gt;($F$325+$C347),INDEX($D$339:$W$339,,$C347)-SUM($D347:I347),INDEX($D$339:$W$339,,$C347)/$F$325)))</f>
        <v>0.4852423836296863</v>
      </c>
      <c r="K347" s="2">
        <f>IF($F$325="n/a",0,IF(K$327&lt;=$C347,0,IF(K$327&gt;($F$325+$C347),INDEX($D$339:$W$339,,$C347)-SUM($D347:J347),INDEX($D$339:$W$339,,$C347)/$F$325)))</f>
        <v>0.4852423836296863</v>
      </c>
      <c r="L347" s="2">
        <f>IF($F$325="n/a",0,IF(L$327&lt;=$C347,0,IF(L$327&gt;($F$325+$C347),INDEX($D$339:$W$339,,$C347)-SUM($D347:K347),INDEX($D$339:$W$339,,$C347)/$F$325)))</f>
        <v>0.4852423836296863</v>
      </c>
      <c r="M347" s="2">
        <f>IF($F$325="n/a",0,IF(M$327&lt;=$C347,0,IF(M$327&gt;($F$325+$C347),INDEX($D$339:$W$339,,$C347)-SUM($D347:L347),INDEX($D$339:$W$339,,$C347)/$F$325)))</f>
        <v>0.4852423836296863</v>
      </c>
      <c r="N347" s="170">
        <f>IF($F$325="n/a",0,IF(N$327&lt;=$C347,0,IF(N$327&gt;($F$325+$C347),INDEX($D$339:$W$339,,$C347)-SUM($D347:M347),INDEX($D$339:$W$339,,$C347)/$F$325)))*0.5</f>
        <v>0.24262119181484315</v>
      </c>
      <c r="O347" s="2">
        <f>IF($F$325="n/a",0,IF(O$327&lt;=$C347,0,IF(O$327&gt;($F$325+$C347),INDEX($D$339:$W$339,,$C347)-SUM($D347:N347),INDEX($D$339:$W$339,,$C347)/$F$325)))</f>
        <v>0.24262119181484287</v>
      </c>
      <c r="P347" s="2">
        <f>IF($F$325="n/a",0,IF(P$327&lt;=$C347,0,IF(P$327&gt;($F$325+$C347),INDEX($D$339:$W$339,,$C347)-SUM($D347:O347),INDEX($D$339:$W$339,,$C347)/$F$325)))</f>
        <v>0</v>
      </c>
      <c r="Q347" s="2">
        <f>IF($F$325="n/a",0,IF(Q$327&lt;=$C347,0,IF(Q$327&gt;($F$325+$C347),INDEX($D$339:$W$339,,$C347)-SUM($D347:P347),INDEX($D$339:$W$339,,$C347)/$F$325)))</f>
        <v>0</v>
      </c>
      <c r="R347" s="2">
        <f>IF($F$325="n/a",0,IF(R$327&lt;=$C347,0,IF(R$327&gt;($F$325+$C347),INDEX($D$339:$W$339,,$C347)-SUM($D347:Q347),INDEX($D$339:$W$339,,$C347)/$F$325)))</f>
        <v>0</v>
      </c>
      <c r="S347" s="2">
        <f>IF($F$325="n/a",0,IF(S$327&lt;=$C347,0,IF(S$327&gt;($F$325+$C347),INDEX($D$339:$W$339,,$C347)-SUM($D347:R347),INDEX($D$339:$W$339,,$C347)/$F$325)))</f>
        <v>0</v>
      </c>
      <c r="T347" s="2">
        <f>IF($F$325="n/a",0,IF(T$327&lt;=$C347,0,IF(T$327&gt;($F$325+$C347),INDEX($D$339:$W$339,,$C347)-SUM($D347:S347),INDEX($D$339:$W$339,,$C347)/$F$325)))</f>
        <v>0</v>
      </c>
      <c r="U347" s="2">
        <f>IF($F$325="n/a",0,IF(U$327&lt;=$C347,0,IF(U$327&gt;($F$325+$C347),INDEX($D$339:$W$339,,$C347)-SUM($D347:T347),INDEX($D$339:$W$339,,$C347)/$F$325)))</f>
        <v>0</v>
      </c>
      <c r="V347" s="2">
        <f>IF($F$325="n/a",0,IF(V$327&lt;=$C347,0,IF(V$327&gt;($F$325+$C347),INDEX($D$339:$W$339,,$C347)-SUM($D347:U347),INDEX($D$339:$W$339,,$C347)/$F$325)))</f>
        <v>0</v>
      </c>
      <c r="W347" s="2">
        <f>IF($F$325="n/a",0,IF(W$327&lt;=$C347,0,IF(W$327&gt;($F$325+$C347),INDEX($D$339:$W$339,,$C347)-SUM($D347:V347),INDEX($D$339:$W$339,,$C347)/$F$325)))</f>
        <v>0</v>
      </c>
      <c r="X347" s="2">
        <f>IF($F$325="n/a",0,IF(X$327&lt;=$C347,0,IF(X$327&gt;($F$325+$C347),INDEX($D$339:$W$339,,$C347)-SUM($D347:W347),INDEX($D$339:$W$339,,$C347)/$F$325)))</f>
        <v>0</v>
      </c>
      <c r="Y347" s="2">
        <f>IF($F$325="n/a",0,IF(Y$327&lt;=$C347,0,IF(Y$327&gt;($F$325+$C347),INDEX($D$339:$W$339,,$C347)-SUM($D347:X347),INDEX($D$339:$W$339,,$C347)/$F$325)))</f>
        <v>0</v>
      </c>
      <c r="Z347" s="2">
        <f>IF($F$325="n/a",0,IF(Z$327&lt;=$C347,0,IF(Z$327&gt;($F$325+$C347),INDEX($D$339:$W$339,,$C347)-SUM($D347:Y347),INDEX($D$339:$W$339,,$C347)/$F$325)))</f>
        <v>0</v>
      </c>
      <c r="AA347" s="2">
        <f>IF($F$325="n/a",0,IF(AA$327&lt;=$C347,0,IF(AA$327&gt;($F$325+$C347),INDEX($D$339:$W$339,,$C347)-SUM($D347:Z347),INDEX($D$339:$W$339,,$C347)/$F$325)))</f>
        <v>0</v>
      </c>
      <c r="AB347" s="2">
        <f>IF($F$325="n/a",0,IF(AB$327&lt;=$C347,0,IF(AB$327&gt;($F$325+$C347),INDEX($D$339:$W$339,,$C347)-SUM($D347:AA347),INDEX($D$339:$W$339,,$C347)/$F$325)))</f>
        <v>0</v>
      </c>
      <c r="AC347" s="2">
        <f>IF($F$325="n/a",0,IF(AC$327&lt;=$C347,0,IF(AC$327&gt;($F$325+$C347),INDEX($D$339:$W$339,,$C347)-SUM($D347:AB347),INDEX($D$339:$W$339,,$C347)/$F$325)))</f>
        <v>0</v>
      </c>
      <c r="AD347" s="2">
        <f>IF($F$325="n/a",0,IF(AD$327&lt;=$C347,0,IF(AD$327&gt;($F$325+$C347),INDEX($D$339:$W$339,,$C347)-SUM($D347:AC347),INDEX($D$339:$W$339,,$C347)/$F$325)))</f>
        <v>0</v>
      </c>
      <c r="AE347" s="2">
        <f>IF($F$325="n/a",0,IF(AE$327&lt;=$C347,0,IF(AE$327&gt;($F$325+$C347),INDEX($D$339:$W$339,,$C347)-SUM($D347:AD347),INDEX($D$339:$W$339,,$C347)/$F$325)))</f>
        <v>0</v>
      </c>
      <c r="AF347" s="2">
        <f>IF($F$325="n/a",0,IF(AF$327&lt;=$C347,0,IF(AF$327&gt;($F$325+$C347),INDEX($D$339:$W$339,,$C347)-SUM($D347:AE347),INDEX($D$339:$W$339,,$C347)/$F$325)))</f>
        <v>0</v>
      </c>
      <c r="AG347" s="2">
        <f>IF($F$325="n/a",0,IF(AG$327&lt;=$C347,0,IF(AG$327&gt;($F$325+$C347),INDEX($D$339:$W$339,,$C347)-SUM($D347:AF347),INDEX($D$339:$W$339,,$C347)/$F$325)))</f>
        <v>0</v>
      </c>
      <c r="AH347" s="2">
        <f>IF($F$325="n/a",0,IF(AH$327&lt;=$C347,0,IF(AH$327&gt;($F$325+$C347),INDEX($D$339:$W$339,,$C347)-SUM($D347:AG347),INDEX($D$339:$W$339,,$C347)/$F$325)))</f>
        <v>0</v>
      </c>
      <c r="AI347" s="2">
        <f>IF($F$325="n/a",0,IF(AI$327&lt;=$C347,0,IF(AI$327&gt;($F$325+$C347),INDEX($D$339:$W$339,,$C347)-SUM($D347:AH347),INDEX($D$339:$W$339,,$C347)/$F$325)))</f>
        <v>0</v>
      </c>
      <c r="AJ347" s="2">
        <f>IF($F$325="n/a",0,IF(AJ$327&lt;=$C347,0,IF(AJ$327&gt;($F$325+$C347),INDEX($D$339:$W$339,,$C347)-SUM($D347:AI347),INDEX($D$339:$W$339,,$C347)/$F$325)))</f>
        <v>0</v>
      </c>
      <c r="AK347" s="2">
        <f>IF($F$325="n/a",0,IF(AK$327&lt;=$C347,0,IF(AK$327&gt;($F$325+$C347),INDEX($D$339:$W$339,,$C347)-SUM($D347:AJ347),INDEX($D$339:$W$339,,$C347)/$F$325)))</f>
        <v>0</v>
      </c>
      <c r="AL347" s="2">
        <f>IF($F$325="n/a",0,IF(AL$327&lt;=$C347,0,IF(AL$327&gt;($F$325+$C347),INDEX($D$339:$W$339,,$C347)-SUM($D347:AK347),INDEX($D$339:$W$339,,$C347)/$F$325)))</f>
        <v>0</v>
      </c>
      <c r="AM347" s="2">
        <f>IF($F$325="n/a",0,IF(AM$327&lt;=$C347,0,IF(AM$327&gt;($F$325+$C347),INDEX($D$339:$W$339,,$C347)-SUM($D347:AL347),INDEX($D$339:$W$339,,$C347)/$F$325)))</f>
        <v>0</v>
      </c>
      <c r="AN347" s="2">
        <f>IF($F$325="n/a",0,IF(AN$327&lt;=$C347,0,IF(AN$327&gt;($F$325+$C347),INDEX($D$339:$W$339,,$C347)-SUM($D347:AM347),INDEX($D$339:$W$339,,$C347)/$F$325)))</f>
        <v>0</v>
      </c>
      <c r="AO347" s="2">
        <f>IF($F$325="n/a",0,IF(AO$327&lt;=$C347,0,IF(AO$327&gt;($F$325+$C347),INDEX($D$339:$W$339,,$C347)-SUM($D347:AN347),INDEX($D$339:$W$339,,$C347)/$F$325)))</f>
        <v>0</v>
      </c>
      <c r="AP347" s="2">
        <f>IF($F$325="n/a",0,IF(AP$327&lt;=$C347,0,IF(AP$327&gt;($F$325+$C347),INDEX($D$339:$W$339,,$C347)-SUM($D347:AO347),INDEX($D$339:$W$339,,$C347)/$F$325)))</f>
        <v>0</v>
      </c>
      <c r="AQ347" s="2">
        <f>IF($F$325="n/a",0,IF(AQ$327&lt;=$C347,0,IF(AQ$327&gt;($F$325+$C347),INDEX($D$339:$W$339,,$C347)-SUM($D347:AP347),INDEX($D$339:$W$339,,$C347)/$F$325)))</f>
        <v>0</v>
      </c>
      <c r="AR347" s="2">
        <f>IF($F$325="n/a",0,IF(AR$327&lt;=$C347,0,IF(AR$327&gt;($F$325+$C347),INDEX($D$339:$W$339,,$C347)-SUM($D347:AQ347),INDEX($D$339:$W$339,,$C347)/$F$325)))</f>
        <v>0</v>
      </c>
      <c r="AS347" s="2">
        <f>IF($F$325="n/a",0,IF(AS$327&lt;=$C347,0,IF(AS$327&gt;($F$325+$C347),INDEX($D$339:$W$339,,$C347)-SUM($D347:AR347),INDEX($D$339:$W$339,,$C347)/$F$325)))</f>
        <v>0</v>
      </c>
      <c r="AT347" s="2">
        <f>IF($F$325="n/a",0,IF(AT$327&lt;=$C347,0,IF(AT$327&gt;($F$325+$C347),INDEX($D$339:$W$339,,$C347)-SUM($D347:AS347),INDEX($D$339:$W$339,,$C347)/$F$325)))</f>
        <v>0</v>
      </c>
      <c r="AU347" s="2">
        <f>IF($F$325="n/a",0,IF(AU$327&lt;=$C347,0,IF(AU$327&gt;($F$325+$C347),INDEX($D$339:$W$339,,$C347)-SUM($D347:AT347),INDEX($D$339:$W$339,,$C347)/$F$325)))</f>
        <v>0</v>
      </c>
      <c r="AV347" s="2">
        <f>IF($F$325="n/a",0,IF(AV$327&lt;=$C347,0,IF(AV$327&gt;($F$325+$C347),INDEX($D$339:$W$339,,$C347)-SUM($D347:AU347),INDEX($D$339:$W$339,,$C347)/$F$325)))</f>
        <v>0</v>
      </c>
      <c r="AW347" s="2">
        <f>IF($F$325="n/a",0,IF(AW$327&lt;=$C347,0,IF(AW$327&gt;($F$325+$C347),INDEX($D$339:$W$339,,$C347)-SUM($D347:AV347),INDEX($D$339:$W$339,,$C347)/$F$325)))</f>
        <v>0</v>
      </c>
      <c r="AX347" s="2">
        <f>IF($F$325="n/a",0,IF(AX$327&lt;=$C347,0,IF(AX$327&gt;($F$325+$C347),INDEX($D$339:$W$339,,$C347)-SUM($D347:AW347),INDEX($D$339:$W$339,,$C347)/$F$325)))</f>
        <v>0</v>
      </c>
      <c r="AY347" s="2">
        <f>IF($F$325="n/a",0,IF(AY$327&lt;=$C347,0,IF(AY$327&gt;($F$325+$C347),INDEX($D$339:$W$339,,$C347)-SUM($D347:AX347),INDEX($D$339:$W$339,,$C347)/$F$325)))</f>
        <v>0</v>
      </c>
      <c r="AZ347" s="2">
        <f>IF($F$325="n/a",0,IF(AZ$327&lt;=$C347,0,IF(AZ$327&gt;($F$325+$C347),INDEX($D$339:$W$339,,$C347)-SUM($D347:AY347),INDEX($D$339:$W$339,,$C347)/$F$325)))</f>
        <v>0</v>
      </c>
      <c r="BA347" s="2">
        <f>IF($F$325="n/a",0,IF(BA$327&lt;=$C347,0,IF(BA$327&gt;($F$325+$C347),INDEX($D$339:$W$339,,$C347)-SUM($D347:AZ347),INDEX($D$339:$W$339,,$C347)/$F$325)))</f>
        <v>0</v>
      </c>
      <c r="BB347" s="2">
        <f>IF($F$325="n/a",0,IF(BB$327&lt;=$C347,0,IF(BB$327&gt;($F$325+$C347),INDEX($D$339:$W$339,,$C347)-SUM($D347:BA347),INDEX($D$339:$W$339,,$C347)/$F$325)))</f>
        <v>0</v>
      </c>
      <c r="BC347" s="2">
        <f>IF($F$325="n/a",0,IF(BC$327&lt;=$C347,0,IF(BC$327&gt;($F$325+$C347),INDEX($D$339:$W$339,,$C347)-SUM($D347:BB347),INDEX($D$339:$W$339,,$C347)/$F$325)))</f>
        <v>0</v>
      </c>
      <c r="BD347" s="2">
        <f>IF($F$325="n/a",0,IF(BD$327&lt;=$C347,0,IF(BD$327&gt;($F$325+$C347),INDEX($D$339:$W$339,,$C347)-SUM($D347:BC347),INDEX($D$339:$W$339,,$C347)/$F$325)))</f>
        <v>0</v>
      </c>
      <c r="BE347" s="2">
        <f>IF($F$325="n/a",0,IF(BE$327&lt;=$C347,0,IF(BE$327&gt;($F$325+$C347),INDEX($D$339:$W$339,,$C347)-SUM($D347:BD347),INDEX($D$339:$W$339,,$C347)/$F$325)))</f>
        <v>0</v>
      </c>
      <c r="BF347" s="2">
        <f>IF($F$325="n/a",0,IF(BF$327&lt;=$C347,0,IF(BF$327&gt;($F$325+$C347),INDEX($D$339:$W$339,,$C347)-SUM($D347:BE347),INDEX($D$339:$W$339,,$C347)/$F$325)))</f>
        <v>0</v>
      </c>
      <c r="BG347" s="2">
        <f>IF($F$325="n/a",0,IF(BG$327&lt;=$C347,0,IF(BG$327&gt;($F$325+$C347),INDEX($D$339:$W$339,,$C347)-SUM($D347:BF347),INDEX($D$339:$W$339,,$C347)/$F$325)))</f>
        <v>0</v>
      </c>
      <c r="BH347" s="2">
        <f>IF($F$325="n/a",0,IF(BH$327&lt;=$C347,0,IF(BH$327&gt;($F$325+$C347),INDEX($D$339:$W$339,,$C347)-SUM($D347:BG347),INDEX($D$339:$W$339,,$C347)/$F$325)))</f>
        <v>0</v>
      </c>
      <c r="BI347" s="2">
        <f>IF($F$325="n/a",0,IF(BI$327&lt;=$C347,0,IF(BI$327&gt;($F$325+$C347),INDEX($D$339:$W$339,,$C347)-SUM($D347:BH347),INDEX($D$339:$W$339,,$C347)/$F$325)))</f>
        <v>0</v>
      </c>
      <c r="BJ347" s="2">
        <f>IF($F$325="n/a",0,IF(BJ$327&lt;=$C347,0,IF(BJ$327&gt;($F$325+$C347),INDEX($D$339:$W$339,,$C347)-SUM($D347:BI347),INDEX($D$339:$W$339,,$C347)/$F$325)))</f>
        <v>0</v>
      </c>
      <c r="BK347" s="2">
        <f>IF($F$325="n/a",0,IF(BK$327&lt;=$C347,0,IF(BK$327&gt;($F$325+$C347),INDEX($D$339:$W$339,,$C347)-SUM($D347:BJ347),INDEX($D$339:$W$339,,$C347)/$F$325)))</f>
        <v>0</v>
      </c>
      <c r="BL347" s="2">
        <f>IF($F$325="n/a",0,IF(BL$327&lt;=$C347,0,IF(BL$327&gt;($F$325+$C347),INDEX($D$339:$W$339,,$C347)-SUM($D347:BK347),INDEX($D$339:$W$339,,$C347)/$F$325)))</f>
        <v>0</v>
      </c>
      <c r="BM347" s="2">
        <f>IF($F$325="n/a",0,IF(BM$327&lt;=$C347,0,IF(BM$327&gt;($F$325+$C347),INDEX($D$339:$W$339,,$C347)-SUM($D347:BL347),INDEX($D$339:$W$339,,$C347)/$F$325)))</f>
        <v>0</v>
      </c>
      <c r="BN347" s="2">
        <f>IF($F$325="n/a",0,IF(BN$327&lt;=$C347,0,IF(BN$327&gt;($F$325+$C347),INDEX($D$339:$W$339,,$C347)-SUM($D347:BM347),INDEX($D$339:$W$339,,$C347)/$F$325)))</f>
        <v>0</v>
      </c>
      <c r="BO347" s="2">
        <f>IF($F$325="n/a",0,IF(BO$327&lt;=$C347,0,IF(BO$327&gt;($F$325+$C347),INDEX($D$339:$W$339,,$C347)-SUM($D347:BN347),INDEX($D$339:$W$339,,$C347)/$F$325)))</f>
        <v>0</v>
      </c>
      <c r="BP347" s="2">
        <f>IF($F$325="n/a",0,IF(BP$327&lt;=$C347,0,IF(BP$327&gt;($F$325+$C347),INDEX($D$339:$W$339,,$C347)-SUM($D347:BO347),INDEX($D$339:$W$339,,$C347)/$F$325)))</f>
        <v>0</v>
      </c>
      <c r="BQ347" s="2">
        <f>IF($F$325="n/a",0,IF(BQ$327&lt;=$C347,0,IF(BQ$327&gt;($F$325+$C347),INDEX($D$339:$W$339,,$C347)-SUM($D347:BP347),INDEX($D$339:$W$339,,$C347)/$F$325)))</f>
        <v>0</v>
      </c>
      <c r="BR347" s="2">
        <f>IF($F$325="n/a",0,IF(BR$327&lt;=$C347,0,IF(BR$327&gt;($F$325+$C347),INDEX($D$339:$W$339,,$C347)-SUM($D347:BQ347),INDEX($D$339:$W$339,,$C347)/$F$325)))</f>
        <v>0</v>
      </c>
      <c r="BS347" s="2">
        <f>IF($F$325="n/a",0,IF(BS$327&lt;=$C347,0,IF(BS$327&gt;($F$325+$C347),INDEX($D$339:$W$339,,$C347)-SUM($D347:BR347),INDEX($D$339:$W$339,,$C347)/$F$325)))</f>
        <v>0</v>
      </c>
    </row>
    <row r="348" spans="2:71">
      <c r="B348" s="24">
        <v>2017</v>
      </c>
      <c r="C348" s="24">
        <v>7</v>
      </c>
      <c r="E348" s="2">
        <f>IF($F$325="n/a",0,IF(E$327&lt;=$C348,0,IF(E$327&gt;($F$325+$C348),INDEX($D$339:$W$339,,$C348)-SUM($D348:D348),INDEX($D$339:$W$339,,$C348)/$F$325)))</f>
        <v>0</v>
      </c>
      <c r="F348" s="2">
        <f>IF($F$325="n/a",0,IF(F$327&lt;=$C348,0,IF(F$327&gt;($F$325+$C348),INDEX($D$339:$W$339,,$C348)-SUM($D348:E348),INDEX($D$339:$W$339,,$C348)/$F$325)))</f>
        <v>0</v>
      </c>
      <c r="G348" s="2">
        <f>IF($F$325="n/a",0,IF(G$327&lt;=$C348,0,IF(G$327&gt;($F$325+$C348),INDEX($D$339:$W$339,,$C348)-SUM($D348:F348),INDEX($D$339:$W$339,,$C348)/$F$325)))</f>
        <v>0</v>
      </c>
      <c r="H348" s="2">
        <f>IF($F$325="n/a",0,IF(H$327&lt;=$C348,0,IF(H$327&gt;($F$325+$C348),INDEX($D$339:$W$339,,$C348)-SUM($D348:G348),INDEX($D$339:$W$339,,$C348)/$F$325)))</f>
        <v>0</v>
      </c>
      <c r="I348" s="2">
        <f>IF($F$325="n/a",0,IF(I$327&lt;=$C348,0,IF(I$327&gt;($F$325+$C348),INDEX($D$339:$W$339,,$C348)-SUM($D348:H348),INDEX($D$339:$W$339,,$C348)/$F$325)))</f>
        <v>0</v>
      </c>
      <c r="J348" s="2">
        <f>IF($F$325="n/a",0,IF(J$327&lt;=$C348,0,IF(J$327&gt;($F$325+$C348),INDEX($D$339:$W$339,,$C348)-SUM($D348:I348),INDEX($D$339:$W$339,,$C348)/$F$325)))</f>
        <v>0</v>
      </c>
      <c r="K348" s="2">
        <f>IF($F$325="n/a",0,IF(K$327&lt;=$C348,0,IF(K$327&gt;($F$325+$C348),INDEX($D$339:$W$339,,$C348)-SUM($D348:J348),INDEX($D$339:$W$339,,$C348)/$F$325)))</f>
        <v>0.88815065104211333</v>
      </c>
      <c r="L348" s="2">
        <f>IF($F$325="n/a",0,IF(L$327&lt;=$C348,0,IF(L$327&gt;($F$325+$C348),INDEX($D$339:$W$339,,$C348)-SUM($D348:K348),INDEX($D$339:$W$339,,$C348)/$F$325)))</f>
        <v>0.88815065104211333</v>
      </c>
      <c r="M348" s="2">
        <f>IF($F$325="n/a",0,IF(M$327&lt;=$C348,0,IF(M$327&gt;($F$325+$C348),INDEX($D$339:$W$339,,$C348)-SUM($D348:L348),INDEX($D$339:$W$339,,$C348)/$F$325)))</f>
        <v>0.88815065104211333</v>
      </c>
      <c r="N348" s="170">
        <f>IF($F$325="n/a",0,IF(N$327&lt;=$C348,0,IF(N$327&gt;($F$325+$C348),INDEX($D$339:$W$339,,$C348)-SUM($D348:M348),INDEX($D$339:$W$339,,$C348)/$F$325)))*0.5</f>
        <v>0.44407532552105666</v>
      </c>
      <c r="O348" s="2">
        <f>IF($F$325="n/a",0,IF(O$327&lt;=$C348,0,IF(O$327&gt;($F$325+$C348),INDEX($D$339:$W$339,,$C348)-SUM($D348:N348),INDEX($D$339:$W$339,,$C348)/$F$325)))</f>
        <v>0.88815065104211333</v>
      </c>
      <c r="P348" s="2">
        <f>IF($F$325="n/a",0,IF(P$327&lt;=$C348,0,IF(P$327&gt;($F$325+$C348),INDEX($D$339:$W$339,,$C348)-SUM($D348:O348),INDEX($D$339:$W$339,,$C348)/$F$325)))</f>
        <v>0.44407532552105611</v>
      </c>
      <c r="Q348" s="2">
        <f>IF($F$325="n/a",0,IF(Q$327&lt;=$C348,0,IF(Q$327&gt;($F$325+$C348),INDEX($D$339:$W$339,,$C348)-SUM($D348:P348),INDEX($D$339:$W$339,,$C348)/$F$325)))</f>
        <v>0</v>
      </c>
      <c r="R348" s="2">
        <f>IF($F$325="n/a",0,IF(R$327&lt;=$C348,0,IF(R$327&gt;($F$325+$C348),INDEX($D$339:$W$339,,$C348)-SUM($D348:Q348),INDEX($D$339:$W$339,,$C348)/$F$325)))</f>
        <v>0</v>
      </c>
      <c r="S348" s="2">
        <f>IF($F$325="n/a",0,IF(S$327&lt;=$C348,0,IF(S$327&gt;($F$325+$C348),INDEX($D$339:$W$339,,$C348)-SUM($D348:R348),INDEX($D$339:$W$339,,$C348)/$F$325)))</f>
        <v>0</v>
      </c>
      <c r="T348" s="2">
        <f>IF($F$325="n/a",0,IF(T$327&lt;=$C348,0,IF(T$327&gt;($F$325+$C348),INDEX($D$339:$W$339,,$C348)-SUM($D348:S348),INDEX($D$339:$W$339,,$C348)/$F$325)))</f>
        <v>0</v>
      </c>
      <c r="U348" s="2">
        <f>IF($F$325="n/a",0,IF(U$327&lt;=$C348,0,IF(U$327&gt;($F$325+$C348),INDEX($D$339:$W$339,,$C348)-SUM($D348:T348),INDEX($D$339:$W$339,,$C348)/$F$325)))</f>
        <v>0</v>
      </c>
      <c r="V348" s="2">
        <f>IF($F$325="n/a",0,IF(V$327&lt;=$C348,0,IF(V$327&gt;($F$325+$C348),INDEX($D$339:$W$339,,$C348)-SUM($D348:U348),INDEX($D$339:$W$339,,$C348)/$F$325)))</f>
        <v>0</v>
      </c>
      <c r="W348" s="2">
        <f>IF($F$325="n/a",0,IF(W$327&lt;=$C348,0,IF(W$327&gt;($F$325+$C348),INDEX($D$339:$W$339,,$C348)-SUM($D348:V348),INDEX($D$339:$W$339,,$C348)/$F$325)))</f>
        <v>0</v>
      </c>
      <c r="X348" s="2">
        <f>IF($F$325="n/a",0,IF(X$327&lt;=$C348,0,IF(X$327&gt;($F$325+$C348),INDEX($D$339:$W$339,,$C348)-SUM($D348:W348),INDEX($D$339:$W$339,,$C348)/$F$325)))</f>
        <v>0</v>
      </c>
      <c r="Y348" s="2">
        <f>IF($F$325="n/a",0,IF(Y$327&lt;=$C348,0,IF(Y$327&gt;($F$325+$C348),INDEX($D$339:$W$339,,$C348)-SUM($D348:X348),INDEX($D$339:$W$339,,$C348)/$F$325)))</f>
        <v>0</v>
      </c>
      <c r="Z348" s="2">
        <f>IF($F$325="n/a",0,IF(Z$327&lt;=$C348,0,IF(Z$327&gt;($F$325+$C348),INDEX($D$339:$W$339,,$C348)-SUM($D348:Y348),INDEX($D$339:$W$339,,$C348)/$F$325)))</f>
        <v>0</v>
      </c>
      <c r="AA348" s="2">
        <f>IF($F$325="n/a",0,IF(AA$327&lt;=$C348,0,IF(AA$327&gt;($F$325+$C348),INDEX($D$339:$W$339,,$C348)-SUM($D348:Z348),INDEX($D$339:$W$339,,$C348)/$F$325)))</f>
        <v>0</v>
      </c>
      <c r="AB348" s="2">
        <f>IF($F$325="n/a",0,IF(AB$327&lt;=$C348,0,IF(AB$327&gt;($F$325+$C348),INDEX($D$339:$W$339,,$C348)-SUM($D348:AA348),INDEX($D$339:$W$339,,$C348)/$F$325)))</f>
        <v>0</v>
      </c>
      <c r="AC348" s="2">
        <f>IF($F$325="n/a",0,IF(AC$327&lt;=$C348,0,IF(AC$327&gt;($F$325+$C348),INDEX($D$339:$W$339,,$C348)-SUM($D348:AB348),INDEX($D$339:$W$339,,$C348)/$F$325)))</f>
        <v>0</v>
      </c>
      <c r="AD348" s="2">
        <f>IF($F$325="n/a",0,IF(AD$327&lt;=$C348,0,IF(AD$327&gt;($F$325+$C348),INDEX($D$339:$W$339,,$C348)-SUM($D348:AC348),INDEX($D$339:$W$339,,$C348)/$F$325)))</f>
        <v>0</v>
      </c>
      <c r="AE348" s="2">
        <f>IF($F$325="n/a",0,IF(AE$327&lt;=$C348,0,IF(AE$327&gt;($F$325+$C348),INDEX($D$339:$W$339,,$C348)-SUM($D348:AD348),INDEX($D$339:$W$339,,$C348)/$F$325)))</f>
        <v>0</v>
      </c>
      <c r="AF348" s="2">
        <f>IF($F$325="n/a",0,IF(AF$327&lt;=$C348,0,IF(AF$327&gt;($F$325+$C348),INDEX($D$339:$W$339,,$C348)-SUM($D348:AE348),INDEX($D$339:$W$339,,$C348)/$F$325)))</f>
        <v>0</v>
      </c>
      <c r="AG348" s="2">
        <f>IF($F$325="n/a",0,IF(AG$327&lt;=$C348,0,IF(AG$327&gt;($F$325+$C348),INDEX($D$339:$W$339,,$C348)-SUM($D348:AF348),INDEX($D$339:$W$339,,$C348)/$F$325)))</f>
        <v>0</v>
      </c>
      <c r="AH348" s="2">
        <f>IF($F$325="n/a",0,IF(AH$327&lt;=$C348,0,IF(AH$327&gt;($F$325+$C348),INDEX($D$339:$W$339,,$C348)-SUM($D348:AG348),INDEX($D$339:$W$339,,$C348)/$F$325)))</f>
        <v>0</v>
      </c>
      <c r="AI348" s="2">
        <f>IF($F$325="n/a",0,IF(AI$327&lt;=$C348,0,IF(AI$327&gt;($F$325+$C348),INDEX($D$339:$W$339,,$C348)-SUM($D348:AH348),INDEX($D$339:$W$339,,$C348)/$F$325)))</f>
        <v>0</v>
      </c>
      <c r="AJ348" s="2">
        <f>IF($F$325="n/a",0,IF(AJ$327&lt;=$C348,0,IF(AJ$327&gt;($F$325+$C348),INDEX($D$339:$W$339,,$C348)-SUM($D348:AI348),INDEX($D$339:$W$339,,$C348)/$F$325)))</f>
        <v>0</v>
      </c>
      <c r="AK348" s="2">
        <f>IF($F$325="n/a",0,IF(AK$327&lt;=$C348,0,IF(AK$327&gt;($F$325+$C348),INDEX($D$339:$W$339,,$C348)-SUM($D348:AJ348),INDEX($D$339:$W$339,,$C348)/$F$325)))</f>
        <v>0</v>
      </c>
      <c r="AL348" s="2">
        <f>IF($F$325="n/a",0,IF(AL$327&lt;=$C348,0,IF(AL$327&gt;($F$325+$C348),INDEX($D$339:$W$339,,$C348)-SUM($D348:AK348),INDEX($D$339:$W$339,,$C348)/$F$325)))</f>
        <v>0</v>
      </c>
      <c r="AM348" s="2">
        <f>IF($F$325="n/a",0,IF(AM$327&lt;=$C348,0,IF(AM$327&gt;($F$325+$C348),INDEX($D$339:$W$339,,$C348)-SUM($D348:AL348),INDEX($D$339:$W$339,,$C348)/$F$325)))</f>
        <v>0</v>
      </c>
      <c r="AN348" s="2">
        <f>IF($F$325="n/a",0,IF(AN$327&lt;=$C348,0,IF(AN$327&gt;($F$325+$C348),INDEX($D$339:$W$339,,$C348)-SUM($D348:AM348),INDEX($D$339:$W$339,,$C348)/$F$325)))</f>
        <v>0</v>
      </c>
      <c r="AO348" s="2">
        <f>IF($F$325="n/a",0,IF(AO$327&lt;=$C348,0,IF(AO$327&gt;($F$325+$C348),INDEX($D$339:$W$339,,$C348)-SUM($D348:AN348),INDEX($D$339:$W$339,,$C348)/$F$325)))</f>
        <v>0</v>
      </c>
      <c r="AP348" s="2">
        <f>IF($F$325="n/a",0,IF(AP$327&lt;=$C348,0,IF(AP$327&gt;($F$325+$C348),INDEX($D$339:$W$339,,$C348)-SUM($D348:AO348),INDEX($D$339:$W$339,,$C348)/$F$325)))</f>
        <v>0</v>
      </c>
      <c r="AQ348" s="2">
        <f>IF($F$325="n/a",0,IF(AQ$327&lt;=$C348,0,IF(AQ$327&gt;($F$325+$C348),INDEX($D$339:$W$339,,$C348)-SUM($D348:AP348),INDEX($D$339:$W$339,,$C348)/$F$325)))</f>
        <v>0</v>
      </c>
      <c r="AR348" s="2">
        <f>IF($F$325="n/a",0,IF(AR$327&lt;=$C348,0,IF(AR$327&gt;($F$325+$C348),INDEX($D$339:$W$339,,$C348)-SUM($D348:AQ348),INDEX($D$339:$W$339,,$C348)/$F$325)))</f>
        <v>0</v>
      </c>
      <c r="AS348" s="2">
        <f>IF($F$325="n/a",0,IF(AS$327&lt;=$C348,0,IF(AS$327&gt;($F$325+$C348),INDEX($D$339:$W$339,,$C348)-SUM($D348:AR348),INDEX($D$339:$W$339,,$C348)/$F$325)))</f>
        <v>0</v>
      </c>
      <c r="AT348" s="2">
        <f>IF($F$325="n/a",0,IF(AT$327&lt;=$C348,0,IF(AT$327&gt;($F$325+$C348),INDEX($D$339:$W$339,,$C348)-SUM($D348:AS348),INDEX($D$339:$W$339,,$C348)/$F$325)))</f>
        <v>0</v>
      </c>
      <c r="AU348" s="2">
        <f>IF($F$325="n/a",0,IF(AU$327&lt;=$C348,0,IF(AU$327&gt;($F$325+$C348),INDEX($D$339:$W$339,,$C348)-SUM($D348:AT348),INDEX($D$339:$W$339,,$C348)/$F$325)))</f>
        <v>0</v>
      </c>
      <c r="AV348" s="2">
        <f>IF($F$325="n/a",0,IF(AV$327&lt;=$C348,0,IF(AV$327&gt;($F$325+$C348),INDEX($D$339:$W$339,,$C348)-SUM($D348:AU348),INDEX($D$339:$W$339,,$C348)/$F$325)))</f>
        <v>0</v>
      </c>
      <c r="AW348" s="2">
        <f>IF($F$325="n/a",0,IF(AW$327&lt;=$C348,0,IF(AW$327&gt;($F$325+$C348),INDEX($D$339:$W$339,,$C348)-SUM($D348:AV348),INDEX($D$339:$W$339,,$C348)/$F$325)))</f>
        <v>0</v>
      </c>
      <c r="AX348" s="2">
        <f>IF($F$325="n/a",0,IF(AX$327&lt;=$C348,0,IF(AX$327&gt;($F$325+$C348),INDEX($D$339:$W$339,,$C348)-SUM($D348:AW348),INDEX($D$339:$W$339,,$C348)/$F$325)))</f>
        <v>0</v>
      </c>
      <c r="AY348" s="2">
        <f>IF($F$325="n/a",0,IF(AY$327&lt;=$C348,0,IF(AY$327&gt;($F$325+$C348),INDEX($D$339:$W$339,,$C348)-SUM($D348:AX348),INDEX($D$339:$W$339,,$C348)/$F$325)))</f>
        <v>0</v>
      </c>
      <c r="AZ348" s="2">
        <f>IF($F$325="n/a",0,IF(AZ$327&lt;=$C348,0,IF(AZ$327&gt;($F$325+$C348),INDEX($D$339:$W$339,,$C348)-SUM($D348:AY348),INDEX($D$339:$W$339,,$C348)/$F$325)))</f>
        <v>0</v>
      </c>
      <c r="BA348" s="2">
        <f>IF($F$325="n/a",0,IF(BA$327&lt;=$C348,0,IF(BA$327&gt;($F$325+$C348),INDEX($D$339:$W$339,,$C348)-SUM($D348:AZ348),INDEX($D$339:$W$339,,$C348)/$F$325)))</f>
        <v>0</v>
      </c>
      <c r="BB348" s="2">
        <f>IF($F$325="n/a",0,IF(BB$327&lt;=$C348,0,IF(BB$327&gt;($F$325+$C348),INDEX($D$339:$W$339,,$C348)-SUM($D348:BA348),INDEX($D$339:$W$339,,$C348)/$F$325)))</f>
        <v>0</v>
      </c>
      <c r="BC348" s="2">
        <f>IF($F$325="n/a",0,IF(BC$327&lt;=$C348,0,IF(BC$327&gt;($F$325+$C348),INDEX($D$339:$W$339,,$C348)-SUM($D348:BB348),INDEX($D$339:$W$339,,$C348)/$F$325)))</f>
        <v>0</v>
      </c>
      <c r="BD348" s="2">
        <f>IF($F$325="n/a",0,IF(BD$327&lt;=$C348,0,IF(BD$327&gt;($F$325+$C348),INDEX($D$339:$W$339,,$C348)-SUM($D348:BC348),INDEX($D$339:$W$339,,$C348)/$F$325)))</f>
        <v>0</v>
      </c>
      <c r="BE348" s="2">
        <f>IF($F$325="n/a",0,IF(BE$327&lt;=$C348,0,IF(BE$327&gt;($F$325+$C348),INDEX($D$339:$W$339,,$C348)-SUM($D348:BD348),INDEX($D$339:$W$339,,$C348)/$F$325)))</f>
        <v>0</v>
      </c>
      <c r="BF348" s="2">
        <f>IF($F$325="n/a",0,IF(BF$327&lt;=$C348,0,IF(BF$327&gt;($F$325+$C348),INDEX($D$339:$W$339,,$C348)-SUM($D348:BE348),INDEX($D$339:$W$339,,$C348)/$F$325)))</f>
        <v>0</v>
      </c>
      <c r="BG348" s="2">
        <f>IF($F$325="n/a",0,IF(BG$327&lt;=$C348,0,IF(BG$327&gt;($F$325+$C348),INDEX($D$339:$W$339,,$C348)-SUM($D348:BF348),INDEX($D$339:$W$339,,$C348)/$F$325)))</f>
        <v>0</v>
      </c>
      <c r="BH348" s="2">
        <f>IF($F$325="n/a",0,IF(BH$327&lt;=$C348,0,IF(BH$327&gt;($F$325+$C348),INDEX($D$339:$W$339,,$C348)-SUM($D348:BG348),INDEX($D$339:$W$339,,$C348)/$F$325)))</f>
        <v>0</v>
      </c>
      <c r="BI348" s="2">
        <f>IF($F$325="n/a",0,IF(BI$327&lt;=$C348,0,IF(BI$327&gt;($F$325+$C348),INDEX($D$339:$W$339,,$C348)-SUM($D348:BH348),INDEX($D$339:$W$339,,$C348)/$F$325)))</f>
        <v>0</v>
      </c>
      <c r="BJ348" s="2">
        <f>IF($F$325="n/a",0,IF(BJ$327&lt;=$C348,0,IF(BJ$327&gt;($F$325+$C348),INDEX($D$339:$W$339,,$C348)-SUM($D348:BI348),INDEX($D$339:$W$339,,$C348)/$F$325)))</f>
        <v>0</v>
      </c>
      <c r="BK348" s="2">
        <f>IF($F$325="n/a",0,IF(BK$327&lt;=$C348,0,IF(BK$327&gt;($F$325+$C348),INDEX($D$339:$W$339,,$C348)-SUM($D348:BJ348),INDEX($D$339:$W$339,,$C348)/$F$325)))</f>
        <v>0</v>
      </c>
      <c r="BL348" s="2">
        <f>IF($F$325="n/a",0,IF(BL$327&lt;=$C348,0,IF(BL$327&gt;($F$325+$C348),INDEX($D$339:$W$339,,$C348)-SUM($D348:BK348),INDEX($D$339:$W$339,,$C348)/$F$325)))</f>
        <v>0</v>
      </c>
      <c r="BM348" s="2">
        <f>IF($F$325="n/a",0,IF(BM$327&lt;=$C348,0,IF(BM$327&gt;($F$325+$C348),INDEX($D$339:$W$339,,$C348)-SUM($D348:BL348),INDEX($D$339:$W$339,,$C348)/$F$325)))</f>
        <v>0</v>
      </c>
      <c r="BN348" s="2">
        <f>IF($F$325="n/a",0,IF(BN$327&lt;=$C348,0,IF(BN$327&gt;($F$325+$C348),INDEX($D$339:$W$339,,$C348)-SUM($D348:BM348),INDEX($D$339:$W$339,,$C348)/$F$325)))</f>
        <v>0</v>
      </c>
      <c r="BO348" s="2">
        <f>IF($F$325="n/a",0,IF(BO$327&lt;=$C348,0,IF(BO$327&gt;($F$325+$C348),INDEX($D$339:$W$339,,$C348)-SUM($D348:BN348),INDEX($D$339:$W$339,,$C348)/$F$325)))</f>
        <v>0</v>
      </c>
      <c r="BP348" s="2">
        <f>IF($F$325="n/a",0,IF(BP$327&lt;=$C348,0,IF(BP$327&gt;($F$325+$C348),INDEX($D$339:$W$339,,$C348)-SUM($D348:BO348),INDEX($D$339:$W$339,,$C348)/$F$325)))</f>
        <v>0</v>
      </c>
      <c r="BQ348" s="2">
        <f>IF($F$325="n/a",0,IF(BQ$327&lt;=$C348,0,IF(BQ$327&gt;($F$325+$C348),INDEX($D$339:$W$339,,$C348)-SUM($D348:BP348),INDEX($D$339:$W$339,,$C348)/$F$325)))</f>
        <v>0</v>
      </c>
      <c r="BR348" s="2">
        <f>IF($F$325="n/a",0,IF(BR$327&lt;=$C348,0,IF(BR$327&gt;($F$325+$C348),INDEX($D$339:$W$339,,$C348)-SUM($D348:BQ348),INDEX($D$339:$W$339,,$C348)/$F$325)))</f>
        <v>0</v>
      </c>
      <c r="BS348" s="2">
        <f>IF($F$325="n/a",0,IF(BS$327&lt;=$C348,0,IF(BS$327&gt;($F$325+$C348),INDEX($D$339:$W$339,,$C348)-SUM($D348:BR348),INDEX($D$339:$W$339,,$C348)/$F$325)))</f>
        <v>0</v>
      </c>
    </row>
    <row r="349" spans="2:71">
      <c r="B349" s="24">
        <v>2018</v>
      </c>
      <c r="C349" s="24">
        <v>8</v>
      </c>
      <c r="E349" s="2">
        <f>IF($F$325="n/a",0,IF(E$327&lt;=$C349,0,IF(E$327&gt;($F$325+$C349),INDEX($D$339:$W$339,,$C349)-SUM($D349:D349),INDEX($D$339:$W$339,,$C349)/$F$325)))</f>
        <v>0</v>
      </c>
      <c r="F349" s="2">
        <f>IF($F$325="n/a",0,IF(F$327&lt;=$C349,0,IF(F$327&gt;($F$325+$C349),INDEX($D$339:$W$339,,$C349)-SUM($D349:E349),INDEX($D$339:$W$339,,$C349)/$F$325)))</f>
        <v>0</v>
      </c>
      <c r="G349" s="2">
        <f>IF($F$325="n/a",0,IF(G$327&lt;=$C349,0,IF(G$327&gt;($F$325+$C349),INDEX($D$339:$W$339,,$C349)-SUM($D349:F349),INDEX($D$339:$W$339,,$C349)/$F$325)))</f>
        <v>0</v>
      </c>
      <c r="H349" s="2">
        <f>IF($F$325="n/a",0,IF(H$327&lt;=$C349,0,IF(H$327&gt;($F$325+$C349),INDEX($D$339:$W$339,,$C349)-SUM($D349:G349),INDEX($D$339:$W$339,,$C349)/$F$325)))</f>
        <v>0</v>
      </c>
      <c r="I349" s="2">
        <f>IF($F$325="n/a",0,IF(I$327&lt;=$C349,0,IF(I$327&gt;($F$325+$C349),INDEX($D$339:$W$339,,$C349)-SUM($D349:H349),INDEX($D$339:$W$339,,$C349)/$F$325)))</f>
        <v>0</v>
      </c>
      <c r="J349" s="2">
        <f>IF($F$325="n/a",0,IF(J$327&lt;=$C349,0,IF(J$327&gt;($F$325+$C349),INDEX($D$339:$W$339,,$C349)-SUM($D349:I349),INDEX($D$339:$W$339,,$C349)/$F$325)))</f>
        <v>0</v>
      </c>
      <c r="K349" s="2">
        <f>IF($F$325="n/a",0,IF(K$327&lt;=$C349,0,IF(K$327&gt;($F$325+$C349),INDEX($D$339:$W$339,,$C349)-SUM($D349:J349),INDEX($D$339:$W$339,,$C349)/$F$325)))</f>
        <v>0</v>
      </c>
      <c r="L349" s="2">
        <f>IF($F$325="n/a",0,IF(L$327&lt;=$C349,0,IF(L$327&gt;($F$325+$C349),INDEX($D$339:$W$339,,$C349)-SUM($D349:K349),INDEX($D$339:$W$339,,$C349)/$F$325)))</f>
        <v>2.89261612468351</v>
      </c>
      <c r="M349" s="2">
        <f>IF($F$325="n/a",0,IF(M$327&lt;=$C349,0,IF(M$327&gt;($F$325+$C349),INDEX($D$339:$W$339,,$C349)-SUM($D349:L349),INDEX($D$339:$W$339,,$C349)/$F$325)))</f>
        <v>2.89261612468351</v>
      </c>
      <c r="N349" s="170">
        <f>IF($F$325="n/a",0,IF(N$327&lt;=$C349,0,IF(N$327&gt;($F$325+$C349),INDEX($D$339:$W$339,,$C349)-SUM($D349:M349),INDEX($D$339:$W$339,,$C349)/$F$325)))*0.5</f>
        <v>1.446308062341755</v>
      </c>
      <c r="O349" s="2">
        <f>IF($F$325="n/a",0,IF(O$327&lt;=$C349,0,IF(O$327&gt;($F$325+$C349),INDEX($D$339:$W$339,,$C349)-SUM($D349:N349),INDEX($D$339:$W$339,,$C349)/$F$325)))</f>
        <v>2.89261612468351</v>
      </c>
      <c r="P349" s="2">
        <f>IF($F$325="n/a",0,IF(P$327&lt;=$C349,0,IF(P$327&gt;($F$325+$C349),INDEX($D$339:$W$339,,$C349)-SUM($D349:O349),INDEX($D$339:$W$339,,$C349)/$F$325)))</f>
        <v>2.89261612468351</v>
      </c>
      <c r="Q349" s="2">
        <f>IF($F$325="n/a",0,IF(Q$327&lt;=$C349,0,IF(Q$327&gt;($F$325+$C349),INDEX($D$339:$W$339,,$C349)-SUM($D349:P349),INDEX($D$339:$W$339,,$C349)/$F$325)))</f>
        <v>1.446308062341755</v>
      </c>
      <c r="R349" s="2">
        <f>IF($F$325="n/a",0,IF(R$327&lt;=$C349,0,IF(R$327&gt;($F$325+$C349),INDEX($D$339:$W$339,,$C349)-SUM($D349:Q349),INDEX($D$339:$W$339,,$C349)/$F$325)))</f>
        <v>0</v>
      </c>
      <c r="S349" s="2">
        <f>IF($F$325="n/a",0,IF(S$327&lt;=$C349,0,IF(S$327&gt;($F$325+$C349),INDEX($D$339:$W$339,,$C349)-SUM($D349:R349),INDEX($D$339:$W$339,,$C349)/$F$325)))</f>
        <v>0</v>
      </c>
      <c r="T349" s="2">
        <f>IF($F$325="n/a",0,IF(T$327&lt;=$C349,0,IF(T$327&gt;($F$325+$C349),INDEX($D$339:$W$339,,$C349)-SUM($D349:S349),INDEX($D$339:$W$339,,$C349)/$F$325)))</f>
        <v>0</v>
      </c>
      <c r="U349" s="2">
        <f>IF($F$325="n/a",0,IF(U$327&lt;=$C349,0,IF(U$327&gt;($F$325+$C349),INDEX($D$339:$W$339,,$C349)-SUM($D349:T349),INDEX($D$339:$W$339,,$C349)/$F$325)))</f>
        <v>0</v>
      </c>
      <c r="V349" s="2">
        <f>IF($F$325="n/a",0,IF(V$327&lt;=$C349,0,IF(V$327&gt;($F$325+$C349),INDEX($D$339:$W$339,,$C349)-SUM($D349:U349),INDEX($D$339:$W$339,,$C349)/$F$325)))</f>
        <v>0</v>
      </c>
      <c r="W349" s="2">
        <f>IF($F$325="n/a",0,IF(W$327&lt;=$C349,0,IF(W$327&gt;($F$325+$C349),INDEX($D$339:$W$339,,$C349)-SUM($D349:V349),INDEX($D$339:$W$339,,$C349)/$F$325)))</f>
        <v>0</v>
      </c>
      <c r="X349" s="2">
        <f>IF($F$325="n/a",0,IF(X$327&lt;=$C349,0,IF(X$327&gt;($F$325+$C349),INDEX($D$339:$W$339,,$C349)-SUM($D349:W349),INDEX($D$339:$W$339,,$C349)/$F$325)))</f>
        <v>0</v>
      </c>
      <c r="Y349" s="2">
        <f>IF($F$325="n/a",0,IF(Y$327&lt;=$C349,0,IF(Y$327&gt;($F$325+$C349),INDEX($D$339:$W$339,,$C349)-SUM($D349:X349),INDEX($D$339:$W$339,,$C349)/$F$325)))</f>
        <v>0</v>
      </c>
      <c r="Z349" s="2">
        <f>IF($F$325="n/a",0,IF(Z$327&lt;=$C349,0,IF(Z$327&gt;($F$325+$C349),INDEX($D$339:$W$339,,$C349)-SUM($D349:Y349),INDEX($D$339:$W$339,,$C349)/$F$325)))</f>
        <v>0</v>
      </c>
      <c r="AA349" s="2">
        <f>IF($F$325="n/a",0,IF(AA$327&lt;=$C349,0,IF(AA$327&gt;($F$325+$C349),INDEX($D$339:$W$339,,$C349)-SUM($D349:Z349),INDEX($D$339:$W$339,,$C349)/$F$325)))</f>
        <v>0</v>
      </c>
      <c r="AB349" s="2">
        <f>IF($F$325="n/a",0,IF(AB$327&lt;=$C349,0,IF(AB$327&gt;($F$325+$C349),INDEX($D$339:$W$339,,$C349)-SUM($D349:AA349),INDEX($D$339:$W$339,,$C349)/$F$325)))</f>
        <v>0</v>
      </c>
      <c r="AC349" s="2">
        <f>IF($F$325="n/a",0,IF(AC$327&lt;=$C349,0,IF(AC$327&gt;($F$325+$C349),INDEX($D$339:$W$339,,$C349)-SUM($D349:AB349),INDEX($D$339:$W$339,,$C349)/$F$325)))</f>
        <v>0</v>
      </c>
      <c r="AD349" s="2">
        <f>IF($F$325="n/a",0,IF(AD$327&lt;=$C349,0,IF(AD$327&gt;($F$325+$C349),INDEX($D$339:$W$339,,$C349)-SUM($D349:AC349),INDEX($D$339:$W$339,,$C349)/$F$325)))</f>
        <v>0</v>
      </c>
      <c r="AE349" s="2">
        <f>IF($F$325="n/a",0,IF(AE$327&lt;=$C349,0,IF(AE$327&gt;($F$325+$C349),INDEX($D$339:$W$339,,$C349)-SUM($D349:AD349),INDEX($D$339:$W$339,,$C349)/$F$325)))</f>
        <v>0</v>
      </c>
      <c r="AF349" s="2">
        <f>IF($F$325="n/a",0,IF(AF$327&lt;=$C349,0,IF(AF$327&gt;($F$325+$C349),INDEX($D$339:$W$339,,$C349)-SUM($D349:AE349),INDEX($D$339:$W$339,,$C349)/$F$325)))</f>
        <v>0</v>
      </c>
      <c r="AG349" s="2">
        <f>IF($F$325="n/a",0,IF(AG$327&lt;=$C349,0,IF(AG$327&gt;($F$325+$C349),INDEX($D$339:$W$339,,$C349)-SUM($D349:AF349),INDEX($D$339:$W$339,,$C349)/$F$325)))</f>
        <v>0</v>
      </c>
      <c r="AH349" s="2">
        <f>IF($F$325="n/a",0,IF(AH$327&lt;=$C349,0,IF(AH$327&gt;($F$325+$C349),INDEX($D$339:$W$339,,$C349)-SUM($D349:AG349),INDEX($D$339:$W$339,,$C349)/$F$325)))</f>
        <v>0</v>
      </c>
      <c r="AI349" s="2">
        <f>IF($F$325="n/a",0,IF(AI$327&lt;=$C349,0,IF(AI$327&gt;($F$325+$C349),INDEX($D$339:$W$339,,$C349)-SUM($D349:AH349),INDEX($D$339:$W$339,,$C349)/$F$325)))</f>
        <v>0</v>
      </c>
      <c r="AJ349" s="2">
        <f>IF($F$325="n/a",0,IF(AJ$327&lt;=$C349,0,IF(AJ$327&gt;($F$325+$C349),INDEX($D$339:$W$339,,$C349)-SUM($D349:AI349),INDEX($D$339:$W$339,,$C349)/$F$325)))</f>
        <v>0</v>
      </c>
      <c r="AK349" s="2">
        <f>IF($F$325="n/a",0,IF(AK$327&lt;=$C349,0,IF(AK$327&gt;($F$325+$C349),INDEX($D$339:$W$339,,$C349)-SUM($D349:AJ349),INDEX($D$339:$W$339,,$C349)/$F$325)))</f>
        <v>0</v>
      </c>
      <c r="AL349" s="2">
        <f>IF($F$325="n/a",0,IF(AL$327&lt;=$C349,0,IF(AL$327&gt;($F$325+$C349),INDEX($D$339:$W$339,,$C349)-SUM($D349:AK349),INDEX($D$339:$W$339,,$C349)/$F$325)))</f>
        <v>0</v>
      </c>
      <c r="AM349" s="2">
        <f>IF($F$325="n/a",0,IF(AM$327&lt;=$C349,0,IF(AM$327&gt;($F$325+$C349),INDEX($D$339:$W$339,,$C349)-SUM($D349:AL349),INDEX($D$339:$W$339,,$C349)/$F$325)))</f>
        <v>0</v>
      </c>
      <c r="AN349" s="2">
        <f>IF($F$325="n/a",0,IF(AN$327&lt;=$C349,0,IF(AN$327&gt;($F$325+$C349),INDEX($D$339:$W$339,,$C349)-SUM($D349:AM349),INDEX($D$339:$W$339,,$C349)/$F$325)))</f>
        <v>0</v>
      </c>
      <c r="AO349" s="2">
        <f>IF($F$325="n/a",0,IF(AO$327&lt;=$C349,0,IF(AO$327&gt;($F$325+$C349),INDEX($D$339:$W$339,,$C349)-SUM($D349:AN349),INDEX($D$339:$W$339,,$C349)/$F$325)))</f>
        <v>0</v>
      </c>
      <c r="AP349" s="2">
        <f>IF($F$325="n/a",0,IF(AP$327&lt;=$C349,0,IF(AP$327&gt;($F$325+$C349),INDEX($D$339:$W$339,,$C349)-SUM($D349:AO349),INDEX($D$339:$W$339,,$C349)/$F$325)))</f>
        <v>0</v>
      </c>
      <c r="AQ349" s="2">
        <f>IF($F$325="n/a",0,IF(AQ$327&lt;=$C349,0,IF(AQ$327&gt;($F$325+$C349),INDEX($D$339:$W$339,,$C349)-SUM($D349:AP349),INDEX($D$339:$W$339,,$C349)/$F$325)))</f>
        <v>0</v>
      </c>
      <c r="AR349" s="2">
        <f>IF($F$325="n/a",0,IF(AR$327&lt;=$C349,0,IF(AR$327&gt;($F$325+$C349),INDEX($D$339:$W$339,,$C349)-SUM($D349:AQ349),INDEX($D$339:$W$339,,$C349)/$F$325)))</f>
        <v>0</v>
      </c>
      <c r="AS349" s="2">
        <f>IF($F$325="n/a",0,IF(AS$327&lt;=$C349,0,IF(AS$327&gt;($F$325+$C349),INDEX($D$339:$W$339,,$C349)-SUM($D349:AR349),INDEX($D$339:$W$339,,$C349)/$F$325)))</f>
        <v>0</v>
      </c>
      <c r="AT349" s="2">
        <f>IF($F$325="n/a",0,IF(AT$327&lt;=$C349,0,IF(AT$327&gt;($F$325+$C349),INDEX($D$339:$W$339,,$C349)-SUM($D349:AS349),INDEX($D$339:$W$339,,$C349)/$F$325)))</f>
        <v>0</v>
      </c>
      <c r="AU349" s="2">
        <f>IF($F$325="n/a",0,IF(AU$327&lt;=$C349,0,IF(AU$327&gt;($F$325+$C349),INDEX($D$339:$W$339,,$C349)-SUM($D349:AT349),INDEX($D$339:$W$339,,$C349)/$F$325)))</f>
        <v>0</v>
      </c>
      <c r="AV349" s="2">
        <f>IF($F$325="n/a",0,IF(AV$327&lt;=$C349,0,IF(AV$327&gt;($F$325+$C349),INDEX($D$339:$W$339,,$C349)-SUM($D349:AU349),INDEX($D$339:$W$339,,$C349)/$F$325)))</f>
        <v>0</v>
      </c>
      <c r="AW349" s="2">
        <f>IF($F$325="n/a",0,IF(AW$327&lt;=$C349,0,IF(AW$327&gt;($F$325+$C349),INDEX($D$339:$W$339,,$C349)-SUM($D349:AV349),INDEX($D$339:$W$339,,$C349)/$F$325)))</f>
        <v>0</v>
      </c>
      <c r="AX349" s="2">
        <f>IF($F$325="n/a",0,IF(AX$327&lt;=$C349,0,IF(AX$327&gt;($F$325+$C349),INDEX($D$339:$W$339,,$C349)-SUM($D349:AW349),INDEX($D$339:$W$339,,$C349)/$F$325)))</f>
        <v>0</v>
      </c>
      <c r="AY349" s="2">
        <f>IF($F$325="n/a",0,IF(AY$327&lt;=$C349,0,IF(AY$327&gt;($F$325+$C349),INDEX($D$339:$W$339,,$C349)-SUM($D349:AX349),INDEX($D$339:$W$339,,$C349)/$F$325)))</f>
        <v>0</v>
      </c>
      <c r="AZ349" s="2">
        <f>IF($F$325="n/a",0,IF(AZ$327&lt;=$C349,0,IF(AZ$327&gt;($F$325+$C349),INDEX($D$339:$W$339,,$C349)-SUM($D349:AY349),INDEX($D$339:$W$339,,$C349)/$F$325)))</f>
        <v>0</v>
      </c>
      <c r="BA349" s="2">
        <f>IF($F$325="n/a",0,IF(BA$327&lt;=$C349,0,IF(BA$327&gt;($F$325+$C349),INDEX($D$339:$W$339,,$C349)-SUM($D349:AZ349),INDEX($D$339:$W$339,,$C349)/$F$325)))</f>
        <v>0</v>
      </c>
      <c r="BB349" s="2">
        <f>IF($F$325="n/a",0,IF(BB$327&lt;=$C349,0,IF(BB$327&gt;($F$325+$C349),INDEX($D$339:$W$339,,$C349)-SUM($D349:BA349),INDEX($D$339:$W$339,,$C349)/$F$325)))</f>
        <v>0</v>
      </c>
      <c r="BC349" s="2">
        <f>IF($F$325="n/a",0,IF(BC$327&lt;=$C349,0,IF(BC$327&gt;($F$325+$C349),INDEX($D$339:$W$339,,$C349)-SUM($D349:BB349),INDEX($D$339:$W$339,,$C349)/$F$325)))</f>
        <v>0</v>
      </c>
      <c r="BD349" s="2">
        <f>IF($F$325="n/a",0,IF(BD$327&lt;=$C349,0,IF(BD$327&gt;($F$325+$C349),INDEX($D$339:$W$339,,$C349)-SUM($D349:BC349),INDEX($D$339:$W$339,,$C349)/$F$325)))</f>
        <v>0</v>
      </c>
      <c r="BE349" s="2">
        <f>IF($F$325="n/a",0,IF(BE$327&lt;=$C349,0,IF(BE$327&gt;($F$325+$C349),INDEX($D$339:$W$339,,$C349)-SUM($D349:BD349),INDEX($D$339:$W$339,,$C349)/$F$325)))</f>
        <v>0</v>
      </c>
      <c r="BF349" s="2">
        <f>IF($F$325="n/a",0,IF(BF$327&lt;=$C349,0,IF(BF$327&gt;($F$325+$C349),INDEX($D$339:$W$339,,$C349)-SUM($D349:BE349),INDEX($D$339:$W$339,,$C349)/$F$325)))</f>
        <v>0</v>
      </c>
      <c r="BG349" s="2">
        <f>IF($F$325="n/a",0,IF(BG$327&lt;=$C349,0,IF(BG$327&gt;($F$325+$C349),INDEX($D$339:$W$339,,$C349)-SUM($D349:BF349),INDEX($D$339:$W$339,,$C349)/$F$325)))</f>
        <v>0</v>
      </c>
      <c r="BH349" s="2">
        <f>IF($F$325="n/a",0,IF(BH$327&lt;=$C349,0,IF(BH$327&gt;($F$325+$C349),INDEX($D$339:$W$339,,$C349)-SUM($D349:BG349),INDEX($D$339:$W$339,,$C349)/$F$325)))</f>
        <v>0</v>
      </c>
      <c r="BI349" s="2">
        <f>IF($F$325="n/a",0,IF(BI$327&lt;=$C349,0,IF(BI$327&gt;($F$325+$C349),INDEX($D$339:$W$339,,$C349)-SUM($D349:BH349),INDEX($D$339:$W$339,,$C349)/$F$325)))</f>
        <v>0</v>
      </c>
      <c r="BJ349" s="2">
        <f>IF($F$325="n/a",0,IF(BJ$327&lt;=$C349,0,IF(BJ$327&gt;($F$325+$C349),INDEX($D$339:$W$339,,$C349)-SUM($D349:BI349),INDEX($D$339:$W$339,,$C349)/$F$325)))</f>
        <v>0</v>
      </c>
      <c r="BK349" s="2">
        <f>IF($F$325="n/a",0,IF(BK$327&lt;=$C349,0,IF(BK$327&gt;($F$325+$C349),INDEX($D$339:$W$339,,$C349)-SUM($D349:BJ349),INDEX($D$339:$W$339,,$C349)/$F$325)))</f>
        <v>0</v>
      </c>
      <c r="BL349" s="2">
        <f>IF($F$325="n/a",0,IF(BL$327&lt;=$C349,0,IF(BL$327&gt;($F$325+$C349),INDEX($D$339:$W$339,,$C349)-SUM($D349:BK349),INDEX($D$339:$W$339,,$C349)/$F$325)))</f>
        <v>0</v>
      </c>
      <c r="BM349" s="2">
        <f>IF($F$325="n/a",0,IF(BM$327&lt;=$C349,0,IF(BM$327&gt;($F$325+$C349),INDEX($D$339:$W$339,,$C349)-SUM($D349:BL349),INDEX($D$339:$W$339,,$C349)/$F$325)))</f>
        <v>0</v>
      </c>
      <c r="BN349" s="2">
        <f>IF($F$325="n/a",0,IF(BN$327&lt;=$C349,0,IF(BN$327&gt;($F$325+$C349),INDEX($D$339:$W$339,,$C349)-SUM($D349:BM349),INDEX($D$339:$W$339,,$C349)/$F$325)))</f>
        <v>0</v>
      </c>
      <c r="BO349" s="2">
        <f>IF($F$325="n/a",0,IF(BO$327&lt;=$C349,0,IF(BO$327&gt;($F$325+$C349),INDEX($D$339:$W$339,,$C349)-SUM($D349:BN349),INDEX($D$339:$W$339,,$C349)/$F$325)))</f>
        <v>0</v>
      </c>
      <c r="BP349" s="2">
        <f>IF($F$325="n/a",0,IF(BP$327&lt;=$C349,0,IF(BP$327&gt;($F$325+$C349),INDEX($D$339:$W$339,,$C349)-SUM($D349:BO349),INDEX($D$339:$W$339,,$C349)/$F$325)))</f>
        <v>0</v>
      </c>
      <c r="BQ349" s="2">
        <f>IF($F$325="n/a",0,IF(BQ$327&lt;=$C349,0,IF(BQ$327&gt;($F$325+$C349),INDEX($D$339:$W$339,,$C349)-SUM($D349:BP349),INDEX($D$339:$W$339,,$C349)/$F$325)))</f>
        <v>0</v>
      </c>
      <c r="BR349" s="2">
        <f>IF($F$325="n/a",0,IF(BR$327&lt;=$C349,0,IF(BR$327&gt;($F$325+$C349),INDEX($D$339:$W$339,,$C349)-SUM($D349:BQ349),INDEX($D$339:$W$339,,$C349)/$F$325)))</f>
        <v>0</v>
      </c>
      <c r="BS349" s="2">
        <f>IF($F$325="n/a",0,IF(BS$327&lt;=$C349,0,IF(BS$327&gt;($F$325+$C349),INDEX($D$339:$W$339,,$C349)-SUM($D349:BR349),INDEX($D$339:$W$339,,$C349)/$F$325)))</f>
        <v>0</v>
      </c>
    </row>
    <row r="350" spans="2:71">
      <c r="B350" s="24">
        <v>2019</v>
      </c>
      <c r="C350" s="24">
        <v>9</v>
      </c>
      <c r="E350" s="2">
        <f>IF($F$325="n/a",0,IF(E$327&lt;=$C350,0,IF(E$327&gt;($F$325+$C350),INDEX($D$339:$W$339,,$C350)-SUM($D350:D350),INDEX($D$339:$W$339,,$C350)/$F$325)))</f>
        <v>0</v>
      </c>
      <c r="F350" s="2">
        <f>IF($F$325="n/a",0,IF(F$327&lt;=$C350,0,IF(F$327&gt;($F$325+$C350),INDEX($D$339:$W$339,,$C350)-SUM($D350:E350),INDEX($D$339:$W$339,,$C350)/$F$325)))</f>
        <v>0</v>
      </c>
      <c r="G350" s="2">
        <f>IF($F$325="n/a",0,IF(G$327&lt;=$C350,0,IF(G$327&gt;($F$325+$C350),INDEX($D$339:$W$339,,$C350)-SUM($D350:F350),INDEX($D$339:$W$339,,$C350)/$F$325)))</f>
        <v>0</v>
      </c>
      <c r="H350" s="2">
        <f>IF($F$325="n/a",0,IF(H$327&lt;=$C350,0,IF(H$327&gt;($F$325+$C350),INDEX($D$339:$W$339,,$C350)-SUM($D350:G350),INDEX($D$339:$W$339,,$C350)/$F$325)))</f>
        <v>0</v>
      </c>
      <c r="I350" s="2">
        <f>IF($F$325="n/a",0,IF(I$327&lt;=$C350,0,IF(I$327&gt;($F$325+$C350),INDEX($D$339:$W$339,,$C350)-SUM($D350:H350),INDEX($D$339:$W$339,,$C350)/$F$325)))</f>
        <v>0</v>
      </c>
      <c r="J350" s="2">
        <f>IF($F$325="n/a",0,IF(J$327&lt;=$C350,0,IF(J$327&gt;($F$325+$C350),INDEX($D$339:$W$339,,$C350)-SUM($D350:I350),INDEX($D$339:$W$339,,$C350)/$F$325)))</f>
        <v>0</v>
      </c>
      <c r="K350" s="2">
        <f>IF($F$325="n/a",0,IF(K$327&lt;=$C350,0,IF(K$327&gt;($F$325+$C350),INDEX($D$339:$W$339,,$C350)-SUM($D350:J350),INDEX($D$339:$W$339,,$C350)/$F$325)))</f>
        <v>0</v>
      </c>
      <c r="L350" s="2">
        <f>IF($F$325="n/a",0,IF(L$327&lt;=$C350,0,IF(L$327&gt;($F$325+$C350),INDEX($D$339:$W$339,,$C350)-SUM($D350:K350),INDEX($D$339:$W$339,,$C350)/$F$325)))</f>
        <v>0</v>
      </c>
      <c r="M350" s="2">
        <f>IF($F$325="n/a",0,IF(M$327&lt;=$C350,0,IF(M$327&gt;($F$325+$C350),INDEX($D$339:$W$339,,$C350)-SUM($D350:L350),INDEX($D$339:$W$339,,$C350)/$F$325)))</f>
        <v>-1.439135396617925</v>
      </c>
      <c r="N350" s="170">
        <f>IF($F$325="n/a",0,IF(N$327&lt;=$C350,0,IF(N$327&gt;($F$325+$C350),INDEX($D$339:$W$339,,$C350)-SUM($D350:M350),INDEX($D$339:$W$339,,$C350)/$F$325)))*0.5</f>
        <v>-0.7195676983089625</v>
      </c>
      <c r="O350" s="2">
        <f>IF($F$325="n/a",0,IF(O$327&lt;=$C350,0,IF(O$327&gt;($F$325+$C350),INDEX($D$339:$W$339,,$C350)-SUM($D350:N350),INDEX($D$339:$W$339,,$C350)/$F$325)))</f>
        <v>-1.439135396617925</v>
      </c>
      <c r="P350" s="2">
        <f>IF($F$325="n/a",0,IF(P$327&lt;=$C350,0,IF(P$327&gt;($F$325+$C350),INDEX($D$339:$W$339,,$C350)-SUM($D350:O350),INDEX($D$339:$W$339,,$C350)/$F$325)))</f>
        <v>-1.439135396617925</v>
      </c>
      <c r="Q350" s="2">
        <f>IF($F$325="n/a",0,IF(Q$327&lt;=$C350,0,IF(Q$327&gt;($F$325+$C350),INDEX($D$339:$W$339,,$C350)-SUM($D350:P350),INDEX($D$339:$W$339,,$C350)/$F$325)))</f>
        <v>-1.439135396617925</v>
      </c>
      <c r="R350" s="2">
        <f>IF($F$325="n/a",0,IF(R$327&lt;=$C350,0,IF(R$327&gt;($F$325+$C350),INDEX($D$339:$W$339,,$C350)-SUM($D350:Q350),INDEX($D$339:$W$339,,$C350)/$F$325)))</f>
        <v>-0.71956769830896317</v>
      </c>
      <c r="S350" s="2">
        <f>IF($F$325="n/a",0,IF(S$327&lt;=$C350,0,IF(S$327&gt;($F$325+$C350),INDEX($D$339:$W$339,,$C350)-SUM($D350:R350),INDEX($D$339:$W$339,,$C350)/$F$325)))</f>
        <v>0</v>
      </c>
      <c r="T350" s="2">
        <f>IF($F$325="n/a",0,IF(T$327&lt;=$C350,0,IF(T$327&gt;($F$325+$C350),INDEX($D$339:$W$339,,$C350)-SUM($D350:S350),INDEX($D$339:$W$339,,$C350)/$F$325)))</f>
        <v>0</v>
      </c>
      <c r="U350" s="2">
        <f>IF($F$325="n/a",0,IF(U$327&lt;=$C350,0,IF(U$327&gt;($F$325+$C350),INDEX($D$339:$W$339,,$C350)-SUM($D350:T350),INDEX($D$339:$W$339,,$C350)/$F$325)))</f>
        <v>0</v>
      </c>
      <c r="V350" s="2">
        <f>IF($F$325="n/a",0,IF(V$327&lt;=$C350,0,IF(V$327&gt;($F$325+$C350),INDEX($D$339:$W$339,,$C350)-SUM($D350:U350),INDEX($D$339:$W$339,,$C350)/$F$325)))</f>
        <v>0</v>
      </c>
      <c r="W350" s="2">
        <f>IF($F$325="n/a",0,IF(W$327&lt;=$C350,0,IF(W$327&gt;($F$325+$C350),INDEX($D$339:$W$339,,$C350)-SUM($D350:V350),INDEX($D$339:$W$339,,$C350)/$F$325)))</f>
        <v>0</v>
      </c>
      <c r="X350" s="2">
        <f>IF($F$325="n/a",0,IF(X$327&lt;=$C350,0,IF(X$327&gt;($F$325+$C350),INDEX($D$339:$W$339,,$C350)-SUM($D350:W350),INDEX($D$339:$W$339,,$C350)/$F$325)))</f>
        <v>0</v>
      </c>
      <c r="Y350" s="2">
        <f>IF($F$325="n/a",0,IF(Y$327&lt;=$C350,0,IF(Y$327&gt;($F$325+$C350),INDEX($D$339:$W$339,,$C350)-SUM($D350:X350),INDEX($D$339:$W$339,,$C350)/$F$325)))</f>
        <v>0</v>
      </c>
      <c r="Z350" s="2">
        <f>IF($F$325="n/a",0,IF(Z$327&lt;=$C350,0,IF(Z$327&gt;($F$325+$C350),INDEX($D$339:$W$339,,$C350)-SUM($D350:Y350),INDEX($D$339:$W$339,,$C350)/$F$325)))</f>
        <v>0</v>
      </c>
      <c r="AA350" s="2">
        <f>IF($F$325="n/a",0,IF(AA$327&lt;=$C350,0,IF(AA$327&gt;($F$325+$C350),INDEX($D$339:$W$339,,$C350)-SUM($D350:Z350),INDEX($D$339:$W$339,,$C350)/$F$325)))</f>
        <v>0</v>
      </c>
      <c r="AB350" s="2">
        <f>IF($F$325="n/a",0,IF(AB$327&lt;=$C350,0,IF(AB$327&gt;($F$325+$C350),INDEX($D$339:$W$339,,$C350)-SUM($D350:AA350),INDEX($D$339:$W$339,,$C350)/$F$325)))</f>
        <v>0</v>
      </c>
      <c r="AC350" s="2">
        <f>IF($F$325="n/a",0,IF(AC$327&lt;=$C350,0,IF(AC$327&gt;($F$325+$C350),INDEX($D$339:$W$339,,$C350)-SUM($D350:AB350),INDEX($D$339:$W$339,,$C350)/$F$325)))</f>
        <v>0</v>
      </c>
      <c r="AD350" s="2">
        <f>IF($F$325="n/a",0,IF(AD$327&lt;=$C350,0,IF(AD$327&gt;($F$325+$C350),INDEX($D$339:$W$339,,$C350)-SUM($D350:AC350),INDEX($D$339:$W$339,,$C350)/$F$325)))</f>
        <v>0</v>
      </c>
      <c r="AE350" s="2">
        <f>IF($F$325="n/a",0,IF(AE$327&lt;=$C350,0,IF(AE$327&gt;($F$325+$C350),INDEX($D$339:$W$339,,$C350)-SUM($D350:AD350),INDEX($D$339:$W$339,,$C350)/$F$325)))</f>
        <v>0</v>
      </c>
      <c r="AF350" s="2">
        <f>IF($F$325="n/a",0,IF(AF$327&lt;=$C350,0,IF(AF$327&gt;($F$325+$C350),INDEX($D$339:$W$339,,$C350)-SUM($D350:AE350),INDEX($D$339:$W$339,,$C350)/$F$325)))</f>
        <v>0</v>
      </c>
      <c r="AG350" s="2">
        <f>IF($F$325="n/a",0,IF(AG$327&lt;=$C350,0,IF(AG$327&gt;($F$325+$C350),INDEX($D$339:$W$339,,$C350)-SUM($D350:AF350),INDEX($D$339:$W$339,,$C350)/$F$325)))</f>
        <v>0</v>
      </c>
      <c r="AH350" s="2">
        <f>IF($F$325="n/a",0,IF(AH$327&lt;=$C350,0,IF(AH$327&gt;($F$325+$C350),INDEX($D$339:$W$339,,$C350)-SUM($D350:AG350),INDEX($D$339:$W$339,,$C350)/$F$325)))</f>
        <v>0</v>
      </c>
      <c r="AI350" s="2">
        <f>IF($F$325="n/a",0,IF(AI$327&lt;=$C350,0,IF(AI$327&gt;($F$325+$C350),INDEX($D$339:$W$339,,$C350)-SUM($D350:AH350),INDEX($D$339:$W$339,,$C350)/$F$325)))</f>
        <v>0</v>
      </c>
      <c r="AJ350" s="2">
        <f>IF($F$325="n/a",0,IF(AJ$327&lt;=$C350,0,IF(AJ$327&gt;($F$325+$C350),INDEX($D$339:$W$339,,$C350)-SUM($D350:AI350),INDEX($D$339:$W$339,,$C350)/$F$325)))</f>
        <v>0</v>
      </c>
      <c r="AK350" s="2">
        <f>IF($F$325="n/a",0,IF(AK$327&lt;=$C350,0,IF(AK$327&gt;($F$325+$C350),INDEX($D$339:$W$339,,$C350)-SUM($D350:AJ350),INDEX($D$339:$W$339,,$C350)/$F$325)))</f>
        <v>0</v>
      </c>
      <c r="AL350" s="2">
        <f>IF($F$325="n/a",0,IF(AL$327&lt;=$C350,0,IF(AL$327&gt;($F$325+$C350),INDEX($D$339:$W$339,,$C350)-SUM($D350:AK350),INDEX($D$339:$W$339,,$C350)/$F$325)))</f>
        <v>0</v>
      </c>
      <c r="AM350" s="2">
        <f>IF($F$325="n/a",0,IF(AM$327&lt;=$C350,0,IF(AM$327&gt;($F$325+$C350),INDEX($D$339:$W$339,,$C350)-SUM($D350:AL350),INDEX($D$339:$W$339,,$C350)/$F$325)))</f>
        <v>0</v>
      </c>
      <c r="AN350" s="2">
        <f>IF($F$325="n/a",0,IF(AN$327&lt;=$C350,0,IF(AN$327&gt;($F$325+$C350),INDEX($D$339:$W$339,,$C350)-SUM($D350:AM350),INDEX($D$339:$W$339,,$C350)/$F$325)))</f>
        <v>0</v>
      </c>
      <c r="AO350" s="2">
        <f>IF($F$325="n/a",0,IF(AO$327&lt;=$C350,0,IF(AO$327&gt;($F$325+$C350),INDEX($D$339:$W$339,,$C350)-SUM($D350:AN350),INDEX($D$339:$W$339,,$C350)/$F$325)))</f>
        <v>0</v>
      </c>
      <c r="AP350" s="2">
        <f>IF($F$325="n/a",0,IF(AP$327&lt;=$C350,0,IF(AP$327&gt;($F$325+$C350),INDEX($D$339:$W$339,,$C350)-SUM($D350:AO350),INDEX($D$339:$W$339,,$C350)/$F$325)))</f>
        <v>0</v>
      </c>
      <c r="AQ350" s="2">
        <f>IF($F$325="n/a",0,IF(AQ$327&lt;=$C350,0,IF(AQ$327&gt;($F$325+$C350),INDEX($D$339:$W$339,,$C350)-SUM($D350:AP350),INDEX($D$339:$W$339,,$C350)/$F$325)))</f>
        <v>0</v>
      </c>
      <c r="AR350" s="2">
        <f>IF($F$325="n/a",0,IF(AR$327&lt;=$C350,0,IF(AR$327&gt;($F$325+$C350),INDEX($D$339:$W$339,,$C350)-SUM($D350:AQ350),INDEX($D$339:$W$339,,$C350)/$F$325)))</f>
        <v>0</v>
      </c>
      <c r="AS350" s="2">
        <f>IF($F$325="n/a",0,IF(AS$327&lt;=$C350,0,IF(AS$327&gt;($F$325+$C350),INDEX($D$339:$W$339,,$C350)-SUM($D350:AR350),INDEX($D$339:$W$339,,$C350)/$F$325)))</f>
        <v>0</v>
      </c>
      <c r="AT350" s="2">
        <f>IF($F$325="n/a",0,IF(AT$327&lt;=$C350,0,IF(AT$327&gt;($F$325+$C350),INDEX($D$339:$W$339,,$C350)-SUM($D350:AS350),INDEX($D$339:$W$339,,$C350)/$F$325)))</f>
        <v>0</v>
      </c>
      <c r="AU350" s="2">
        <f>IF($F$325="n/a",0,IF(AU$327&lt;=$C350,0,IF(AU$327&gt;($F$325+$C350),INDEX($D$339:$W$339,,$C350)-SUM($D350:AT350),INDEX($D$339:$W$339,,$C350)/$F$325)))</f>
        <v>0</v>
      </c>
      <c r="AV350" s="2">
        <f>IF($F$325="n/a",0,IF(AV$327&lt;=$C350,0,IF(AV$327&gt;($F$325+$C350),INDEX($D$339:$W$339,,$C350)-SUM($D350:AU350),INDEX($D$339:$W$339,,$C350)/$F$325)))</f>
        <v>0</v>
      </c>
      <c r="AW350" s="2">
        <f>IF($F$325="n/a",0,IF(AW$327&lt;=$C350,0,IF(AW$327&gt;($F$325+$C350),INDEX($D$339:$W$339,,$C350)-SUM($D350:AV350),INDEX($D$339:$W$339,,$C350)/$F$325)))</f>
        <v>0</v>
      </c>
      <c r="AX350" s="2">
        <f>IF($F$325="n/a",0,IF(AX$327&lt;=$C350,0,IF(AX$327&gt;($F$325+$C350),INDEX($D$339:$W$339,,$C350)-SUM($D350:AW350),INDEX($D$339:$W$339,,$C350)/$F$325)))</f>
        <v>0</v>
      </c>
      <c r="AY350" s="2">
        <f>IF($F$325="n/a",0,IF(AY$327&lt;=$C350,0,IF(AY$327&gt;($F$325+$C350),INDEX($D$339:$W$339,,$C350)-SUM($D350:AX350),INDEX($D$339:$W$339,,$C350)/$F$325)))</f>
        <v>0</v>
      </c>
      <c r="AZ350" s="2">
        <f>IF($F$325="n/a",0,IF(AZ$327&lt;=$C350,0,IF(AZ$327&gt;($F$325+$C350),INDEX($D$339:$W$339,,$C350)-SUM($D350:AY350),INDEX($D$339:$W$339,,$C350)/$F$325)))</f>
        <v>0</v>
      </c>
      <c r="BA350" s="2">
        <f>IF($F$325="n/a",0,IF(BA$327&lt;=$C350,0,IF(BA$327&gt;($F$325+$C350),INDEX($D$339:$W$339,,$C350)-SUM($D350:AZ350),INDEX($D$339:$W$339,,$C350)/$F$325)))</f>
        <v>0</v>
      </c>
      <c r="BB350" s="2">
        <f>IF($F$325="n/a",0,IF(BB$327&lt;=$C350,0,IF(BB$327&gt;($F$325+$C350),INDEX($D$339:$W$339,,$C350)-SUM($D350:BA350),INDEX($D$339:$W$339,,$C350)/$F$325)))</f>
        <v>0</v>
      </c>
      <c r="BC350" s="2">
        <f>IF($F$325="n/a",0,IF(BC$327&lt;=$C350,0,IF(BC$327&gt;($F$325+$C350),INDEX($D$339:$W$339,,$C350)-SUM($D350:BB350),INDEX($D$339:$W$339,,$C350)/$F$325)))</f>
        <v>0</v>
      </c>
      <c r="BD350" s="2">
        <f>IF($F$325="n/a",0,IF(BD$327&lt;=$C350,0,IF(BD$327&gt;($F$325+$C350),INDEX($D$339:$W$339,,$C350)-SUM($D350:BC350),INDEX($D$339:$W$339,,$C350)/$F$325)))</f>
        <v>0</v>
      </c>
      <c r="BE350" s="2">
        <f>IF($F$325="n/a",0,IF(BE$327&lt;=$C350,0,IF(BE$327&gt;($F$325+$C350),INDEX($D$339:$W$339,,$C350)-SUM($D350:BD350),INDEX($D$339:$W$339,,$C350)/$F$325)))</f>
        <v>0</v>
      </c>
      <c r="BF350" s="2">
        <f>IF($F$325="n/a",0,IF(BF$327&lt;=$C350,0,IF(BF$327&gt;($F$325+$C350),INDEX($D$339:$W$339,,$C350)-SUM($D350:BE350),INDEX($D$339:$W$339,,$C350)/$F$325)))</f>
        <v>0</v>
      </c>
      <c r="BG350" s="2">
        <f>IF($F$325="n/a",0,IF(BG$327&lt;=$C350,0,IF(BG$327&gt;($F$325+$C350),INDEX($D$339:$W$339,,$C350)-SUM($D350:BF350),INDEX($D$339:$W$339,,$C350)/$F$325)))</f>
        <v>0</v>
      </c>
      <c r="BH350" s="2">
        <f>IF($F$325="n/a",0,IF(BH$327&lt;=$C350,0,IF(BH$327&gt;($F$325+$C350),INDEX($D$339:$W$339,,$C350)-SUM($D350:BG350),INDEX($D$339:$W$339,,$C350)/$F$325)))</f>
        <v>0</v>
      </c>
      <c r="BI350" s="2">
        <f>IF($F$325="n/a",0,IF(BI$327&lt;=$C350,0,IF(BI$327&gt;($F$325+$C350),INDEX($D$339:$W$339,,$C350)-SUM($D350:BH350),INDEX($D$339:$W$339,,$C350)/$F$325)))</f>
        <v>0</v>
      </c>
      <c r="BJ350" s="2">
        <f>IF($F$325="n/a",0,IF(BJ$327&lt;=$C350,0,IF(BJ$327&gt;($F$325+$C350),INDEX($D$339:$W$339,,$C350)-SUM($D350:BI350),INDEX($D$339:$W$339,,$C350)/$F$325)))</f>
        <v>0</v>
      </c>
      <c r="BK350" s="2">
        <f>IF($F$325="n/a",0,IF(BK$327&lt;=$C350,0,IF(BK$327&gt;($F$325+$C350),INDEX($D$339:$W$339,,$C350)-SUM($D350:BJ350),INDEX($D$339:$W$339,,$C350)/$F$325)))</f>
        <v>0</v>
      </c>
      <c r="BL350" s="2">
        <f>IF($F$325="n/a",0,IF(BL$327&lt;=$C350,0,IF(BL$327&gt;($F$325+$C350),INDEX($D$339:$W$339,,$C350)-SUM($D350:BK350),INDEX($D$339:$W$339,,$C350)/$F$325)))</f>
        <v>0</v>
      </c>
      <c r="BM350" s="2">
        <f>IF($F$325="n/a",0,IF(BM$327&lt;=$C350,0,IF(BM$327&gt;($F$325+$C350),INDEX($D$339:$W$339,,$C350)-SUM($D350:BL350),INDEX($D$339:$W$339,,$C350)/$F$325)))</f>
        <v>0</v>
      </c>
      <c r="BN350" s="2">
        <f>IF($F$325="n/a",0,IF(BN$327&lt;=$C350,0,IF(BN$327&gt;($F$325+$C350),INDEX($D$339:$W$339,,$C350)-SUM($D350:BM350),INDEX($D$339:$W$339,,$C350)/$F$325)))</f>
        <v>0</v>
      </c>
      <c r="BO350" s="2">
        <f>IF($F$325="n/a",0,IF(BO$327&lt;=$C350,0,IF(BO$327&gt;($F$325+$C350),INDEX($D$339:$W$339,,$C350)-SUM($D350:BN350),INDEX($D$339:$W$339,,$C350)/$F$325)))</f>
        <v>0</v>
      </c>
      <c r="BP350" s="2">
        <f>IF($F$325="n/a",0,IF(BP$327&lt;=$C350,0,IF(BP$327&gt;($F$325+$C350),INDEX($D$339:$W$339,,$C350)-SUM($D350:BO350),INDEX($D$339:$W$339,,$C350)/$F$325)))</f>
        <v>0</v>
      </c>
      <c r="BQ350" s="2">
        <f>IF($F$325="n/a",0,IF(BQ$327&lt;=$C350,0,IF(BQ$327&gt;($F$325+$C350),INDEX($D$339:$W$339,,$C350)-SUM($D350:BP350),INDEX($D$339:$W$339,,$C350)/$F$325)))</f>
        <v>0</v>
      </c>
      <c r="BR350" s="2">
        <f>IF($F$325="n/a",0,IF(BR$327&lt;=$C350,0,IF(BR$327&gt;($F$325+$C350),INDEX($D$339:$W$339,,$C350)-SUM($D350:BQ350),INDEX($D$339:$W$339,,$C350)/$F$325)))</f>
        <v>0</v>
      </c>
      <c r="BS350" s="2">
        <f>IF($F$325="n/a",0,IF(BS$327&lt;=$C350,0,IF(BS$327&gt;($F$325+$C350),INDEX($D$339:$W$339,,$C350)-SUM($D350:BR350),INDEX($D$339:$W$339,,$C350)/$F$325)))</f>
        <v>0</v>
      </c>
    </row>
    <row r="351" spans="2:71">
      <c r="B351" s="24">
        <v>2020</v>
      </c>
      <c r="C351" s="24">
        <v>10</v>
      </c>
      <c r="E351" s="2">
        <f>IF($F$325="n/a",0,IF(E$327&lt;=$C351,0,IF(E$327&gt;($F$325+$C351),INDEX($D$339:$W$339,,$C351)-SUM($D351:D351),INDEX($D$339:$W$339,,$C351)/$F$325)))</f>
        <v>0</v>
      </c>
      <c r="F351" s="2">
        <f>IF($F$325="n/a",0,IF(F$327&lt;=$C351,0,IF(F$327&gt;($F$325+$C351),INDEX($D$339:$W$339,,$C351)-SUM($D351:E351),INDEX($D$339:$W$339,,$C351)/$F$325)))</f>
        <v>0</v>
      </c>
      <c r="G351" s="2">
        <f>IF($F$325="n/a",0,IF(G$327&lt;=$C351,0,IF(G$327&gt;($F$325+$C351),INDEX($D$339:$W$339,,$C351)-SUM($D351:F351),INDEX($D$339:$W$339,,$C351)/$F$325)))</f>
        <v>0</v>
      </c>
      <c r="H351" s="2">
        <f>IF($F$325="n/a",0,IF(H$327&lt;=$C351,0,IF(H$327&gt;($F$325+$C351),INDEX($D$339:$W$339,,$C351)-SUM($D351:G351),INDEX($D$339:$W$339,,$C351)/$F$325)))</f>
        <v>0</v>
      </c>
      <c r="I351" s="2">
        <f>IF($F$325="n/a",0,IF(I$327&lt;=$C351,0,IF(I$327&gt;($F$325+$C351),INDEX($D$339:$W$339,,$C351)-SUM($D351:H351),INDEX($D$339:$W$339,,$C351)/$F$325)))</f>
        <v>0</v>
      </c>
      <c r="J351" s="2">
        <f>IF($F$325="n/a",0,IF(J$327&lt;=$C351,0,IF(J$327&gt;($F$325+$C351),INDEX($D$339:$W$339,,$C351)-SUM($D351:I351),INDEX($D$339:$W$339,,$C351)/$F$325)))</f>
        <v>0</v>
      </c>
      <c r="K351" s="2">
        <f>IF($F$325="n/a",0,IF(K$327&lt;=$C351,0,IF(K$327&gt;($F$325+$C351),INDEX($D$339:$W$339,,$C351)-SUM($D351:J351),INDEX($D$339:$W$339,,$C351)/$F$325)))</f>
        <v>0</v>
      </c>
      <c r="L351" s="2">
        <f>IF($F$325="n/a",0,IF(L$327&lt;=$C351,0,IF(L$327&gt;($F$325+$C351),INDEX($D$339:$W$339,,$C351)-SUM($D351:K351),INDEX($D$339:$W$339,,$C351)/$F$325)))</f>
        <v>0</v>
      </c>
      <c r="M351" s="2">
        <f>IF($F$325="n/a",0,IF(M$327&lt;=$C351,0,IF(M$327&gt;($F$325+$C351),INDEX($D$339:$W$339,,$C351)-SUM($D351:L351),INDEX($D$339:$W$339,,$C351)/$F$325)))</f>
        <v>0</v>
      </c>
      <c r="N351" s="170">
        <f>IF($F$325="n/a",0,IF(N$327&lt;=$C351,0,IF(N$327&gt;($F$325+$C351),INDEX($D$339:$W$339,,$C351)-SUM($D351:M351),INDEX($D$339:$W$339,,$C351)/$F$325)))*0.5</f>
        <v>0.28932375564098811</v>
      </c>
      <c r="O351" s="2">
        <f>IF($F$325="n/a",0,IF(O$327&lt;=$C351,0,IF(O$327&gt;($F$325+$C351),INDEX($D$339:$W$339,,$C351)-SUM($D351:N351),INDEX($D$339:$W$339,,$C351)/$F$325)))</f>
        <v>0.57864751128197622</v>
      </c>
      <c r="P351" s="2">
        <f>IF($F$325="n/a",0,IF(P$327&lt;=$C351,0,IF(P$327&gt;($F$325+$C351),INDEX($D$339:$W$339,,$C351)-SUM($D351:O351),INDEX($D$339:$W$339,,$C351)/$F$325)))</f>
        <v>0.57864751128197622</v>
      </c>
      <c r="Q351" s="2">
        <f>IF($F$325="n/a",0,IF(Q$327&lt;=$C351,0,IF(Q$327&gt;($F$325+$C351),INDEX($D$339:$W$339,,$C351)-SUM($D351:P351),INDEX($D$339:$W$339,,$C351)/$F$325)))</f>
        <v>0.57864751128197622</v>
      </c>
      <c r="R351" s="2">
        <f>IF($F$325="n/a",0,IF(R$327&lt;=$C351,0,IF(R$327&gt;($F$325+$C351),INDEX($D$339:$W$339,,$C351)-SUM($D351:Q351),INDEX($D$339:$W$339,,$C351)/$F$325)))</f>
        <v>0.57864751128197622</v>
      </c>
      <c r="S351" s="2">
        <f>IF($F$325="n/a",0,IF(S$327&lt;=$C351,0,IF(S$327&gt;($F$325+$C351),INDEX($D$339:$W$339,,$C351)-SUM($D351:R351),INDEX($D$339:$W$339,,$C351)/$F$325)))</f>
        <v>0.28932375564098889</v>
      </c>
      <c r="T351" s="2">
        <f>IF($F$325="n/a",0,IF(T$327&lt;=$C351,0,IF(T$327&gt;($F$325+$C351),INDEX($D$339:$W$339,,$C351)-SUM($D351:S351),INDEX($D$339:$W$339,,$C351)/$F$325)))</f>
        <v>0</v>
      </c>
      <c r="U351" s="2">
        <f>IF($F$325="n/a",0,IF(U$327&lt;=$C351,0,IF(U$327&gt;($F$325+$C351),INDEX($D$339:$W$339,,$C351)-SUM($D351:T351),INDEX($D$339:$W$339,,$C351)/$F$325)))</f>
        <v>0</v>
      </c>
      <c r="V351" s="2">
        <f>IF($F$325="n/a",0,IF(V$327&lt;=$C351,0,IF(V$327&gt;($F$325+$C351),INDEX($D$339:$W$339,,$C351)-SUM($D351:U351),INDEX($D$339:$W$339,,$C351)/$F$325)))</f>
        <v>0</v>
      </c>
      <c r="W351" s="2">
        <f>IF($F$325="n/a",0,IF(W$327&lt;=$C351,0,IF(W$327&gt;($F$325+$C351),INDEX($D$339:$W$339,,$C351)-SUM($D351:V351),INDEX($D$339:$W$339,,$C351)/$F$325)))</f>
        <v>0</v>
      </c>
      <c r="X351" s="2">
        <f>IF($F$325="n/a",0,IF(X$327&lt;=$C351,0,IF(X$327&gt;($F$325+$C351),INDEX($D$339:$W$339,,$C351)-SUM($D351:W351),INDEX($D$339:$W$339,,$C351)/$F$325)))</f>
        <v>0</v>
      </c>
      <c r="Y351" s="2">
        <f>IF($F$325="n/a",0,IF(Y$327&lt;=$C351,0,IF(Y$327&gt;($F$325+$C351),INDEX($D$339:$W$339,,$C351)-SUM($D351:X351),INDEX($D$339:$W$339,,$C351)/$F$325)))</f>
        <v>0</v>
      </c>
      <c r="Z351" s="2">
        <f>IF($F$325="n/a",0,IF(Z$327&lt;=$C351,0,IF(Z$327&gt;($F$325+$C351),INDEX($D$339:$W$339,,$C351)-SUM($D351:Y351),INDEX($D$339:$W$339,,$C351)/$F$325)))</f>
        <v>0</v>
      </c>
      <c r="AA351" s="2">
        <f>IF($F$325="n/a",0,IF(AA$327&lt;=$C351,0,IF(AA$327&gt;($F$325+$C351),INDEX($D$339:$W$339,,$C351)-SUM($D351:Z351),INDEX($D$339:$W$339,,$C351)/$F$325)))</f>
        <v>0</v>
      </c>
      <c r="AB351" s="2">
        <f>IF($F$325="n/a",0,IF(AB$327&lt;=$C351,0,IF(AB$327&gt;($F$325+$C351),INDEX($D$339:$W$339,,$C351)-SUM($D351:AA351),INDEX($D$339:$W$339,,$C351)/$F$325)))</f>
        <v>0</v>
      </c>
      <c r="AC351" s="2">
        <f>IF($F$325="n/a",0,IF(AC$327&lt;=$C351,0,IF(AC$327&gt;($F$325+$C351),INDEX($D$339:$W$339,,$C351)-SUM($D351:AB351),INDEX($D$339:$W$339,,$C351)/$F$325)))</f>
        <v>0</v>
      </c>
      <c r="AD351" s="2">
        <f>IF($F$325="n/a",0,IF(AD$327&lt;=$C351,0,IF(AD$327&gt;($F$325+$C351),INDEX($D$339:$W$339,,$C351)-SUM($D351:AC351),INDEX($D$339:$W$339,,$C351)/$F$325)))</f>
        <v>0</v>
      </c>
      <c r="AE351" s="2">
        <f>IF($F$325="n/a",0,IF(AE$327&lt;=$C351,0,IF(AE$327&gt;($F$325+$C351),INDEX($D$339:$W$339,,$C351)-SUM($D351:AD351),INDEX($D$339:$W$339,,$C351)/$F$325)))</f>
        <v>0</v>
      </c>
      <c r="AF351" s="2">
        <f>IF($F$325="n/a",0,IF(AF$327&lt;=$C351,0,IF(AF$327&gt;($F$325+$C351),INDEX($D$339:$W$339,,$C351)-SUM($D351:AE351),INDEX($D$339:$W$339,,$C351)/$F$325)))</f>
        <v>0</v>
      </c>
      <c r="AG351" s="2">
        <f>IF($F$325="n/a",0,IF(AG$327&lt;=$C351,0,IF(AG$327&gt;($F$325+$C351),INDEX($D$339:$W$339,,$C351)-SUM($D351:AF351),INDEX($D$339:$W$339,,$C351)/$F$325)))</f>
        <v>0</v>
      </c>
      <c r="AH351" s="2">
        <f>IF($F$325="n/a",0,IF(AH$327&lt;=$C351,0,IF(AH$327&gt;($F$325+$C351),INDEX($D$339:$W$339,,$C351)-SUM($D351:AG351),INDEX($D$339:$W$339,,$C351)/$F$325)))</f>
        <v>0</v>
      </c>
      <c r="AI351" s="2">
        <f>IF($F$325="n/a",0,IF(AI$327&lt;=$C351,0,IF(AI$327&gt;($F$325+$C351),INDEX($D$339:$W$339,,$C351)-SUM($D351:AH351),INDEX($D$339:$W$339,,$C351)/$F$325)))</f>
        <v>0</v>
      </c>
      <c r="AJ351" s="2">
        <f>IF($F$325="n/a",0,IF(AJ$327&lt;=$C351,0,IF(AJ$327&gt;($F$325+$C351),INDEX($D$339:$W$339,,$C351)-SUM($D351:AI351),INDEX($D$339:$W$339,,$C351)/$F$325)))</f>
        <v>0</v>
      </c>
      <c r="AK351" s="2">
        <f>IF($F$325="n/a",0,IF(AK$327&lt;=$C351,0,IF(AK$327&gt;($F$325+$C351),INDEX($D$339:$W$339,,$C351)-SUM($D351:AJ351),INDEX($D$339:$W$339,,$C351)/$F$325)))</f>
        <v>0</v>
      </c>
      <c r="AL351" s="2">
        <f>IF($F$325="n/a",0,IF(AL$327&lt;=$C351,0,IF(AL$327&gt;($F$325+$C351),INDEX($D$339:$W$339,,$C351)-SUM($D351:AK351),INDEX($D$339:$W$339,,$C351)/$F$325)))</f>
        <v>0</v>
      </c>
      <c r="AM351" s="2">
        <f>IF($F$325="n/a",0,IF(AM$327&lt;=$C351,0,IF(AM$327&gt;($F$325+$C351),INDEX($D$339:$W$339,,$C351)-SUM($D351:AL351),INDEX($D$339:$W$339,,$C351)/$F$325)))</f>
        <v>0</v>
      </c>
      <c r="AN351" s="2">
        <f>IF($F$325="n/a",0,IF(AN$327&lt;=$C351,0,IF(AN$327&gt;($F$325+$C351),INDEX($D$339:$W$339,,$C351)-SUM($D351:AM351),INDEX($D$339:$W$339,,$C351)/$F$325)))</f>
        <v>0</v>
      </c>
      <c r="AO351" s="2">
        <f>IF($F$325="n/a",0,IF(AO$327&lt;=$C351,0,IF(AO$327&gt;($F$325+$C351),INDEX($D$339:$W$339,,$C351)-SUM($D351:AN351),INDEX($D$339:$W$339,,$C351)/$F$325)))</f>
        <v>0</v>
      </c>
      <c r="AP351" s="2">
        <f>IF($F$325="n/a",0,IF(AP$327&lt;=$C351,0,IF(AP$327&gt;($F$325+$C351),INDEX($D$339:$W$339,,$C351)-SUM($D351:AO351),INDEX($D$339:$W$339,,$C351)/$F$325)))</f>
        <v>0</v>
      </c>
      <c r="AQ351" s="2">
        <f>IF($F$325="n/a",0,IF(AQ$327&lt;=$C351,0,IF(AQ$327&gt;($F$325+$C351),INDEX($D$339:$W$339,,$C351)-SUM($D351:AP351),INDEX($D$339:$W$339,,$C351)/$F$325)))</f>
        <v>0</v>
      </c>
      <c r="AR351" s="2">
        <f>IF($F$325="n/a",0,IF(AR$327&lt;=$C351,0,IF(AR$327&gt;($F$325+$C351),INDEX($D$339:$W$339,,$C351)-SUM($D351:AQ351),INDEX($D$339:$W$339,,$C351)/$F$325)))</f>
        <v>0</v>
      </c>
      <c r="AS351" s="2">
        <f>IF($F$325="n/a",0,IF(AS$327&lt;=$C351,0,IF(AS$327&gt;($F$325+$C351),INDEX($D$339:$W$339,,$C351)-SUM($D351:AR351),INDEX($D$339:$W$339,,$C351)/$F$325)))</f>
        <v>0</v>
      </c>
      <c r="AT351" s="2">
        <f>IF($F$325="n/a",0,IF(AT$327&lt;=$C351,0,IF(AT$327&gt;($F$325+$C351),INDEX($D$339:$W$339,,$C351)-SUM($D351:AS351),INDEX($D$339:$W$339,,$C351)/$F$325)))</f>
        <v>0</v>
      </c>
      <c r="AU351" s="2">
        <f>IF($F$325="n/a",0,IF(AU$327&lt;=$C351,0,IF(AU$327&gt;($F$325+$C351),INDEX($D$339:$W$339,,$C351)-SUM($D351:AT351),INDEX($D$339:$W$339,,$C351)/$F$325)))</f>
        <v>0</v>
      </c>
      <c r="AV351" s="2">
        <f>IF($F$325="n/a",0,IF(AV$327&lt;=$C351,0,IF(AV$327&gt;($F$325+$C351),INDEX($D$339:$W$339,,$C351)-SUM($D351:AU351),INDEX($D$339:$W$339,,$C351)/$F$325)))</f>
        <v>0</v>
      </c>
      <c r="AW351" s="2">
        <f>IF($F$325="n/a",0,IF(AW$327&lt;=$C351,0,IF(AW$327&gt;($F$325+$C351),INDEX($D$339:$W$339,,$C351)-SUM($D351:AV351),INDEX($D$339:$W$339,,$C351)/$F$325)))</f>
        <v>0</v>
      </c>
      <c r="AX351" s="2">
        <f>IF($F$325="n/a",0,IF(AX$327&lt;=$C351,0,IF(AX$327&gt;($F$325+$C351),INDEX($D$339:$W$339,,$C351)-SUM($D351:AW351),INDEX($D$339:$W$339,,$C351)/$F$325)))</f>
        <v>0</v>
      </c>
      <c r="AY351" s="2">
        <f>IF($F$325="n/a",0,IF(AY$327&lt;=$C351,0,IF(AY$327&gt;($F$325+$C351),INDEX($D$339:$W$339,,$C351)-SUM($D351:AX351),INDEX($D$339:$W$339,,$C351)/$F$325)))</f>
        <v>0</v>
      </c>
      <c r="AZ351" s="2">
        <f>IF($F$325="n/a",0,IF(AZ$327&lt;=$C351,0,IF(AZ$327&gt;($F$325+$C351),INDEX($D$339:$W$339,,$C351)-SUM($D351:AY351),INDEX($D$339:$W$339,,$C351)/$F$325)))</f>
        <v>0</v>
      </c>
      <c r="BA351" s="2">
        <f>IF($F$325="n/a",0,IF(BA$327&lt;=$C351,0,IF(BA$327&gt;($F$325+$C351),INDEX($D$339:$W$339,,$C351)-SUM($D351:AZ351),INDEX($D$339:$W$339,,$C351)/$F$325)))</f>
        <v>0</v>
      </c>
      <c r="BB351" s="2">
        <f>IF($F$325="n/a",0,IF(BB$327&lt;=$C351,0,IF(BB$327&gt;($F$325+$C351),INDEX($D$339:$W$339,,$C351)-SUM($D351:BA351),INDEX($D$339:$W$339,,$C351)/$F$325)))</f>
        <v>0</v>
      </c>
      <c r="BC351" s="2">
        <f>IF($F$325="n/a",0,IF(BC$327&lt;=$C351,0,IF(BC$327&gt;($F$325+$C351),INDEX($D$339:$W$339,,$C351)-SUM($D351:BB351),INDEX($D$339:$W$339,,$C351)/$F$325)))</f>
        <v>0</v>
      </c>
      <c r="BD351" s="2">
        <f>IF($F$325="n/a",0,IF(BD$327&lt;=$C351,0,IF(BD$327&gt;($F$325+$C351),INDEX($D$339:$W$339,,$C351)-SUM($D351:BC351),INDEX($D$339:$W$339,,$C351)/$F$325)))</f>
        <v>0</v>
      </c>
      <c r="BE351" s="2">
        <f>IF($F$325="n/a",0,IF(BE$327&lt;=$C351,0,IF(BE$327&gt;($F$325+$C351),INDEX($D$339:$W$339,,$C351)-SUM($D351:BD351),INDEX($D$339:$W$339,,$C351)/$F$325)))</f>
        <v>0</v>
      </c>
      <c r="BF351" s="2">
        <f>IF($F$325="n/a",0,IF(BF$327&lt;=$C351,0,IF(BF$327&gt;($F$325+$C351),INDEX($D$339:$W$339,,$C351)-SUM($D351:BE351),INDEX($D$339:$W$339,,$C351)/$F$325)))</f>
        <v>0</v>
      </c>
      <c r="BG351" s="2">
        <f>IF($F$325="n/a",0,IF(BG$327&lt;=$C351,0,IF(BG$327&gt;($F$325+$C351),INDEX($D$339:$W$339,,$C351)-SUM($D351:BF351),INDEX($D$339:$W$339,,$C351)/$F$325)))</f>
        <v>0</v>
      </c>
      <c r="BH351" s="2">
        <f>IF($F$325="n/a",0,IF(BH$327&lt;=$C351,0,IF(BH$327&gt;($F$325+$C351),INDEX($D$339:$W$339,,$C351)-SUM($D351:BG351),INDEX($D$339:$W$339,,$C351)/$F$325)))</f>
        <v>0</v>
      </c>
      <c r="BI351" s="2">
        <f>IF($F$325="n/a",0,IF(BI$327&lt;=$C351,0,IF(BI$327&gt;($F$325+$C351),INDEX($D$339:$W$339,,$C351)-SUM($D351:BH351),INDEX($D$339:$W$339,,$C351)/$F$325)))</f>
        <v>0</v>
      </c>
      <c r="BJ351" s="2">
        <f>IF($F$325="n/a",0,IF(BJ$327&lt;=$C351,0,IF(BJ$327&gt;($F$325+$C351),INDEX($D$339:$W$339,,$C351)-SUM($D351:BI351),INDEX($D$339:$W$339,,$C351)/$F$325)))</f>
        <v>0</v>
      </c>
      <c r="BK351" s="2">
        <f>IF($F$325="n/a",0,IF(BK$327&lt;=$C351,0,IF(BK$327&gt;($F$325+$C351),INDEX($D$339:$W$339,,$C351)-SUM($D351:BJ351),INDEX($D$339:$W$339,,$C351)/$F$325)))</f>
        <v>0</v>
      </c>
      <c r="BL351" s="2">
        <f>IF($F$325="n/a",0,IF(BL$327&lt;=$C351,0,IF(BL$327&gt;($F$325+$C351),INDEX($D$339:$W$339,,$C351)-SUM($D351:BK351),INDEX($D$339:$W$339,,$C351)/$F$325)))</f>
        <v>0</v>
      </c>
      <c r="BM351" s="2">
        <f>IF($F$325="n/a",0,IF(BM$327&lt;=$C351,0,IF(BM$327&gt;($F$325+$C351),INDEX($D$339:$W$339,,$C351)-SUM($D351:BL351),INDEX($D$339:$W$339,,$C351)/$F$325)))</f>
        <v>0</v>
      </c>
      <c r="BN351" s="2">
        <f>IF($F$325="n/a",0,IF(BN$327&lt;=$C351,0,IF(BN$327&gt;($F$325+$C351),INDEX($D$339:$W$339,,$C351)-SUM($D351:BM351),INDEX($D$339:$W$339,,$C351)/$F$325)))</f>
        <v>0</v>
      </c>
      <c r="BO351" s="2">
        <f>IF($F$325="n/a",0,IF(BO$327&lt;=$C351,0,IF(BO$327&gt;($F$325+$C351),INDEX($D$339:$W$339,,$C351)-SUM($D351:BN351),INDEX($D$339:$W$339,,$C351)/$F$325)))</f>
        <v>0</v>
      </c>
      <c r="BP351" s="2">
        <f>IF($F$325="n/a",0,IF(BP$327&lt;=$C351,0,IF(BP$327&gt;($F$325+$C351),INDEX($D$339:$W$339,,$C351)-SUM($D351:BO351),INDEX($D$339:$W$339,,$C351)/$F$325)))</f>
        <v>0</v>
      </c>
      <c r="BQ351" s="2">
        <f>IF($F$325="n/a",0,IF(BQ$327&lt;=$C351,0,IF(BQ$327&gt;($F$325+$C351),INDEX($D$339:$W$339,,$C351)-SUM($D351:BP351),INDEX($D$339:$W$339,,$C351)/$F$325)))</f>
        <v>0</v>
      </c>
      <c r="BR351" s="2">
        <f>IF($F$325="n/a",0,IF(BR$327&lt;=$C351,0,IF(BR$327&gt;($F$325+$C351),INDEX($D$339:$W$339,,$C351)-SUM($D351:BQ351),INDEX($D$339:$W$339,,$C351)/$F$325)))</f>
        <v>0</v>
      </c>
      <c r="BS351" s="2">
        <f>IF($F$325="n/a",0,IF(BS$327&lt;=$C351,0,IF(BS$327&gt;($F$325+$C351),INDEX($D$339:$W$339,,$C351)-SUM($D351:BR351),INDEX($D$339:$W$339,,$C351)/$F$325)))</f>
        <v>0</v>
      </c>
    </row>
    <row r="352" spans="2:71" outlineLevel="1">
      <c r="B352" s="24">
        <v>2021</v>
      </c>
      <c r="C352" s="24">
        <v>11</v>
      </c>
      <c r="E352" s="2">
        <f>IF($F$325="n/a",0,IF(E$327&lt;=$C352,0,IF(E$327&gt;($F$325+$C352),INDEX($D$339:$W$339,,$C352)-SUM($D352:D352),INDEX($D$339:$W$339,,$C352)/$F$325)))</f>
        <v>0</v>
      </c>
      <c r="F352" s="2">
        <f>IF($F$325="n/a",0,IF(F$327&lt;=$C352,0,IF(F$327&gt;($F$325+$C352),INDEX($D$339:$W$339,,$C352)-SUM($D352:E352),INDEX($D$339:$W$339,,$C352)/$F$325)))</f>
        <v>0</v>
      </c>
      <c r="G352" s="2">
        <f>IF($F$325="n/a",0,IF(G$327&lt;=$C352,0,IF(G$327&gt;($F$325+$C352),INDEX($D$339:$W$339,,$C352)-SUM($D352:F352),INDEX($D$339:$W$339,,$C352)/$F$325)))</f>
        <v>0</v>
      </c>
      <c r="H352" s="2">
        <f>IF($F$325="n/a",0,IF(H$327&lt;=$C352,0,IF(H$327&gt;($F$325+$C352),INDEX($D$339:$W$339,,$C352)-SUM($D352:G352),INDEX($D$339:$W$339,,$C352)/$F$325)))</f>
        <v>0</v>
      </c>
      <c r="I352" s="2">
        <f>IF($F$325="n/a",0,IF(I$327&lt;=$C352,0,IF(I$327&gt;($F$325+$C352),INDEX($D$339:$W$339,,$C352)-SUM($D352:H352),INDEX($D$339:$W$339,,$C352)/$F$325)))</f>
        <v>0</v>
      </c>
      <c r="J352" s="2">
        <f>IF($F$325="n/a",0,IF(J$327&lt;=$C352,0,IF(J$327&gt;($F$325+$C352),INDEX($D$339:$W$339,,$C352)-SUM($D352:I352),INDEX($D$339:$W$339,,$C352)/$F$325)))</f>
        <v>0</v>
      </c>
      <c r="K352" s="2">
        <f>IF($F$325="n/a",0,IF(K$327&lt;=$C352,0,IF(K$327&gt;($F$325+$C352),INDEX($D$339:$W$339,,$C352)-SUM($D352:J352),INDEX($D$339:$W$339,,$C352)/$F$325)))</f>
        <v>0</v>
      </c>
      <c r="L352" s="2">
        <f>IF($F$325="n/a",0,IF(L$327&lt;=$C352,0,IF(L$327&gt;($F$325+$C352),INDEX($D$339:$W$339,,$C352)-SUM($D352:K352),INDEX($D$339:$W$339,,$C352)/$F$325)))</f>
        <v>0</v>
      </c>
      <c r="M352" s="2">
        <f>IF($F$325="n/a",0,IF(M$327&lt;=$C352,0,IF(M$327&gt;($F$325+$C352),INDEX($D$339:$W$339,,$C352)-SUM($D352:L352),INDEX($D$339:$W$339,,$C352)/$F$325)))</f>
        <v>0</v>
      </c>
      <c r="N352" s="2">
        <f>IF($F$325="n/a",0,IF(N$327&lt;=$C352,0,IF(N$327&gt;($F$325+$C352),INDEX($D$339:$W$339,,$C352)-SUM($D352:M352),INDEX($D$339:$W$339,,$C352)/$F$325)))</f>
        <v>0</v>
      </c>
      <c r="O352" s="2">
        <f>IF($F$325="n/a",0,IF(O$327&lt;=$C352,0,IF(O$327&gt;($F$325+$C352),INDEX($D$339:$W$339,,$C352)-SUM($D352:N352),INDEX($D$339:$W$339,,$C352)/$F$325)))</f>
        <v>0.54978948437190422</v>
      </c>
      <c r="P352" s="2">
        <f>IF($F$325="n/a",0,IF(P$327&lt;=$C352,0,IF(P$327&gt;($F$325+$C352),INDEX($D$339:$W$339,,$C352)-SUM($D352:O352),INDEX($D$339:$W$339,,$C352)/$F$325)))</f>
        <v>0.54978948437190422</v>
      </c>
      <c r="Q352" s="2">
        <f>IF($F$325="n/a",0,IF(Q$327&lt;=$C352,0,IF(Q$327&gt;($F$325+$C352),INDEX($D$339:$W$339,,$C352)-SUM($D352:P352),INDEX($D$339:$W$339,,$C352)/$F$325)))</f>
        <v>0.54978948437190422</v>
      </c>
      <c r="R352" s="2">
        <f>IF($F$325="n/a",0,IF(R$327&lt;=$C352,0,IF(R$327&gt;($F$325+$C352),INDEX($D$339:$W$339,,$C352)-SUM($D352:Q352),INDEX($D$339:$W$339,,$C352)/$F$325)))</f>
        <v>0.54978948437190422</v>
      </c>
      <c r="S352" s="2">
        <f>IF($F$325="n/a",0,IF(S$327&lt;=$C352,0,IF(S$327&gt;($F$325+$C352),INDEX($D$339:$W$339,,$C352)-SUM($D352:R352),INDEX($D$339:$W$339,,$C352)/$F$325)))</f>
        <v>0.54978948437190422</v>
      </c>
      <c r="T352" s="2">
        <f>IF($F$325="n/a",0,IF(T$327&lt;=$C352,0,IF(T$327&gt;($F$325+$C352),INDEX($D$339:$W$339,,$C352)-SUM($D352:S352),INDEX($D$339:$W$339,,$C352)/$F$325)))</f>
        <v>4.4408920985006262E-16</v>
      </c>
      <c r="U352" s="2">
        <f>IF($F$325="n/a",0,IF(U$327&lt;=$C352,0,IF(U$327&gt;($F$325+$C352),INDEX($D$339:$W$339,,$C352)-SUM($D352:T352),INDEX($D$339:$W$339,,$C352)/$F$325)))</f>
        <v>0</v>
      </c>
      <c r="V352" s="2">
        <f>IF($F$325="n/a",0,IF(V$327&lt;=$C352,0,IF(V$327&gt;($F$325+$C352),INDEX($D$339:$W$339,,$C352)-SUM($D352:U352),INDEX($D$339:$W$339,,$C352)/$F$325)))</f>
        <v>0</v>
      </c>
      <c r="W352" s="2">
        <f>IF($F$325="n/a",0,IF(W$327&lt;=$C352,0,IF(W$327&gt;($F$325+$C352),INDEX($D$339:$W$339,,$C352)-SUM($D352:V352),INDEX($D$339:$W$339,,$C352)/$F$325)))</f>
        <v>0</v>
      </c>
      <c r="X352" s="2">
        <f>IF($F$325="n/a",0,IF(X$327&lt;=$C352,0,IF(X$327&gt;($F$325+$C352),INDEX($D$339:$W$339,,$C352)-SUM($D352:W352),INDEX($D$339:$W$339,,$C352)/$F$325)))</f>
        <v>0</v>
      </c>
      <c r="Y352" s="2">
        <f>IF($F$325="n/a",0,IF(Y$327&lt;=$C352,0,IF(Y$327&gt;($F$325+$C352),INDEX($D$339:$W$339,,$C352)-SUM($D352:X352),INDEX($D$339:$W$339,,$C352)/$F$325)))</f>
        <v>0</v>
      </c>
      <c r="Z352" s="2">
        <f>IF($F$325="n/a",0,IF(Z$327&lt;=$C352,0,IF(Z$327&gt;($F$325+$C352),INDEX($D$339:$W$339,,$C352)-SUM($D352:Y352),INDEX($D$339:$W$339,,$C352)/$F$325)))</f>
        <v>0</v>
      </c>
      <c r="AA352" s="2">
        <f>IF($F$325="n/a",0,IF(AA$327&lt;=$C352,0,IF(AA$327&gt;($F$325+$C352),INDEX($D$339:$W$339,,$C352)-SUM($D352:Z352),INDEX($D$339:$W$339,,$C352)/$F$325)))</f>
        <v>0</v>
      </c>
      <c r="AB352" s="2">
        <f>IF($F$325="n/a",0,IF(AB$327&lt;=$C352,0,IF(AB$327&gt;($F$325+$C352),INDEX($D$339:$W$339,,$C352)-SUM($D352:AA352),INDEX($D$339:$W$339,,$C352)/$F$325)))</f>
        <v>0</v>
      </c>
      <c r="AC352" s="2">
        <f>IF($F$325="n/a",0,IF(AC$327&lt;=$C352,0,IF(AC$327&gt;($F$325+$C352),INDEX($D$339:$W$339,,$C352)-SUM($D352:AB352),INDEX($D$339:$W$339,,$C352)/$F$325)))</f>
        <v>0</v>
      </c>
      <c r="AD352" s="2">
        <f>IF($F$325="n/a",0,IF(AD$327&lt;=$C352,0,IF(AD$327&gt;($F$325+$C352),INDEX($D$339:$W$339,,$C352)-SUM($D352:AC352),INDEX($D$339:$W$339,,$C352)/$F$325)))</f>
        <v>0</v>
      </c>
      <c r="AE352" s="2">
        <f>IF($F$325="n/a",0,IF(AE$327&lt;=$C352,0,IF(AE$327&gt;($F$325+$C352),INDEX($D$339:$W$339,,$C352)-SUM($D352:AD352),INDEX($D$339:$W$339,,$C352)/$F$325)))</f>
        <v>0</v>
      </c>
      <c r="AF352" s="2">
        <f>IF($F$325="n/a",0,IF(AF$327&lt;=$C352,0,IF(AF$327&gt;($F$325+$C352),INDEX($D$339:$W$339,,$C352)-SUM($D352:AE352),INDEX($D$339:$W$339,,$C352)/$F$325)))</f>
        <v>0</v>
      </c>
      <c r="AG352" s="2">
        <f>IF($F$325="n/a",0,IF(AG$327&lt;=$C352,0,IF(AG$327&gt;($F$325+$C352),INDEX($D$339:$W$339,,$C352)-SUM($D352:AF352),INDEX($D$339:$W$339,,$C352)/$F$325)))</f>
        <v>0</v>
      </c>
      <c r="AH352" s="2">
        <f>IF($F$325="n/a",0,IF(AH$327&lt;=$C352,0,IF(AH$327&gt;($F$325+$C352),INDEX($D$339:$W$339,,$C352)-SUM($D352:AG352),INDEX($D$339:$W$339,,$C352)/$F$325)))</f>
        <v>0</v>
      </c>
      <c r="AI352" s="2">
        <f>IF($F$325="n/a",0,IF(AI$327&lt;=$C352,0,IF(AI$327&gt;($F$325+$C352),INDEX($D$339:$W$339,,$C352)-SUM($D352:AH352),INDEX($D$339:$W$339,,$C352)/$F$325)))</f>
        <v>0</v>
      </c>
      <c r="AJ352" s="2">
        <f>IF($F$325="n/a",0,IF(AJ$327&lt;=$C352,0,IF(AJ$327&gt;($F$325+$C352),INDEX($D$339:$W$339,,$C352)-SUM($D352:AI352),INDEX($D$339:$W$339,,$C352)/$F$325)))</f>
        <v>0</v>
      </c>
      <c r="AK352" s="2">
        <f>IF($F$325="n/a",0,IF(AK$327&lt;=$C352,0,IF(AK$327&gt;($F$325+$C352),INDEX($D$339:$W$339,,$C352)-SUM($D352:AJ352),INDEX($D$339:$W$339,,$C352)/$F$325)))</f>
        <v>0</v>
      </c>
      <c r="AL352" s="2">
        <f>IF($F$325="n/a",0,IF(AL$327&lt;=$C352,0,IF(AL$327&gt;($F$325+$C352),INDEX($D$339:$W$339,,$C352)-SUM($D352:AK352),INDEX($D$339:$W$339,,$C352)/$F$325)))</f>
        <v>0</v>
      </c>
      <c r="AM352" s="2">
        <f>IF($F$325="n/a",0,IF(AM$327&lt;=$C352,0,IF(AM$327&gt;($F$325+$C352),INDEX($D$339:$W$339,,$C352)-SUM($D352:AL352),INDEX($D$339:$W$339,,$C352)/$F$325)))</f>
        <v>0</v>
      </c>
      <c r="AN352" s="2">
        <f>IF($F$325="n/a",0,IF(AN$327&lt;=$C352,0,IF(AN$327&gt;($F$325+$C352),INDEX($D$339:$W$339,,$C352)-SUM($D352:AM352),INDEX($D$339:$W$339,,$C352)/$F$325)))</f>
        <v>0</v>
      </c>
      <c r="AO352" s="2">
        <f>IF($F$325="n/a",0,IF(AO$327&lt;=$C352,0,IF(AO$327&gt;($F$325+$C352),INDEX($D$339:$W$339,,$C352)-SUM($D352:AN352),INDEX($D$339:$W$339,,$C352)/$F$325)))</f>
        <v>0</v>
      </c>
      <c r="AP352" s="2">
        <f>IF($F$325="n/a",0,IF(AP$327&lt;=$C352,0,IF(AP$327&gt;($F$325+$C352),INDEX($D$339:$W$339,,$C352)-SUM($D352:AO352),INDEX($D$339:$W$339,,$C352)/$F$325)))</f>
        <v>0</v>
      </c>
      <c r="AQ352" s="2">
        <f>IF($F$325="n/a",0,IF(AQ$327&lt;=$C352,0,IF(AQ$327&gt;($F$325+$C352),INDEX($D$339:$W$339,,$C352)-SUM($D352:AP352),INDEX($D$339:$W$339,,$C352)/$F$325)))</f>
        <v>0</v>
      </c>
      <c r="AR352" s="2">
        <f>IF($F$325="n/a",0,IF(AR$327&lt;=$C352,0,IF(AR$327&gt;($F$325+$C352),INDEX($D$339:$W$339,,$C352)-SUM($D352:AQ352),INDEX($D$339:$W$339,,$C352)/$F$325)))</f>
        <v>0</v>
      </c>
      <c r="AS352" s="2">
        <f>IF($F$325="n/a",0,IF(AS$327&lt;=$C352,0,IF(AS$327&gt;($F$325+$C352),INDEX($D$339:$W$339,,$C352)-SUM($D352:AR352),INDEX($D$339:$W$339,,$C352)/$F$325)))</f>
        <v>0</v>
      </c>
      <c r="AT352" s="2">
        <f>IF($F$325="n/a",0,IF(AT$327&lt;=$C352,0,IF(AT$327&gt;($F$325+$C352),INDEX($D$339:$W$339,,$C352)-SUM($D352:AS352),INDEX($D$339:$W$339,,$C352)/$F$325)))</f>
        <v>0</v>
      </c>
      <c r="AU352" s="2">
        <f>IF($F$325="n/a",0,IF(AU$327&lt;=$C352,0,IF(AU$327&gt;($F$325+$C352),INDEX($D$339:$W$339,,$C352)-SUM($D352:AT352),INDEX($D$339:$W$339,,$C352)/$F$325)))</f>
        <v>0</v>
      </c>
      <c r="AV352" s="2">
        <f>IF($F$325="n/a",0,IF(AV$327&lt;=$C352,0,IF(AV$327&gt;($F$325+$C352),INDEX($D$339:$W$339,,$C352)-SUM($D352:AU352),INDEX($D$339:$W$339,,$C352)/$F$325)))</f>
        <v>0</v>
      </c>
      <c r="AW352" s="2">
        <f>IF($F$325="n/a",0,IF(AW$327&lt;=$C352,0,IF(AW$327&gt;($F$325+$C352),INDEX($D$339:$W$339,,$C352)-SUM($D352:AV352),INDEX($D$339:$W$339,,$C352)/$F$325)))</f>
        <v>0</v>
      </c>
      <c r="AX352" s="2">
        <f>IF($F$325="n/a",0,IF(AX$327&lt;=$C352,0,IF(AX$327&gt;($F$325+$C352),INDEX($D$339:$W$339,,$C352)-SUM($D352:AW352),INDEX($D$339:$W$339,,$C352)/$F$325)))</f>
        <v>0</v>
      </c>
      <c r="AY352" s="2">
        <f>IF($F$325="n/a",0,IF(AY$327&lt;=$C352,0,IF(AY$327&gt;($F$325+$C352),INDEX($D$339:$W$339,,$C352)-SUM($D352:AX352),INDEX($D$339:$W$339,,$C352)/$F$325)))</f>
        <v>0</v>
      </c>
      <c r="AZ352" s="2">
        <f>IF($F$325="n/a",0,IF(AZ$327&lt;=$C352,0,IF(AZ$327&gt;($F$325+$C352),INDEX($D$339:$W$339,,$C352)-SUM($D352:AY352),INDEX($D$339:$W$339,,$C352)/$F$325)))</f>
        <v>0</v>
      </c>
      <c r="BA352" s="2">
        <f>IF($F$325="n/a",0,IF(BA$327&lt;=$C352,0,IF(BA$327&gt;($F$325+$C352),INDEX($D$339:$W$339,,$C352)-SUM($D352:AZ352),INDEX($D$339:$W$339,,$C352)/$F$325)))</f>
        <v>0</v>
      </c>
      <c r="BB352" s="2">
        <f>IF($F$325="n/a",0,IF(BB$327&lt;=$C352,0,IF(BB$327&gt;($F$325+$C352),INDEX($D$339:$W$339,,$C352)-SUM($D352:BA352),INDEX($D$339:$W$339,,$C352)/$F$325)))</f>
        <v>0</v>
      </c>
      <c r="BC352" s="2">
        <f>IF($F$325="n/a",0,IF(BC$327&lt;=$C352,0,IF(BC$327&gt;($F$325+$C352),INDEX($D$339:$W$339,,$C352)-SUM($D352:BB352),INDEX($D$339:$W$339,,$C352)/$F$325)))</f>
        <v>0</v>
      </c>
      <c r="BD352" s="2">
        <f>IF($F$325="n/a",0,IF(BD$327&lt;=$C352,0,IF(BD$327&gt;($F$325+$C352),INDEX($D$339:$W$339,,$C352)-SUM($D352:BC352),INDEX($D$339:$W$339,,$C352)/$F$325)))</f>
        <v>0</v>
      </c>
      <c r="BE352" s="2">
        <f>IF($F$325="n/a",0,IF(BE$327&lt;=$C352,0,IF(BE$327&gt;($F$325+$C352),INDEX($D$339:$W$339,,$C352)-SUM($D352:BD352),INDEX($D$339:$W$339,,$C352)/$F$325)))</f>
        <v>0</v>
      </c>
      <c r="BF352" s="2">
        <f>IF($F$325="n/a",0,IF(BF$327&lt;=$C352,0,IF(BF$327&gt;($F$325+$C352),INDEX($D$339:$W$339,,$C352)-SUM($D352:BE352),INDEX($D$339:$W$339,,$C352)/$F$325)))</f>
        <v>0</v>
      </c>
      <c r="BG352" s="2">
        <f>IF($F$325="n/a",0,IF(BG$327&lt;=$C352,0,IF(BG$327&gt;($F$325+$C352),INDEX($D$339:$W$339,,$C352)-SUM($D352:BF352),INDEX($D$339:$W$339,,$C352)/$F$325)))</f>
        <v>0</v>
      </c>
      <c r="BH352" s="2">
        <f>IF($F$325="n/a",0,IF(BH$327&lt;=$C352,0,IF(BH$327&gt;($F$325+$C352),INDEX($D$339:$W$339,,$C352)-SUM($D352:BG352),INDEX($D$339:$W$339,,$C352)/$F$325)))</f>
        <v>0</v>
      </c>
      <c r="BI352" s="2">
        <f>IF($F$325="n/a",0,IF(BI$327&lt;=$C352,0,IF(BI$327&gt;($F$325+$C352),INDEX($D$339:$W$339,,$C352)-SUM($D352:BH352),INDEX($D$339:$W$339,,$C352)/$F$325)))</f>
        <v>0</v>
      </c>
      <c r="BJ352" s="2">
        <f>IF($F$325="n/a",0,IF(BJ$327&lt;=$C352,0,IF(BJ$327&gt;($F$325+$C352),INDEX($D$339:$W$339,,$C352)-SUM($D352:BI352),INDEX($D$339:$W$339,,$C352)/$F$325)))</f>
        <v>0</v>
      </c>
      <c r="BK352" s="2">
        <f>IF($F$325="n/a",0,IF(BK$327&lt;=$C352,0,IF(BK$327&gt;($F$325+$C352),INDEX($D$339:$W$339,,$C352)-SUM($D352:BJ352),INDEX($D$339:$W$339,,$C352)/$F$325)))</f>
        <v>0</v>
      </c>
      <c r="BL352" s="2">
        <f>IF($F$325="n/a",0,IF(BL$327&lt;=$C352,0,IF(BL$327&gt;($F$325+$C352),INDEX($D$339:$W$339,,$C352)-SUM($D352:BK352),INDEX($D$339:$W$339,,$C352)/$F$325)))</f>
        <v>0</v>
      </c>
      <c r="BM352" s="2">
        <f>IF($F$325="n/a",0,IF(BM$327&lt;=$C352,0,IF(BM$327&gt;($F$325+$C352),INDEX($D$339:$W$339,,$C352)-SUM($D352:BL352),INDEX($D$339:$W$339,,$C352)/$F$325)))</f>
        <v>0</v>
      </c>
      <c r="BN352" s="2">
        <f>IF($F$325="n/a",0,IF(BN$327&lt;=$C352,0,IF(BN$327&gt;($F$325+$C352),INDEX($D$339:$W$339,,$C352)-SUM($D352:BM352),INDEX($D$339:$W$339,,$C352)/$F$325)))</f>
        <v>0</v>
      </c>
      <c r="BO352" s="2">
        <f>IF($F$325="n/a",0,IF(BO$327&lt;=$C352,0,IF(BO$327&gt;($F$325+$C352),INDEX($D$339:$W$339,,$C352)-SUM($D352:BN352),INDEX($D$339:$W$339,,$C352)/$F$325)))</f>
        <v>0</v>
      </c>
      <c r="BP352" s="2">
        <f>IF($F$325="n/a",0,IF(BP$327&lt;=$C352,0,IF(BP$327&gt;($F$325+$C352),INDEX($D$339:$W$339,,$C352)-SUM($D352:BO352),INDEX($D$339:$W$339,,$C352)/$F$325)))</f>
        <v>0</v>
      </c>
      <c r="BQ352" s="2">
        <f>IF($F$325="n/a",0,IF(BQ$327&lt;=$C352,0,IF(BQ$327&gt;($F$325+$C352),INDEX($D$339:$W$339,,$C352)-SUM($D352:BP352),INDEX($D$339:$W$339,,$C352)/$F$325)))</f>
        <v>0</v>
      </c>
      <c r="BR352" s="2">
        <f>IF($F$325="n/a",0,IF(BR$327&lt;=$C352,0,IF(BR$327&gt;($F$325+$C352),INDEX($D$339:$W$339,,$C352)-SUM($D352:BQ352),INDEX($D$339:$W$339,,$C352)/$F$325)))</f>
        <v>0</v>
      </c>
      <c r="BS352" s="2">
        <f>IF($F$325="n/a",0,IF(BS$327&lt;=$C352,0,IF(BS$327&gt;($F$325+$C352),INDEX($D$339:$W$339,,$C352)-SUM($D352:BR352),INDEX($D$339:$W$339,,$C352)/$F$325)))</f>
        <v>0</v>
      </c>
    </row>
    <row r="353" spans="2:71" outlineLevel="1">
      <c r="B353" s="24">
        <v>2022</v>
      </c>
      <c r="C353" s="24">
        <v>12</v>
      </c>
      <c r="E353" s="2">
        <f>IF($F$325="n/a",0,IF(E$327&lt;=$C353,0,IF(E$327&gt;($F$325+$C353),INDEX($D$339:$W$339,,$C353)-SUM($D353:D353),INDEX($D$339:$W$339,,$C353)/$F$325)))</f>
        <v>0</v>
      </c>
      <c r="F353" s="2">
        <f>IF($F$325="n/a",0,IF(F$327&lt;=$C353,0,IF(F$327&gt;($F$325+$C353),INDEX($D$339:$W$339,,$C353)-SUM($D353:E353),INDEX($D$339:$W$339,,$C353)/$F$325)))</f>
        <v>0</v>
      </c>
      <c r="G353" s="2">
        <f>IF($F$325="n/a",0,IF(G$327&lt;=$C353,0,IF(G$327&gt;($F$325+$C353),INDEX($D$339:$W$339,,$C353)-SUM($D353:F353),INDEX($D$339:$W$339,,$C353)/$F$325)))</f>
        <v>0</v>
      </c>
      <c r="H353" s="2">
        <f>IF($F$325="n/a",0,IF(H$327&lt;=$C353,0,IF(H$327&gt;($F$325+$C353),INDEX($D$339:$W$339,,$C353)-SUM($D353:G353),INDEX($D$339:$W$339,,$C353)/$F$325)))</f>
        <v>0</v>
      </c>
      <c r="I353" s="2">
        <f>IF($F$325="n/a",0,IF(I$327&lt;=$C353,0,IF(I$327&gt;($F$325+$C353),INDEX($D$339:$W$339,,$C353)-SUM($D353:H353),INDEX($D$339:$W$339,,$C353)/$F$325)))</f>
        <v>0</v>
      </c>
      <c r="J353" s="2">
        <f>IF($F$325="n/a",0,IF(J$327&lt;=$C353,0,IF(J$327&gt;($F$325+$C353),INDEX($D$339:$W$339,,$C353)-SUM($D353:I353),INDEX($D$339:$W$339,,$C353)/$F$325)))</f>
        <v>0</v>
      </c>
      <c r="K353" s="2">
        <f>IF($F$325="n/a",0,IF(K$327&lt;=$C353,0,IF(K$327&gt;($F$325+$C353),INDEX($D$339:$W$339,,$C353)-SUM($D353:J353),INDEX($D$339:$W$339,,$C353)/$F$325)))</f>
        <v>0</v>
      </c>
      <c r="L353" s="2">
        <f>IF($F$325="n/a",0,IF(L$327&lt;=$C353,0,IF(L$327&gt;($F$325+$C353),INDEX($D$339:$W$339,,$C353)-SUM($D353:K353),INDEX($D$339:$W$339,,$C353)/$F$325)))</f>
        <v>0</v>
      </c>
      <c r="M353" s="2">
        <f>IF($F$325="n/a",0,IF(M$327&lt;=$C353,0,IF(M$327&gt;($F$325+$C353),INDEX($D$339:$W$339,,$C353)-SUM($D353:L353),INDEX($D$339:$W$339,,$C353)/$F$325)))</f>
        <v>0</v>
      </c>
      <c r="N353" s="2">
        <f>IF($F$325="n/a",0,IF(N$327&lt;=$C353,0,IF(N$327&gt;($F$325+$C353),INDEX($D$339:$W$339,,$C353)-SUM($D353:M353),INDEX($D$339:$W$339,,$C353)/$F$325)))</f>
        <v>0</v>
      </c>
      <c r="O353" s="2">
        <f>IF($F$325="n/a",0,IF(O$327&lt;=$C353,0,IF(O$327&gt;($F$325+$C353),INDEX($D$339:$W$339,,$C353)-SUM($D353:N353),INDEX($D$339:$W$339,,$C353)/$F$325)))</f>
        <v>0</v>
      </c>
      <c r="P353" s="2">
        <f>IF($F$325="n/a",0,IF(P$327&lt;=$C353,0,IF(P$327&gt;($F$325+$C353),INDEX($D$339:$W$339,,$C353)-SUM($D353:O353),INDEX($D$339:$W$339,,$C353)/$F$325)))</f>
        <v>0</v>
      </c>
      <c r="Q353" s="2">
        <f>IF($F$325="n/a",0,IF(Q$327&lt;=$C353,0,IF(Q$327&gt;($F$325+$C353),INDEX($D$339:$W$339,,$C353)-SUM($D353:P353),INDEX($D$339:$W$339,,$C353)/$F$325)))</f>
        <v>0</v>
      </c>
      <c r="R353" s="2">
        <f>IF($F$325="n/a",0,IF(R$327&lt;=$C353,0,IF(R$327&gt;($F$325+$C353),INDEX($D$339:$W$339,,$C353)-SUM($D353:Q353),INDEX($D$339:$W$339,,$C353)/$F$325)))</f>
        <v>0</v>
      </c>
      <c r="S353" s="2">
        <f>IF($F$325="n/a",0,IF(S$327&lt;=$C353,0,IF(S$327&gt;($F$325+$C353),INDEX($D$339:$W$339,,$C353)-SUM($D353:R353),INDEX($D$339:$W$339,,$C353)/$F$325)))</f>
        <v>0</v>
      </c>
      <c r="T353" s="2">
        <f>IF($F$325="n/a",0,IF(T$327&lt;=$C353,0,IF(T$327&gt;($F$325+$C353),INDEX($D$339:$W$339,,$C353)-SUM($D353:S353),INDEX($D$339:$W$339,,$C353)/$F$325)))</f>
        <v>0</v>
      </c>
      <c r="U353" s="2">
        <f>IF($F$325="n/a",0,IF(U$327&lt;=$C353,0,IF(U$327&gt;($F$325+$C353),INDEX($D$339:$W$339,,$C353)-SUM($D353:T353),INDEX($D$339:$W$339,,$C353)/$F$325)))</f>
        <v>0</v>
      </c>
      <c r="V353" s="2">
        <f>IF($F$325="n/a",0,IF(V$327&lt;=$C353,0,IF(V$327&gt;($F$325+$C353),INDEX($D$339:$W$339,,$C353)-SUM($D353:U353),INDEX($D$339:$W$339,,$C353)/$F$325)))</f>
        <v>0</v>
      </c>
      <c r="W353" s="2">
        <f>IF($F$325="n/a",0,IF(W$327&lt;=$C353,0,IF(W$327&gt;($F$325+$C353),INDEX($D$339:$W$339,,$C353)-SUM($D353:V353),INDEX($D$339:$W$339,,$C353)/$F$325)))</f>
        <v>0</v>
      </c>
      <c r="X353" s="2">
        <f>IF($F$325="n/a",0,IF(X$327&lt;=$C353,0,IF(X$327&gt;($F$325+$C353),INDEX($D$339:$W$339,,$C353)-SUM($D353:W353),INDEX($D$339:$W$339,,$C353)/$F$325)))</f>
        <v>0</v>
      </c>
      <c r="Y353" s="2">
        <f>IF($F$325="n/a",0,IF(Y$327&lt;=$C353,0,IF(Y$327&gt;($F$325+$C353),INDEX($D$339:$W$339,,$C353)-SUM($D353:X353),INDEX($D$339:$W$339,,$C353)/$F$325)))</f>
        <v>0</v>
      </c>
      <c r="Z353" s="2">
        <f>IF($F$325="n/a",0,IF(Z$327&lt;=$C353,0,IF(Z$327&gt;($F$325+$C353),INDEX($D$339:$W$339,,$C353)-SUM($D353:Y353),INDEX($D$339:$W$339,,$C353)/$F$325)))</f>
        <v>0</v>
      </c>
      <c r="AA353" s="2">
        <f>IF($F$325="n/a",0,IF(AA$327&lt;=$C353,0,IF(AA$327&gt;($F$325+$C353),INDEX($D$339:$W$339,,$C353)-SUM($D353:Z353),INDEX($D$339:$W$339,,$C353)/$F$325)))</f>
        <v>0</v>
      </c>
      <c r="AB353" s="2">
        <f>IF($F$325="n/a",0,IF(AB$327&lt;=$C353,0,IF(AB$327&gt;($F$325+$C353),INDEX($D$339:$W$339,,$C353)-SUM($D353:AA353),INDEX($D$339:$W$339,,$C353)/$F$325)))</f>
        <v>0</v>
      </c>
      <c r="AC353" s="2">
        <f>IF($F$325="n/a",0,IF(AC$327&lt;=$C353,0,IF(AC$327&gt;($F$325+$C353),INDEX($D$339:$W$339,,$C353)-SUM($D353:AB353),INDEX($D$339:$W$339,,$C353)/$F$325)))</f>
        <v>0</v>
      </c>
      <c r="AD353" s="2">
        <f>IF($F$325="n/a",0,IF(AD$327&lt;=$C353,0,IF(AD$327&gt;($F$325+$C353),INDEX($D$339:$W$339,,$C353)-SUM($D353:AC353),INDEX($D$339:$W$339,,$C353)/$F$325)))</f>
        <v>0</v>
      </c>
      <c r="AE353" s="2">
        <f>IF($F$325="n/a",0,IF(AE$327&lt;=$C353,0,IF(AE$327&gt;($F$325+$C353),INDEX($D$339:$W$339,,$C353)-SUM($D353:AD353),INDEX($D$339:$W$339,,$C353)/$F$325)))</f>
        <v>0</v>
      </c>
      <c r="AF353" s="2">
        <f>IF($F$325="n/a",0,IF(AF$327&lt;=$C353,0,IF(AF$327&gt;($F$325+$C353),INDEX($D$339:$W$339,,$C353)-SUM($D353:AE353),INDEX($D$339:$W$339,,$C353)/$F$325)))</f>
        <v>0</v>
      </c>
      <c r="AG353" s="2">
        <f>IF($F$325="n/a",0,IF(AG$327&lt;=$C353,0,IF(AG$327&gt;($F$325+$C353),INDEX($D$339:$W$339,,$C353)-SUM($D353:AF353),INDEX($D$339:$W$339,,$C353)/$F$325)))</f>
        <v>0</v>
      </c>
      <c r="AH353" s="2">
        <f>IF($F$325="n/a",0,IF(AH$327&lt;=$C353,0,IF(AH$327&gt;($F$325+$C353),INDEX($D$339:$W$339,,$C353)-SUM($D353:AG353),INDEX($D$339:$W$339,,$C353)/$F$325)))</f>
        <v>0</v>
      </c>
      <c r="AI353" s="2">
        <f>IF($F$325="n/a",0,IF(AI$327&lt;=$C353,0,IF(AI$327&gt;($F$325+$C353),INDEX($D$339:$W$339,,$C353)-SUM($D353:AH353),INDEX($D$339:$W$339,,$C353)/$F$325)))</f>
        <v>0</v>
      </c>
      <c r="AJ353" s="2">
        <f>IF($F$325="n/a",0,IF(AJ$327&lt;=$C353,0,IF(AJ$327&gt;($F$325+$C353),INDEX($D$339:$W$339,,$C353)-SUM($D353:AI353),INDEX($D$339:$W$339,,$C353)/$F$325)))</f>
        <v>0</v>
      </c>
      <c r="AK353" s="2">
        <f>IF($F$325="n/a",0,IF(AK$327&lt;=$C353,0,IF(AK$327&gt;($F$325+$C353),INDEX($D$339:$W$339,,$C353)-SUM($D353:AJ353),INDEX($D$339:$W$339,,$C353)/$F$325)))</f>
        <v>0</v>
      </c>
      <c r="AL353" s="2">
        <f>IF($F$325="n/a",0,IF(AL$327&lt;=$C353,0,IF(AL$327&gt;($F$325+$C353),INDEX($D$339:$W$339,,$C353)-SUM($D353:AK353),INDEX($D$339:$W$339,,$C353)/$F$325)))</f>
        <v>0</v>
      </c>
      <c r="AM353" s="2">
        <f>IF($F$325="n/a",0,IF(AM$327&lt;=$C353,0,IF(AM$327&gt;($F$325+$C353),INDEX($D$339:$W$339,,$C353)-SUM($D353:AL353),INDEX($D$339:$W$339,,$C353)/$F$325)))</f>
        <v>0</v>
      </c>
      <c r="AN353" s="2">
        <f>IF($F$325="n/a",0,IF(AN$327&lt;=$C353,0,IF(AN$327&gt;($F$325+$C353),INDEX($D$339:$W$339,,$C353)-SUM($D353:AM353),INDEX($D$339:$W$339,,$C353)/$F$325)))</f>
        <v>0</v>
      </c>
      <c r="AO353" s="2">
        <f>IF($F$325="n/a",0,IF(AO$327&lt;=$C353,0,IF(AO$327&gt;($F$325+$C353),INDEX($D$339:$W$339,,$C353)-SUM($D353:AN353),INDEX($D$339:$W$339,,$C353)/$F$325)))</f>
        <v>0</v>
      </c>
      <c r="AP353" s="2">
        <f>IF($F$325="n/a",0,IF(AP$327&lt;=$C353,0,IF(AP$327&gt;($F$325+$C353),INDEX($D$339:$W$339,,$C353)-SUM($D353:AO353),INDEX($D$339:$W$339,,$C353)/$F$325)))</f>
        <v>0</v>
      </c>
      <c r="AQ353" s="2">
        <f>IF($F$325="n/a",0,IF(AQ$327&lt;=$C353,0,IF(AQ$327&gt;($F$325+$C353),INDEX($D$339:$W$339,,$C353)-SUM($D353:AP353),INDEX($D$339:$W$339,,$C353)/$F$325)))</f>
        <v>0</v>
      </c>
      <c r="AR353" s="2">
        <f>IF($F$325="n/a",0,IF(AR$327&lt;=$C353,0,IF(AR$327&gt;($F$325+$C353),INDEX($D$339:$W$339,,$C353)-SUM($D353:AQ353),INDEX($D$339:$W$339,,$C353)/$F$325)))</f>
        <v>0</v>
      </c>
      <c r="AS353" s="2">
        <f>IF($F$325="n/a",0,IF(AS$327&lt;=$C353,0,IF(AS$327&gt;($F$325+$C353),INDEX($D$339:$W$339,,$C353)-SUM($D353:AR353),INDEX($D$339:$W$339,,$C353)/$F$325)))</f>
        <v>0</v>
      </c>
      <c r="AT353" s="2">
        <f>IF($F$325="n/a",0,IF(AT$327&lt;=$C353,0,IF(AT$327&gt;($F$325+$C353),INDEX($D$339:$W$339,,$C353)-SUM($D353:AS353),INDEX($D$339:$W$339,,$C353)/$F$325)))</f>
        <v>0</v>
      </c>
      <c r="AU353" s="2">
        <f>IF($F$325="n/a",0,IF(AU$327&lt;=$C353,0,IF(AU$327&gt;($F$325+$C353),INDEX($D$339:$W$339,,$C353)-SUM($D353:AT353),INDEX($D$339:$W$339,,$C353)/$F$325)))</f>
        <v>0</v>
      </c>
      <c r="AV353" s="2">
        <f>IF($F$325="n/a",0,IF(AV$327&lt;=$C353,0,IF(AV$327&gt;($F$325+$C353),INDEX($D$339:$W$339,,$C353)-SUM($D353:AU353),INDEX($D$339:$W$339,,$C353)/$F$325)))</f>
        <v>0</v>
      </c>
      <c r="AW353" s="2">
        <f>IF($F$325="n/a",0,IF(AW$327&lt;=$C353,0,IF(AW$327&gt;($F$325+$C353),INDEX($D$339:$W$339,,$C353)-SUM($D353:AV353),INDEX($D$339:$W$339,,$C353)/$F$325)))</f>
        <v>0</v>
      </c>
      <c r="AX353" s="2">
        <f>IF($F$325="n/a",0,IF(AX$327&lt;=$C353,0,IF(AX$327&gt;($F$325+$C353),INDEX($D$339:$W$339,,$C353)-SUM($D353:AW353),INDEX($D$339:$W$339,,$C353)/$F$325)))</f>
        <v>0</v>
      </c>
      <c r="AY353" s="2">
        <f>IF($F$325="n/a",0,IF(AY$327&lt;=$C353,0,IF(AY$327&gt;($F$325+$C353),INDEX($D$339:$W$339,,$C353)-SUM($D353:AX353),INDEX($D$339:$W$339,,$C353)/$F$325)))</f>
        <v>0</v>
      </c>
      <c r="AZ353" s="2">
        <f>IF($F$325="n/a",0,IF(AZ$327&lt;=$C353,0,IF(AZ$327&gt;($F$325+$C353),INDEX($D$339:$W$339,,$C353)-SUM($D353:AY353),INDEX($D$339:$W$339,,$C353)/$F$325)))</f>
        <v>0</v>
      </c>
      <c r="BA353" s="2">
        <f>IF($F$325="n/a",0,IF(BA$327&lt;=$C353,0,IF(BA$327&gt;($F$325+$C353),INDEX($D$339:$W$339,,$C353)-SUM($D353:AZ353),INDEX($D$339:$W$339,,$C353)/$F$325)))</f>
        <v>0</v>
      </c>
      <c r="BB353" s="2">
        <f>IF($F$325="n/a",0,IF(BB$327&lt;=$C353,0,IF(BB$327&gt;($F$325+$C353),INDEX($D$339:$W$339,,$C353)-SUM($D353:BA353),INDEX($D$339:$W$339,,$C353)/$F$325)))</f>
        <v>0</v>
      </c>
      <c r="BC353" s="2">
        <f>IF($F$325="n/a",0,IF(BC$327&lt;=$C353,0,IF(BC$327&gt;($F$325+$C353),INDEX($D$339:$W$339,,$C353)-SUM($D353:BB353),INDEX($D$339:$W$339,,$C353)/$F$325)))</f>
        <v>0</v>
      </c>
      <c r="BD353" s="2">
        <f>IF($F$325="n/a",0,IF(BD$327&lt;=$C353,0,IF(BD$327&gt;($F$325+$C353),INDEX($D$339:$W$339,,$C353)-SUM($D353:BC353),INDEX($D$339:$W$339,,$C353)/$F$325)))</f>
        <v>0</v>
      </c>
      <c r="BE353" s="2">
        <f>IF($F$325="n/a",0,IF(BE$327&lt;=$C353,0,IF(BE$327&gt;($F$325+$C353),INDEX($D$339:$W$339,,$C353)-SUM($D353:BD353),INDEX($D$339:$W$339,,$C353)/$F$325)))</f>
        <v>0</v>
      </c>
      <c r="BF353" s="2">
        <f>IF($F$325="n/a",0,IF(BF$327&lt;=$C353,0,IF(BF$327&gt;($F$325+$C353),INDEX($D$339:$W$339,,$C353)-SUM($D353:BE353),INDEX($D$339:$W$339,,$C353)/$F$325)))</f>
        <v>0</v>
      </c>
      <c r="BG353" s="2">
        <f>IF($F$325="n/a",0,IF(BG$327&lt;=$C353,0,IF(BG$327&gt;($F$325+$C353),INDEX($D$339:$W$339,,$C353)-SUM($D353:BF353),INDEX($D$339:$W$339,,$C353)/$F$325)))</f>
        <v>0</v>
      </c>
      <c r="BH353" s="2">
        <f>IF($F$325="n/a",0,IF(BH$327&lt;=$C353,0,IF(BH$327&gt;($F$325+$C353),INDEX($D$339:$W$339,,$C353)-SUM($D353:BG353),INDEX($D$339:$W$339,,$C353)/$F$325)))</f>
        <v>0</v>
      </c>
      <c r="BI353" s="2">
        <f>IF($F$325="n/a",0,IF(BI$327&lt;=$C353,0,IF(BI$327&gt;($F$325+$C353),INDEX($D$339:$W$339,,$C353)-SUM($D353:BH353),INDEX($D$339:$W$339,,$C353)/$F$325)))</f>
        <v>0</v>
      </c>
      <c r="BJ353" s="2">
        <f>IF($F$325="n/a",0,IF(BJ$327&lt;=$C353,0,IF(BJ$327&gt;($F$325+$C353),INDEX($D$339:$W$339,,$C353)-SUM($D353:BI353),INDEX($D$339:$W$339,,$C353)/$F$325)))</f>
        <v>0</v>
      </c>
      <c r="BK353" s="2">
        <f>IF($F$325="n/a",0,IF(BK$327&lt;=$C353,0,IF(BK$327&gt;($F$325+$C353),INDEX($D$339:$W$339,,$C353)-SUM($D353:BJ353),INDEX($D$339:$W$339,,$C353)/$F$325)))</f>
        <v>0</v>
      </c>
      <c r="BL353" s="2">
        <f>IF($F$325="n/a",0,IF(BL$327&lt;=$C353,0,IF(BL$327&gt;($F$325+$C353),INDEX($D$339:$W$339,,$C353)-SUM($D353:BK353),INDEX($D$339:$W$339,,$C353)/$F$325)))</f>
        <v>0</v>
      </c>
      <c r="BM353" s="2">
        <f>IF($F$325="n/a",0,IF(BM$327&lt;=$C353,0,IF(BM$327&gt;($F$325+$C353),INDEX($D$339:$W$339,,$C353)-SUM($D353:BL353),INDEX($D$339:$W$339,,$C353)/$F$325)))</f>
        <v>0</v>
      </c>
      <c r="BN353" s="2">
        <f>IF($F$325="n/a",0,IF(BN$327&lt;=$C353,0,IF(BN$327&gt;($F$325+$C353),INDEX($D$339:$W$339,,$C353)-SUM($D353:BM353),INDEX($D$339:$W$339,,$C353)/$F$325)))</f>
        <v>0</v>
      </c>
      <c r="BO353" s="2">
        <f>IF($F$325="n/a",0,IF(BO$327&lt;=$C353,0,IF(BO$327&gt;($F$325+$C353),INDEX($D$339:$W$339,,$C353)-SUM($D353:BN353),INDEX($D$339:$W$339,,$C353)/$F$325)))</f>
        <v>0</v>
      </c>
      <c r="BP353" s="2">
        <f>IF($F$325="n/a",0,IF(BP$327&lt;=$C353,0,IF(BP$327&gt;($F$325+$C353),INDEX($D$339:$W$339,,$C353)-SUM($D353:BO353),INDEX($D$339:$W$339,,$C353)/$F$325)))</f>
        <v>0</v>
      </c>
      <c r="BQ353" s="2">
        <f>IF($F$325="n/a",0,IF(BQ$327&lt;=$C353,0,IF(BQ$327&gt;($F$325+$C353),INDEX($D$339:$W$339,,$C353)-SUM($D353:BP353),INDEX($D$339:$W$339,,$C353)/$F$325)))</f>
        <v>0</v>
      </c>
      <c r="BR353" s="2">
        <f>IF($F$325="n/a",0,IF(BR$327&lt;=$C353,0,IF(BR$327&gt;($F$325+$C353),INDEX($D$339:$W$339,,$C353)-SUM($D353:BQ353),INDEX($D$339:$W$339,,$C353)/$F$325)))</f>
        <v>0</v>
      </c>
      <c r="BS353" s="2">
        <f>IF($F$325="n/a",0,IF(BS$327&lt;=$C353,0,IF(BS$327&gt;($F$325+$C353),INDEX($D$339:$W$339,,$C353)-SUM($D353:BR353),INDEX($D$339:$W$339,,$C353)/$F$325)))</f>
        <v>0</v>
      </c>
    </row>
    <row r="354" spans="2:71" outlineLevel="1">
      <c r="B354" s="24">
        <v>2023</v>
      </c>
      <c r="C354" s="24">
        <v>13</v>
      </c>
      <c r="E354" s="2">
        <f>IF($F$325="n/a",0,IF(E$327&lt;=$C354,0,IF(E$327&gt;($F$325+$C354),INDEX($D$339:$W$339,,$C354)-SUM($D354:D354),INDEX($D$339:$W$339,,$C354)/$F$325)))</f>
        <v>0</v>
      </c>
      <c r="F354" s="2">
        <f>IF($F$325="n/a",0,IF(F$327&lt;=$C354,0,IF(F$327&gt;($F$325+$C354),INDEX($D$339:$W$339,,$C354)-SUM($D354:E354),INDEX($D$339:$W$339,,$C354)/$F$325)))</f>
        <v>0</v>
      </c>
      <c r="G354" s="2">
        <f>IF($F$325="n/a",0,IF(G$327&lt;=$C354,0,IF(G$327&gt;($F$325+$C354),INDEX($D$339:$W$339,,$C354)-SUM($D354:F354),INDEX($D$339:$W$339,,$C354)/$F$325)))</f>
        <v>0</v>
      </c>
      <c r="H354" s="2">
        <f>IF($F$325="n/a",0,IF(H$327&lt;=$C354,0,IF(H$327&gt;($F$325+$C354),INDEX($D$339:$W$339,,$C354)-SUM($D354:G354),INDEX($D$339:$W$339,,$C354)/$F$325)))</f>
        <v>0</v>
      </c>
      <c r="I354" s="2">
        <f>IF($F$325="n/a",0,IF(I$327&lt;=$C354,0,IF(I$327&gt;($F$325+$C354),INDEX($D$339:$W$339,,$C354)-SUM($D354:H354),INDEX($D$339:$W$339,,$C354)/$F$325)))</f>
        <v>0</v>
      </c>
      <c r="J354" s="2">
        <f>IF($F$325="n/a",0,IF(J$327&lt;=$C354,0,IF(J$327&gt;($F$325+$C354),INDEX($D$339:$W$339,,$C354)-SUM($D354:I354),INDEX($D$339:$W$339,,$C354)/$F$325)))</f>
        <v>0</v>
      </c>
      <c r="K354" s="2">
        <f>IF($F$325="n/a",0,IF(K$327&lt;=$C354,0,IF(K$327&gt;($F$325+$C354),INDEX($D$339:$W$339,,$C354)-SUM($D354:J354),INDEX($D$339:$W$339,,$C354)/$F$325)))</f>
        <v>0</v>
      </c>
      <c r="L354" s="2">
        <f>IF($F$325="n/a",0,IF(L$327&lt;=$C354,0,IF(L$327&gt;($F$325+$C354),INDEX($D$339:$W$339,,$C354)-SUM($D354:K354),INDEX($D$339:$W$339,,$C354)/$F$325)))</f>
        <v>0</v>
      </c>
      <c r="M354" s="2">
        <f>IF($F$325="n/a",0,IF(M$327&lt;=$C354,0,IF(M$327&gt;($F$325+$C354),INDEX($D$339:$W$339,,$C354)-SUM($D354:L354),INDEX($D$339:$W$339,,$C354)/$F$325)))</f>
        <v>0</v>
      </c>
      <c r="N354" s="2">
        <f>IF($F$325="n/a",0,IF(N$327&lt;=$C354,0,IF(N$327&gt;($F$325+$C354),INDEX($D$339:$W$339,,$C354)-SUM($D354:M354),INDEX($D$339:$W$339,,$C354)/$F$325)))</f>
        <v>0</v>
      </c>
      <c r="O354" s="2">
        <f>IF($F$325="n/a",0,IF(O$327&lt;=$C354,0,IF(O$327&gt;($F$325+$C354),INDEX($D$339:$W$339,,$C354)-SUM($D354:N354),INDEX($D$339:$W$339,,$C354)/$F$325)))</f>
        <v>0</v>
      </c>
      <c r="P354" s="2">
        <f>IF($F$325="n/a",0,IF(P$327&lt;=$C354,0,IF(P$327&gt;($F$325+$C354),INDEX($D$339:$W$339,,$C354)-SUM($D354:O354),INDEX($D$339:$W$339,,$C354)/$F$325)))</f>
        <v>0</v>
      </c>
      <c r="Q354" s="2">
        <f>IF($F$325="n/a",0,IF(Q$327&lt;=$C354,0,IF(Q$327&gt;($F$325+$C354),INDEX($D$339:$W$339,,$C354)-SUM($D354:P354),INDEX($D$339:$W$339,,$C354)/$F$325)))</f>
        <v>0</v>
      </c>
      <c r="R354" s="2">
        <f>IF($F$325="n/a",0,IF(R$327&lt;=$C354,0,IF(R$327&gt;($F$325+$C354),INDEX($D$339:$W$339,,$C354)-SUM($D354:Q354),INDEX($D$339:$W$339,,$C354)/$F$325)))</f>
        <v>0</v>
      </c>
      <c r="S354" s="2">
        <f>IF($F$325="n/a",0,IF(S$327&lt;=$C354,0,IF(S$327&gt;($F$325+$C354),INDEX($D$339:$W$339,,$C354)-SUM($D354:R354),INDEX($D$339:$W$339,,$C354)/$F$325)))</f>
        <v>0</v>
      </c>
      <c r="T354" s="2">
        <f>IF($F$325="n/a",0,IF(T$327&lt;=$C354,0,IF(T$327&gt;($F$325+$C354),INDEX($D$339:$W$339,,$C354)-SUM($D354:S354),INDEX($D$339:$W$339,,$C354)/$F$325)))</f>
        <v>0</v>
      </c>
      <c r="U354" s="2">
        <f>IF($F$325="n/a",0,IF(U$327&lt;=$C354,0,IF(U$327&gt;($F$325+$C354),INDEX($D$339:$W$339,,$C354)-SUM($D354:T354),INDEX($D$339:$W$339,,$C354)/$F$325)))</f>
        <v>0</v>
      </c>
      <c r="V354" s="2">
        <f>IF($F$325="n/a",0,IF(V$327&lt;=$C354,0,IF(V$327&gt;($F$325+$C354),INDEX($D$339:$W$339,,$C354)-SUM($D354:U354),INDEX($D$339:$W$339,,$C354)/$F$325)))</f>
        <v>0</v>
      </c>
      <c r="W354" s="2">
        <f>IF($F$325="n/a",0,IF(W$327&lt;=$C354,0,IF(W$327&gt;($F$325+$C354),INDEX($D$339:$W$339,,$C354)-SUM($D354:V354),INDEX($D$339:$W$339,,$C354)/$F$325)))</f>
        <v>0</v>
      </c>
      <c r="X354" s="2">
        <f>IF($F$325="n/a",0,IF(X$327&lt;=$C354,0,IF(X$327&gt;($F$325+$C354),INDEX($D$339:$W$339,,$C354)-SUM($D354:W354),INDEX($D$339:$W$339,,$C354)/$F$325)))</f>
        <v>0</v>
      </c>
      <c r="Y354" s="2">
        <f>IF($F$325="n/a",0,IF(Y$327&lt;=$C354,0,IF(Y$327&gt;($F$325+$C354),INDEX($D$339:$W$339,,$C354)-SUM($D354:X354),INDEX($D$339:$W$339,,$C354)/$F$325)))</f>
        <v>0</v>
      </c>
      <c r="Z354" s="2">
        <f>IF($F$325="n/a",0,IF(Z$327&lt;=$C354,0,IF(Z$327&gt;($F$325+$C354),INDEX($D$339:$W$339,,$C354)-SUM($D354:Y354),INDEX($D$339:$W$339,,$C354)/$F$325)))</f>
        <v>0</v>
      </c>
      <c r="AA354" s="2">
        <f>IF($F$325="n/a",0,IF(AA$327&lt;=$C354,0,IF(AA$327&gt;($F$325+$C354),INDEX($D$339:$W$339,,$C354)-SUM($D354:Z354),INDEX($D$339:$W$339,,$C354)/$F$325)))</f>
        <v>0</v>
      </c>
      <c r="AB354" s="2">
        <f>IF($F$325="n/a",0,IF(AB$327&lt;=$C354,0,IF(AB$327&gt;($F$325+$C354),INDEX($D$339:$W$339,,$C354)-SUM($D354:AA354),INDEX($D$339:$W$339,,$C354)/$F$325)))</f>
        <v>0</v>
      </c>
      <c r="AC354" s="2">
        <f>IF($F$325="n/a",0,IF(AC$327&lt;=$C354,0,IF(AC$327&gt;($F$325+$C354),INDEX($D$339:$W$339,,$C354)-SUM($D354:AB354),INDEX($D$339:$W$339,,$C354)/$F$325)))</f>
        <v>0</v>
      </c>
      <c r="AD354" s="2">
        <f>IF($F$325="n/a",0,IF(AD$327&lt;=$C354,0,IF(AD$327&gt;($F$325+$C354),INDEX($D$339:$W$339,,$C354)-SUM($D354:AC354),INDEX($D$339:$W$339,,$C354)/$F$325)))</f>
        <v>0</v>
      </c>
      <c r="AE354" s="2">
        <f>IF($F$325="n/a",0,IF(AE$327&lt;=$C354,0,IF(AE$327&gt;($F$325+$C354),INDEX($D$339:$W$339,,$C354)-SUM($D354:AD354),INDEX($D$339:$W$339,,$C354)/$F$325)))</f>
        <v>0</v>
      </c>
      <c r="AF354" s="2">
        <f>IF($F$325="n/a",0,IF(AF$327&lt;=$C354,0,IF(AF$327&gt;($F$325+$C354),INDEX($D$339:$W$339,,$C354)-SUM($D354:AE354),INDEX($D$339:$W$339,,$C354)/$F$325)))</f>
        <v>0</v>
      </c>
      <c r="AG354" s="2">
        <f>IF($F$325="n/a",0,IF(AG$327&lt;=$C354,0,IF(AG$327&gt;($F$325+$C354),INDEX($D$339:$W$339,,$C354)-SUM($D354:AF354),INDEX($D$339:$W$339,,$C354)/$F$325)))</f>
        <v>0</v>
      </c>
      <c r="AH354" s="2">
        <f>IF($F$325="n/a",0,IF(AH$327&lt;=$C354,0,IF(AH$327&gt;($F$325+$C354),INDEX($D$339:$W$339,,$C354)-SUM($D354:AG354),INDEX($D$339:$W$339,,$C354)/$F$325)))</f>
        <v>0</v>
      </c>
      <c r="AI354" s="2">
        <f>IF($F$325="n/a",0,IF(AI$327&lt;=$C354,0,IF(AI$327&gt;($F$325+$C354),INDEX($D$339:$W$339,,$C354)-SUM($D354:AH354),INDEX($D$339:$W$339,,$C354)/$F$325)))</f>
        <v>0</v>
      </c>
      <c r="AJ354" s="2">
        <f>IF($F$325="n/a",0,IF(AJ$327&lt;=$C354,0,IF(AJ$327&gt;($F$325+$C354),INDEX($D$339:$W$339,,$C354)-SUM($D354:AI354),INDEX($D$339:$W$339,,$C354)/$F$325)))</f>
        <v>0</v>
      </c>
      <c r="AK354" s="2">
        <f>IF($F$325="n/a",0,IF(AK$327&lt;=$C354,0,IF(AK$327&gt;($F$325+$C354),INDEX($D$339:$W$339,,$C354)-SUM($D354:AJ354),INDEX($D$339:$W$339,,$C354)/$F$325)))</f>
        <v>0</v>
      </c>
      <c r="AL354" s="2">
        <f>IF($F$325="n/a",0,IF(AL$327&lt;=$C354,0,IF(AL$327&gt;($F$325+$C354),INDEX($D$339:$W$339,,$C354)-SUM($D354:AK354),INDEX($D$339:$W$339,,$C354)/$F$325)))</f>
        <v>0</v>
      </c>
      <c r="AM354" s="2">
        <f>IF($F$325="n/a",0,IF(AM$327&lt;=$C354,0,IF(AM$327&gt;($F$325+$C354),INDEX($D$339:$W$339,,$C354)-SUM($D354:AL354),INDEX($D$339:$W$339,,$C354)/$F$325)))</f>
        <v>0</v>
      </c>
      <c r="AN354" s="2">
        <f>IF($F$325="n/a",0,IF(AN$327&lt;=$C354,0,IF(AN$327&gt;($F$325+$C354),INDEX($D$339:$W$339,,$C354)-SUM($D354:AM354),INDEX($D$339:$W$339,,$C354)/$F$325)))</f>
        <v>0</v>
      </c>
      <c r="AO354" s="2">
        <f>IF($F$325="n/a",0,IF(AO$327&lt;=$C354,0,IF(AO$327&gt;($F$325+$C354),INDEX($D$339:$W$339,,$C354)-SUM($D354:AN354),INDEX($D$339:$W$339,,$C354)/$F$325)))</f>
        <v>0</v>
      </c>
      <c r="AP354" s="2">
        <f>IF($F$325="n/a",0,IF(AP$327&lt;=$C354,0,IF(AP$327&gt;($F$325+$C354),INDEX($D$339:$W$339,,$C354)-SUM($D354:AO354),INDEX($D$339:$W$339,,$C354)/$F$325)))</f>
        <v>0</v>
      </c>
      <c r="AQ354" s="2">
        <f>IF($F$325="n/a",0,IF(AQ$327&lt;=$C354,0,IF(AQ$327&gt;($F$325+$C354),INDEX($D$339:$W$339,,$C354)-SUM($D354:AP354),INDEX($D$339:$W$339,,$C354)/$F$325)))</f>
        <v>0</v>
      </c>
      <c r="AR354" s="2">
        <f>IF($F$325="n/a",0,IF(AR$327&lt;=$C354,0,IF(AR$327&gt;($F$325+$C354),INDEX($D$339:$W$339,,$C354)-SUM($D354:AQ354),INDEX($D$339:$W$339,,$C354)/$F$325)))</f>
        <v>0</v>
      </c>
      <c r="AS354" s="2">
        <f>IF($F$325="n/a",0,IF(AS$327&lt;=$C354,0,IF(AS$327&gt;($F$325+$C354),INDEX($D$339:$W$339,,$C354)-SUM($D354:AR354),INDEX($D$339:$W$339,,$C354)/$F$325)))</f>
        <v>0</v>
      </c>
      <c r="AT354" s="2">
        <f>IF($F$325="n/a",0,IF(AT$327&lt;=$C354,0,IF(AT$327&gt;($F$325+$C354),INDEX($D$339:$W$339,,$C354)-SUM($D354:AS354),INDEX($D$339:$W$339,,$C354)/$F$325)))</f>
        <v>0</v>
      </c>
      <c r="AU354" s="2">
        <f>IF($F$325="n/a",0,IF(AU$327&lt;=$C354,0,IF(AU$327&gt;($F$325+$C354),INDEX($D$339:$W$339,,$C354)-SUM($D354:AT354),INDEX($D$339:$W$339,,$C354)/$F$325)))</f>
        <v>0</v>
      </c>
      <c r="AV354" s="2">
        <f>IF($F$325="n/a",0,IF(AV$327&lt;=$C354,0,IF(AV$327&gt;($F$325+$C354),INDEX($D$339:$W$339,,$C354)-SUM($D354:AU354),INDEX($D$339:$W$339,,$C354)/$F$325)))</f>
        <v>0</v>
      </c>
      <c r="AW354" s="2">
        <f>IF($F$325="n/a",0,IF(AW$327&lt;=$C354,0,IF(AW$327&gt;($F$325+$C354),INDEX($D$339:$W$339,,$C354)-SUM($D354:AV354),INDEX($D$339:$W$339,,$C354)/$F$325)))</f>
        <v>0</v>
      </c>
      <c r="AX354" s="2">
        <f>IF($F$325="n/a",0,IF(AX$327&lt;=$C354,0,IF(AX$327&gt;($F$325+$C354),INDEX($D$339:$W$339,,$C354)-SUM($D354:AW354),INDEX($D$339:$W$339,,$C354)/$F$325)))</f>
        <v>0</v>
      </c>
      <c r="AY354" s="2">
        <f>IF($F$325="n/a",0,IF(AY$327&lt;=$C354,0,IF(AY$327&gt;($F$325+$C354),INDEX($D$339:$W$339,,$C354)-SUM($D354:AX354),INDEX($D$339:$W$339,,$C354)/$F$325)))</f>
        <v>0</v>
      </c>
      <c r="AZ354" s="2">
        <f>IF($F$325="n/a",0,IF(AZ$327&lt;=$C354,0,IF(AZ$327&gt;($F$325+$C354),INDEX($D$339:$W$339,,$C354)-SUM($D354:AY354),INDEX($D$339:$W$339,,$C354)/$F$325)))</f>
        <v>0</v>
      </c>
      <c r="BA354" s="2">
        <f>IF($F$325="n/a",0,IF(BA$327&lt;=$C354,0,IF(BA$327&gt;($F$325+$C354),INDEX($D$339:$W$339,,$C354)-SUM($D354:AZ354),INDEX($D$339:$W$339,,$C354)/$F$325)))</f>
        <v>0</v>
      </c>
      <c r="BB354" s="2">
        <f>IF($F$325="n/a",0,IF(BB$327&lt;=$C354,0,IF(BB$327&gt;($F$325+$C354),INDEX($D$339:$W$339,,$C354)-SUM($D354:BA354),INDEX($D$339:$W$339,,$C354)/$F$325)))</f>
        <v>0</v>
      </c>
      <c r="BC354" s="2">
        <f>IF($F$325="n/a",0,IF(BC$327&lt;=$C354,0,IF(BC$327&gt;($F$325+$C354),INDEX($D$339:$W$339,,$C354)-SUM($D354:BB354),INDEX($D$339:$W$339,,$C354)/$F$325)))</f>
        <v>0</v>
      </c>
      <c r="BD354" s="2">
        <f>IF($F$325="n/a",0,IF(BD$327&lt;=$C354,0,IF(BD$327&gt;($F$325+$C354),INDEX($D$339:$W$339,,$C354)-SUM($D354:BC354),INDEX($D$339:$W$339,,$C354)/$F$325)))</f>
        <v>0</v>
      </c>
      <c r="BE354" s="2">
        <f>IF($F$325="n/a",0,IF(BE$327&lt;=$C354,0,IF(BE$327&gt;($F$325+$C354),INDEX($D$339:$W$339,,$C354)-SUM($D354:BD354),INDEX($D$339:$W$339,,$C354)/$F$325)))</f>
        <v>0</v>
      </c>
      <c r="BF354" s="2">
        <f>IF($F$325="n/a",0,IF(BF$327&lt;=$C354,0,IF(BF$327&gt;($F$325+$C354),INDEX($D$339:$W$339,,$C354)-SUM($D354:BE354),INDEX($D$339:$W$339,,$C354)/$F$325)))</f>
        <v>0</v>
      </c>
      <c r="BG354" s="2">
        <f>IF($F$325="n/a",0,IF(BG$327&lt;=$C354,0,IF(BG$327&gt;($F$325+$C354),INDEX($D$339:$W$339,,$C354)-SUM($D354:BF354),INDEX($D$339:$W$339,,$C354)/$F$325)))</f>
        <v>0</v>
      </c>
      <c r="BH354" s="2">
        <f>IF($F$325="n/a",0,IF(BH$327&lt;=$C354,0,IF(BH$327&gt;($F$325+$C354),INDEX($D$339:$W$339,,$C354)-SUM($D354:BG354),INDEX($D$339:$W$339,,$C354)/$F$325)))</f>
        <v>0</v>
      </c>
      <c r="BI354" s="2">
        <f>IF($F$325="n/a",0,IF(BI$327&lt;=$C354,0,IF(BI$327&gt;($F$325+$C354),INDEX($D$339:$W$339,,$C354)-SUM($D354:BH354),INDEX($D$339:$W$339,,$C354)/$F$325)))</f>
        <v>0</v>
      </c>
      <c r="BJ354" s="2">
        <f>IF($F$325="n/a",0,IF(BJ$327&lt;=$C354,0,IF(BJ$327&gt;($F$325+$C354),INDEX($D$339:$W$339,,$C354)-SUM($D354:BI354),INDEX($D$339:$W$339,,$C354)/$F$325)))</f>
        <v>0</v>
      </c>
      <c r="BK354" s="2">
        <f>IF($F$325="n/a",0,IF(BK$327&lt;=$C354,0,IF(BK$327&gt;($F$325+$C354),INDEX($D$339:$W$339,,$C354)-SUM($D354:BJ354),INDEX($D$339:$W$339,,$C354)/$F$325)))</f>
        <v>0</v>
      </c>
      <c r="BL354" s="2">
        <f>IF($F$325="n/a",0,IF(BL$327&lt;=$C354,0,IF(BL$327&gt;($F$325+$C354),INDEX($D$339:$W$339,,$C354)-SUM($D354:BK354),INDEX($D$339:$W$339,,$C354)/$F$325)))</f>
        <v>0</v>
      </c>
      <c r="BM354" s="2">
        <f>IF($F$325="n/a",0,IF(BM$327&lt;=$C354,0,IF(BM$327&gt;($F$325+$C354),INDEX($D$339:$W$339,,$C354)-SUM($D354:BL354),INDEX($D$339:$W$339,,$C354)/$F$325)))</f>
        <v>0</v>
      </c>
      <c r="BN354" s="2">
        <f>IF($F$325="n/a",0,IF(BN$327&lt;=$C354,0,IF(BN$327&gt;($F$325+$C354),INDEX($D$339:$W$339,,$C354)-SUM($D354:BM354),INDEX($D$339:$W$339,,$C354)/$F$325)))</f>
        <v>0</v>
      </c>
      <c r="BO354" s="2">
        <f>IF($F$325="n/a",0,IF(BO$327&lt;=$C354,0,IF(BO$327&gt;($F$325+$C354),INDEX($D$339:$W$339,,$C354)-SUM($D354:BN354),INDEX($D$339:$W$339,,$C354)/$F$325)))</f>
        <v>0</v>
      </c>
      <c r="BP354" s="2">
        <f>IF($F$325="n/a",0,IF(BP$327&lt;=$C354,0,IF(BP$327&gt;($F$325+$C354),INDEX($D$339:$W$339,,$C354)-SUM($D354:BO354),INDEX($D$339:$W$339,,$C354)/$F$325)))</f>
        <v>0</v>
      </c>
      <c r="BQ354" s="2">
        <f>IF($F$325="n/a",0,IF(BQ$327&lt;=$C354,0,IF(BQ$327&gt;($F$325+$C354),INDEX($D$339:$W$339,,$C354)-SUM($D354:BP354),INDEX($D$339:$W$339,,$C354)/$F$325)))</f>
        <v>0</v>
      </c>
      <c r="BR354" s="2">
        <f>IF($F$325="n/a",0,IF(BR$327&lt;=$C354,0,IF(BR$327&gt;($F$325+$C354),INDEX($D$339:$W$339,,$C354)-SUM($D354:BQ354),INDEX($D$339:$W$339,,$C354)/$F$325)))</f>
        <v>0</v>
      </c>
      <c r="BS354" s="2">
        <f>IF($F$325="n/a",0,IF(BS$327&lt;=$C354,0,IF(BS$327&gt;($F$325+$C354),INDEX($D$339:$W$339,,$C354)-SUM($D354:BR354),INDEX($D$339:$W$339,,$C354)/$F$325)))</f>
        <v>0</v>
      </c>
    </row>
    <row r="355" spans="2:71" outlineLevel="1">
      <c r="B355" s="24">
        <v>2024</v>
      </c>
      <c r="C355" s="24">
        <v>14</v>
      </c>
      <c r="E355" s="2">
        <f>IF($F$325="n/a",0,IF(E$327&lt;=$C355,0,IF(E$327&gt;($F$325+$C355),INDEX($D$339:$W$339,,$C355)-SUM($D355:D355),INDEX($D$339:$W$339,,$C355)/$F$325)))</f>
        <v>0</v>
      </c>
      <c r="F355" s="2">
        <f>IF($F$325="n/a",0,IF(F$327&lt;=$C355,0,IF(F$327&gt;($F$325+$C355),INDEX($D$339:$W$339,,$C355)-SUM($D355:E355),INDEX($D$339:$W$339,,$C355)/$F$325)))</f>
        <v>0</v>
      </c>
      <c r="G355" s="2">
        <f>IF($F$325="n/a",0,IF(G$327&lt;=$C355,0,IF(G$327&gt;($F$325+$C355),INDEX($D$339:$W$339,,$C355)-SUM($D355:F355),INDEX($D$339:$W$339,,$C355)/$F$325)))</f>
        <v>0</v>
      </c>
      <c r="H355" s="2">
        <f>IF($F$325="n/a",0,IF(H$327&lt;=$C355,0,IF(H$327&gt;($F$325+$C355),INDEX($D$339:$W$339,,$C355)-SUM($D355:G355),INDEX($D$339:$W$339,,$C355)/$F$325)))</f>
        <v>0</v>
      </c>
      <c r="I355" s="2">
        <f>IF($F$325="n/a",0,IF(I$327&lt;=$C355,0,IF(I$327&gt;($F$325+$C355),INDEX($D$339:$W$339,,$C355)-SUM($D355:H355),INDEX($D$339:$W$339,,$C355)/$F$325)))</f>
        <v>0</v>
      </c>
      <c r="J355" s="2">
        <f>IF($F$325="n/a",0,IF(J$327&lt;=$C355,0,IF(J$327&gt;($F$325+$C355),INDEX($D$339:$W$339,,$C355)-SUM($D355:I355),INDEX($D$339:$W$339,,$C355)/$F$325)))</f>
        <v>0</v>
      </c>
      <c r="K355" s="2">
        <f>IF($F$325="n/a",0,IF(K$327&lt;=$C355,0,IF(K$327&gt;($F$325+$C355),INDEX($D$339:$W$339,,$C355)-SUM($D355:J355),INDEX($D$339:$W$339,,$C355)/$F$325)))</f>
        <v>0</v>
      </c>
      <c r="L355" s="2">
        <f>IF($F$325="n/a",0,IF(L$327&lt;=$C355,0,IF(L$327&gt;($F$325+$C355),INDEX($D$339:$W$339,,$C355)-SUM($D355:K355),INDEX($D$339:$W$339,,$C355)/$F$325)))</f>
        <v>0</v>
      </c>
      <c r="M355" s="2">
        <f>IF($F$325="n/a",0,IF(M$327&lt;=$C355,0,IF(M$327&gt;($F$325+$C355),INDEX($D$339:$W$339,,$C355)-SUM($D355:L355),INDEX($D$339:$W$339,,$C355)/$F$325)))</f>
        <v>0</v>
      </c>
      <c r="N355" s="2">
        <f>IF($F$325="n/a",0,IF(N$327&lt;=$C355,0,IF(N$327&gt;($F$325+$C355),INDEX($D$339:$W$339,,$C355)-SUM($D355:M355),INDEX($D$339:$W$339,,$C355)/$F$325)))</f>
        <v>0</v>
      </c>
      <c r="O355" s="2">
        <f>IF($F$325="n/a",0,IF(O$327&lt;=$C355,0,IF(O$327&gt;($F$325+$C355),INDEX($D$339:$W$339,,$C355)-SUM($D355:N355),INDEX($D$339:$W$339,,$C355)/$F$325)))</f>
        <v>0</v>
      </c>
      <c r="P355" s="2">
        <f>IF($F$325="n/a",0,IF(P$327&lt;=$C355,0,IF(P$327&gt;($F$325+$C355),INDEX($D$339:$W$339,,$C355)-SUM($D355:O355),INDEX($D$339:$W$339,,$C355)/$F$325)))</f>
        <v>0</v>
      </c>
      <c r="Q355" s="2">
        <f>IF($F$325="n/a",0,IF(Q$327&lt;=$C355,0,IF(Q$327&gt;($F$325+$C355),INDEX($D$339:$W$339,,$C355)-SUM($D355:P355),INDEX($D$339:$W$339,,$C355)/$F$325)))</f>
        <v>0</v>
      </c>
      <c r="R355" s="2">
        <f>IF($F$325="n/a",0,IF(R$327&lt;=$C355,0,IF(R$327&gt;($F$325+$C355),INDEX($D$339:$W$339,,$C355)-SUM($D355:Q355),INDEX($D$339:$W$339,,$C355)/$F$325)))</f>
        <v>0</v>
      </c>
      <c r="S355" s="2">
        <f>IF($F$325="n/a",0,IF(S$327&lt;=$C355,0,IF(S$327&gt;($F$325+$C355),INDEX($D$339:$W$339,,$C355)-SUM($D355:R355),INDEX($D$339:$W$339,,$C355)/$F$325)))</f>
        <v>0</v>
      </c>
      <c r="T355" s="2">
        <f>IF($F$325="n/a",0,IF(T$327&lt;=$C355,0,IF(T$327&gt;($F$325+$C355),INDEX($D$339:$W$339,,$C355)-SUM($D355:S355),INDEX($D$339:$W$339,,$C355)/$F$325)))</f>
        <v>0</v>
      </c>
      <c r="U355" s="2">
        <f>IF($F$325="n/a",0,IF(U$327&lt;=$C355,0,IF(U$327&gt;($F$325+$C355),INDEX($D$339:$W$339,,$C355)-SUM($D355:T355),INDEX($D$339:$W$339,,$C355)/$F$325)))</f>
        <v>0</v>
      </c>
      <c r="V355" s="2">
        <f>IF($F$325="n/a",0,IF(V$327&lt;=$C355,0,IF(V$327&gt;($F$325+$C355),INDEX($D$339:$W$339,,$C355)-SUM($D355:U355),INDEX($D$339:$W$339,,$C355)/$F$325)))</f>
        <v>0</v>
      </c>
      <c r="W355" s="2">
        <f>IF($F$325="n/a",0,IF(W$327&lt;=$C355,0,IF(W$327&gt;($F$325+$C355),INDEX($D$339:$W$339,,$C355)-SUM($D355:V355),INDEX($D$339:$W$339,,$C355)/$F$325)))</f>
        <v>0</v>
      </c>
      <c r="X355" s="2">
        <f>IF($F$325="n/a",0,IF(X$327&lt;=$C355,0,IF(X$327&gt;($F$325+$C355),INDEX($D$339:$W$339,,$C355)-SUM($D355:W355),INDEX($D$339:$W$339,,$C355)/$F$325)))</f>
        <v>0</v>
      </c>
      <c r="Y355" s="2">
        <f>IF($F$325="n/a",0,IF(Y$327&lt;=$C355,0,IF(Y$327&gt;($F$325+$C355),INDEX($D$339:$W$339,,$C355)-SUM($D355:X355),INDEX($D$339:$W$339,,$C355)/$F$325)))</f>
        <v>0</v>
      </c>
      <c r="Z355" s="2">
        <f>IF($F$325="n/a",0,IF(Z$327&lt;=$C355,0,IF(Z$327&gt;($F$325+$C355),INDEX($D$339:$W$339,,$C355)-SUM($D355:Y355),INDEX($D$339:$W$339,,$C355)/$F$325)))</f>
        <v>0</v>
      </c>
      <c r="AA355" s="2">
        <f>IF($F$325="n/a",0,IF(AA$327&lt;=$C355,0,IF(AA$327&gt;($F$325+$C355),INDEX($D$339:$W$339,,$C355)-SUM($D355:Z355),INDEX($D$339:$W$339,,$C355)/$F$325)))</f>
        <v>0</v>
      </c>
      <c r="AB355" s="2">
        <f>IF($F$325="n/a",0,IF(AB$327&lt;=$C355,0,IF(AB$327&gt;($F$325+$C355),INDEX($D$339:$W$339,,$C355)-SUM($D355:AA355),INDEX($D$339:$W$339,,$C355)/$F$325)))</f>
        <v>0</v>
      </c>
      <c r="AC355" s="2">
        <f>IF($F$325="n/a",0,IF(AC$327&lt;=$C355,0,IF(AC$327&gt;($F$325+$C355),INDEX($D$339:$W$339,,$C355)-SUM($D355:AB355),INDEX($D$339:$W$339,,$C355)/$F$325)))</f>
        <v>0</v>
      </c>
      <c r="AD355" s="2">
        <f>IF($F$325="n/a",0,IF(AD$327&lt;=$C355,0,IF(AD$327&gt;($F$325+$C355),INDEX($D$339:$W$339,,$C355)-SUM($D355:AC355),INDEX($D$339:$W$339,,$C355)/$F$325)))</f>
        <v>0</v>
      </c>
      <c r="AE355" s="2">
        <f>IF($F$325="n/a",0,IF(AE$327&lt;=$C355,0,IF(AE$327&gt;($F$325+$C355),INDEX($D$339:$W$339,,$C355)-SUM($D355:AD355),INDEX($D$339:$W$339,,$C355)/$F$325)))</f>
        <v>0</v>
      </c>
      <c r="AF355" s="2">
        <f>IF($F$325="n/a",0,IF(AF$327&lt;=$C355,0,IF(AF$327&gt;($F$325+$C355),INDEX($D$339:$W$339,,$C355)-SUM($D355:AE355),INDEX($D$339:$W$339,,$C355)/$F$325)))</f>
        <v>0</v>
      </c>
      <c r="AG355" s="2">
        <f>IF($F$325="n/a",0,IF(AG$327&lt;=$C355,0,IF(AG$327&gt;($F$325+$C355),INDEX($D$339:$W$339,,$C355)-SUM($D355:AF355),INDEX($D$339:$W$339,,$C355)/$F$325)))</f>
        <v>0</v>
      </c>
      <c r="AH355" s="2">
        <f>IF($F$325="n/a",0,IF(AH$327&lt;=$C355,0,IF(AH$327&gt;($F$325+$C355),INDEX($D$339:$W$339,,$C355)-SUM($D355:AG355),INDEX($D$339:$W$339,,$C355)/$F$325)))</f>
        <v>0</v>
      </c>
      <c r="AI355" s="2">
        <f>IF($F$325="n/a",0,IF(AI$327&lt;=$C355,0,IF(AI$327&gt;($F$325+$C355),INDEX($D$339:$W$339,,$C355)-SUM($D355:AH355),INDEX($D$339:$W$339,,$C355)/$F$325)))</f>
        <v>0</v>
      </c>
      <c r="AJ355" s="2">
        <f>IF($F$325="n/a",0,IF(AJ$327&lt;=$C355,0,IF(AJ$327&gt;($F$325+$C355),INDEX($D$339:$W$339,,$C355)-SUM($D355:AI355),INDEX($D$339:$W$339,,$C355)/$F$325)))</f>
        <v>0</v>
      </c>
      <c r="AK355" s="2">
        <f>IF($F$325="n/a",0,IF(AK$327&lt;=$C355,0,IF(AK$327&gt;($F$325+$C355),INDEX($D$339:$W$339,,$C355)-SUM($D355:AJ355),INDEX($D$339:$W$339,,$C355)/$F$325)))</f>
        <v>0</v>
      </c>
      <c r="AL355" s="2">
        <f>IF($F$325="n/a",0,IF(AL$327&lt;=$C355,0,IF(AL$327&gt;($F$325+$C355),INDEX($D$339:$W$339,,$C355)-SUM($D355:AK355),INDEX($D$339:$W$339,,$C355)/$F$325)))</f>
        <v>0</v>
      </c>
      <c r="AM355" s="2">
        <f>IF($F$325="n/a",0,IF(AM$327&lt;=$C355,0,IF(AM$327&gt;($F$325+$C355),INDEX($D$339:$W$339,,$C355)-SUM($D355:AL355),INDEX($D$339:$W$339,,$C355)/$F$325)))</f>
        <v>0</v>
      </c>
      <c r="AN355" s="2">
        <f>IF($F$325="n/a",0,IF(AN$327&lt;=$C355,0,IF(AN$327&gt;($F$325+$C355),INDEX($D$339:$W$339,,$C355)-SUM($D355:AM355),INDEX($D$339:$W$339,,$C355)/$F$325)))</f>
        <v>0</v>
      </c>
      <c r="AO355" s="2">
        <f>IF($F$325="n/a",0,IF(AO$327&lt;=$C355,0,IF(AO$327&gt;($F$325+$C355),INDEX($D$339:$W$339,,$C355)-SUM($D355:AN355),INDEX($D$339:$W$339,,$C355)/$F$325)))</f>
        <v>0</v>
      </c>
      <c r="AP355" s="2">
        <f>IF($F$325="n/a",0,IF(AP$327&lt;=$C355,0,IF(AP$327&gt;($F$325+$C355),INDEX($D$339:$W$339,,$C355)-SUM($D355:AO355),INDEX($D$339:$W$339,,$C355)/$F$325)))</f>
        <v>0</v>
      </c>
      <c r="AQ355" s="2">
        <f>IF($F$325="n/a",0,IF(AQ$327&lt;=$C355,0,IF(AQ$327&gt;($F$325+$C355),INDEX($D$339:$W$339,,$C355)-SUM($D355:AP355),INDEX($D$339:$W$339,,$C355)/$F$325)))</f>
        <v>0</v>
      </c>
      <c r="AR355" s="2">
        <f>IF($F$325="n/a",0,IF(AR$327&lt;=$C355,0,IF(AR$327&gt;($F$325+$C355),INDEX($D$339:$W$339,,$C355)-SUM($D355:AQ355),INDEX($D$339:$W$339,,$C355)/$F$325)))</f>
        <v>0</v>
      </c>
      <c r="AS355" s="2">
        <f>IF($F$325="n/a",0,IF(AS$327&lt;=$C355,0,IF(AS$327&gt;($F$325+$C355),INDEX($D$339:$W$339,,$C355)-SUM($D355:AR355),INDEX($D$339:$W$339,,$C355)/$F$325)))</f>
        <v>0</v>
      </c>
      <c r="AT355" s="2">
        <f>IF($F$325="n/a",0,IF(AT$327&lt;=$C355,0,IF(AT$327&gt;($F$325+$C355),INDEX($D$339:$W$339,,$C355)-SUM($D355:AS355),INDEX($D$339:$W$339,,$C355)/$F$325)))</f>
        <v>0</v>
      </c>
      <c r="AU355" s="2">
        <f>IF($F$325="n/a",0,IF(AU$327&lt;=$C355,0,IF(AU$327&gt;($F$325+$C355),INDEX($D$339:$W$339,,$C355)-SUM($D355:AT355),INDEX($D$339:$W$339,,$C355)/$F$325)))</f>
        <v>0</v>
      </c>
      <c r="AV355" s="2">
        <f>IF($F$325="n/a",0,IF(AV$327&lt;=$C355,0,IF(AV$327&gt;($F$325+$C355),INDEX($D$339:$W$339,,$C355)-SUM($D355:AU355),INDEX($D$339:$W$339,,$C355)/$F$325)))</f>
        <v>0</v>
      </c>
      <c r="AW355" s="2">
        <f>IF($F$325="n/a",0,IF(AW$327&lt;=$C355,0,IF(AW$327&gt;($F$325+$C355),INDEX($D$339:$W$339,,$C355)-SUM($D355:AV355),INDEX($D$339:$W$339,,$C355)/$F$325)))</f>
        <v>0</v>
      </c>
      <c r="AX355" s="2">
        <f>IF($F$325="n/a",0,IF(AX$327&lt;=$C355,0,IF(AX$327&gt;($F$325+$C355),INDEX($D$339:$W$339,,$C355)-SUM($D355:AW355),INDEX($D$339:$W$339,,$C355)/$F$325)))</f>
        <v>0</v>
      </c>
      <c r="AY355" s="2">
        <f>IF($F$325="n/a",0,IF(AY$327&lt;=$C355,0,IF(AY$327&gt;($F$325+$C355),INDEX($D$339:$W$339,,$C355)-SUM($D355:AX355),INDEX($D$339:$W$339,,$C355)/$F$325)))</f>
        <v>0</v>
      </c>
      <c r="AZ355" s="2">
        <f>IF($F$325="n/a",0,IF(AZ$327&lt;=$C355,0,IF(AZ$327&gt;($F$325+$C355),INDEX($D$339:$W$339,,$C355)-SUM($D355:AY355),INDEX($D$339:$W$339,,$C355)/$F$325)))</f>
        <v>0</v>
      </c>
      <c r="BA355" s="2">
        <f>IF($F$325="n/a",0,IF(BA$327&lt;=$C355,0,IF(BA$327&gt;($F$325+$C355),INDEX($D$339:$W$339,,$C355)-SUM($D355:AZ355),INDEX($D$339:$W$339,,$C355)/$F$325)))</f>
        <v>0</v>
      </c>
      <c r="BB355" s="2">
        <f>IF($F$325="n/a",0,IF(BB$327&lt;=$C355,0,IF(BB$327&gt;($F$325+$C355),INDEX($D$339:$W$339,,$C355)-SUM($D355:BA355),INDEX($D$339:$W$339,,$C355)/$F$325)))</f>
        <v>0</v>
      </c>
      <c r="BC355" s="2">
        <f>IF($F$325="n/a",0,IF(BC$327&lt;=$C355,0,IF(BC$327&gt;($F$325+$C355),INDEX($D$339:$W$339,,$C355)-SUM($D355:BB355),INDEX($D$339:$W$339,,$C355)/$F$325)))</f>
        <v>0</v>
      </c>
      <c r="BD355" s="2">
        <f>IF($F$325="n/a",0,IF(BD$327&lt;=$C355,0,IF(BD$327&gt;($F$325+$C355),INDEX($D$339:$W$339,,$C355)-SUM($D355:BC355),INDEX($D$339:$W$339,,$C355)/$F$325)))</f>
        <v>0</v>
      </c>
      <c r="BE355" s="2">
        <f>IF($F$325="n/a",0,IF(BE$327&lt;=$C355,0,IF(BE$327&gt;($F$325+$C355),INDEX($D$339:$W$339,,$C355)-SUM($D355:BD355),INDEX($D$339:$W$339,,$C355)/$F$325)))</f>
        <v>0</v>
      </c>
      <c r="BF355" s="2">
        <f>IF($F$325="n/a",0,IF(BF$327&lt;=$C355,0,IF(BF$327&gt;($F$325+$C355),INDEX($D$339:$W$339,,$C355)-SUM($D355:BE355),INDEX($D$339:$W$339,,$C355)/$F$325)))</f>
        <v>0</v>
      </c>
      <c r="BG355" s="2">
        <f>IF($F$325="n/a",0,IF(BG$327&lt;=$C355,0,IF(BG$327&gt;($F$325+$C355),INDEX($D$339:$W$339,,$C355)-SUM($D355:BF355),INDEX($D$339:$W$339,,$C355)/$F$325)))</f>
        <v>0</v>
      </c>
      <c r="BH355" s="2">
        <f>IF($F$325="n/a",0,IF(BH$327&lt;=$C355,0,IF(BH$327&gt;($F$325+$C355),INDEX($D$339:$W$339,,$C355)-SUM($D355:BG355),INDEX($D$339:$W$339,,$C355)/$F$325)))</f>
        <v>0</v>
      </c>
      <c r="BI355" s="2">
        <f>IF($F$325="n/a",0,IF(BI$327&lt;=$C355,0,IF(BI$327&gt;($F$325+$C355),INDEX($D$339:$W$339,,$C355)-SUM($D355:BH355),INDEX($D$339:$W$339,,$C355)/$F$325)))</f>
        <v>0</v>
      </c>
      <c r="BJ355" s="2">
        <f>IF($F$325="n/a",0,IF(BJ$327&lt;=$C355,0,IF(BJ$327&gt;($F$325+$C355),INDEX($D$339:$W$339,,$C355)-SUM($D355:BI355),INDEX($D$339:$W$339,,$C355)/$F$325)))</f>
        <v>0</v>
      </c>
      <c r="BK355" s="2">
        <f>IF($F$325="n/a",0,IF(BK$327&lt;=$C355,0,IF(BK$327&gt;($F$325+$C355),INDEX($D$339:$W$339,,$C355)-SUM($D355:BJ355),INDEX($D$339:$W$339,,$C355)/$F$325)))</f>
        <v>0</v>
      </c>
      <c r="BL355" s="2">
        <f>IF($F$325="n/a",0,IF(BL$327&lt;=$C355,0,IF(BL$327&gt;($F$325+$C355),INDEX($D$339:$W$339,,$C355)-SUM($D355:BK355),INDEX($D$339:$W$339,,$C355)/$F$325)))</f>
        <v>0</v>
      </c>
      <c r="BM355" s="2">
        <f>IF($F$325="n/a",0,IF(BM$327&lt;=$C355,0,IF(BM$327&gt;($F$325+$C355),INDEX($D$339:$W$339,,$C355)-SUM($D355:BL355),INDEX($D$339:$W$339,,$C355)/$F$325)))</f>
        <v>0</v>
      </c>
      <c r="BN355" s="2">
        <f>IF($F$325="n/a",0,IF(BN$327&lt;=$C355,0,IF(BN$327&gt;($F$325+$C355),INDEX($D$339:$W$339,,$C355)-SUM($D355:BM355),INDEX($D$339:$W$339,,$C355)/$F$325)))</f>
        <v>0</v>
      </c>
      <c r="BO355" s="2">
        <f>IF($F$325="n/a",0,IF(BO$327&lt;=$C355,0,IF(BO$327&gt;($F$325+$C355),INDEX($D$339:$W$339,,$C355)-SUM($D355:BN355),INDEX($D$339:$W$339,,$C355)/$F$325)))</f>
        <v>0</v>
      </c>
      <c r="BP355" s="2">
        <f>IF($F$325="n/a",0,IF(BP$327&lt;=$C355,0,IF(BP$327&gt;($F$325+$C355),INDEX($D$339:$W$339,,$C355)-SUM($D355:BO355),INDEX($D$339:$W$339,,$C355)/$F$325)))</f>
        <v>0</v>
      </c>
      <c r="BQ355" s="2">
        <f>IF($F$325="n/a",0,IF(BQ$327&lt;=$C355,0,IF(BQ$327&gt;($F$325+$C355),INDEX($D$339:$W$339,,$C355)-SUM($D355:BP355),INDEX($D$339:$W$339,,$C355)/$F$325)))</f>
        <v>0</v>
      </c>
      <c r="BR355" s="2">
        <f>IF($F$325="n/a",0,IF(BR$327&lt;=$C355,0,IF(BR$327&gt;($F$325+$C355),INDEX($D$339:$W$339,,$C355)-SUM($D355:BQ355),INDEX($D$339:$W$339,,$C355)/$F$325)))</f>
        <v>0</v>
      </c>
      <c r="BS355" s="2">
        <f>IF($F$325="n/a",0,IF(BS$327&lt;=$C355,0,IF(BS$327&gt;($F$325+$C355),INDEX($D$339:$W$339,,$C355)-SUM($D355:BR355),INDEX($D$339:$W$339,,$C355)/$F$325)))</f>
        <v>0</v>
      </c>
    </row>
    <row r="356" spans="2:71" outlineLevel="1">
      <c r="B356" s="24">
        <v>2025</v>
      </c>
      <c r="C356" s="24">
        <v>15</v>
      </c>
      <c r="E356" s="2">
        <f>IF($F$325="n/a",0,IF(E$327&lt;=$C356,0,IF(E$327&gt;($F$325+$C356),INDEX($D$339:$W$339,,$C356)-SUM($D356:D356),INDEX($D$339:$W$339,,$C356)/$F$325)))</f>
        <v>0</v>
      </c>
      <c r="F356" s="2">
        <f>IF($F$325="n/a",0,IF(F$327&lt;=$C356,0,IF(F$327&gt;($F$325+$C356),INDEX($D$339:$W$339,,$C356)-SUM($D356:E356),INDEX($D$339:$W$339,,$C356)/$F$325)))</f>
        <v>0</v>
      </c>
      <c r="G356" s="2">
        <f>IF($F$325="n/a",0,IF(G$327&lt;=$C356,0,IF(G$327&gt;($F$325+$C356),INDEX($D$339:$W$339,,$C356)-SUM($D356:F356),INDEX($D$339:$W$339,,$C356)/$F$325)))</f>
        <v>0</v>
      </c>
      <c r="H356" s="2">
        <f>IF($F$325="n/a",0,IF(H$327&lt;=$C356,0,IF(H$327&gt;($F$325+$C356),INDEX($D$339:$W$339,,$C356)-SUM($D356:G356),INDEX($D$339:$W$339,,$C356)/$F$325)))</f>
        <v>0</v>
      </c>
      <c r="I356" s="2">
        <f>IF($F$325="n/a",0,IF(I$327&lt;=$C356,0,IF(I$327&gt;($F$325+$C356),INDEX($D$339:$W$339,,$C356)-SUM($D356:H356),INDEX($D$339:$W$339,,$C356)/$F$325)))</f>
        <v>0</v>
      </c>
      <c r="J356" s="2">
        <f>IF($F$325="n/a",0,IF(J$327&lt;=$C356,0,IF(J$327&gt;($F$325+$C356),INDEX($D$339:$W$339,,$C356)-SUM($D356:I356),INDEX($D$339:$W$339,,$C356)/$F$325)))</f>
        <v>0</v>
      </c>
      <c r="K356" s="2">
        <f>IF($F$325="n/a",0,IF(K$327&lt;=$C356,0,IF(K$327&gt;($F$325+$C356),INDEX($D$339:$W$339,,$C356)-SUM($D356:J356),INDEX($D$339:$W$339,,$C356)/$F$325)))</f>
        <v>0</v>
      </c>
      <c r="L356" s="2">
        <f>IF($F$325="n/a",0,IF(L$327&lt;=$C356,0,IF(L$327&gt;($F$325+$C356),INDEX($D$339:$W$339,,$C356)-SUM($D356:K356),INDEX($D$339:$W$339,,$C356)/$F$325)))</f>
        <v>0</v>
      </c>
      <c r="M356" s="2">
        <f>IF($F$325="n/a",0,IF(M$327&lt;=$C356,0,IF(M$327&gt;($F$325+$C356),INDEX($D$339:$W$339,,$C356)-SUM($D356:L356),INDEX($D$339:$W$339,,$C356)/$F$325)))</f>
        <v>0</v>
      </c>
      <c r="N356" s="2">
        <f>IF($F$325="n/a",0,IF(N$327&lt;=$C356,0,IF(N$327&gt;($F$325+$C356),INDEX($D$339:$W$339,,$C356)-SUM($D356:M356),INDEX($D$339:$W$339,,$C356)/$F$325)))</f>
        <v>0</v>
      </c>
      <c r="O356" s="2">
        <f>IF($F$325="n/a",0,IF(O$327&lt;=$C356,0,IF(O$327&gt;($F$325+$C356),INDEX($D$339:$W$339,,$C356)-SUM($D356:N356),INDEX($D$339:$W$339,,$C356)/$F$325)))</f>
        <v>0</v>
      </c>
      <c r="P356" s="2">
        <f>IF($F$325="n/a",0,IF(P$327&lt;=$C356,0,IF(P$327&gt;($F$325+$C356),INDEX($D$339:$W$339,,$C356)-SUM($D356:O356),INDEX($D$339:$W$339,,$C356)/$F$325)))</f>
        <v>0</v>
      </c>
      <c r="Q356" s="2">
        <f>IF($F$325="n/a",0,IF(Q$327&lt;=$C356,0,IF(Q$327&gt;($F$325+$C356),INDEX($D$339:$W$339,,$C356)-SUM($D356:P356),INDEX($D$339:$W$339,,$C356)/$F$325)))</f>
        <v>0</v>
      </c>
      <c r="R356" s="2">
        <f>IF($F$325="n/a",0,IF(R$327&lt;=$C356,0,IF(R$327&gt;($F$325+$C356),INDEX($D$339:$W$339,,$C356)-SUM($D356:Q356),INDEX($D$339:$W$339,,$C356)/$F$325)))</f>
        <v>0</v>
      </c>
      <c r="S356" s="2">
        <f>IF($F$325="n/a",0,IF(S$327&lt;=$C356,0,IF(S$327&gt;($F$325+$C356),INDEX($D$339:$W$339,,$C356)-SUM($D356:R356),INDEX($D$339:$W$339,,$C356)/$F$325)))</f>
        <v>0</v>
      </c>
      <c r="T356" s="2">
        <f>IF($F$325="n/a",0,IF(T$327&lt;=$C356,0,IF(T$327&gt;($F$325+$C356),INDEX($D$339:$W$339,,$C356)-SUM($D356:S356),INDEX($D$339:$W$339,,$C356)/$F$325)))</f>
        <v>0</v>
      </c>
      <c r="U356" s="2">
        <f>IF($F$325="n/a",0,IF(U$327&lt;=$C356,0,IF(U$327&gt;($F$325+$C356),INDEX($D$339:$W$339,,$C356)-SUM($D356:T356),INDEX($D$339:$W$339,,$C356)/$F$325)))</f>
        <v>0</v>
      </c>
      <c r="V356" s="2">
        <f>IF($F$325="n/a",0,IF(V$327&lt;=$C356,0,IF(V$327&gt;($F$325+$C356),INDEX($D$339:$W$339,,$C356)-SUM($D356:U356),INDEX($D$339:$W$339,,$C356)/$F$325)))</f>
        <v>0</v>
      </c>
      <c r="W356" s="2">
        <f>IF($F$325="n/a",0,IF(W$327&lt;=$C356,0,IF(W$327&gt;($F$325+$C356),INDEX($D$339:$W$339,,$C356)-SUM($D356:V356),INDEX($D$339:$W$339,,$C356)/$F$325)))</f>
        <v>0</v>
      </c>
      <c r="X356" s="2">
        <f>IF($F$325="n/a",0,IF(X$327&lt;=$C356,0,IF(X$327&gt;($F$325+$C356),INDEX($D$339:$W$339,,$C356)-SUM($D356:W356),INDEX($D$339:$W$339,,$C356)/$F$325)))</f>
        <v>0</v>
      </c>
      <c r="Y356" s="2">
        <f>IF($F$325="n/a",0,IF(Y$327&lt;=$C356,0,IF(Y$327&gt;($F$325+$C356),INDEX($D$339:$W$339,,$C356)-SUM($D356:X356),INDEX($D$339:$W$339,,$C356)/$F$325)))</f>
        <v>0</v>
      </c>
      <c r="Z356" s="2">
        <f>IF($F$325="n/a",0,IF(Z$327&lt;=$C356,0,IF(Z$327&gt;($F$325+$C356),INDEX($D$339:$W$339,,$C356)-SUM($D356:Y356),INDEX($D$339:$W$339,,$C356)/$F$325)))</f>
        <v>0</v>
      </c>
      <c r="AA356" s="2">
        <f>IF($F$325="n/a",0,IF(AA$327&lt;=$C356,0,IF(AA$327&gt;($F$325+$C356),INDEX($D$339:$W$339,,$C356)-SUM($D356:Z356),INDEX($D$339:$W$339,,$C356)/$F$325)))</f>
        <v>0</v>
      </c>
      <c r="AB356" s="2">
        <f>IF($F$325="n/a",0,IF(AB$327&lt;=$C356,0,IF(AB$327&gt;($F$325+$C356),INDEX($D$339:$W$339,,$C356)-SUM($D356:AA356),INDEX($D$339:$W$339,,$C356)/$F$325)))</f>
        <v>0</v>
      </c>
      <c r="AC356" s="2">
        <f>IF($F$325="n/a",0,IF(AC$327&lt;=$C356,0,IF(AC$327&gt;($F$325+$C356),INDEX($D$339:$W$339,,$C356)-SUM($D356:AB356),INDEX($D$339:$W$339,,$C356)/$F$325)))</f>
        <v>0</v>
      </c>
      <c r="AD356" s="2">
        <f>IF($F$325="n/a",0,IF(AD$327&lt;=$C356,0,IF(AD$327&gt;($F$325+$C356),INDEX($D$339:$W$339,,$C356)-SUM($D356:AC356),INDEX($D$339:$W$339,,$C356)/$F$325)))</f>
        <v>0</v>
      </c>
      <c r="AE356" s="2">
        <f>IF($F$325="n/a",0,IF(AE$327&lt;=$C356,0,IF(AE$327&gt;($F$325+$C356),INDEX($D$339:$W$339,,$C356)-SUM($D356:AD356),INDEX($D$339:$W$339,,$C356)/$F$325)))</f>
        <v>0</v>
      </c>
      <c r="AF356" s="2">
        <f>IF($F$325="n/a",0,IF(AF$327&lt;=$C356,0,IF(AF$327&gt;($F$325+$C356),INDEX($D$339:$W$339,,$C356)-SUM($D356:AE356),INDEX($D$339:$W$339,,$C356)/$F$325)))</f>
        <v>0</v>
      </c>
      <c r="AG356" s="2">
        <f>IF($F$325="n/a",0,IF(AG$327&lt;=$C356,0,IF(AG$327&gt;($F$325+$C356),INDEX($D$339:$W$339,,$C356)-SUM($D356:AF356),INDEX($D$339:$W$339,,$C356)/$F$325)))</f>
        <v>0</v>
      </c>
      <c r="AH356" s="2">
        <f>IF($F$325="n/a",0,IF(AH$327&lt;=$C356,0,IF(AH$327&gt;($F$325+$C356),INDEX($D$339:$W$339,,$C356)-SUM($D356:AG356),INDEX($D$339:$W$339,,$C356)/$F$325)))</f>
        <v>0</v>
      </c>
      <c r="AI356" s="2">
        <f>IF($F$325="n/a",0,IF(AI$327&lt;=$C356,0,IF(AI$327&gt;($F$325+$C356),INDEX($D$339:$W$339,,$C356)-SUM($D356:AH356),INDEX($D$339:$W$339,,$C356)/$F$325)))</f>
        <v>0</v>
      </c>
      <c r="AJ356" s="2">
        <f>IF($F$325="n/a",0,IF(AJ$327&lt;=$C356,0,IF(AJ$327&gt;($F$325+$C356),INDEX($D$339:$W$339,,$C356)-SUM($D356:AI356),INDEX($D$339:$W$339,,$C356)/$F$325)))</f>
        <v>0</v>
      </c>
      <c r="AK356" s="2">
        <f>IF($F$325="n/a",0,IF(AK$327&lt;=$C356,0,IF(AK$327&gt;($F$325+$C356),INDEX($D$339:$W$339,,$C356)-SUM($D356:AJ356),INDEX($D$339:$W$339,,$C356)/$F$325)))</f>
        <v>0</v>
      </c>
      <c r="AL356" s="2">
        <f>IF($F$325="n/a",0,IF(AL$327&lt;=$C356,0,IF(AL$327&gt;($F$325+$C356),INDEX($D$339:$W$339,,$C356)-SUM($D356:AK356),INDEX($D$339:$W$339,,$C356)/$F$325)))</f>
        <v>0</v>
      </c>
      <c r="AM356" s="2">
        <f>IF($F$325="n/a",0,IF(AM$327&lt;=$C356,0,IF(AM$327&gt;($F$325+$C356),INDEX($D$339:$W$339,,$C356)-SUM($D356:AL356),INDEX($D$339:$W$339,,$C356)/$F$325)))</f>
        <v>0</v>
      </c>
      <c r="AN356" s="2">
        <f>IF($F$325="n/a",0,IF(AN$327&lt;=$C356,0,IF(AN$327&gt;($F$325+$C356),INDEX($D$339:$W$339,,$C356)-SUM($D356:AM356),INDEX($D$339:$W$339,,$C356)/$F$325)))</f>
        <v>0</v>
      </c>
      <c r="AO356" s="2">
        <f>IF($F$325="n/a",0,IF(AO$327&lt;=$C356,0,IF(AO$327&gt;($F$325+$C356),INDEX($D$339:$W$339,,$C356)-SUM($D356:AN356),INDEX($D$339:$W$339,,$C356)/$F$325)))</f>
        <v>0</v>
      </c>
      <c r="AP356" s="2">
        <f>IF($F$325="n/a",0,IF(AP$327&lt;=$C356,0,IF(AP$327&gt;($F$325+$C356),INDEX($D$339:$W$339,,$C356)-SUM($D356:AO356),INDEX($D$339:$W$339,,$C356)/$F$325)))</f>
        <v>0</v>
      </c>
      <c r="AQ356" s="2">
        <f>IF($F$325="n/a",0,IF(AQ$327&lt;=$C356,0,IF(AQ$327&gt;($F$325+$C356),INDEX($D$339:$W$339,,$C356)-SUM($D356:AP356),INDEX($D$339:$W$339,,$C356)/$F$325)))</f>
        <v>0</v>
      </c>
      <c r="AR356" s="2">
        <f>IF($F$325="n/a",0,IF(AR$327&lt;=$C356,0,IF(AR$327&gt;($F$325+$C356),INDEX($D$339:$W$339,,$C356)-SUM($D356:AQ356),INDEX($D$339:$W$339,,$C356)/$F$325)))</f>
        <v>0</v>
      </c>
      <c r="AS356" s="2">
        <f>IF($F$325="n/a",0,IF(AS$327&lt;=$C356,0,IF(AS$327&gt;($F$325+$C356),INDEX($D$339:$W$339,,$C356)-SUM($D356:AR356),INDEX($D$339:$W$339,,$C356)/$F$325)))</f>
        <v>0</v>
      </c>
      <c r="AT356" s="2">
        <f>IF($F$325="n/a",0,IF(AT$327&lt;=$C356,0,IF(AT$327&gt;($F$325+$C356),INDEX($D$339:$W$339,,$C356)-SUM($D356:AS356),INDEX($D$339:$W$339,,$C356)/$F$325)))</f>
        <v>0</v>
      </c>
      <c r="AU356" s="2">
        <f>IF($F$325="n/a",0,IF(AU$327&lt;=$C356,0,IF(AU$327&gt;($F$325+$C356),INDEX($D$339:$W$339,,$C356)-SUM($D356:AT356),INDEX($D$339:$W$339,,$C356)/$F$325)))</f>
        <v>0</v>
      </c>
      <c r="AV356" s="2">
        <f>IF($F$325="n/a",0,IF(AV$327&lt;=$C356,0,IF(AV$327&gt;($F$325+$C356),INDEX($D$339:$W$339,,$C356)-SUM($D356:AU356),INDEX($D$339:$W$339,,$C356)/$F$325)))</f>
        <v>0</v>
      </c>
      <c r="AW356" s="2">
        <f>IF($F$325="n/a",0,IF(AW$327&lt;=$C356,0,IF(AW$327&gt;($F$325+$C356),INDEX($D$339:$W$339,,$C356)-SUM($D356:AV356),INDEX($D$339:$W$339,,$C356)/$F$325)))</f>
        <v>0</v>
      </c>
      <c r="AX356" s="2">
        <f>IF($F$325="n/a",0,IF(AX$327&lt;=$C356,0,IF(AX$327&gt;($F$325+$C356),INDEX($D$339:$W$339,,$C356)-SUM($D356:AW356),INDEX($D$339:$W$339,,$C356)/$F$325)))</f>
        <v>0</v>
      </c>
      <c r="AY356" s="2">
        <f>IF($F$325="n/a",0,IF(AY$327&lt;=$C356,0,IF(AY$327&gt;($F$325+$C356),INDEX($D$339:$W$339,,$C356)-SUM($D356:AX356),INDEX($D$339:$W$339,,$C356)/$F$325)))</f>
        <v>0</v>
      </c>
      <c r="AZ356" s="2">
        <f>IF($F$325="n/a",0,IF(AZ$327&lt;=$C356,0,IF(AZ$327&gt;($F$325+$C356),INDEX($D$339:$W$339,,$C356)-SUM($D356:AY356),INDEX($D$339:$W$339,,$C356)/$F$325)))</f>
        <v>0</v>
      </c>
      <c r="BA356" s="2">
        <f>IF($F$325="n/a",0,IF(BA$327&lt;=$C356,0,IF(BA$327&gt;($F$325+$C356),INDEX($D$339:$W$339,,$C356)-SUM($D356:AZ356),INDEX($D$339:$W$339,,$C356)/$F$325)))</f>
        <v>0</v>
      </c>
      <c r="BB356" s="2">
        <f>IF($F$325="n/a",0,IF(BB$327&lt;=$C356,0,IF(BB$327&gt;($F$325+$C356),INDEX($D$339:$W$339,,$C356)-SUM($D356:BA356),INDEX($D$339:$W$339,,$C356)/$F$325)))</f>
        <v>0</v>
      </c>
      <c r="BC356" s="2">
        <f>IF($F$325="n/a",0,IF(BC$327&lt;=$C356,0,IF(BC$327&gt;($F$325+$C356),INDEX($D$339:$W$339,,$C356)-SUM($D356:BB356),INDEX($D$339:$W$339,,$C356)/$F$325)))</f>
        <v>0</v>
      </c>
      <c r="BD356" s="2">
        <f>IF($F$325="n/a",0,IF(BD$327&lt;=$C356,0,IF(BD$327&gt;($F$325+$C356),INDEX($D$339:$W$339,,$C356)-SUM($D356:BC356),INDEX($D$339:$W$339,,$C356)/$F$325)))</f>
        <v>0</v>
      </c>
      <c r="BE356" s="2">
        <f>IF($F$325="n/a",0,IF(BE$327&lt;=$C356,0,IF(BE$327&gt;($F$325+$C356),INDEX($D$339:$W$339,,$C356)-SUM($D356:BD356),INDEX($D$339:$W$339,,$C356)/$F$325)))</f>
        <v>0</v>
      </c>
      <c r="BF356" s="2">
        <f>IF($F$325="n/a",0,IF(BF$327&lt;=$C356,0,IF(BF$327&gt;($F$325+$C356),INDEX($D$339:$W$339,,$C356)-SUM($D356:BE356),INDEX($D$339:$W$339,,$C356)/$F$325)))</f>
        <v>0</v>
      </c>
      <c r="BG356" s="2">
        <f>IF($F$325="n/a",0,IF(BG$327&lt;=$C356,0,IF(BG$327&gt;($F$325+$C356),INDEX($D$339:$W$339,,$C356)-SUM($D356:BF356),INDEX($D$339:$W$339,,$C356)/$F$325)))</f>
        <v>0</v>
      </c>
      <c r="BH356" s="2">
        <f>IF($F$325="n/a",0,IF(BH$327&lt;=$C356,0,IF(BH$327&gt;($F$325+$C356),INDEX($D$339:$W$339,,$C356)-SUM($D356:BG356),INDEX($D$339:$W$339,,$C356)/$F$325)))</f>
        <v>0</v>
      </c>
      <c r="BI356" s="2">
        <f>IF($F$325="n/a",0,IF(BI$327&lt;=$C356,0,IF(BI$327&gt;($F$325+$C356),INDEX($D$339:$W$339,,$C356)-SUM($D356:BH356),INDEX($D$339:$W$339,,$C356)/$F$325)))</f>
        <v>0</v>
      </c>
      <c r="BJ356" s="2">
        <f>IF($F$325="n/a",0,IF(BJ$327&lt;=$C356,0,IF(BJ$327&gt;($F$325+$C356),INDEX($D$339:$W$339,,$C356)-SUM($D356:BI356),INDEX($D$339:$W$339,,$C356)/$F$325)))</f>
        <v>0</v>
      </c>
      <c r="BK356" s="2">
        <f>IF($F$325="n/a",0,IF(BK$327&lt;=$C356,0,IF(BK$327&gt;($F$325+$C356),INDEX($D$339:$W$339,,$C356)-SUM($D356:BJ356),INDEX($D$339:$W$339,,$C356)/$F$325)))</f>
        <v>0</v>
      </c>
      <c r="BL356" s="2">
        <f>IF($F$325="n/a",0,IF(BL$327&lt;=$C356,0,IF(BL$327&gt;($F$325+$C356),INDEX($D$339:$W$339,,$C356)-SUM($D356:BK356),INDEX($D$339:$W$339,,$C356)/$F$325)))</f>
        <v>0</v>
      </c>
      <c r="BM356" s="2">
        <f>IF($F$325="n/a",0,IF(BM$327&lt;=$C356,0,IF(BM$327&gt;($F$325+$C356),INDEX($D$339:$W$339,,$C356)-SUM($D356:BL356),INDEX($D$339:$W$339,,$C356)/$F$325)))</f>
        <v>0</v>
      </c>
      <c r="BN356" s="2">
        <f>IF($F$325="n/a",0,IF(BN$327&lt;=$C356,0,IF(BN$327&gt;($F$325+$C356),INDEX($D$339:$W$339,,$C356)-SUM($D356:BM356),INDEX($D$339:$W$339,,$C356)/$F$325)))</f>
        <v>0</v>
      </c>
      <c r="BO356" s="2">
        <f>IF($F$325="n/a",0,IF(BO$327&lt;=$C356,0,IF(BO$327&gt;($F$325+$C356),INDEX($D$339:$W$339,,$C356)-SUM($D356:BN356),INDEX($D$339:$W$339,,$C356)/$F$325)))</f>
        <v>0</v>
      </c>
      <c r="BP356" s="2">
        <f>IF($F$325="n/a",0,IF(BP$327&lt;=$C356,0,IF(BP$327&gt;($F$325+$C356),INDEX($D$339:$W$339,,$C356)-SUM($D356:BO356),INDEX($D$339:$W$339,,$C356)/$F$325)))</f>
        <v>0</v>
      </c>
      <c r="BQ356" s="2">
        <f>IF($F$325="n/a",0,IF(BQ$327&lt;=$C356,0,IF(BQ$327&gt;($F$325+$C356),INDEX($D$339:$W$339,,$C356)-SUM($D356:BP356),INDEX($D$339:$W$339,,$C356)/$F$325)))</f>
        <v>0</v>
      </c>
      <c r="BR356" s="2">
        <f>IF($F$325="n/a",0,IF(BR$327&lt;=$C356,0,IF(BR$327&gt;($F$325+$C356),INDEX($D$339:$W$339,,$C356)-SUM($D356:BQ356),INDEX($D$339:$W$339,,$C356)/$F$325)))</f>
        <v>0</v>
      </c>
      <c r="BS356" s="2">
        <f>IF($F$325="n/a",0,IF(BS$327&lt;=$C356,0,IF(BS$327&gt;($F$325+$C356),INDEX($D$339:$W$339,,$C356)-SUM($D356:BR356),INDEX($D$339:$W$339,,$C356)/$F$325)))</f>
        <v>0</v>
      </c>
    </row>
    <row r="357" spans="2:71" outlineLevel="1">
      <c r="B357" s="24">
        <v>2026</v>
      </c>
      <c r="C357" s="24">
        <v>16</v>
      </c>
      <c r="E357" s="2">
        <f>IF($F$325="n/a",0,IF(E$327&lt;=$C357,0,IF(E$327&gt;($F$325+$C357),INDEX($D$339:$W$339,,$C357)-SUM($D357:D357),INDEX($D$339:$W$339,,$C357)/$F$325)))</f>
        <v>0</v>
      </c>
      <c r="F357" s="2">
        <f>IF($F$325="n/a",0,IF(F$327&lt;=$C357,0,IF(F$327&gt;($F$325+$C357),INDEX($D$339:$W$339,,$C357)-SUM($D357:E357),INDEX($D$339:$W$339,,$C357)/$F$325)))</f>
        <v>0</v>
      </c>
      <c r="G357" s="2">
        <f>IF($F$325="n/a",0,IF(G$327&lt;=$C357,0,IF(G$327&gt;($F$325+$C357),INDEX($D$339:$W$339,,$C357)-SUM($D357:F357),INDEX($D$339:$W$339,,$C357)/$F$325)))</f>
        <v>0</v>
      </c>
      <c r="H357" s="2">
        <f>IF($F$325="n/a",0,IF(H$327&lt;=$C357,0,IF(H$327&gt;($F$325+$C357),INDEX($D$339:$W$339,,$C357)-SUM($D357:G357),INDEX($D$339:$W$339,,$C357)/$F$325)))</f>
        <v>0</v>
      </c>
      <c r="I357" s="2">
        <f>IF($F$325="n/a",0,IF(I$327&lt;=$C357,0,IF(I$327&gt;($F$325+$C357),INDEX($D$339:$W$339,,$C357)-SUM($D357:H357),INDEX($D$339:$W$339,,$C357)/$F$325)))</f>
        <v>0</v>
      </c>
      <c r="J357" s="2">
        <f>IF($F$325="n/a",0,IF(J$327&lt;=$C357,0,IF(J$327&gt;($F$325+$C357),INDEX($D$339:$W$339,,$C357)-SUM($D357:I357),INDEX($D$339:$W$339,,$C357)/$F$325)))</f>
        <v>0</v>
      </c>
      <c r="K357" s="2">
        <f>IF($F$325="n/a",0,IF(K$327&lt;=$C357,0,IF(K$327&gt;($F$325+$C357),INDEX($D$339:$W$339,,$C357)-SUM($D357:J357),INDEX($D$339:$W$339,,$C357)/$F$325)))</f>
        <v>0</v>
      </c>
      <c r="L357" s="2">
        <f>IF($F$325="n/a",0,IF(L$327&lt;=$C357,0,IF(L$327&gt;($F$325+$C357),INDEX($D$339:$W$339,,$C357)-SUM($D357:K357),INDEX($D$339:$W$339,,$C357)/$F$325)))</f>
        <v>0</v>
      </c>
      <c r="M357" s="2">
        <f>IF($F$325="n/a",0,IF(M$327&lt;=$C357,0,IF(M$327&gt;($F$325+$C357),INDEX($D$339:$W$339,,$C357)-SUM($D357:L357),INDEX($D$339:$W$339,,$C357)/$F$325)))</f>
        <v>0</v>
      </c>
      <c r="N357" s="2">
        <f>IF($F$325="n/a",0,IF(N$327&lt;=$C357,0,IF(N$327&gt;($F$325+$C357),INDEX($D$339:$W$339,,$C357)-SUM($D357:M357),INDEX($D$339:$W$339,,$C357)/$F$325)))</f>
        <v>0</v>
      </c>
      <c r="O357" s="2">
        <f>IF($F$325="n/a",0,IF(O$327&lt;=$C357,0,IF(O$327&gt;($F$325+$C357),INDEX($D$339:$W$339,,$C357)-SUM($D357:N357),INDEX($D$339:$W$339,,$C357)/$F$325)))</f>
        <v>0</v>
      </c>
      <c r="P357" s="2">
        <f>IF($F$325="n/a",0,IF(P$327&lt;=$C357,0,IF(P$327&gt;($F$325+$C357),INDEX($D$339:$W$339,,$C357)-SUM($D357:O357),INDEX($D$339:$W$339,,$C357)/$F$325)))</f>
        <v>0</v>
      </c>
      <c r="Q357" s="2">
        <f>IF($F$325="n/a",0,IF(Q$327&lt;=$C357,0,IF(Q$327&gt;($F$325+$C357),INDEX($D$339:$W$339,,$C357)-SUM($D357:P357),INDEX($D$339:$W$339,,$C357)/$F$325)))</f>
        <v>0</v>
      </c>
      <c r="R357" s="2">
        <f>IF($F$325="n/a",0,IF(R$327&lt;=$C357,0,IF(R$327&gt;($F$325+$C357),INDEX($D$339:$W$339,,$C357)-SUM($D357:Q357),INDEX($D$339:$W$339,,$C357)/$F$325)))</f>
        <v>0</v>
      </c>
      <c r="S357" s="2">
        <f>IF($F$325="n/a",0,IF(S$327&lt;=$C357,0,IF(S$327&gt;($F$325+$C357),INDEX($D$339:$W$339,,$C357)-SUM($D357:R357),INDEX($D$339:$W$339,,$C357)/$F$325)))</f>
        <v>0</v>
      </c>
      <c r="T357" s="2">
        <f>IF($F$325="n/a",0,IF(T$327&lt;=$C357,0,IF(T$327&gt;($F$325+$C357),INDEX($D$339:$W$339,,$C357)-SUM($D357:S357),INDEX($D$339:$W$339,,$C357)/$F$325)))</f>
        <v>0</v>
      </c>
      <c r="U357" s="2">
        <f>IF($F$325="n/a",0,IF(U$327&lt;=$C357,0,IF(U$327&gt;($F$325+$C357),INDEX($D$339:$W$339,,$C357)-SUM($D357:T357),INDEX($D$339:$W$339,,$C357)/$F$325)))</f>
        <v>0</v>
      </c>
      <c r="V357" s="2">
        <f>IF($F$325="n/a",0,IF(V$327&lt;=$C357,0,IF(V$327&gt;($F$325+$C357),INDEX($D$339:$W$339,,$C357)-SUM($D357:U357),INDEX($D$339:$W$339,,$C357)/$F$325)))</f>
        <v>0</v>
      </c>
      <c r="W357" s="2">
        <f>IF($F$325="n/a",0,IF(W$327&lt;=$C357,0,IF(W$327&gt;($F$325+$C357),INDEX($D$339:$W$339,,$C357)-SUM($D357:V357),INDEX($D$339:$W$339,,$C357)/$F$325)))</f>
        <v>0</v>
      </c>
      <c r="X357" s="2">
        <f>IF($F$325="n/a",0,IF(X$327&lt;=$C357,0,IF(X$327&gt;($F$325+$C357),INDEX($D$339:$W$339,,$C357)-SUM($D357:W357),INDEX($D$339:$W$339,,$C357)/$F$325)))</f>
        <v>0</v>
      </c>
      <c r="Y357" s="2">
        <f>IF($F$325="n/a",0,IF(Y$327&lt;=$C357,0,IF(Y$327&gt;($F$325+$C357),INDEX($D$339:$W$339,,$C357)-SUM($D357:X357),INDEX($D$339:$W$339,,$C357)/$F$325)))</f>
        <v>0</v>
      </c>
      <c r="Z357" s="2">
        <f>IF($F$325="n/a",0,IF(Z$327&lt;=$C357,0,IF(Z$327&gt;($F$325+$C357),INDEX($D$339:$W$339,,$C357)-SUM($D357:Y357),INDEX($D$339:$W$339,,$C357)/$F$325)))</f>
        <v>0</v>
      </c>
      <c r="AA357" s="2">
        <f>IF($F$325="n/a",0,IF(AA$327&lt;=$C357,0,IF(AA$327&gt;($F$325+$C357),INDEX($D$339:$W$339,,$C357)-SUM($D357:Z357),INDEX($D$339:$W$339,,$C357)/$F$325)))</f>
        <v>0</v>
      </c>
      <c r="AB357" s="2">
        <f>IF($F$325="n/a",0,IF(AB$327&lt;=$C357,0,IF(AB$327&gt;($F$325+$C357),INDEX($D$339:$W$339,,$C357)-SUM($D357:AA357),INDEX($D$339:$W$339,,$C357)/$F$325)))</f>
        <v>0</v>
      </c>
      <c r="AC357" s="2">
        <f>IF($F$325="n/a",0,IF(AC$327&lt;=$C357,0,IF(AC$327&gt;($F$325+$C357),INDEX($D$339:$W$339,,$C357)-SUM($D357:AB357),INDEX($D$339:$W$339,,$C357)/$F$325)))</f>
        <v>0</v>
      </c>
      <c r="AD357" s="2">
        <f>IF($F$325="n/a",0,IF(AD$327&lt;=$C357,0,IF(AD$327&gt;($F$325+$C357),INDEX($D$339:$W$339,,$C357)-SUM($D357:AC357),INDEX($D$339:$W$339,,$C357)/$F$325)))</f>
        <v>0</v>
      </c>
      <c r="AE357" s="2">
        <f>IF($F$325="n/a",0,IF(AE$327&lt;=$C357,0,IF(AE$327&gt;($F$325+$C357),INDEX($D$339:$W$339,,$C357)-SUM($D357:AD357),INDEX($D$339:$W$339,,$C357)/$F$325)))</f>
        <v>0</v>
      </c>
      <c r="AF357" s="2">
        <f>IF($F$325="n/a",0,IF(AF$327&lt;=$C357,0,IF(AF$327&gt;($F$325+$C357),INDEX($D$339:$W$339,,$C357)-SUM($D357:AE357),INDEX($D$339:$W$339,,$C357)/$F$325)))</f>
        <v>0</v>
      </c>
      <c r="AG357" s="2">
        <f>IF($F$325="n/a",0,IF(AG$327&lt;=$C357,0,IF(AG$327&gt;($F$325+$C357),INDEX($D$339:$W$339,,$C357)-SUM($D357:AF357),INDEX($D$339:$W$339,,$C357)/$F$325)))</f>
        <v>0</v>
      </c>
      <c r="AH357" s="2">
        <f>IF($F$325="n/a",0,IF(AH$327&lt;=$C357,0,IF(AH$327&gt;($F$325+$C357),INDEX($D$339:$W$339,,$C357)-SUM($D357:AG357),INDEX($D$339:$W$339,,$C357)/$F$325)))</f>
        <v>0</v>
      </c>
      <c r="AI357" s="2">
        <f>IF($F$325="n/a",0,IF(AI$327&lt;=$C357,0,IF(AI$327&gt;($F$325+$C357),INDEX($D$339:$W$339,,$C357)-SUM($D357:AH357),INDEX($D$339:$W$339,,$C357)/$F$325)))</f>
        <v>0</v>
      </c>
      <c r="AJ357" s="2">
        <f>IF($F$325="n/a",0,IF(AJ$327&lt;=$C357,0,IF(AJ$327&gt;($F$325+$C357),INDEX($D$339:$W$339,,$C357)-SUM($D357:AI357),INDEX($D$339:$W$339,,$C357)/$F$325)))</f>
        <v>0</v>
      </c>
      <c r="AK357" s="2">
        <f>IF($F$325="n/a",0,IF(AK$327&lt;=$C357,0,IF(AK$327&gt;($F$325+$C357),INDEX($D$339:$W$339,,$C357)-SUM($D357:AJ357),INDEX($D$339:$W$339,,$C357)/$F$325)))</f>
        <v>0</v>
      </c>
      <c r="AL357" s="2">
        <f>IF($F$325="n/a",0,IF(AL$327&lt;=$C357,0,IF(AL$327&gt;($F$325+$C357),INDEX($D$339:$W$339,,$C357)-SUM($D357:AK357),INDEX($D$339:$W$339,,$C357)/$F$325)))</f>
        <v>0</v>
      </c>
      <c r="AM357" s="2">
        <f>IF($F$325="n/a",0,IF(AM$327&lt;=$C357,0,IF(AM$327&gt;($F$325+$C357),INDEX($D$339:$W$339,,$C357)-SUM($D357:AL357),INDEX($D$339:$W$339,,$C357)/$F$325)))</f>
        <v>0</v>
      </c>
      <c r="AN357" s="2">
        <f>IF($F$325="n/a",0,IF(AN$327&lt;=$C357,0,IF(AN$327&gt;($F$325+$C357),INDEX($D$339:$W$339,,$C357)-SUM($D357:AM357),INDEX($D$339:$W$339,,$C357)/$F$325)))</f>
        <v>0</v>
      </c>
      <c r="AO357" s="2">
        <f>IF($F$325="n/a",0,IF(AO$327&lt;=$C357,0,IF(AO$327&gt;($F$325+$C357),INDEX($D$339:$W$339,,$C357)-SUM($D357:AN357),INDEX($D$339:$W$339,,$C357)/$F$325)))</f>
        <v>0</v>
      </c>
      <c r="AP357" s="2">
        <f>IF($F$325="n/a",0,IF(AP$327&lt;=$C357,0,IF(AP$327&gt;($F$325+$C357),INDEX($D$339:$W$339,,$C357)-SUM($D357:AO357),INDEX($D$339:$W$339,,$C357)/$F$325)))</f>
        <v>0</v>
      </c>
      <c r="AQ357" s="2">
        <f>IF($F$325="n/a",0,IF(AQ$327&lt;=$C357,0,IF(AQ$327&gt;($F$325+$C357),INDEX($D$339:$W$339,,$C357)-SUM($D357:AP357),INDEX($D$339:$W$339,,$C357)/$F$325)))</f>
        <v>0</v>
      </c>
      <c r="AR357" s="2">
        <f>IF($F$325="n/a",0,IF(AR$327&lt;=$C357,0,IF(AR$327&gt;($F$325+$C357),INDEX($D$339:$W$339,,$C357)-SUM($D357:AQ357),INDEX($D$339:$W$339,,$C357)/$F$325)))</f>
        <v>0</v>
      </c>
      <c r="AS357" s="2">
        <f>IF($F$325="n/a",0,IF(AS$327&lt;=$C357,0,IF(AS$327&gt;($F$325+$C357),INDEX($D$339:$W$339,,$C357)-SUM($D357:AR357),INDEX($D$339:$W$339,,$C357)/$F$325)))</f>
        <v>0</v>
      </c>
      <c r="AT357" s="2">
        <f>IF($F$325="n/a",0,IF(AT$327&lt;=$C357,0,IF(AT$327&gt;($F$325+$C357),INDEX($D$339:$W$339,,$C357)-SUM($D357:AS357),INDEX($D$339:$W$339,,$C357)/$F$325)))</f>
        <v>0</v>
      </c>
      <c r="AU357" s="2">
        <f>IF($F$325="n/a",0,IF(AU$327&lt;=$C357,0,IF(AU$327&gt;($F$325+$C357),INDEX($D$339:$W$339,,$C357)-SUM($D357:AT357),INDEX($D$339:$W$339,,$C357)/$F$325)))</f>
        <v>0</v>
      </c>
      <c r="AV357" s="2">
        <f>IF($F$325="n/a",0,IF(AV$327&lt;=$C357,0,IF(AV$327&gt;($F$325+$C357),INDEX($D$339:$W$339,,$C357)-SUM($D357:AU357),INDEX($D$339:$W$339,,$C357)/$F$325)))</f>
        <v>0</v>
      </c>
      <c r="AW357" s="2">
        <f>IF($F$325="n/a",0,IF(AW$327&lt;=$C357,0,IF(AW$327&gt;($F$325+$C357),INDEX($D$339:$W$339,,$C357)-SUM($D357:AV357),INDEX($D$339:$W$339,,$C357)/$F$325)))</f>
        <v>0</v>
      </c>
      <c r="AX357" s="2">
        <f>IF($F$325="n/a",0,IF(AX$327&lt;=$C357,0,IF(AX$327&gt;($F$325+$C357),INDEX($D$339:$W$339,,$C357)-SUM($D357:AW357),INDEX($D$339:$W$339,,$C357)/$F$325)))</f>
        <v>0</v>
      </c>
      <c r="AY357" s="2">
        <f>IF($F$325="n/a",0,IF(AY$327&lt;=$C357,0,IF(AY$327&gt;($F$325+$C357),INDEX($D$339:$W$339,,$C357)-SUM($D357:AX357),INDEX($D$339:$W$339,,$C357)/$F$325)))</f>
        <v>0</v>
      </c>
      <c r="AZ357" s="2">
        <f>IF($F$325="n/a",0,IF(AZ$327&lt;=$C357,0,IF(AZ$327&gt;($F$325+$C357),INDEX($D$339:$W$339,,$C357)-SUM($D357:AY357),INDEX($D$339:$W$339,,$C357)/$F$325)))</f>
        <v>0</v>
      </c>
      <c r="BA357" s="2">
        <f>IF($F$325="n/a",0,IF(BA$327&lt;=$C357,0,IF(BA$327&gt;($F$325+$C357),INDEX($D$339:$W$339,,$C357)-SUM($D357:AZ357),INDEX($D$339:$W$339,,$C357)/$F$325)))</f>
        <v>0</v>
      </c>
      <c r="BB357" s="2">
        <f>IF($F$325="n/a",0,IF(BB$327&lt;=$C357,0,IF(BB$327&gt;($F$325+$C357),INDEX($D$339:$W$339,,$C357)-SUM($D357:BA357),INDEX($D$339:$W$339,,$C357)/$F$325)))</f>
        <v>0</v>
      </c>
      <c r="BC357" s="2">
        <f>IF($F$325="n/a",0,IF(BC$327&lt;=$C357,0,IF(BC$327&gt;($F$325+$C357),INDEX($D$339:$W$339,,$C357)-SUM($D357:BB357),INDEX($D$339:$W$339,,$C357)/$F$325)))</f>
        <v>0</v>
      </c>
      <c r="BD357" s="2">
        <f>IF($F$325="n/a",0,IF(BD$327&lt;=$C357,0,IF(BD$327&gt;($F$325+$C357),INDEX($D$339:$W$339,,$C357)-SUM($D357:BC357),INDEX($D$339:$W$339,,$C357)/$F$325)))</f>
        <v>0</v>
      </c>
      <c r="BE357" s="2">
        <f>IF($F$325="n/a",0,IF(BE$327&lt;=$C357,0,IF(BE$327&gt;($F$325+$C357),INDEX($D$339:$W$339,,$C357)-SUM($D357:BD357),INDEX($D$339:$W$339,,$C357)/$F$325)))</f>
        <v>0</v>
      </c>
      <c r="BF357" s="2">
        <f>IF($F$325="n/a",0,IF(BF$327&lt;=$C357,0,IF(BF$327&gt;($F$325+$C357),INDEX($D$339:$W$339,,$C357)-SUM($D357:BE357),INDEX($D$339:$W$339,,$C357)/$F$325)))</f>
        <v>0</v>
      </c>
      <c r="BG357" s="2">
        <f>IF($F$325="n/a",0,IF(BG$327&lt;=$C357,0,IF(BG$327&gt;($F$325+$C357),INDEX($D$339:$W$339,,$C357)-SUM($D357:BF357),INDEX($D$339:$W$339,,$C357)/$F$325)))</f>
        <v>0</v>
      </c>
      <c r="BH357" s="2">
        <f>IF($F$325="n/a",0,IF(BH$327&lt;=$C357,0,IF(BH$327&gt;($F$325+$C357),INDEX($D$339:$W$339,,$C357)-SUM($D357:BG357),INDEX($D$339:$W$339,,$C357)/$F$325)))</f>
        <v>0</v>
      </c>
      <c r="BI357" s="2">
        <f>IF($F$325="n/a",0,IF(BI$327&lt;=$C357,0,IF(BI$327&gt;($F$325+$C357),INDEX($D$339:$W$339,,$C357)-SUM($D357:BH357),INDEX($D$339:$W$339,,$C357)/$F$325)))</f>
        <v>0</v>
      </c>
      <c r="BJ357" s="2">
        <f>IF($F$325="n/a",0,IF(BJ$327&lt;=$C357,0,IF(BJ$327&gt;($F$325+$C357),INDEX($D$339:$W$339,,$C357)-SUM($D357:BI357),INDEX($D$339:$W$339,,$C357)/$F$325)))</f>
        <v>0</v>
      </c>
      <c r="BK357" s="2">
        <f>IF($F$325="n/a",0,IF(BK$327&lt;=$C357,0,IF(BK$327&gt;($F$325+$C357),INDEX($D$339:$W$339,,$C357)-SUM($D357:BJ357),INDEX($D$339:$W$339,,$C357)/$F$325)))</f>
        <v>0</v>
      </c>
      <c r="BL357" s="2">
        <f>IF($F$325="n/a",0,IF(BL$327&lt;=$C357,0,IF(BL$327&gt;($F$325+$C357),INDEX($D$339:$W$339,,$C357)-SUM($D357:BK357),INDEX($D$339:$W$339,,$C357)/$F$325)))</f>
        <v>0</v>
      </c>
      <c r="BM357" s="2">
        <f>IF($F$325="n/a",0,IF(BM$327&lt;=$C357,0,IF(BM$327&gt;($F$325+$C357),INDEX($D$339:$W$339,,$C357)-SUM($D357:BL357),INDEX($D$339:$W$339,,$C357)/$F$325)))</f>
        <v>0</v>
      </c>
      <c r="BN357" s="2">
        <f>IF($F$325="n/a",0,IF(BN$327&lt;=$C357,0,IF(BN$327&gt;($F$325+$C357),INDEX($D$339:$W$339,,$C357)-SUM($D357:BM357),INDEX($D$339:$W$339,,$C357)/$F$325)))</f>
        <v>0</v>
      </c>
      <c r="BO357" s="2">
        <f>IF($F$325="n/a",0,IF(BO$327&lt;=$C357,0,IF(BO$327&gt;($F$325+$C357),INDEX($D$339:$W$339,,$C357)-SUM($D357:BN357),INDEX($D$339:$W$339,,$C357)/$F$325)))</f>
        <v>0</v>
      </c>
      <c r="BP357" s="2">
        <f>IF($F$325="n/a",0,IF(BP$327&lt;=$C357,0,IF(BP$327&gt;($F$325+$C357),INDEX($D$339:$W$339,,$C357)-SUM($D357:BO357),INDEX($D$339:$W$339,,$C357)/$F$325)))</f>
        <v>0</v>
      </c>
      <c r="BQ357" s="2">
        <f>IF($F$325="n/a",0,IF(BQ$327&lt;=$C357,0,IF(BQ$327&gt;($F$325+$C357),INDEX($D$339:$W$339,,$C357)-SUM($D357:BP357),INDEX($D$339:$W$339,,$C357)/$F$325)))</f>
        <v>0</v>
      </c>
      <c r="BR357" s="2">
        <f>IF($F$325="n/a",0,IF(BR$327&lt;=$C357,0,IF(BR$327&gt;($F$325+$C357),INDEX($D$339:$W$339,,$C357)-SUM($D357:BQ357),INDEX($D$339:$W$339,,$C357)/$F$325)))</f>
        <v>0</v>
      </c>
      <c r="BS357" s="2">
        <f>IF($F$325="n/a",0,IF(BS$327&lt;=$C357,0,IF(BS$327&gt;($F$325+$C357),INDEX($D$339:$W$339,,$C357)-SUM($D357:BR357),INDEX($D$339:$W$339,,$C357)/$F$325)))</f>
        <v>0</v>
      </c>
    </row>
    <row r="358" spans="2:71" outlineLevel="1">
      <c r="B358" s="24">
        <v>2027</v>
      </c>
      <c r="C358" s="24">
        <v>17</v>
      </c>
      <c r="E358" s="2">
        <f>IF($F$325="n/a",0,IF(E$327&lt;=$C358,0,IF(E$327&gt;($F$325+$C358),INDEX($D$339:$W$339,,$C358)-SUM($D358:D358),INDEX($D$339:$W$339,,$C358)/$F$325)))</f>
        <v>0</v>
      </c>
      <c r="F358" s="2">
        <f>IF($F$325="n/a",0,IF(F$327&lt;=$C358,0,IF(F$327&gt;($F$325+$C358),INDEX($D$339:$W$339,,$C358)-SUM($D358:E358),INDEX($D$339:$W$339,,$C358)/$F$325)))</f>
        <v>0</v>
      </c>
      <c r="G358" s="2">
        <f>IF($F$325="n/a",0,IF(G$327&lt;=$C358,0,IF(G$327&gt;($F$325+$C358),INDEX($D$339:$W$339,,$C358)-SUM($D358:F358),INDEX($D$339:$W$339,,$C358)/$F$325)))</f>
        <v>0</v>
      </c>
      <c r="H358" s="2">
        <f>IF($F$325="n/a",0,IF(H$327&lt;=$C358,0,IF(H$327&gt;($F$325+$C358),INDEX($D$339:$W$339,,$C358)-SUM($D358:G358),INDEX($D$339:$W$339,,$C358)/$F$325)))</f>
        <v>0</v>
      </c>
      <c r="I358" s="2">
        <f>IF($F$325="n/a",0,IF(I$327&lt;=$C358,0,IF(I$327&gt;($F$325+$C358),INDEX($D$339:$W$339,,$C358)-SUM($D358:H358),INDEX($D$339:$W$339,,$C358)/$F$325)))</f>
        <v>0</v>
      </c>
      <c r="J358" s="2">
        <f>IF($F$325="n/a",0,IF(J$327&lt;=$C358,0,IF(J$327&gt;($F$325+$C358),INDEX($D$339:$W$339,,$C358)-SUM($D358:I358),INDEX($D$339:$W$339,,$C358)/$F$325)))</f>
        <v>0</v>
      </c>
      <c r="K358" s="2">
        <f>IF($F$325="n/a",0,IF(K$327&lt;=$C358,0,IF(K$327&gt;($F$325+$C358),INDEX($D$339:$W$339,,$C358)-SUM($D358:J358),INDEX($D$339:$W$339,,$C358)/$F$325)))</f>
        <v>0</v>
      </c>
      <c r="L358" s="2">
        <f>IF($F$325="n/a",0,IF(L$327&lt;=$C358,0,IF(L$327&gt;($F$325+$C358),INDEX($D$339:$W$339,,$C358)-SUM($D358:K358),INDEX($D$339:$W$339,,$C358)/$F$325)))</f>
        <v>0</v>
      </c>
      <c r="M358" s="2">
        <f>IF($F$325="n/a",0,IF(M$327&lt;=$C358,0,IF(M$327&gt;($F$325+$C358),INDEX($D$339:$W$339,,$C358)-SUM($D358:L358),INDEX($D$339:$W$339,,$C358)/$F$325)))</f>
        <v>0</v>
      </c>
      <c r="N358" s="2">
        <f>IF($F$325="n/a",0,IF(N$327&lt;=$C358,0,IF(N$327&gt;($F$325+$C358),INDEX($D$339:$W$339,,$C358)-SUM($D358:M358),INDEX($D$339:$W$339,,$C358)/$F$325)))</f>
        <v>0</v>
      </c>
      <c r="O358" s="2">
        <f>IF($F$325="n/a",0,IF(O$327&lt;=$C358,0,IF(O$327&gt;($F$325+$C358),INDEX($D$339:$W$339,,$C358)-SUM($D358:N358),INDEX($D$339:$W$339,,$C358)/$F$325)))</f>
        <v>0</v>
      </c>
      <c r="P358" s="2">
        <f>IF($F$325="n/a",0,IF(P$327&lt;=$C358,0,IF(P$327&gt;($F$325+$C358),INDEX($D$339:$W$339,,$C358)-SUM($D358:O358),INDEX($D$339:$W$339,,$C358)/$F$325)))</f>
        <v>0</v>
      </c>
      <c r="Q358" s="2">
        <f>IF($F$325="n/a",0,IF(Q$327&lt;=$C358,0,IF(Q$327&gt;($F$325+$C358),INDEX($D$339:$W$339,,$C358)-SUM($D358:P358),INDEX($D$339:$W$339,,$C358)/$F$325)))</f>
        <v>0</v>
      </c>
      <c r="R358" s="2">
        <f>IF($F$325="n/a",0,IF(R$327&lt;=$C358,0,IF(R$327&gt;($F$325+$C358),INDEX($D$339:$W$339,,$C358)-SUM($D358:Q358),INDEX($D$339:$W$339,,$C358)/$F$325)))</f>
        <v>0</v>
      </c>
      <c r="S358" s="2">
        <f>IF($F$325="n/a",0,IF(S$327&lt;=$C358,0,IF(S$327&gt;($F$325+$C358),INDEX($D$339:$W$339,,$C358)-SUM($D358:R358),INDEX($D$339:$W$339,,$C358)/$F$325)))</f>
        <v>0</v>
      </c>
      <c r="T358" s="2">
        <f>IF($F$325="n/a",0,IF(T$327&lt;=$C358,0,IF(T$327&gt;($F$325+$C358),INDEX($D$339:$W$339,,$C358)-SUM($D358:S358),INDEX($D$339:$W$339,,$C358)/$F$325)))</f>
        <v>0</v>
      </c>
      <c r="U358" s="2">
        <f>IF($F$325="n/a",0,IF(U$327&lt;=$C358,0,IF(U$327&gt;($F$325+$C358),INDEX($D$339:$W$339,,$C358)-SUM($D358:T358),INDEX($D$339:$W$339,,$C358)/$F$325)))</f>
        <v>0</v>
      </c>
      <c r="V358" s="2">
        <f>IF($F$325="n/a",0,IF(V$327&lt;=$C358,0,IF(V$327&gt;($F$325+$C358),INDEX($D$339:$W$339,,$C358)-SUM($D358:U358),INDEX($D$339:$W$339,,$C358)/$F$325)))</f>
        <v>0</v>
      </c>
      <c r="W358" s="2">
        <f>IF($F$325="n/a",0,IF(W$327&lt;=$C358,0,IF(W$327&gt;($F$325+$C358),INDEX($D$339:$W$339,,$C358)-SUM($D358:V358),INDEX($D$339:$W$339,,$C358)/$F$325)))</f>
        <v>0</v>
      </c>
      <c r="X358" s="2">
        <f>IF($F$325="n/a",0,IF(X$327&lt;=$C358,0,IF(X$327&gt;($F$325+$C358),INDEX($D$339:$W$339,,$C358)-SUM($D358:W358),INDEX($D$339:$W$339,,$C358)/$F$325)))</f>
        <v>0</v>
      </c>
      <c r="Y358" s="2">
        <f>IF($F$325="n/a",0,IF(Y$327&lt;=$C358,0,IF(Y$327&gt;($F$325+$C358),INDEX($D$339:$W$339,,$C358)-SUM($D358:X358),INDEX($D$339:$W$339,,$C358)/$F$325)))</f>
        <v>0</v>
      </c>
      <c r="Z358" s="2">
        <f>IF($F$325="n/a",0,IF(Z$327&lt;=$C358,0,IF(Z$327&gt;($F$325+$C358),INDEX($D$339:$W$339,,$C358)-SUM($D358:Y358),INDEX($D$339:$W$339,,$C358)/$F$325)))</f>
        <v>0</v>
      </c>
      <c r="AA358" s="2">
        <f>IF($F$325="n/a",0,IF(AA$327&lt;=$C358,0,IF(AA$327&gt;($F$325+$C358),INDEX($D$339:$W$339,,$C358)-SUM($D358:Z358),INDEX($D$339:$W$339,,$C358)/$F$325)))</f>
        <v>0</v>
      </c>
      <c r="AB358" s="2">
        <f>IF($F$325="n/a",0,IF(AB$327&lt;=$C358,0,IF(AB$327&gt;($F$325+$C358),INDEX($D$339:$W$339,,$C358)-SUM($D358:AA358),INDEX($D$339:$W$339,,$C358)/$F$325)))</f>
        <v>0</v>
      </c>
      <c r="AC358" s="2">
        <f>IF($F$325="n/a",0,IF(AC$327&lt;=$C358,0,IF(AC$327&gt;($F$325+$C358),INDEX($D$339:$W$339,,$C358)-SUM($D358:AB358),INDEX($D$339:$W$339,,$C358)/$F$325)))</f>
        <v>0</v>
      </c>
      <c r="AD358" s="2">
        <f>IF($F$325="n/a",0,IF(AD$327&lt;=$C358,0,IF(AD$327&gt;($F$325+$C358),INDEX($D$339:$W$339,,$C358)-SUM($D358:AC358),INDEX($D$339:$W$339,,$C358)/$F$325)))</f>
        <v>0</v>
      </c>
      <c r="AE358" s="2">
        <f>IF($F$325="n/a",0,IF(AE$327&lt;=$C358,0,IF(AE$327&gt;($F$325+$C358),INDEX($D$339:$W$339,,$C358)-SUM($D358:AD358),INDEX($D$339:$W$339,,$C358)/$F$325)))</f>
        <v>0</v>
      </c>
      <c r="AF358" s="2">
        <f>IF($F$325="n/a",0,IF(AF$327&lt;=$C358,0,IF(AF$327&gt;($F$325+$C358),INDEX($D$339:$W$339,,$C358)-SUM($D358:AE358),INDEX($D$339:$W$339,,$C358)/$F$325)))</f>
        <v>0</v>
      </c>
      <c r="AG358" s="2">
        <f>IF($F$325="n/a",0,IF(AG$327&lt;=$C358,0,IF(AG$327&gt;($F$325+$C358),INDEX($D$339:$W$339,,$C358)-SUM($D358:AF358),INDEX($D$339:$W$339,,$C358)/$F$325)))</f>
        <v>0</v>
      </c>
      <c r="AH358" s="2">
        <f>IF($F$325="n/a",0,IF(AH$327&lt;=$C358,0,IF(AH$327&gt;($F$325+$C358),INDEX($D$339:$W$339,,$C358)-SUM($D358:AG358),INDEX($D$339:$W$339,,$C358)/$F$325)))</f>
        <v>0</v>
      </c>
      <c r="AI358" s="2">
        <f>IF($F$325="n/a",0,IF(AI$327&lt;=$C358,0,IF(AI$327&gt;($F$325+$C358),INDEX($D$339:$W$339,,$C358)-SUM($D358:AH358),INDEX($D$339:$W$339,,$C358)/$F$325)))</f>
        <v>0</v>
      </c>
      <c r="AJ358" s="2">
        <f>IF($F$325="n/a",0,IF(AJ$327&lt;=$C358,0,IF(AJ$327&gt;($F$325+$C358),INDEX($D$339:$W$339,,$C358)-SUM($D358:AI358),INDEX($D$339:$W$339,,$C358)/$F$325)))</f>
        <v>0</v>
      </c>
      <c r="AK358" s="2">
        <f>IF($F$325="n/a",0,IF(AK$327&lt;=$C358,0,IF(AK$327&gt;($F$325+$C358),INDEX($D$339:$W$339,,$C358)-SUM($D358:AJ358),INDEX($D$339:$W$339,,$C358)/$F$325)))</f>
        <v>0</v>
      </c>
      <c r="AL358" s="2">
        <f>IF($F$325="n/a",0,IF(AL$327&lt;=$C358,0,IF(AL$327&gt;($F$325+$C358),INDEX($D$339:$W$339,,$C358)-SUM($D358:AK358),INDEX($D$339:$W$339,,$C358)/$F$325)))</f>
        <v>0</v>
      </c>
      <c r="AM358" s="2">
        <f>IF($F$325="n/a",0,IF(AM$327&lt;=$C358,0,IF(AM$327&gt;($F$325+$C358),INDEX($D$339:$W$339,,$C358)-SUM($D358:AL358),INDEX($D$339:$W$339,,$C358)/$F$325)))</f>
        <v>0</v>
      </c>
      <c r="AN358" s="2">
        <f>IF($F$325="n/a",0,IF(AN$327&lt;=$C358,0,IF(AN$327&gt;($F$325+$C358),INDEX($D$339:$W$339,,$C358)-SUM($D358:AM358),INDEX($D$339:$W$339,,$C358)/$F$325)))</f>
        <v>0</v>
      </c>
      <c r="AO358" s="2">
        <f>IF($F$325="n/a",0,IF(AO$327&lt;=$C358,0,IF(AO$327&gt;($F$325+$C358),INDEX($D$339:$W$339,,$C358)-SUM($D358:AN358),INDEX($D$339:$W$339,,$C358)/$F$325)))</f>
        <v>0</v>
      </c>
      <c r="AP358" s="2">
        <f>IF($F$325="n/a",0,IF(AP$327&lt;=$C358,0,IF(AP$327&gt;($F$325+$C358),INDEX($D$339:$W$339,,$C358)-SUM($D358:AO358),INDEX($D$339:$W$339,,$C358)/$F$325)))</f>
        <v>0</v>
      </c>
      <c r="AQ358" s="2">
        <f>IF($F$325="n/a",0,IF(AQ$327&lt;=$C358,0,IF(AQ$327&gt;($F$325+$C358),INDEX($D$339:$W$339,,$C358)-SUM($D358:AP358),INDEX($D$339:$W$339,,$C358)/$F$325)))</f>
        <v>0</v>
      </c>
      <c r="AR358" s="2">
        <f>IF($F$325="n/a",0,IF(AR$327&lt;=$C358,0,IF(AR$327&gt;($F$325+$C358),INDEX($D$339:$W$339,,$C358)-SUM($D358:AQ358),INDEX($D$339:$W$339,,$C358)/$F$325)))</f>
        <v>0</v>
      </c>
      <c r="AS358" s="2">
        <f>IF($F$325="n/a",0,IF(AS$327&lt;=$C358,0,IF(AS$327&gt;($F$325+$C358),INDEX($D$339:$W$339,,$C358)-SUM($D358:AR358),INDEX($D$339:$W$339,,$C358)/$F$325)))</f>
        <v>0</v>
      </c>
      <c r="AT358" s="2">
        <f>IF($F$325="n/a",0,IF(AT$327&lt;=$C358,0,IF(AT$327&gt;($F$325+$C358),INDEX($D$339:$W$339,,$C358)-SUM($D358:AS358),INDEX($D$339:$W$339,,$C358)/$F$325)))</f>
        <v>0</v>
      </c>
      <c r="AU358" s="2">
        <f>IF($F$325="n/a",0,IF(AU$327&lt;=$C358,0,IF(AU$327&gt;($F$325+$C358),INDEX($D$339:$W$339,,$C358)-SUM($D358:AT358),INDEX($D$339:$W$339,,$C358)/$F$325)))</f>
        <v>0</v>
      </c>
      <c r="AV358" s="2">
        <f>IF($F$325="n/a",0,IF(AV$327&lt;=$C358,0,IF(AV$327&gt;($F$325+$C358),INDEX($D$339:$W$339,,$C358)-SUM($D358:AU358),INDEX($D$339:$W$339,,$C358)/$F$325)))</f>
        <v>0</v>
      </c>
      <c r="AW358" s="2">
        <f>IF($F$325="n/a",0,IF(AW$327&lt;=$C358,0,IF(AW$327&gt;($F$325+$C358),INDEX($D$339:$W$339,,$C358)-SUM($D358:AV358),INDEX($D$339:$W$339,,$C358)/$F$325)))</f>
        <v>0</v>
      </c>
      <c r="AX358" s="2">
        <f>IF($F$325="n/a",0,IF(AX$327&lt;=$C358,0,IF(AX$327&gt;($F$325+$C358),INDEX($D$339:$W$339,,$C358)-SUM($D358:AW358),INDEX($D$339:$W$339,,$C358)/$F$325)))</f>
        <v>0</v>
      </c>
      <c r="AY358" s="2">
        <f>IF($F$325="n/a",0,IF(AY$327&lt;=$C358,0,IF(AY$327&gt;($F$325+$C358),INDEX($D$339:$W$339,,$C358)-SUM($D358:AX358),INDEX($D$339:$W$339,,$C358)/$F$325)))</f>
        <v>0</v>
      </c>
      <c r="AZ358" s="2">
        <f>IF($F$325="n/a",0,IF(AZ$327&lt;=$C358,0,IF(AZ$327&gt;($F$325+$C358),INDEX($D$339:$W$339,,$C358)-SUM($D358:AY358),INDEX($D$339:$W$339,,$C358)/$F$325)))</f>
        <v>0</v>
      </c>
      <c r="BA358" s="2">
        <f>IF($F$325="n/a",0,IF(BA$327&lt;=$C358,0,IF(BA$327&gt;($F$325+$C358),INDEX($D$339:$W$339,,$C358)-SUM($D358:AZ358),INDEX($D$339:$W$339,,$C358)/$F$325)))</f>
        <v>0</v>
      </c>
      <c r="BB358" s="2">
        <f>IF($F$325="n/a",0,IF(BB$327&lt;=$C358,0,IF(BB$327&gt;($F$325+$C358),INDEX($D$339:$W$339,,$C358)-SUM($D358:BA358),INDEX($D$339:$W$339,,$C358)/$F$325)))</f>
        <v>0</v>
      </c>
      <c r="BC358" s="2">
        <f>IF($F$325="n/a",0,IF(BC$327&lt;=$C358,0,IF(BC$327&gt;($F$325+$C358),INDEX($D$339:$W$339,,$C358)-SUM($D358:BB358),INDEX($D$339:$W$339,,$C358)/$F$325)))</f>
        <v>0</v>
      </c>
      <c r="BD358" s="2">
        <f>IF($F$325="n/a",0,IF(BD$327&lt;=$C358,0,IF(BD$327&gt;($F$325+$C358),INDEX($D$339:$W$339,,$C358)-SUM($D358:BC358),INDEX($D$339:$W$339,,$C358)/$F$325)))</f>
        <v>0</v>
      </c>
      <c r="BE358" s="2">
        <f>IF($F$325="n/a",0,IF(BE$327&lt;=$C358,0,IF(BE$327&gt;($F$325+$C358),INDEX($D$339:$W$339,,$C358)-SUM($D358:BD358),INDEX($D$339:$W$339,,$C358)/$F$325)))</f>
        <v>0</v>
      </c>
      <c r="BF358" s="2">
        <f>IF($F$325="n/a",0,IF(BF$327&lt;=$C358,0,IF(BF$327&gt;($F$325+$C358),INDEX($D$339:$W$339,,$C358)-SUM($D358:BE358),INDEX($D$339:$W$339,,$C358)/$F$325)))</f>
        <v>0</v>
      </c>
      <c r="BG358" s="2">
        <f>IF($F$325="n/a",0,IF(BG$327&lt;=$C358,0,IF(BG$327&gt;($F$325+$C358),INDEX($D$339:$W$339,,$C358)-SUM($D358:BF358),INDEX($D$339:$W$339,,$C358)/$F$325)))</f>
        <v>0</v>
      </c>
      <c r="BH358" s="2">
        <f>IF($F$325="n/a",0,IF(BH$327&lt;=$C358,0,IF(BH$327&gt;($F$325+$C358),INDEX($D$339:$W$339,,$C358)-SUM($D358:BG358),INDEX($D$339:$W$339,,$C358)/$F$325)))</f>
        <v>0</v>
      </c>
      <c r="BI358" s="2">
        <f>IF($F$325="n/a",0,IF(BI$327&lt;=$C358,0,IF(BI$327&gt;($F$325+$C358),INDEX($D$339:$W$339,,$C358)-SUM($D358:BH358),INDEX($D$339:$W$339,,$C358)/$F$325)))</f>
        <v>0</v>
      </c>
      <c r="BJ358" s="2">
        <f>IF($F$325="n/a",0,IF(BJ$327&lt;=$C358,0,IF(BJ$327&gt;($F$325+$C358),INDEX($D$339:$W$339,,$C358)-SUM($D358:BI358),INDEX($D$339:$W$339,,$C358)/$F$325)))</f>
        <v>0</v>
      </c>
      <c r="BK358" s="2">
        <f>IF($F$325="n/a",0,IF(BK$327&lt;=$C358,0,IF(BK$327&gt;($F$325+$C358),INDEX($D$339:$W$339,,$C358)-SUM($D358:BJ358),INDEX($D$339:$W$339,,$C358)/$F$325)))</f>
        <v>0</v>
      </c>
      <c r="BL358" s="2">
        <f>IF($F$325="n/a",0,IF(BL$327&lt;=$C358,0,IF(BL$327&gt;($F$325+$C358),INDEX($D$339:$W$339,,$C358)-SUM($D358:BK358),INDEX($D$339:$W$339,,$C358)/$F$325)))</f>
        <v>0</v>
      </c>
      <c r="BM358" s="2">
        <f>IF($F$325="n/a",0,IF(BM$327&lt;=$C358,0,IF(BM$327&gt;($F$325+$C358),INDEX($D$339:$W$339,,$C358)-SUM($D358:BL358),INDEX($D$339:$W$339,,$C358)/$F$325)))</f>
        <v>0</v>
      </c>
      <c r="BN358" s="2">
        <f>IF($F$325="n/a",0,IF(BN$327&lt;=$C358,0,IF(BN$327&gt;($F$325+$C358),INDEX($D$339:$W$339,,$C358)-SUM($D358:BM358),INDEX($D$339:$W$339,,$C358)/$F$325)))</f>
        <v>0</v>
      </c>
      <c r="BO358" s="2">
        <f>IF($F$325="n/a",0,IF(BO$327&lt;=$C358,0,IF(BO$327&gt;($F$325+$C358),INDEX($D$339:$W$339,,$C358)-SUM($D358:BN358),INDEX($D$339:$W$339,,$C358)/$F$325)))</f>
        <v>0</v>
      </c>
      <c r="BP358" s="2">
        <f>IF($F$325="n/a",0,IF(BP$327&lt;=$C358,0,IF(BP$327&gt;($F$325+$C358),INDEX($D$339:$W$339,,$C358)-SUM($D358:BO358),INDEX($D$339:$W$339,,$C358)/$F$325)))</f>
        <v>0</v>
      </c>
      <c r="BQ358" s="2">
        <f>IF($F$325="n/a",0,IF(BQ$327&lt;=$C358,0,IF(BQ$327&gt;($F$325+$C358),INDEX($D$339:$W$339,,$C358)-SUM($D358:BP358),INDEX($D$339:$W$339,,$C358)/$F$325)))</f>
        <v>0</v>
      </c>
      <c r="BR358" s="2">
        <f>IF($F$325="n/a",0,IF(BR$327&lt;=$C358,0,IF(BR$327&gt;($F$325+$C358),INDEX($D$339:$W$339,,$C358)-SUM($D358:BQ358),INDEX($D$339:$W$339,,$C358)/$F$325)))</f>
        <v>0</v>
      </c>
      <c r="BS358" s="2">
        <f>IF($F$325="n/a",0,IF(BS$327&lt;=$C358,0,IF(BS$327&gt;($F$325+$C358),INDEX($D$339:$W$339,,$C358)-SUM($D358:BR358),INDEX($D$339:$W$339,,$C358)/$F$325)))</f>
        <v>0</v>
      </c>
    </row>
    <row r="359" spans="2:71" outlineLevel="1">
      <c r="B359" s="24">
        <v>2028</v>
      </c>
      <c r="C359" s="24">
        <v>18</v>
      </c>
      <c r="E359" s="2">
        <f>IF($F$325="n/a",0,IF(E$327&lt;=$C359,0,IF(E$327&gt;($F$325+$C359),INDEX($D$339:$W$339,,$C359)-SUM($D359:D359),INDEX($D$339:$W$339,,$C359)/$F$325)))</f>
        <v>0</v>
      </c>
      <c r="F359" s="2">
        <f>IF($F$325="n/a",0,IF(F$327&lt;=$C359,0,IF(F$327&gt;($F$325+$C359),INDEX($D$339:$W$339,,$C359)-SUM($D359:E359),INDEX($D$339:$W$339,,$C359)/$F$325)))</f>
        <v>0</v>
      </c>
      <c r="G359" s="2">
        <f>IF($F$325="n/a",0,IF(G$327&lt;=$C359,0,IF(G$327&gt;($F$325+$C359),INDEX($D$339:$W$339,,$C359)-SUM($D359:F359),INDEX($D$339:$W$339,,$C359)/$F$325)))</f>
        <v>0</v>
      </c>
      <c r="H359" s="2">
        <f>IF($F$325="n/a",0,IF(H$327&lt;=$C359,0,IF(H$327&gt;($F$325+$C359),INDEX($D$339:$W$339,,$C359)-SUM($D359:G359),INDEX($D$339:$W$339,,$C359)/$F$325)))</f>
        <v>0</v>
      </c>
      <c r="I359" s="2">
        <f>IF($F$325="n/a",0,IF(I$327&lt;=$C359,0,IF(I$327&gt;($F$325+$C359),INDEX($D$339:$W$339,,$C359)-SUM($D359:H359),INDEX($D$339:$W$339,,$C359)/$F$325)))</f>
        <v>0</v>
      </c>
      <c r="J359" s="2">
        <f>IF($F$325="n/a",0,IF(J$327&lt;=$C359,0,IF(J$327&gt;($F$325+$C359),INDEX($D$339:$W$339,,$C359)-SUM($D359:I359),INDEX($D$339:$W$339,,$C359)/$F$325)))</f>
        <v>0</v>
      </c>
      <c r="K359" s="2">
        <f>IF($F$325="n/a",0,IF(K$327&lt;=$C359,0,IF(K$327&gt;($F$325+$C359),INDEX($D$339:$W$339,,$C359)-SUM($D359:J359),INDEX($D$339:$W$339,,$C359)/$F$325)))</f>
        <v>0</v>
      </c>
      <c r="L359" s="2">
        <f>IF($F$325="n/a",0,IF(L$327&lt;=$C359,0,IF(L$327&gt;($F$325+$C359),INDEX($D$339:$W$339,,$C359)-SUM($D359:K359),INDEX($D$339:$W$339,,$C359)/$F$325)))</f>
        <v>0</v>
      </c>
      <c r="M359" s="2">
        <f>IF($F$325="n/a",0,IF(M$327&lt;=$C359,0,IF(M$327&gt;($F$325+$C359),INDEX($D$339:$W$339,,$C359)-SUM($D359:L359),INDEX($D$339:$W$339,,$C359)/$F$325)))</f>
        <v>0</v>
      </c>
      <c r="N359" s="2">
        <f>IF($F$325="n/a",0,IF(N$327&lt;=$C359,0,IF(N$327&gt;($F$325+$C359),INDEX($D$339:$W$339,,$C359)-SUM($D359:M359),INDEX($D$339:$W$339,,$C359)/$F$325)))</f>
        <v>0</v>
      </c>
      <c r="O359" s="2">
        <f>IF($F$325="n/a",0,IF(O$327&lt;=$C359,0,IF(O$327&gt;($F$325+$C359),INDEX($D$339:$W$339,,$C359)-SUM($D359:N359),INDEX($D$339:$W$339,,$C359)/$F$325)))</f>
        <v>0</v>
      </c>
      <c r="P359" s="2">
        <f>IF($F$325="n/a",0,IF(P$327&lt;=$C359,0,IF(P$327&gt;($F$325+$C359),INDEX($D$339:$W$339,,$C359)-SUM($D359:O359),INDEX($D$339:$W$339,,$C359)/$F$325)))</f>
        <v>0</v>
      </c>
      <c r="Q359" s="2">
        <f>IF($F$325="n/a",0,IF(Q$327&lt;=$C359,0,IF(Q$327&gt;($F$325+$C359),INDEX($D$339:$W$339,,$C359)-SUM($D359:P359),INDEX($D$339:$W$339,,$C359)/$F$325)))</f>
        <v>0</v>
      </c>
      <c r="R359" s="2">
        <f>IF($F$325="n/a",0,IF(R$327&lt;=$C359,0,IF(R$327&gt;($F$325+$C359),INDEX($D$339:$W$339,,$C359)-SUM($D359:Q359),INDEX($D$339:$W$339,,$C359)/$F$325)))</f>
        <v>0</v>
      </c>
      <c r="S359" s="2">
        <f>IF($F$325="n/a",0,IF(S$327&lt;=$C359,0,IF(S$327&gt;($F$325+$C359),INDEX($D$339:$W$339,,$C359)-SUM($D359:R359),INDEX($D$339:$W$339,,$C359)/$F$325)))</f>
        <v>0</v>
      </c>
      <c r="T359" s="2">
        <f>IF($F$325="n/a",0,IF(T$327&lt;=$C359,0,IF(T$327&gt;($F$325+$C359),INDEX($D$339:$W$339,,$C359)-SUM($D359:S359),INDEX($D$339:$W$339,,$C359)/$F$325)))</f>
        <v>0</v>
      </c>
      <c r="U359" s="2">
        <f>IF($F$325="n/a",0,IF(U$327&lt;=$C359,0,IF(U$327&gt;($F$325+$C359),INDEX($D$339:$W$339,,$C359)-SUM($D359:T359),INDEX($D$339:$W$339,,$C359)/$F$325)))</f>
        <v>0</v>
      </c>
      <c r="V359" s="2">
        <f>IF($F$325="n/a",0,IF(V$327&lt;=$C359,0,IF(V$327&gt;($F$325+$C359),INDEX($D$339:$W$339,,$C359)-SUM($D359:U359),INDEX($D$339:$W$339,,$C359)/$F$325)))</f>
        <v>0</v>
      </c>
      <c r="W359" s="2">
        <f>IF($F$325="n/a",0,IF(W$327&lt;=$C359,0,IF(W$327&gt;($F$325+$C359),INDEX($D$339:$W$339,,$C359)-SUM($D359:V359),INDEX($D$339:$W$339,,$C359)/$F$325)))</f>
        <v>0</v>
      </c>
      <c r="X359" s="2">
        <f>IF($F$325="n/a",0,IF(X$327&lt;=$C359,0,IF(X$327&gt;($F$325+$C359),INDEX($D$339:$W$339,,$C359)-SUM($D359:W359),INDEX($D$339:$W$339,,$C359)/$F$325)))</f>
        <v>0</v>
      </c>
      <c r="Y359" s="2">
        <f>IF($F$325="n/a",0,IF(Y$327&lt;=$C359,0,IF(Y$327&gt;($F$325+$C359),INDEX($D$339:$W$339,,$C359)-SUM($D359:X359),INDEX($D$339:$W$339,,$C359)/$F$325)))</f>
        <v>0</v>
      </c>
      <c r="Z359" s="2">
        <f>IF($F$325="n/a",0,IF(Z$327&lt;=$C359,0,IF(Z$327&gt;($F$325+$C359),INDEX($D$339:$W$339,,$C359)-SUM($D359:Y359),INDEX($D$339:$W$339,,$C359)/$F$325)))</f>
        <v>0</v>
      </c>
      <c r="AA359" s="2">
        <f>IF($F$325="n/a",0,IF(AA$327&lt;=$C359,0,IF(AA$327&gt;($F$325+$C359),INDEX($D$339:$W$339,,$C359)-SUM($D359:Z359),INDEX($D$339:$W$339,,$C359)/$F$325)))</f>
        <v>0</v>
      </c>
      <c r="AB359" s="2">
        <f>IF($F$325="n/a",0,IF(AB$327&lt;=$C359,0,IF(AB$327&gt;($F$325+$C359),INDEX($D$339:$W$339,,$C359)-SUM($D359:AA359),INDEX($D$339:$W$339,,$C359)/$F$325)))</f>
        <v>0</v>
      </c>
      <c r="AC359" s="2">
        <f>IF($F$325="n/a",0,IF(AC$327&lt;=$C359,0,IF(AC$327&gt;($F$325+$C359),INDEX($D$339:$W$339,,$C359)-SUM($D359:AB359),INDEX($D$339:$W$339,,$C359)/$F$325)))</f>
        <v>0</v>
      </c>
      <c r="AD359" s="2">
        <f>IF($F$325="n/a",0,IF(AD$327&lt;=$C359,0,IF(AD$327&gt;($F$325+$C359),INDEX($D$339:$W$339,,$C359)-SUM($D359:AC359),INDEX($D$339:$W$339,,$C359)/$F$325)))</f>
        <v>0</v>
      </c>
      <c r="AE359" s="2">
        <f>IF($F$325="n/a",0,IF(AE$327&lt;=$C359,0,IF(AE$327&gt;($F$325+$C359),INDEX($D$339:$W$339,,$C359)-SUM($D359:AD359),INDEX($D$339:$W$339,,$C359)/$F$325)))</f>
        <v>0</v>
      </c>
      <c r="AF359" s="2">
        <f>IF($F$325="n/a",0,IF(AF$327&lt;=$C359,0,IF(AF$327&gt;($F$325+$C359),INDEX($D$339:$W$339,,$C359)-SUM($D359:AE359),INDEX($D$339:$W$339,,$C359)/$F$325)))</f>
        <v>0</v>
      </c>
      <c r="AG359" s="2">
        <f>IF($F$325="n/a",0,IF(AG$327&lt;=$C359,0,IF(AG$327&gt;($F$325+$C359),INDEX($D$339:$W$339,,$C359)-SUM($D359:AF359),INDEX($D$339:$W$339,,$C359)/$F$325)))</f>
        <v>0</v>
      </c>
      <c r="AH359" s="2">
        <f>IF($F$325="n/a",0,IF(AH$327&lt;=$C359,0,IF(AH$327&gt;($F$325+$C359),INDEX($D$339:$W$339,,$C359)-SUM($D359:AG359),INDEX($D$339:$W$339,,$C359)/$F$325)))</f>
        <v>0</v>
      </c>
      <c r="AI359" s="2">
        <f>IF($F$325="n/a",0,IF(AI$327&lt;=$C359,0,IF(AI$327&gt;($F$325+$C359),INDEX($D$339:$W$339,,$C359)-SUM($D359:AH359),INDEX($D$339:$W$339,,$C359)/$F$325)))</f>
        <v>0</v>
      </c>
      <c r="AJ359" s="2">
        <f>IF($F$325="n/a",0,IF(AJ$327&lt;=$C359,0,IF(AJ$327&gt;($F$325+$C359),INDEX($D$339:$W$339,,$C359)-SUM($D359:AI359),INDEX($D$339:$W$339,,$C359)/$F$325)))</f>
        <v>0</v>
      </c>
      <c r="AK359" s="2">
        <f>IF($F$325="n/a",0,IF(AK$327&lt;=$C359,0,IF(AK$327&gt;($F$325+$C359),INDEX($D$339:$W$339,,$C359)-SUM($D359:AJ359),INDEX($D$339:$W$339,,$C359)/$F$325)))</f>
        <v>0</v>
      </c>
      <c r="AL359" s="2">
        <f>IF($F$325="n/a",0,IF(AL$327&lt;=$C359,0,IF(AL$327&gt;($F$325+$C359),INDEX($D$339:$W$339,,$C359)-SUM($D359:AK359),INDEX($D$339:$W$339,,$C359)/$F$325)))</f>
        <v>0</v>
      </c>
      <c r="AM359" s="2">
        <f>IF($F$325="n/a",0,IF(AM$327&lt;=$C359,0,IF(AM$327&gt;($F$325+$C359),INDEX($D$339:$W$339,,$C359)-SUM($D359:AL359),INDEX($D$339:$W$339,,$C359)/$F$325)))</f>
        <v>0</v>
      </c>
      <c r="AN359" s="2">
        <f>IF($F$325="n/a",0,IF(AN$327&lt;=$C359,0,IF(AN$327&gt;($F$325+$C359),INDEX($D$339:$W$339,,$C359)-SUM($D359:AM359),INDEX($D$339:$W$339,,$C359)/$F$325)))</f>
        <v>0</v>
      </c>
      <c r="AO359" s="2">
        <f>IF($F$325="n/a",0,IF(AO$327&lt;=$C359,0,IF(AO$327&gt;($F$325+$C359),INDEX($D$339:$W$339,,$C359)-SUM($D359:AN359),INDEX($D$339:$W$339,,$C359)/$F$325)))</f>
        <v>0</v>
      </c>
      <c r="AP359" s="2">
        <f>IF($F$325="n/a",0,IF(AP$327&lt;=$C359,0,IF(AP$327&gt;($F$325+$C359),INDEX($D$339:$W$339,,$C359)-SUM($D359:AO359),INDEX($D$339:$W$339,,$C359)/$F$325)))</f>
        <v>0</v>
      </c>
      <c r="AQ359" s="2">
        <f>IF($F$325="n/a",0,IF(AQ$327&lt;=$C359,0,IF(AQ$327&gt;($F$325+$C359),INDEX($D$339:$W$339,,$C359)-SUM($D359:AP359),INDEX($D$339:$W$339,,$C359)/$F$325)))</f>
        <v>0</v>
      </c>
      <c r="AR359" s="2">
        <f>IF($F$325="n/a",0,IF(AR$327&lt;=$C359,0,IF(AR$327&gt;($F$325+$C359),INDEX($D$339:$W$339,,$C359)-SUM($D359:AQ359),INDEX($D$339:$W$339,,$C359)/$F$325)))</f>
        <v>0</v>
      </c>
      <c r="AS359" s="2">
        <f>IF($F$325="n/a",0,IF(AS$327&lt;=$C359,0,IF(AS$327&gt;($F$325+$C359),INDEX($D$339:$W$339,,$C359)-SUM($D359:AR359),INDEX($D$339:$W$339,,$C359)/$F$325)))</f>
        <v>0</v>
      </c>
      <c r="AT359" s="2">
        <f>IF($F$325="n/a",0,IF(AT$327&lt;=$C359,0,IF(AT$327&gt;($F$325+$C359),INDEX($D$339:$W$339,,$C359)-SUM($D359:AS359),INDEX($D$339:$W$339,,$C359)/$F$325)))</f>
        <v>0</v>
      </c>
      <c r="AU359" s="2">
        <f>IF($F$325="n/a",0,IF(AU$327&lt;=$C359,0,IF(AU$327&gt;($F$325+$C359),INDEX($D$339:$W$339,,$C359)-SUM($D359:AT359),INDEX($D$339:$W$339,,$C359)/$F$325)))</f>
        <v>0</v>
      </c>
      <c r="AV359" s="2">
        <f>IF($F$325="n/a",0,IF(AV$327&lt;=$C359,0,IF(AV$327&gt;($F$325+$C359),INDEX($D$339:$W$339,,$C359)-SUM($D359:AU359),INDEX($D$339:$W$339,,$C359)/$F$325)))</f>
        <v>0</v>
      </c>
      <c r="AW359" s="2">
        <f>IF($F$325="n/a",0,IF(AW$327&lt;=$C359,0,IF(AW$327&gt;($F$325+$C359),INDEX($D$339:$W$339,,$C359)-SUM($D359:AV359),INDEX($D$339:$W$339,,$C359)/$F$325)))</f>
        <v>0</v>
      </c>
      <c r="AX359" s="2">
        <f>IF($F$325="n/a",0,IF(AX$327&lt;=$C359,0,IF(AX$327&gt;($F$325+$C359),INDEX($D$339:$W$339,,$C359)-SUM($D359:AW359),INDEX($D$339:$W$339,,$C359)/$F$325)))</f>
        <v>0</v>
      </c>
      <c r="AY359" s="2">
        <f>IF($F$325="n/a",0,IF(AY$327&lt;=$C359,0,IF(AY$327&gt;($F$325+$C359),INDEX($D$339:$W$339,,$C359)-SUM($D359:AX359),INDEX($D$339:$W$339,,$C359)/$F$325)))</f>
        <v>0</v>
      </c>
      <c r="AZ359" s="2">
        <f>IF($F$325="n/a",0,IF(AZ$327&lt;=$C359,0,IF(AZ$327&gt;($F$325+$C359),INDEX($D$339:$W$339,,$C359)-SUM($D359:AY359),INDEX($D$339:$W$339,,$C359)/$F$325)))</f>
        <v>0</v>
      </c>
      <c r="BA359" s="2">
        <f>IF($F$325="n/a",0,IF(BA$327&lt;=$C359,0,IF(BA$327&gt;($F$325+$C359),INDEX($D$339:$W$339,,$C359)-SUM($D359:AZ359),INDEX($D$339:$W$339,,$C359)/$F$325)))</f>
        <v>0</v>
      </c>
      <c r="BB359" s="2">
        <f>IF($F$325="n/a",0,IF(BB$327&lt;=$C359,0,IF(BB$327&gt;($F$325+$C359),INDEX($D$339:$W$339,,$C359)-SUM($D359:BA359),INDEX($D$339:$W$339,,$C359)/$F$325)))</f>
        <v>0</v>
      </c>
      <c r="BC359" s="2">
        <f>IF($F$325="n/a",0,IF(BC$327&lt;=$C359,0,IF(BC$327&gt;($F$325+$C359),INDEX($D$339:$W$339,,$C359)-SUM($D359:BB359),INDEX($D$339:$W$339,,$C359)/$F$325)))</f>
        <v>0</v>
      </c>
      <c r="BD359" s="2">
        <f>IF($F$325="n/a",0,IF(BD$327&lt;=$C359,0,IF(BD$327&gt;($F$325+$C359),INDEX($D$339:$W$339,,$C359)-SUM($D359:BC359),INDEX($D$339:$W$339,,$C359)/$F$325)))</f>
        <v>0</v>
      </c>
      <c r="BE359" s="2">
        <f>IF($F$325="n/a",0,IF(BE$327&lt;=$C359,0,IF(BE$327&gt;($F$325+$C359),INDEX($D$339:$W$339,,$C359)-SUM($D359:BD359),INDEX($D$339:$W$339,,$C359)/$F$325)))</f>
        <v>0</v>
      </c>
      <c r="BF359" s="2">
        <f>IF($F$325="n/a",0,IF(BF$327&lt;=$C359,0,IF(BF$327&gt;($F$325+$C359),INDEX($D$339:$W$339,,$C359)-SUM($D359:BE359),INDEX($D$339:$W$339,,$C359)/$F$325)))</f>
        <v>0</v>
      </c>
      <c r="BG359" s="2">
        <f>IF($F$325="n/a",0,IF(BG$327&lt;=$C359,0,IF(BG$327&gt;($F$325+$C359),INDEX($D$339:$W$339,,$C359)-SUM($D359:BF359),INDEX($D$339:$W$339,,$C359)/$F$325)))</f>
        <v>0</v>
      </c>
      <c r="BH359" s="2">
        <f>IF($F$325="n/a",0,IF(BH$327&lt;=$C359,0,IF(BH$327&gt;($F$325+$C359),INDEX($D$339:$W$339,,$C359)-SUM($D359:BG359),INDEX($D$339:$W$339,,$C359)/$F$325)))</f>
        <v>0</v>
      </c>
      <c r="BI359" s="2">
        <f>IF($F$325="n/a",0,IF(BI$327&lt;=$C359,0,IF(BI$327&gt;($F$325+$C359),INDEX($D$339:$W$339,,$C359)-SUM($D359:BH359),INDEX($D$339:$W$339,,$C359)/$F$325)))</f>
        <v>0</v>
      </c>
      <c r="BJ359" s="2">
        <f>IF($F$325="n/a",0,IF(BJ$327&lt;=$C359,0,IF(BJ$327&gt;($F$325+$C359),INDEX($D$339:$W$339,,$C359)-SUM($D359:BI359),INDEX($D$339:$W$339,,$C359)/$F$325)))</f>
        <v>0</v>
      </c>
      <c r="BK359" s="2">
        <f>IF($F$325="n/a",0,IF(BK$327&lt;=$C359,0,IF(BK$327&gt;($F$325+$C359),INDEX($D$339:$W$339,,$C359)-SUM($D359:BJ359),INDEX($D$339:$W$339,,$C359)/$F$325)))</f>
        <v>0</v>
      </c>
      <c r="BL359" s="2">
        <f>IF($F$325="n/a",0,IF(BL$327&lt;=$C359,0,IF(BL$327&gt;($F$325+$C359),INDEX($D$339:$W$339,,$C359)-SUM($D359:BK359),INDEX($D$339:$W$339,,$C359)/$F$325)))</f>
        <v>0</v>
      </c>
      <c r="BM359" s="2">
        <f>IF($F$325="n/a",0,IF(BM$327&lt;=$C359,0,IF(BM$327&gt;($F$325+$C359),INDEX($D$339:$W$339,,$C359)-SUM($D359:BL359),INDEX($D$339:$W$339,,$C359)/$F$325)))</f>
        <v>0</v>
      </c>
      <c r="BN359" s="2">
        <f>IF($F$325="n/a",0,IF(BN$327&lt;=$C359,0,IF(BN$327&gt;($F$325+$C359),INDEX($D$339:$W$339,,$C359)-SUM($D359:BM359),INDEX($D$339:$W$339,,$C359)/$F$325)))</f>
        <v>0</v>
      </c>
      <c r="BO359" s="2">
        <f>IF($F$325="n/a",0,IF(BO$327&lt;=$C359,0,IF(BO$327&gt;($F$325+$C359),INDEX($D$339:$W$339,,$C359)-SUM($D359:BN359),INDEX($D$339:$W$339,,$C359)/$F$325)))</f>
        <v>0</v>
      </c>
      <c r="BP359" s="2">
        <f>IF($F$325="n/a",0,IF(BP$327&lt;=$C359,0,IF(BP$327&gt;($F$325+$C359),INDEX($D$339:$W$339,,$C359)-SUM($D359:BO359),INDEX($D$339:$W$339,,$C359)/$F$325)))</f>
        <v>0</v>
      </c>
      <c r="BQ359" s="2">
        <f>IF($F$325="n/a",0,IF(BQ$327&lt;=$C359,0,IF(BQ$327&gt;($F$325+$C359),INDEX($D$339:$W$339,,$C359)-SUM($D359:BP359),INDEX($D$339:$W$339,,$C359)/$F$325)))</f>
        <v>0</v>
      </c>
      <c r="BR359" s="2">
        <f>IF($F$325="n/a",0,IF(BR$327&lt;=$C359,0,IF(BR$327&gt;($F$325+$C359),INDEX($D$339:$W$339,,$C359)-SUM($D359:BQ359),INDEX($D$339:$W$339,,$C359)/$F$325)))</f>
        <v>0</v>
      </c>
      <c r="BS359" s="2">
        <f>IF($F$325="n/a",0,IF(BS$327&lt;=$C359,0,IF(BS$327&gt;($F$325+$C359),INDEX($D$339:$W$339,,$C359)-SUM($D359:BR359),INDEX($D$339:$W$339,,$C359)/$F$325)))</f>
        <v>0</v>
      </c>
    </row>
    <row r="360" spans="2:71" outlineLevel="1">
      <c r="B360" s="24">
        <v>2029</v>
      </c>
      <c r="C360" s="24">
        <v>19</v>
      </c>
      <c r="E360" s="2">
        <f>IF($F$325="n/a",0,IF(E$327&lt;=$C360,0,IF(E$327&gt;($F$325+$C360),INDEX($D$339:$W$339,,$C360)-SUM($D360:D360),INDEX($D$339:$W$339,,$C360)/$F$325)))</f>
        <v>0</v>
      </c>
      <c r="F360" s="2">
        <f>IF($F$325="n/a",0,IF(F$327&lt;=$C360,0,IF(F$327&gt;($F$325+$C360),INDEX($D$339:$W$339,,$C360)-SUM($D360:E360),INDEX($D$339:$W$339,,$C360)/$F$325)))</f>
        <v>0</v>
      </c>
      <c r="G360" s="2">
        <f>IF($F$325="n/a",0,IF(G$327&lt;=$C360,0,IF(G$327&gt;($F$325+$C360),INDEX($D$339:$W$339,,$C360)-SUM($D360:F360),INDEX($D$339:$W$339,,$C360)/$F$325)))</f>
        <v>0</v>
      </c>
      <c r="H360" s="2">
        <f>IF($F$325="n/a",0,IF(H$327&lt;=$C360,0,IF(H$327&gt;($F$325+$C360),INDEX($D$339:$W$339,,$C360)-SUM($D360:G360),INDEX($D$339:$W$339,,$C360)/$F$325)))</f>
        <v>0</v>
      </c>
      <c r="I360" s="2">
        <f>IF($F$325="n/a",0,IF(I$327&lt;=$C360,0,IF(I$327&gt;($F$325+$C360),INDEX($D$339:$W$339,,$C360)-SUM($D360:H360),INDEX($D$339:$W$339,,$C360)/$F$325)))</f>
        <v>0</v>
      </c>
      <c r="J360" s="2">
        <f>IF($F$325="n/a",0,IF(J$327&lt;=$C360,0,IF(J$327&gt;($F$325+$C360),INDEX($D$339:$W$339,,$C360)-SUM($D360:I360),INDEX($D$339:$W$339,,$C360)/$F$325)))</f>
        <v>0</v>
      </c>
      <c r="K360" s="2">
        <f>IF($F$325="n/a",0,IF(K$327&lt;=$C360,0,IF(K$327&gt;($F$325+$C360),INDEX($D$339:$W$339,,$C360)-SUM($D360:J360),INDEX($D$339:$W$339,,$C360)/$F$325)))</f>
        <v>0</v>
      </c>
      <c r="L360" s="2">
        <f>IF($F$325="n/a",0,IF(L$327&lt;=$C360,0,IF(L$327&gt;($F$325+$C360),INDEX($D$339:$W$339,,$C360)-SUM($D360:K360),INDEX($D$339:$W$339,,$C360)/$F$325)))</f>
        <v>0</v>
      </c>
      <c r="M360" s="2">
        <f>IF($F$325="n/a",0,IF(M$327&lt;=$C360,0,IF(M$327&gt;($F$325+$C360),INDEX($D$339:$W$339,,$C360)-SUM($D360:L360),INDEX($D$339:$W$339,,$C360)/$F$325)))</f>
        <v>0</v>
      </c>
      <c r="N360" s="2">
        <f>IF($F$325="n/a",0,IF(N$327&lt;=$C360,0,IF(N$327&gt;($F$325+$C360),INDEX($D$339:$W$339,,$C360)-SUM($D360:M360),INDEX($D$339:$W$339,,$C360)/$F$325)))</f>
        <v>0</v>
      </c>
      <c r="O360" s="2">
        <f>IF($F$325="n/a",0,IF(O$327&lt;=$C360,0,IF(O$327&gt;($F$325+$C360),INDEX($D$339:$W$339,,$C360)-SUM($D360:N360),INDEX($D$339:$W$339,,$C360)/$F$325)))</f>
        <v>0</v>
      </c>
      <c r="P360" s="2">
        <f>IF($F$325="n/a",0,IF(P$327&lt;=$C360,0,IF(P$327&gt;($F$325+$C360),INDEX($D$339:$W$339,,$C360)-SUM($D360:O360),INDEX($D$339:$W$339,,$C360)/$F$325)))</f>
        <v>0</v>
      </c>
      <c r="Q360" s="2">
        <f>IF($F$325="n/a",0,IF(Q$327&lt;=$C360,0,IF(Q$327&gt;($F$325+$C360),INDEX($D$339:$W$339,,$C360)-SUM($D360:P360),INDEX($D$339:$W$339,,$C360)/$F$325)))</f>
        <v>0</v>
      </c>
      <c r="R360" s="2">
        <f>IF($F$325="n/a",0,IF(R$327&lt;=$C360,0,IF(R$327&gt;($F$325+$C360),INDEX($D$339:$W$339,,$C360)-SUM($D360:Q360),INDEX($D$339:$W$339,,$C360)/$F$325)))</f>
        <v>0</v>
      </c>
      <c r="S360" s="2">
        <f>IF($F$325="n/a",0,IF(S$327&lt;=$C360,0,IF(S$327&gt;($F$325+$C360),INDEX($D$339:$W$339,,$C360)-SUM($D360:R360),INDEX($D$339:$W$339,,$C360)/$F$325)))</f>
        <v>0</v>
      </c>
      <c r="T360" s="2">
        <f>IF($F$325="n/a",0,IF(T$327&lt;=$C360,0,IF(T$327&gt;($F$325+$C360),INDEX($D$339:$W$339,,$C360)-SUM($D360:S360),INDEX($D$339:$W$339,,$C360)/$F$325)))</f>
        <v>0</v>
      </c>
      <c r="U360" s="2">
        <f>IF($F$325="n/a",0,IF(U$327&lt;=$C360,0,IF(U$327&gt;($F$325+$C360),INDEX($D$339:$W$339,,$C360)-SUM($D360:T360),INDEX($D$339:$W$339,,$C360)/$F$325)))</f>
        <v>0</v>
      </c>
      <c r="V360" s="2">
        <f>IF($F$325="n/a",0,IF(V$327&lt;=$C360,0,IF(V$327&gt;($F$325+$C360),INDEX($D$339:$W$339,,$C360)-SUM($D360:U360),INDEX($D$339:$W$339,,$C360)/$F$325)))</f>
        <v>0</v>
      </c>
      <c r="W360" s="2">
        <f>IF($F$325="n/a",0,IF(W$327&lt;=$C360,0,IF(W$327&gt;($F$325+$C360),INDEX($D$339:$W$339,,$C360)-SUM($D360:V360),INDEX($D$339:$W$339,,$C360)/$F$325)))</f>
        <v>0</v>
      </c>
      <c r="X360" s="2">
        <f>IF($F$325="n/a",0,IF(X$327&lt;=$C360,0,IF(X$327&gt;($F$325+$C360),INDEX($D$339:$W$339,,$C360)-SUM($D360:W360),INDEX($D$339:$W$339,,$C360)/$F$325)))</f>
        <v>0</v>
      </c>
      <c r="Y360" s="2">
        <f>IF($F$325="n/a",0,IF(Y$327&lt;=$C360,0,IF(Y$327&gt;($F$325+$C360),INDEX($D$339:$W$339,,$C360)-SUM($D360:X360),INDEX($D$339:$W$339,,$C360)/$F$325)))</f>
        <v>0</v>
      </c>
      <c r="Z360" s="2">
        <f>IF($F$325="n/a",0,IF(Z$327&lt;=$C360,0,IF(Z$327&gt;($F$325+$C360),INDEX($D$339:$W$339,,$C360)-SUM($D360:Y360),INDEX($D$339:$W$339,,$C360)/$F$325)))</f>
        <v>0</v>
      </c>
      <c r="AA360" s="2">
        <f>IF($F$325="n/a",0,IF(AA$327&lt;=$C360,0,IF(AA$327&gt;($F$325+$C360),INDEX($D$339:$W$339,,$C360)-SUM($D360:Z360),INDEX($D$339:$W$339,,$C360)/$F$325)))</f>
        <v>0</v>
      </c>
      <c r="AB360" s="2">
        <f>IF($F$325="n/a",0,IF(AB$327&lt;=$C360,0,IF(AB$327&gt;($F$325+$C360),INDEX($D$339:$W$339,,$C360)-SUM($D360:AA360),INDEX($D$339:$W$339,,$C360)/$F$325)))</f>
        <v>0</v>
      </c>
      <c r="AC360" s="2">
        <f>IF($F$325="n/a",0,IF(AC$327&lt;=$C360,0,IF(AC$327&gt;($F$325+$C360),INDEX($D$339:$W$339,,$C360)-SUM($D360:AB360),INDEX($D$339:$W$339,,$C360)/$F$325)))</f>
        <v>0</v>
      </c>
      <c r="AD360" s="2">
        <f>IF($F$325="n/a",0,IF(AD$327&lt;=$C360,0,IF(AD$327&gt;($F$325+$C360),INDEX($D$339:$W$339,,$C360)-SUM($D360:AC360),INDEX($D$339:$W$339,,$C360)/$F$325)))</f>
        <v>0</v>
      </c>
      <c r="AE360" s="2">
        <f>IF($F$325="n/a",0,IF(AE$327&lt;=$C360,0,IF(AE$327&gt;($F$325+$C360),INDEX($D$339:$W$339,,$C360)-SUM($D360:AD360),INDEX($D$339:$W$339,,$C360)/$F$325)))</f>
        <v>0</v>
      </c>
      <c r="AF360" s="2">
        <f>IF($F$325="n/a",0,IF(AF$327&lt;=$C360,0,IF(AF$327&gt;($F$325+$C360),INDEX($D$339:$W$339,,$C360)-SUM($D360:AE360),INDEX($D$339:$W$339,,$C360)/$F$325)))</f>
        <v>0</v>
      </c>
      <c r="AG360" s="2">
        <f>IF($F$325="n/a",0,IF(AG$327&lt;=$C360,0,IF(AG$327&gt;($F$325+$C360),INDEX($D$339:$W$339,,$C360)-SUM($D360:AF360),INDEX($D$339:$W$339,,$C360)/$F$325)))</f>
        <v>0</v>
      </c>
      <c r="AH360" s="2">
        <f>IF($F$325="n/a",0,IF(AH$327&lt;=$C360,0,IF(AH$327&gt;($F$325+$C360),INDEX($D$339:$W$339,,$C360)-SUM($D360:AG360),INDEX($D$339:$W$339,,$C360)/$F$325)))</f>
        <v>0</v>
      </c>
      <c r="AI360" s="2">
        <f>IF($F$325="n/a",0,IF(AI$327&lt;=$C360,0,IF(AI$327&gt;($F$325+$C360),INDEX($D$339:$W$339,,$C360)-SUM($D360:AH360),INDEX($D$339:$W$339,,$C360)/$F$325)))</f>
        <v>0</v>
      </c>
      <c r="AJ360" s="2">
        <f>IF($F$325="n/a",0,IF(AJ$327&lt;=$C360,0,IF(AJ$327&gt;($F$325+$C360),INDEX($D$339:$W$339,,$C360)-SUM($D360:AI360),INDEX($D$339:$W$339,,$C360)/$F$325)))</f>
        <v>0</v>
      </c>
      <c r="AK360" s="2">
        <f>IF($F$325="n/a",0,IF(AK$327&lt;=$C360,0,IF(AK$327&gt;($F$325+$C360),INDEX($D$339:$W$339,,$C360)-SUM($D360:AJ360),INDEX($D$339:$W$339,,$C360)/$F$325)))</f>
        <v>0</v>
      </c>
      <c r="AL360" s="2">
        <f>IF($F$325="n/a",0,IF(AL$327&lt;=$C360,0,IF(AL$327&gt;($F$325+$C360),INDEX($D$339:$W$339,,$C360)-SUM($D360:AK360),INDEX($D$339:$W$339,,$C360)/$F$325)))</f>
        <v>0</v>
      </c>
      <c r="AM360" s="2">
        <f>IF($F$325="n/a",0,IF(AM$327&lt;=$C360,0,IF(AM$327&gt;($F$325+$C360),INDEX($D$339:$W$339,,$C360)-SUM($D360:AL360),INDEX($D$339:$W$339,,$C360)/$F$325)))</f>
        <v>0</v>
      </c>
      <c r="AN360" s="2">
        <f>IF($F$325="n/a",0,IF(AN$327&lt;=$C360,0,IF(AN$327&gt;($F$325+$C360),INDEX($D$339:$W$339,,$C360)-SUM($D360:AM360),INDEX($D$339:$W$339,,$C360)/$F$325)))</f>
        <v>0</v>
      </c>
      <c r="AO360" s="2">
        <f>IF($F$325="n/a",0,IF(AO$327&lt;=$C360,0,IF(AO$327&gt;($F$325+$C360),INDEX($D$339:$W$339,,$C360)-SUM($D360:AN360),INDEX($D$339:$W$339,,$C360)/$F$325)))</f>
        <v>0</v>
      </c>
      <c r="AP360" s="2">
        <f>IF($F$325="n/a",0,IF(AP$327&lt;=$C360,0,IF(AP$327&gt;($F$325+$C360),INDEX($D$339:$W$339,,$C360)-SUM($D360:AO360),INDEX($D$339:$W$339,,$C360)/$F$325)))</f>
        <v>0</v>
      </c>
      <c r="AQ360" s="2">
        <f>IF($F$325="n/a",0,IF(AQ$327&lt;=$C360,0,IF(AQ$327&gt;($F$325+$C360),INDEX($D$339:$W$339,,$C360)-SUM($D360:AP360),INDEX($D$339:$W$339,,$C360)/$F$325)))</f>
        <v>0</v>
      </c>
      <c r="AR360" s="2">
        <f>IF($F$325="n/a",0,IF(AR$327&lt;=$C360,0,IF(AR$327&gt;($F$325+$C360),INDEX($D$339:$W$339,,$C360)-SUM($D360:AQ360),INDEX($D$339:$W$339,,$C360)/$F$325)))</f>
        <v>0</v>
      </c>
      <c r="AS360" s="2">
        <f>IF($F$325="n/a",0,IF(AS$327&lt;=$C360,0,IF(AS$327&gt;($F$325+$C360),INDEX($D$339:$W$339,,$C360)-SUM($D360:AR360),INDEX($D$339:$W$339,,$C360)/$F$325)))</f>
        <v>0</v>
      </c>
      <c r="AT360" s="2">
        <f>IF($F$325="n/a",0,IF(AT$327&lt;=$C360,0,IF(AT$327&gt;($F$325+$C360),INDEX($D$339:$W$339,,$C360)-SUM($D360:AS360),INDEX($D$339:$W$339,,$C360)/$F$325)))</f>
        <v>0</v>
      </c>
      <c r="AU360" s="2">
        <f>IF($F$325="n/a",0,IF(AU$327&lt;=$C360,0,IF(AU$327&gt;($F$325+$C360),INDEX($D$339:$W$339,,$C360)-SUM($D360:AT360),INDEX($D$339:$W$339,,$C360)/$F$325)))</f>
        <v>0</v>
      </c>
      <c r="AV360" s="2">
        <f>IF($F$325="n/a",0,IF(AV$327&lt;=$C360,0,IF(AV$327&gt;($F$325+$C360),INDEX($D$339:$W$339,,$C360)-SUM($D360:AU360),INDEX($D$339:$W$339,,$C360)/$F$325)))</f>
        <v>0</v>
      </c>
      <c r="AW360" s="2">
        <f>IF($F$325="n/a",0,IF(AW$327&lt;=$C360,0,IF(AW$327&gt;($F$325+$C360),INDEX($D$339:$W$339,,$C360)-SUM($D360:AV360),INDEX($D$339:$W$339,,$C360)/$F$325)))</f>
        <v>0</v>
      </c>
      <c r="AX360" s="2">
        <f>IF($F$325="n/a",0,IF(AX$327&lt;=$C360,0,IF(AX$327&gt;($F$325+$C360),INDEX($D$339:$W$339,,$C360)-SUM($D360:AW360),INDEX($D$339:$W$339,,$C360)/$F$325)))</f>
        <v>0</v>
      </c>
      <c r="AY360" s="2">
        <f>IF($F$325="n/a",0,IF(AY$327&lt;=$C360,0,IF(AY$327&gt;($F$325+$C360),INDEX($D$339:$W$339,,$C360)-SUM($D360:AX360),INDEX($D$339:$W$339,,$C360)/$F$325)))</f>
        <v>0</v>
      </c>
      <c r="AZ360" s="2">
        <f>IF($F$325="n/a",0,IF(AZ$327&lt;=$C360,0,IF(AZ$327&gt;($F$325+$C360),INDEX($D$339:$W$339,,$C360)-SUM($D360:AY360),INDEX($D$339:$W$339,,$C360)/$F$325)))</f>
        <v>0</v>
      </c>
      <c r="BA360" s="2">
        <f>IF($F$325="n/a",0,IF(BA$327&lt;=$C360,0,IF(BA$327&gt;($F$325+$C360),INDEX($D$339:$W$339,,$C360)-SUM($D360:AZ360),INDEX($D$339:$W$339,,$C360)/$F$325)))</f>
        <v>0</v>
      </c>
      <c r="BB360" s="2">
        <f>IF($F$325="n/a",0,IF(BB$327&lt;=$C360,0,IF(BB$327&gt;($F$325+$C360),INDEX($D$339:$W$339,,$C360)-SUM($D360:BA360),INDEX($D$339:$W$339,,$C360)/$F$325)))</f>
        <v>0</v>
      </c>
      <c r="BC360" s="2">
        <f>IF($F$325="n/a",0,IF(BC$327&lt;=$C360,0,IF(BC$327&gt;($F$325+$C360),INDEX($D$339:$W$339,,$C360)-SUM($D360:BB360),INDEX($D$339:$W$339,,$C360)/$F$325)))</f>
        <v>0</v>
      </c>
      <c r="BD360" s="2">
        <f>IF($F$325="n/a",0,IF(BD$327&lt;=$C360,0,IF(BD$327&gt;($F$325+$C360),INDEX($D$339:$W$339,,$C360)-SUM($D360:BC360),INDEX($D$339:$W$339,,$C360)/$F$325)))</f>
        <v>0</v>
      </c>
      <c r="BE360" s="2">
        <f>IF($F$325="n/a",0,IF(BE$327&lt;=$C360,0,IF(BE$327&gt;($F$325+$C360),INDEX($D$339:$W$339,,$C360)-SUM($D360:BD360),INDEX($D$339:$W$339,,$C360)/$F$325)))</f>
        <v>0</v>
      </c>
      <c r="BF360" s="2">
        <f>IF($F$325="n/a",0,IF(BF$327&lt;=$C360,0,IF(BF$327&gt;($F$325+$C360),INDEX($D$339:$W$339,,$C360)-SUM($D360:BE360),INDEX($D$339:$W$339,,$C360)/$F$325)))</f>
        <v>0</v>
      </c>
      <c r="BG360" s="2">
        <f>IF($F$325="n/a",0,IF(BG$327&lt;=$C360,0,IF(BG$327&gt;($F$325+$C360),INDEX($D$339:$W$339,,$C360)-SUM($D360:BF360),INDEX($D$339:$W$339,,$C360)/$F$325)))</f>
        <v>0</v>
      </c>
      <c r="BH360" s="2">
        <f>IF($F$325="n/a",0,IF(BH$327&lt;=$C360,0,IF(BH$327&gt;($F$325+$C360),INDEX($D$339:$W$339,,$C360)-SUM($D360:BG360),INDEX($D$339:$W$339,,$C360)/$F$325)))</f>
        <v>0</v>
      </c>
      <c r="BI360" s="2">
        <f>IF($F$325="n/a",0,IF(BI$327&lt;=$C360,0,IF(BI$327&gt;($F$325+$C360),INDEX($D$339:$W$339,,$C360)-SUM($D360:BH360),INDEX($D$339:$W$339,,$C360)/$F$325)))</f>
        <v>0</v>
      </c>
      <c r="BJ360" s="2">
        <f>IF($F$325="n/a",0,IF(BJ$327&lt;=$C360,0,IF(BJ$327&gt;($F$325+$C360),INDEX($D$339:$W$339,,$C360)-SUM($D360:BI360),INDEX($D$339:$W$339,,$C360)/$F$325)))</f>
        <v>0</v>
      </c>
      <c r="BK360" s="2">
        <f>IF($F$325="n/a",0,IF(BK$327&lt;=$C360,0,IF(BK$327&gt;($F$325+$C360),INDEX($D$339:$W$339,,$C360)-SUM($D360:BJ360),INDEX($D$339:$W$339,,$C360)/$F$325)))</f>
        <v>0</v>
      </c>
      <c r="BL360" s="2">
        <f>IF($F$325="n/a",0,IF(BL$327&lt;=$C360,0,IF(BL$327&gt;($F$325+$C360),INDEX($D$339:$W$339,,$C360)-SUM($D360:BK360),INDEX($D$339:$W$339,,$C360)/$F$325)))</f>
        <v>0</v>
      </c>
      <c r="BM360" s="2">
        <f>IF($F$325="n/a",0,IF(BM$327&lt;=$C360,0,IF(BM$327&gt;($F$325+$C360),INDEX($D$339:$W$339,,$C360)-SUM($D360:BL360),INDEX($D$339:$W$339,,$C360)/$F$325)))</f>
        <v>0</v>
      </c>
      <c r="BN360" s="2">
        <f>IF($F$325="n/a",0,IF(BN$327&lt;=$C360,0,IF(BN$327&gt;($F$325+$C360),INDEX($D$339:$W$339,,$C360)-SUM($D360:BM360),INDEX($D$339:$W$339,,$C360)/$F$325)))</f>
        <v>0</v>
      </c>
      <c r="BO360" s="2">
        <f>IF($F$325="n/a",0,IF(BO$327&lt;=$C360,0,IF(BO$327&gt;($F$325+$C360),INDEX($D$339:$W$339,,$C360)-SUM($D360:BN360),INDEX($D$339:$W$339,,$C360)/$F$325)))</f>
        <v>0</v>
      </c>
      <c r="BP360" s="2">
        <f>IF($F$325="n/a",0,IF(BP$327&lt;=$C360,0,IF(BP$327&gt;($F$325+$C360),INDEX($D$339:$W$339,,$C360)-SUM($D360:BO360),INDEX($D$339:$W$339,,$C360)/$F$325)))</f>
        <v>0</v>
      </c>
      <c r="BQ360" s="2">
        <f>IF($F$325="n/a",0,IF(BQ$327&lt;=$C360,0,IF(BQ$327&gt;($F$325+$C360),INDEX($D$339:$W$339,,$C360)-SUM($D360:BP360),INDEX($D$339:$W$339,,$C360)/$F$325)))</f>
        <v>0</v>
      </c>
      <c r="BR360" s="2">
        <f>IF($F$325="n/a",0,IF(BR$327&lt;=$C360,0,IF(BR$327&gt;($F$325+$C360),INDEX($D$339:$W$339,,$C360)-SUM($D360:BQ360),INDEX($D$339:$W$339,,$C360)/$F$325)))</f>
        <v>0</v>
      </c>
      <c r="BS360" s="2">
        <f>IF($F$325="n/a",0,IF(BS$327&lt;=$C360,0,IF(BS$327&gt;($F$325+$C360),INDEX($D$339:$W$339,,$C360)-SUM($D360:BR360),INDEX($D$339:$W$339,,$C360)/$F$325)))</f>
        <v>0</v>
      </c>
    </row>
    <row r="361" spans="2:71" outlineLevel="1">
      <c r="B361" s="24">
        <v>2030</v>
      </c>
      <c r="C361" s="24">
        <v>20</v>
      </c>
      <c r="E361" s="2">
        <f>IF($F$325="n/a",0,IF(E$327&lt;=$C361,0,IF(E$327&gt;($F$325+$C361),INDEX($D$339:$W$339,,$C361)-SUM($D361:D361),INDEX($D$339:$W$339,,$C361)/$F$325)))</f>
        <v>0</v>
      </c>
      <c r="F361" s="2">
        <f>IF($F$325="n/a",0,IF(F$327&lt;=$C361,0,IF(F$327&gt;($F$325+$C361),INDEX($D$339:$W$339,,$C361)-SUM($D361:E361),INDEX($D$339:$W$339,,$C361)/$F$325)))</f>
        <v>0</v>
      </c>
      <c r="G361" s="2">
        <f>IF($F$325="n/a",0,IF(G$327&lt;=$C361,0,IF(G$327&gt;($F$325+$C361),INDEX($D$339:$W$339,,$C361)-SUM($D361:F361),INDEX($D$339:$W$339,,$C361)/$F$325)))</f>
        <v>0</v>
      </c>
      <c r="H361" s="2">
        <f>IF($F$325="n/a",0,IF(H$327&lt;=$C361,0,IF(H$327&gt;($F$325+$C361),INDEX($D$339:$W$339,,$C361)-SUM($D361:G361),INDEX($D$339:$W$339,,$C361)/$F$325)))</f>
        <v>0</v>
      </c>
      <c r="I361" s="2">
        <f>IF($F$325="n/a",0,IF(I$327&lt;=$C361,0,IF(I$327&gt;($F$325+$C361),INDEX($D$339:$W$339,,$C361)-SUM($D361:H361),INDEX($D$339:$W$339,,$C361)/$F$325)))</f>
        <v>0</v>
      </c>
      <c r="J361" s="2">
        <f>IF($F$325="n/a",0,IF(J$327&lt;=$C361,0,IF(J$327&gt;($F$325+$C361),INDEX($D$339:$W$339,,$C361)-SUM($D361:I361),INDEX($D$339:$W$339,,$C361)/$F$325)))</f>
        <v>0</v>
      </c>
      <c r="K361" s="2">
        <f>IF($F$325="n/a",0,IF(K$327&lt;=$C361,0,IF(K$327&gt;($F$325+$C361),INDEX($D$339:$W$339,,$C361)-SUM($D361:J361),INDEX($D$339:$W$339,,$C361)/$F$325)))</f>
        <v>0</v>
      </c>
      <c r="L361" s="2">
        <f>IF($F$325="n/a",0,IF(L$327&lt;=$C361,0,IF(L$327&gt;($F$325+$C361),INDEX($D$339:$W$339,,$C361)-SUM($D361:K361),INDEX($D$339:$W$339,,$C361)/$F$325)))</f>
        <v>0</v>
      </c>
      <c r="M361" s="2">
        <f>IF($F$325="n/a",0,IF(M$327&lt;=$C361,0,IF(M$327&gt;($F$325+$C361),INDEX($D$339:$W$339,,$C361)-SUM($D361:L361),INDEX($D$339:$W$339,,$C361)/$F$325)))</f>
        <v>0</v>
      </c>
      <c r="N361" s="2">
        <f>IF($F$325="n/a",0,IF(N$327&lt;=$C361,0,IF(N$327&gt;($F$325+$C361),INDEX($D$339:$W$339,,$C361)-SUM($D361:M361),INDEX($D$339:$W$339,,$C361)/$F$325)))</f>
        <v>0</v>
      </c>
      <c r="O361" s="2">
        <f>IF($F$325="n/a",0,IF(O$327&lt;=$C361,0,IF(O$327&gt;($F$325+$C361),INDEX($D$339:$W$339,,$C361)-SUM($D361:N361),INDEX($D$339:$W$339,,$C361)/$F$325)))</f>
        <v>0</v>
      </c>
      <c r="P361" s="2">
        <f>IF($F$325="n/a",0,IF(P$327&lt;=$C361,0,IF(P$327&gt;($F$325+$C361),INDEX($D$339:$W$339,,$C361)-SUM($D361:O361),INDEX($D$339:$W$339,,$C361)/$F$325)))</f>
        <v>0</v>
      </c>
      <c r="Q361" s="2">
        <f>IF($F$325="n/a",0,IF(Q$327&lt;=$C361,0,IF(Q$327&gt;($F$325+$C361),INDEX($D$339:$W$339,,$C361)-SUM($D361:P361),INDEX($D$339:$W$339,,$C361)/$F$325)))</f>
        <v>0</v>
      </c>
      <c r="R361" s="2">
        <f>IF($F$325="n/a",0,IF(R$327&lt;=$C361,0,IF(R$327&gt;($F$325+$C361),INDEX($D$339:$W$339,,$C361)-SUM($D361:Q361),INDEX($D$339:$W$339,,$C361)/$F$325)))</f>
        <v>0</v>
      </c>
      <c r="S361" s="2">
        <f>IF($F$325="n/a",0,IF(S$327&lt;=$C361,0,IF(S$327&gt;($F$325+$C361),INDEX($D$339:$W$339,,$C361)-SUM($D361:R361),INDEX($D$339:$W$339,,$C361)/$F$325)))</f>
        <v>0</v>
      </c>
      <c r="T361" s="2">
        <f>IF($F$325="n/a",0,IF(T$327&lt;=$C361,0,IF(T$327&gt;($F$325+$C361),INDEX($D$339:$W$339,,$C361)-SUM($D361:S361),INDEX($D$339:$W$339,,$C361)/$F$325)))</f>
        <v>0</v>
      </c>
      <c r="U361" s="2">
        <f>IF($F$325="n/a",0,IF(U$327&lt;=$C361,0,IF(U$327&gt;($F$325+$C361),INDEX($D$339:$W$339,,$C361)-SUM($D361:T361),INDEX($D$339:$W$339,,$C361)/$F$325)))</f>
        <v>0</v>
      </c>
      <c r="V361" s="2">
        <f>IF($F$325="n/a",0,IF(V$327&lt;=$C361,0,IF(V$327&gt;($F$325+$C361),INDEX($D$339:$W$339,,$C361)-SUM($D361:U361),INDEX($D$339:$W$339,,$C361)/$F$325)))</f>
        <v>0</v>
      </c>
      <c r="W361" s="2">
        <f>IF($F$325="n/a",0,IF(W$327&lt;=$C361,0,IF(W$327&gt;($F$325+$C361),INDEX($D$339:$W$339,,$C361)-SUM($D361:V361),INDEX($D$339:$W$339,,$C361)/$F$325)))</f>
        <v>0</v>
      </c>
      <c r="X361" s="2">
        <f>IF($F$325="n/a",0,IF(X$327&lt;=$C361,0,IF(X$327&gt;($F$325+$C361),INDEX($D$339:$W$339,,$C361)-SUM($D361:W361),INDEX($D$339:$W$339,,$C361)/$F$325)))</f>
        <v>0</v>
      </c>
      <c r="Y361" s="2">
        <f>IF($F$325="n/a",0,IF(Y$327&lt;=$C361,0,IF(Y$327&gt;($F$325+$C361),INDEX($D$339:$W$339,,$C361)-SUM($D361:X361),INDEX($D$339:$W$339,,$C361)/$F$325)))</f>
        <v>0</v>
      </c>
      <c r="Z361" s="2">
        <f>IF($F$325="n/a",0,IF(Z$327&lt;=$C361,0,IF(Z$327&gt;($F$325+$C361),INDEX($D$339:$W$339,,$C361)-SUM($D361:Y361),INDEX($D$339:$W$339,,$C361)/$F$325)))</f>
        <v>0</v>
      </c>
      <c r="AA361" s="2">
        <f>IF($F$325="n/a",0,IF(AA$327&lt;=$C361,0,IF(AA$327&gt;($F$325+$C361),INDEX($D$339:$W$339,,$C361)-SUM($D361:Z361),INDEX($D$339:$W$339,,$C361)/$F$325)))</f>
        <v>0</v>
      </c>
      <c r="AB361" s="2">
        <f>IF($F$325="n/a",0,IF(AB$327&lt;=$C361,0,IF(AB$327&gt;($F$325+$C361),INDEX($D$339:$W$339,,$C361)-SUM($D361:AA361),INDEX($D$339:$W$339,,$C361)/$F$325)))</f>
        <v>0</v>
      </c>
      <c r="AC361" s="2">
        <f>IF($F$325="n/a",0,IF(AC$327&lt;=$C361,0,IF(AC$327&gt;($F$325+$C361),INDEX($D$339:$W$339,,$C361)-SUM($D361:AB361),INDEX($D$339:$W$339,,$C361)/$F$325)))</f>
        <v>0</v>
      </c>
      <c r="AD361" s="2">
        <f>IF($F$325="n/a",0,IF(AD$327&lt;=$C361,0,IF(AD$327&gt;($F$325+$C361),INDEX($D$339:$W$339,,$C361)-SUM($D361:AC361),INDEX($D$339:$W$339,,$C361)/$F$325)))</f>
        <v>0</v>
      </c>
      <c r="AE361" s="2">
        <f>IF($F$325="n/a",0,IF(AE$327&lt;=$C361,0,IF(AE$327&gt;($F$325+$C361),INDEX($D$339:$W$339,,$C361)-SUM($D361:AD361),INDEX($D$339:$W$339,,$C361)/$F$325)))</f>
        <v>0</v>
      </c>
      <c r="AF361" s="2">
        <f>IF($F$325="n/a",0,IF(AF$327&lt;=$C361,0,IF(AF$327&gt;($F$325+$C361),INDEX($D$339:$W$339,,$C361)-SUM($D361:AE361),INDEX($D$339:$W$339,,$C361)/$F$325)))</f>
        <v>0</v>
      </c>
      <c r="AG361" s="2">
        <f>IF($F$325="n/a",0,IF(AG$327&lt;=$C361,0,IF(AG$327&gt;($F$325+$C361),INDEX($D$339:$W$339,,$C361)-SUM($D361:AF361),INDEX($D$339:$W$339,,$C361)/$F$325)))</f>
        <v>0</v>
      </c>
      <c r="AH361" s="2">
        <f>IF($F$325="n/a",0,IF(AH$327&lt;=$C361,0,IF(AH$327&gt;($F$325+$C361),INDEX($D$339:$W$339,,$C361)-SUM($D361:AG361),INDEX($D$339:$W$339,,$C361)/$F$325)))</f>
        <v>0</v>
      </c>
      <c r="AI361" s="2">
        <f>IF($F$325="n/a",0,IF(AI$327&lt;=$C361,0,IF(AI$327&gt;($F$325+$C361),INDEX($D$339:$W$339,,$C361)-SUM($D361:AH361),INDEX($D$339:$W$339,,$C361)/$F$325)))</f>
        <v>0</v>
      </c>
      <c r="AJ361" s="2">
        <f>IF($F$325="n/a",0,IF(AJ$327&lt;=$C361,0,IF(AJ$327&gt;($F$325+$C361),INDEX($D$339:$W$339,,$C361)-SUM($D361:AI361),INDEX($D$339:$W$339,,$C361)/$F$325)))</f>
        <v>0</v>
      </c>
      <c r="AK361" s="2">
        <f>IF($F$325="n/a",0,IF(AK$327&lt;=$C361,0,IF(AK$327&gt;($F$325+$C361),INDEX($D$339:$W$339,,$C361)-SUM($D361:AJ361),INDEX($D$339:$W$339,,$C361)/$F$325)))</f>
        <v>0</v>
      </c>
      <c r="AL361" s="2">
        <f>IF($F$325="n/a",0,IF(AL$327&lt;=$C361,0,IF(AL$327&gt;($F$325+$C361),INDEX($D$339:$W$339,,$C361)-SUM($D361:AK361),INDEX($D$339:$W$339,,$C361)/$F$325)))</f>
        <v>0</v>
      </c>
      <c r="AM361" s="2">
        <f>IF($F$325="n/a",0,IF(AM$327&lt;=$C361,0,IF(AM$327&gt;($F$325+$C361),INDEX($D$339:$W$339,,$C361)-SUM($D361:AL361),INDEX($D$339:$W$339,,$C361)/$F$325)))</f>
        <v>0</v>
      </c>
      <c r="AN361" s="2">
        <f>IF($F$325="n/a",0,IF(AN$327&lt;=$C361,0,IF(AN$327&gt;($F$325+$C361),INDEX($D$339:$W$339,,$C361)-SUM($D361:AM361),INDEX($D$339:$W$339,,$C361)/$F$325)))</f>
        <v>0</v>
      </c>
      <c r="AO361" s="2">
        <f>IF($F$325="n/a",0,IF(AO$327&lt;=$C361,0,IF(AO$327&gt;($F$325+$C361),INDEX($D$339:$W$339,,$C361)-SUM($D361:AN361),INDEX($D$339:$W$339,,$C361)/$F$325)))</f>
        <v>0</v>
      </c>
      <c r="AP361" s="2">
        <f>IF($F$325="n/a",0,IF(AP$327&lt;=$C361,0,IF(AP$327&gt;($F$325+$C361),INDEX($D$339:$W$339,,$C361)-SUM($D361:AO361),INDEX($D$339:$W$339,,$C361)/$F$325)))</f>
        <v>0</v>
      </c>
      <c r="AQ361" s="2">
        <f>IF($F$325="n/a",0,IF(AQ$327&lt;=$C361,0,IF(AQ$327&gt;($F$325+$C361),INDEX($D$339:$W$339,,$C361)-SUM($D361:AP361),INDEX($D$339:$W$339,,$C361)/$F$325)))</f>
        <v>0</v>
      </c>
      <c r="AR361" s="2">
        <f>IF($F$325="n/a",0,IF(AR$327&lt;=$C361,0,IF(AR$327&gt;($F$325+$C361),INDEX($D$339:$W$339,,$C361)-SUM($D361:AQ361),INDEX($D$339:$W$339,,$C361)/$F$325)))</f>
        <v>0</v>
      </c>
      <c r="AS361" s="2">
        <f>IF($F$325="n/a",0,IF(AS$327&lt;=$C361,0,IF(AS$327&gt;($F$325+$C361),INDEX($D$339:$W$339,,$C361)-SUM($D361:AR361),INDEX($D$339:$W$339,,$C361)/$F$325)))</f>
        <v>0</v>
      </c>
      <c r="AT361" s="2">
        <f>IF($F$325="n/a",0,IF(AT$327&lt;=$C361,0,IF(AT$327&gt;($F$325+$C361),INDEX($D$339:$W$339,,$C361)-SUM($D361:AS361),INDEX($D$339:$W$339,,$C361)/$F$325)))</f>
        <v>0</v>
      </c>
      <c r="AU361" s="2">
        <f>IF($F$325="n/a",0,IF(AU$327&lt;=$C361,0,IF(AU$327&gt;($F$325+$C361),INDEX($D$339:$W$339,,$C361)-SUM($D361:AT361),INDEX($D$339:$W$339,,$C361)/$F$325)))</f>
        <v>0</v>
      </c>
      <c r="AV361" s="2">
        <f>IF($F$325="n/a",0,IF(AV$327&lt;=$C361,0,IF(AV$327&gt;($F$325+$C361),INDEX($D$339:$W$339,,$C361)-SUM($D361:AU361),INDEX($D$339:$W$339,,$C361)/$F$325)))</f>
        <v>0</v>
      </c>
      <c r="AW361" s="2">
        <f>IF($F$325="n/a",0,IF(AW$327&lt;=$C361,0,IF(AW$327&gt;($F$325+$C361),INDEX($D$339:$W$339,,$C361)-SUM($D361:AV361),INDEX($D$339:$W$339,,$C361)/$F$325)))</f>
        <v>0</v>
      </c>
      <c r="AX361" s="2">
        <f>IF($F$325="n/a",0,IF(AX$327&lt;=$C361,0,IF(AX$327&gt;($F$325+$C361),INDEX($D$339:$W$339,,$C361)-SUM($D361:AW361),INDEX($D$339:$W$339,,$C361)/$F$325)))</f>
        <v>0</v>
      </c>
      <c r="AY361" s="2">
        <f>IF($F$325="n/a",0,IF(AY$327&lt;=$C361,0,IF(AY$327&gt;($F$325+$C361),INDEX($D$339:$W$339,,$C361)-SUM($D361:AX361),INDEX($D$339:$W$339,,$C361)/$F$325)))</f>
        <v>0</v>
      </c>
      <c r="AZ361" s="2">
        <f>IF($F$325="n/a",0,IF(AZ$327&lt;=$C361,0,IF(AZ$327&gt;($F$325+$C361),INDEX($D$339:$W$339,,$C361)-SUM($D361:AY361),INDEX($D$339:$W$339,,$C361)/$F$325)))</f>
        <v>0</v>
      </c>
      <c r="BA361" s="2">
        <f>IF($F$325="n/a",0,IF(BA$327&lt;=$C361,0,IF(BA$327&gt;($F$325+$C361),INDEX($D$339:$W$339,,$C361)-SUM($D361:AZ361),INDEX($D$339:$W$339,,$C361)/$F$325)))</f>
        <v>0</v>
      </c>
      <c r="BB361" s="2">
        <f>IF($F$325="n/a",0,IF(BB$327&lt;=$C361,0,IF(BB$327&gt;($F$325+$C361),INDEX($D$339:$W$339,,$C361)-SUM($D361:BA361),INDEX($D$339:$W$339,,$C361)/$F$325)))</f>
        <v>0</v>
      </c>
      <c r="BC361" s="2">
        <f>IF($F$325="n/a",0,IF(BC$327&lt;=$C361,0,IF(BC$327&gt;($F$325+$C361),INDEX($D$339:$W$339,,$C361)-SUM($D361:BB361),INDEX($D$339:$W$339,,$C361)/$F$325)))</f>
        <v>0</v>
      </c>
      <c r="BD361" s="2">
        <f>IF($F$325="n/a",0,IF(BD$327&lt;=$C361,0,IF(BD$327&gt;($F$325+$C361),INDEX($D$339:$W$339,,$C361)-SUM($D361:BC361),INDEX($D$339:$W$339,,$C361)/$F$325)))</f>
        <v>0</v>
      </c>
      <c r="BE361" s="2">
        <f>IF($F$325="n/a",0,IF(BE$327&lt;=$C361,0,IF(BE$327&gt;($F$325+$C361),INDEX($D$339:$W$339,,$C361)-SUM($D361:BD361),INDEX($D$339:$W$339,,$C361)/$F$325)))</f>
        <v>0</v>
      </c>
      <c r="BF361" s="2">
        <f>IF($F$325="n/a",0,IF(BF$327&lt;=$C361,0,IF(BF$327&gt;($F$325+$C361),INDEX($D$339:$W$339,,$C361)-SUM($D361:BE361),INDEX($D$339:$W$339,,$C361)/$F$325)))</f>
        <v>0</v>
      </c>
      <c r="BG361" s="2">
        <f>IF($F$325="n/a",0,IF(BG$327&lt;=$C361,0,IF(BG$327&gt;($F$325+$C361),INDEX($D$339:$W$339,,$C361)-SUM($D361:BF361),INDEX($D$339:$W$339,,$C361)/$F$325)))</f>
        <v>0</v>
      </c>
      <c r="BH361" s="2">
        <f>IF($F$325="n/a",0,IF(BH$327&lt;=$C361,0,IF(BH$327&gt;($F$325+$C361),INDEX($D$339:$W$339,,$C361)-SUM($D361:BG361),INDEX($D$339:$W$339,,$C361)/$F$325)))</f>
        <v>0</v>
      </c>
      <c r="BI361" s="2">
        <f>IF($F$325="n/a",0,IF(BI$327&lt;=$C361,0,IF(BI$327&gt;($F$325+$C361),INDEX($D$339:$W$339,,$C361)-SUM($D361:BH361),INDEX($D$339:$W$339,,$C361)/$F$325)))</f>
        <v>0</v>
      </c>
      <c r="BJ361" s="2">
        <f>IF($F$325="n/a",0,IF(BJ$327&lt;=$C361,0,IF(BJ$327&gt;($F$325+$C361),INDEX($D$339:$W$339,,$C361)-SUM($D361:BI361),INDEX($D$339:$W$339,,$C361)/$F$325)))</f>
        <v>0</v>
      </c>
      <c r="BK361" s="2">
        <f>IF($F$325="n/a",0,IF(BK$327&lt;=$C361,0,IF(BK$327&gt;($F$325+$C361),INDEX($D$339:$W$339,,$C361)-SUM($D361:BJ361),INDEX($D$339:$W$339,,$C361)/$F$325)))</f>
        <v>0</v>
      </c>
      <c r="BL361" s="2">
        <f>IF($F$325="n/a",0,IF(BL$327&lt;=$C361,0,IF(BL$327&gt;($F$325+$C361),INDEX($D$339:$W$339,,$C361)-SUM($D361:BK361),INDEX($D$339:$W$339,,$C361)/$F$325)))</f>
        <v>0</v>
      </c>
      <c r="BM361" s="2">
        <f>IF($F$325="n/a",0,IF(BM$327&lt;=$C361,0,IF(BM$327&gt;($F$325+$C361),INDEX($D$339:$W$339,,$C361)-SUM($D361:BL361),INDEX($D$339:$W$339,,$C361)/$F$325)))</f>
        <v>0</v>
      </c>
      <c r="BN361" s="2">
        <f>IF($F$325="n/a",0,IF(BN$327&lt;=$C361,0,IF(BN$327&gt;($F$325+$C361),INDEX($D$339:$W$339,,$C361)-SUM($D361:BM361),INDEX($D$339:$W$339,,$C361)/$F$325)))</f>
        <v>0</v>
      </c>
      <c r="BO361" s="2">
        <f>IF($F$325="n/a",0,IF(BO$327&lt;=$C361,0,IF(BO$327&gt;($F$325+$C361),INDEX($D$339:$W$339,,$C361)-SUM($D361:BN361),INDEX($D$339:$W$339,,$C361)/$F$325)))</f>
        <v>0</v>
      </c>
      <c r="BP361" s="2">
        <f>IF($F$325="n/a",0,IF(BP$327&lt;=$C361,0,IF(BP$327&gt;($F$325+$C361),INDEX($D$339:$W$339,,$C361)-SUM($D361:BO361),INDEX($D$339:$W$339,,$C361)/$F$325)))</f>
        <v>0</v>
      </c>
      <c r="BQ361" s="2">
        <f>IF($F$325="n/a",0,IF(BQ$327&lt;=$C361,0,IF(BQ$327&gt;($F$325+$C361),INDEX($D$339:$W$339,,$C361)-SUM($D361:BP361),INDEX($D$339:$W$339,,$C361)/$F$325)))</f>
        <v>0</v>
      </c>
      <c r="BR361" s="2">
        <f>IF($F$325="n/a",0,IF(BR$327&lt;=$C361,0,IF(BR$327&gt;($F$325+$C361),INDEX($D$339:$W$339,,$C361)-SUM($D361:BQ361),INDEX($D$339:$W$339,,$C361)/$F$325)))</f>
        <v>0</v>
      </c>
      <c r="BS361" s="2">
        <f>IF($F$325="n/a",0,IF(BS$327&lt;=$C361,0,IF(BS$327&gt;($F$325+$C361),INDEX($D$339:$W$339,,$C361)-SUM($D361:BR361),INDEX($D$339:$W$339,,$C361)/$F$325)))</f>
        <v>0</v>
      </c>
    </row>
    <row r="362" spans="2:71">
      <c r="B362" s="24"/>
      <c r="C362" s="24"/>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2:71">
      <c r="B363" t="s">
        <v>26</v>
      </c>
      <c r="D363" s="2">
        <f>SUM(D342:D361)</f>
        <v>0</v>
      </c>
      <c r="E363" s="2">
        <f t="shared" ref="E363:BK363" si="166">SUM(E342:E361)</f>
        <v>0.96426108105391484</v>
      </c>
      <c r="F363" s="2">
        <f t="shared" si="166"/>
        <v>1.5006960349864125</v>
      </c>
      <c r="G363" s="2">
        <f t="shared" si="166"/>
        <v>2.6156321772872975</v>
      </c>
      <c r="H363" s="2">
        <f t="shared" si="166"/>
        <v>3.4752362756212207</v>
      </c>
      <c r="I363" s="2">
        <f t="shared" si="166"/>
        <v>4.5739746171016549</v>
      </c>
      <c r="J363" s="2">
        <f t="shared" si="166"/>
        <v>4.0949559196774254</v>
      </c>
      <c r="K363" s="2">
        <f t="shared" si="166"/>
        <v>4.4466716167870413</v>
      </c>
      <c r="L363" s="2">
        <f t="shared" si="166"/>
        <v>6.2243515991696663</v>
      </c>
      <c r="M363" s="2">
        <f t="shared" si="166"/>
        <v>3.925612104217818</v>
      </c>
      <c r="N363" s="2">
        <f t="shared" si="166"/>
        <v>1.7027606370096802</v>
      </c>
      <c r="O363" s="2">
        <f t="shared" si="166"/>
        <v>3.7126895665764206</v>
      </c>
      <c r="P363" s="2">
        <f t="shared" si="166"/>
        <v>3.0259930492405216</v>
      </c>
      <c r="Q363" s="2">
        <f t="shared" si="166"/>
        <v>1.1356096613777105</v>
      </c>
      <c r="R363" s="2">
        <f t="shared" si="166"/>
        <v>0.40886929734491728</v>
      </c>
      <c r="S363" s="2">
        <f t="shared" si="166"/>
        <v>0.83911324001289311</v>
      </c>
      <c r="T363" s="2">
        <f t="shared" si="166"/>
        <v>4.4408920985006262E-16</v>
      </c>
      <c r="U363" s="2">
        <f t="shared" si="166"/>
        <v>0</v>
      </c>
      <c r="V363" s="2">
        <f t="shared" si="166"/>
        <v>0</v>
      </c>
      <c r="W363" s="2">
        <f t="shared" si="166"/>
        <v>0</v>
      </c>
      <c r="X363" s="2">
        <f t="shared" si="166"/>
        <v>0</v>
      </c>
      <c r="Y363" s="2">
        <f t="shared" si="166"/>
        <v>0</v>
      </c>
      <c r="Z363" s="2">
        <f t="shared" si="166"/>
        <v>0</v>
      </c>
      <c r="AA363" s="2">
        <f t="shared" si="166"/>
        <v>0</v>
      </c>
      <c r="AB363" s="2">
        <f t="shared" si="166"/>
        <v>0</v>
      </c>
      <c r="AC363" s="2">
        <f t="shared" si="166"/>
        <v>0</v>
      </c>
      <c r="AD363" s="2">
        <f t="shared" si="166"/>
        <v>0</v>
      </c>
      <c r="AE363" s="2">
        <f t="shared" si="166"/>
        <v>0</v>
      </c>
      <c r="AF363" s="2">
        <f t="shared" si="166"/>
        <v>0</v>
      </c>
      <c r="AG363" s="2">
        <f t="shared" si="166"/>
        <v>0</v>
      </c>
      <c r="AH363" s="2">
        <f t="shared" si="166"/>
        <v>0</v>
      </c>
      <c r="AI363" s="2">
        <f t="shared" si="166"/>
        <v>0</v>
      </c>
      <c r="AJ363" s="2">
        <f t="shared" si="166"/>
        <v>0</v>
      </c>
      <c r="AK363" s="2">
        <f t="shared" si="166"/>
        <v>0</v>
      </c>
      <c r="AL363" s="2">
        <f t="shared" si="166"/>
        <v>0</v>
      </c>
      <c r="AM363" s="2">
        <f t="shared" si="166"/>
        <v>0</v>
      </c>
      <c r="AN363" s="2">
        <f t="shared" si="166"/>
        <v>0</v>
      </c>
      <c r="AO363" s="2">
        <f t="shared" si="166"/>
        <v>0</v>
      </c>
      <c r="AP363" s="2">
        <f t="shared" si="166"/>
        <v>0</v>
      </c>
      <c r="AQ363" s="2">
        <f t="shared" si="166"/>
        <v>0</v>
      </c>
      <c r="AR363" s="2">
        <f t="shared" si="166"/>
        <v>0</v>
      </c>
      <c r="AS363" s="2">
        <f t="shared" si="166"/>
        <v>0</v>
      </c>
      <c r="AT363" s="2">
        <f t="shared" si="166"/>
        <v>0</v>
      </c>
      <c r="AU363" s="2">
        <f t="shared" si="166"/>
        <v>0</v>
      </c>
      <c r="AV363" s="2">
        <f t="shared" si="166"/>
        <v>0</v>
      </c>
      <c r="AW363" s="2">
        <f t="shared" si="166"/>
        <v>0</v>
      </c>
      <c r="AX363" s="2">
        <f t="shared" si="166"/>
        <v>0</v>
      </c>
      <c r="AY363" s="2">
        <f t="shared" si="166"/>
        <v>0</v>
      </c>
      <c r="AZ363" s="2">
        <f t="shared" si="166"/>
        <v>0</v>
      </c>
      <c r="BA363" s="2">
        <f t="shared" si="166"/>
        <v>0</v>
      </c>
      <c r="BB363" s="2">
        <f t="shared" si="166"/>
        <v>0</v>
      </c>
      <c r="BC363" s="2">
        <f t="shared" si="166"/>
        <v>0</v>
      </c>
      <c r="BD363" s="2">
        <f t="shared" si="166"/>
        <v>0</v>
      </c>
      <c r="BE363" s="2">
        <f t="shared" si="166"/>
        <v>0</v>
      </c>
      <c r="BF363" s="2">
        <f t="shared" si="166"/>
        <v>0</v>
      </c>
      <c r="BG363" s="2">
        <f t="shared" si="166"/>
        <v>0</v>
      </c>
      <c r="BH363" s="2">
        <f t="shared" si="166"/>
        <v>0</v>
      </c>
      <c r="BI363" s="2">
        <f t="shared" si="166"/>
        <v>0</v>
      </c>
      <c r="BJ363" s="2">
        <f t="shared" si="166"/>
        <v>0</v>
      </c>
      <c r="BK363" s="2">
        <f t="shared" si="166"/>
        <v>0</v>
      </c>
      <c r="BL363" s="2">
        <f t="shared" ref="BL363:BP363" si="167">SUM(BL342:BL361)</f>
        <v>0</v>
      </c>
      <c r="BM363" s="2">
        <f t="shared" si="167"/>
        <v>0</v>
      </c>
      <c r="BN363" s="2">
        <f t="shared" si="167"/>
        <v>0</v>
      </c>
      <c r="BO363" s="2">
        <f t="shared" si="167"/>
        <v>0</v>
      </c>
      <c r="BP363" s="2">
        <f t="shared" si="167"/>
        <v>0</v>
      </c>
      <c r="BQ363" s="2">
        <f t="shared" ref="BQ363:BS363" si="168">SUM(BQ342:BQ361)</f>
        <v>0</v>
      </c>
      <c r="BR363" s="2">
        <f t="shared" si="168"/>
        <v>0</v>
      </c>
      <c r="BS363" s="2">
        <f t="shared" si="168"/>
        <v>0</v>
      </c>
    </row>
    <row r="364" spans="2:71">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2:71">
      <c r="B365" s="63" t="s">
        <v>123</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2:71">
      <c r="B366" s="67" t="s">
        <v>66</v>
      </c>
      <c r="D366" s="2"/>
      <c r="E366" s="2"/>
      <c r="F366" s="2"/>
      <c r="G366" s="2"/>
      <c r="H366" s="2"/>
      <c r="I366" s="2"/>
      <c r="J366" s="2"/>
      <c r="K366" s="2"/>
      <c r="L366" s="2"/>
      <c r="M366" s="43"/>
      <c r="N366" s="268">
        <f>Inputs!$N82/Inputs!N$5</f>
        <v>0.66479823051149434</v>
      </c>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2:71">
      <c r="B367" s="63" t="s">
        <v>95</v>
      </c>
      <c r="C367">
        <v>10</v>
      </c>
      <c r="D367" s="2"/>
      <c r="E367" s="2"/>
      <c r="F367" s="2"/>
      <c r="G367" s="2"/>
      <c r="H367" s="2"/>
      <c r="I367" s="2"/>
      <c r="J367" s="2"/>
      <c r="K367" s="2"/>
      <c r="L367" s="2"/>
      <c r="M367" s="2"/>
      <c r="N367" s="183">
        <v>0</v>
      </c>
      <c r="O367" s="268">
        <f>IF(O$23&gt;($F325-5.5+$C367),$N366-SUM($M367:N367),$N366/($F325-5.5))</f>
        <v>0.66479823051149434</v>
      </c>
      <c r="P367" s="268">
        <f>IF(P$23&gt;($F325-5.5+$C367),$N366-SUM($M367:O367),$N366/($F325-5.5))</f>
        <v>0</v>
      </c>
      <c r="Q367" s="268">
        <f>IF(Q$23&gt;($F325-5.5+$C367),$N366-SUM($M367:P367),$N366/($F325-5.5))</f>
        <v>0</v>
      </c>
      <c r="R367" s="268">
        <f>IF(R$23&gt;($F325-5.5+$C367),$N366-SUM($M367:Q367),$N366/($F325-5.5))</f>
        <v>0</v>
      </c>
      <c r="S367" s="268">
        <f>IF(S$23&gt;($F325-5.5+$C367),$N366-SUM($M367:R367),$N366/($F325-5.5))</f>
        <v>0</v>
      </c>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2:71">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2:71">
      <c r="B369" t="s">
        <v>24</v>
      </c>
      <c r="D369" s="2">
        <f>D330+D363</f>
        <v>34.275644401485252</v>
      </c>
      <c r="E369" s="2">
        <f t="shared" ref="E369:M369" si="169">E330+E363</f>
        <v>0.96426108105391484</v>
      </c>
      <c r="F369" s="2">
        <f t="shared" si="169"/>
        <v>1.5006960349864125</v>
      </c>
      <c r="G369" s="2">
        <f t="shared" si="169"/>
        <v>2.6156321772872975</v>
      </c>
      <c r="H369" s="2">
        <f t="shared" si="169"/>
        <v>3.4752362756212207</v>
      </c>
      <c r="I369" s="2">
        <f t="shared" si="169"/>
        <v>-1.7309990694726416</v>
      </c>
      <c r="J369" s="2">
        <f t="shared" si="169"/>
        <v>4.0949559196774263</v>
      </c>
      <c r="K369" s="2">
        <f t="shared" si="169"/>
        <v>4.4466716167870413</v>
      </c>
      <c r="L369" s="2">
        <f t="shared" si="169"/>
        <v>6.2243515991696663</v>
      </c>
      <c r="M369" s="2">
        <f t="shared" si="169"/>
        <v>3.925612104217818</v>
      </c>
      <c r="N369" s="141">
        <f>N330+N363+N367</f>
        <v>1.7027606370096802</v>
      </c>
      <c r="O369" s="43">
        <f t="shared" ref="O369:BK369" si="170">O330+O363+O367</f>
        <v>4.3774877970879151</v>
      </c>
      <c r="P369" s="43">
        <f t="shared" si="170"/>
        <v>3.0259930492405216</v>
      </c>
      <c r="Q369" s="43">
        <f t="shared" si="170"/>
        <v>1.1356096613777105</v>
      </c>
      <c r="R369" s="43">
        <f t="shared" si="170"/>
        <v>0.40886929734491728</v>
      </c>
      <c r="S369" s="43">
        <f t="shared" si="170"/>
        <v>0.83911324001289311</v>
      </c>
      <c r="T369" s="43">
        <f t="shared" si="170"/>
        <v>4.4408920985006262E-16</v>
      </c>
      <c r="U369" s="43">
        <f t="shared" si="170"/>
        <v>0</v>
      </c>
      <c r="V369" s="43">
        <f t="shared" si="170"/>
        <v>0</v>
      </c>
      <c r="W369" s="43">
        <f t="shared" si="170"/>
        <v>0</v>
      </c>
      <c r="X369" s="43">
        <f t="shared" si="170"/>
        <v>0</v>
      </c>
      <c r="Y369" s="43">
        <f t="shared" si="170"/>
        <v>0</v>
      </c>
      <c r="Z369" s="43">
        <f t="shared" si="170"/>
        <v>0</v>
      </c>
      <c r="AA369" s="43">
        <f t="shared" si="170"/>
        <v>0</v>
      </c>
      <c r="AB369" s="43">
        <f t="shared" si="170"/>
        <v>0</v>
      </c>
      <c r="AC369" s="43">
        <f t="shared" si="170"/>
        <v>0</v>
      </c>
      <c r="AD369" s="43">
        <f t="shared" si="170"/>
        <v>0</v>
      </c>
      <c r="AE369" s="43">
        <f t="shared" si="170"/>
        <v>0</v>
      </c>
      <c r="AF369" s="43">
        <f t="shared" si="170"/>
        <v>0</v>
      </c>
      <c r="AG369" s="43">
        <f t="shared" si="170"/>
        <v>0</v>
      </c>
      <c r="AH369" s="43">
        <f t="shared" si="170"/>
        <v>0</v>
      </c>
      <c r="AI369" s="43">
        <f t="shared" si="170"/>
        <v>0</v>
      </c>
      <c r="AJ369" s="43">
        <f t="shared" si="170"/>
        <v>0</v>
      </c>
      <c r="AK369" s="43">
        <f t="shared" si="170"/>
        <v>0</v>
      </c>
      <c r="AL369" s="43">
        <f t="shared" si="170"/>
        <v>0</v>
      </c>
      <c r="AM369" s="43">
        <f t="shared" si="170"/>
        <v>0</v>
      </c>
      <c r="AN369" s="43">
        <f t="shared" si="170"/>
        <v>0</v>
      </c>
      <c r="AO369" s="43">
        <f t="shared" si="170"/>
        <v>0</v>
      </c>
      <c r="AP369" s="43">
        <f t="shared" si="170"/>
        <v>0</v>
      </c>
      <c r="AQ369" s="43">
        <f t="shared" si="170"/>
        <v>0</v>
      </c>
      <c r="AR369" s="43">
        <f t="shared" si="170"/>
        <v>0</v>
      </c>
      <c r="AS369" s="43">
        <f t="shared" si="170"/>
        <v>0</v>
      </c>
      <c r="AT369" s="43">
        <f t="shared" si="170"/>
        <v>0</v>
      </c>
      <c r="AU369" s="43">
        <f t="shared" si="170"/>
        <v>0</v>
      </c>
      <c r="AV369" s="43">
        <f t="shared" si="170"/>
        <v>0</v>
      </c>
      <c r="AW369" s="43">
        <f t="shared" si="170"/>
        <v>0</v>
      </c>
      <c r="AX369" s="43">
        <f t="shared" si="170"/>
        <v>0</v>
      </c>
      <c r="AY369" s="43">
        <f t="shared" si="170"/>
        <v>0</v>
      </c>
      <c r="AZ369" s="43">
        <f t="shared" si="170"/>
        <v>0</v>
      </c>
      <c r="BA369" s="43">
        <f t="shared" si="170"/>
        <v>0</v>
      </c>
      <c r="BB369" s="43">
        <f t="shared" si="170"/>
        <v>0</v>
      </c>
      <c r="BC369" s="43">
        <f t="shared" si="170"/>
        <v>0</v>
      </c>
      <c r="BD369" s="43">
        <f t="shared" si="170"/>
        <v>0</v>
      </c>
      <c r="BE369" s="43">
        <f t="shared" si="170"/>
        <v>0</v>
      </c>
      <c r="BF369" s="43">
        <f t="shared" si="170"/>
        <v>0</v>
      </c>
      <c r="BG369" s="43">
        <f t="shared" si="170"/>
        <v>0</v>
      </c>
      <c r="BH369" s="43">
        <f t="shared" si="170"/>
        <v>0</v>
      </c>
      <c r="BI369" s="43">
        <f t="shared" si="170"/>
        <v>0</v>
      </c>
      <c r="BJ369" s="43">
        <f t="shared" si="170"/>
        <v>0</v>
      </c>
      <c r="BK369" s="43">
        <f t="shared" si="170"/>
        <v>0</v>
      </c>
      <c r="BL369" s="43">
        <f t="shared" ref="BL369:BP369" si="171">BL330+BL363+BL367</f>
        <v>0</v>
      </c>
      <c r="BM369" s="43">
        <f t="shared" si="171"/>
        <v>0</v>
      </c>
      <c r="BN369" s="43">
        <f t="shared" si="171"/>
        <v>0</v>
      </c>
      <c r="BO369" s="43">
        <f t="shared" si="171"/>
        <v>0</v>
      </c>
      <c r="BP369" s="43">
        <f t="shared" si="171"/>
        <v>0</v>
      </c>
      <c r="BQ369" s="43">
        <f t="shared" ref="BQ369:BS369" si="172">BQ330+BQ363+BQ367</f>
        <v>0</v>
      </c>
      <c r="BR369" s="43">
        <f t="shared" si="172"/>
        <v>0</v>
      </c>
      <c r="BS369" s="43">
        <f t="shared" si="172"/>
        <v>0</v>
      </c>
    </row>
    <row r="370" spans="2:71">
      <c r="B370" t="s">
        <v>25</v>
      </c>
      <c r="D370" s="2">
        <f>D339-D363</f>
        <v>4.8213054052695741</v>
      </c>
      <c r="E370" s="2">
        <f>E339-E363+D370</f>
        <v>6.5392190938781471</v>
      </c>
      <c r="F370" s="2">
        <f t="shared" ref="F370:H370" si="173">F339-F363+E370</f>
        <v>10.61320377039616</v>
      </c>
      <c r="G370" s="2">
        <f t="shared" si="173"/>
        <v>12.295592084778479</v>
      </c>
      <c r="H370" s="2">
        <f t="shared" si="173"/>
        <v>14.314047516559427</v>
      </c>
      <c r="I370" s="2">
        <f t="shared" ref="I370" si="174">I339-I363+H370</f>
        <v>12.166284817606204</v>
      </c>
      <c r="J370" s="2">
        <f t="shared" ref="J370" si="175">J339-J363+I370</f>
        <v>12.512082153139346</v>
      </c>
      <c r="K370" s="2">
        <f t="shared" ref="K370" si="176">K339-K363+J370</f>
        <v>22.528491159769857</v>
      </c>
      <c r="L370" s="2">
        <f t="shared" ref="L370" si="177">L339-L363+K370</f>
        <v>9.108462577510565</v>
      </c>
      <c r="M370" s="43">
        <f>M339-M363+L370+M366</f>
        <v>8.0760880297026283</v>
      </c>
      <c r="N370" s="43">
        <f>N339-N363+M370-N367+N366</f>
        <v>9.7870730450639627</v>
      </c>
      <c r="O370" s="43">
        <f t="shared" ref="O370:BK370" si="178">O339-O363+N370-O367</f>
        <v>5.4095852479760476</v>
      </c>
      <c r="P370" s="43">
        <f t="shared" si="178"/>
        <v>2.383592198735526</v>
      </c>
      <c r="Q370" s="43">
        <f t="shared" si="178"/>
        <v>1.2479825373578155</v>
      </c>
      <c r="R370" s="43">
        <f t="shared" si="178"/>
        <v>0.83911324001289822</v>
      </c>
      <c r="S370" s="43">
        <f t="shared" si="178"/>
        <v>5.1070259132757201E-15</v>
      </c>
      <c r="T370" s="43">
        <f t="shared" si="178"/>
        <v>4.6629367034256575E-15</v>
      </c>
      <c r="U370" s="43">
        <f t="shared" si="178"/>
        <v>4.6629367034256575E-15</v>
      </c>
      <c r="V370" s="43">
        <f t="shared" si="178"/>
        <v>4.6629367034256575E-15</v>
      </c>
      <c r="W370" s="43">
        <f t="shared" si="178"/>
        <v>4.6629367034256575E-15</v>
      </c>
      <c r="X370" s="43">
        <f t="shared" si="178"/>
        <v>4.6629367034256575E-15</v>
      </c>
      <c r="Y370" s="43">
        <f t="shared" si="178"/>
        <v>4.6629367034256575E-15</v>
      </c>
      <c r="Z370" s="43">
        <f t="shared" si="178"/>
        <v>4.6629367034256575E-15</v>
      </c>
      <c r="AA370" s="43">
        <f t="shared" si="178"/>
        <v>4.6629367034256575E-15</v>
      </c>
      <c r="AB370" s="43">
        <f t="shared" si="178"/>
        <v>4.6629367034256575E-15</v>
      </c>
      <c r="AC370" s="43">
        <f t="shared" si="178"/>
        <v>4.6629367034256575E-15</v>
      </c>
      <c r="AD370" s="43">
        <f t="shared" si="178"/>
        <v>4.6629367034256575E-15</v>
      </c>
      <c r="AE370" s="43">
        <f t="shared" si="178"/>
        <v>4.6629367034256575E-15</v>
      </c>
      <c r="AF370" s="43">
        <f t="shared" si="178"/>
        <v>4.6629367034256575E-15</v>
      </c>
      <c r="AG370" s="43">
        <f t="shared" si="178"/>
        <v>4.6629367034256575E-15</v>
      </c>
      <c r="AH370" s="43">
        <f t="shared" si="178"/>
        <v>4.6629367034256575E-15</v>
      </c>
      <c r="AI370" s="43">
        <f t="shared" si="178"/>
        <v>4.6629367034256575E-15</v>
      </c>
      <c r="AJ370" s="43">
        <f t="shared" si="178"/>
        <v>4.6629367034256575E-15</v>
      </c>
      <c r="AK370" s="43">
        <f t="shared" si="178"/>
        <v>4.6629367034256575E-15</v>
      </c>
      <c r="AL370" s="43">
        <f t="shared" si="178"/>
        <v>4.6629367034256575E-15</v>
      </c>
      <c r="AM370" s="43">
        <f t="shared" si="178"/>
        <v>4.6629367034256575E-15</v>
      </c>
      <c r="AN370" s="43">
        <f t="shared" si="178"/>
        <v>4.6629367034256575E-15</v>
      </c>
      <c r="AO370" s="43">
        <f t="shared" si="178"/>
        <v>4.6629367034256575E-15</v>
      </c>
      <c r="AP370" s="43">
        <f t="shared" si="178"/>
        <v>4.6629367034256575E-15</v>
      </c>
      <c r="AQ370" s="43">
        <f t="shared" si="178"/>
        <v>4.6629367034256575E-15</v>
      </c>
      <c r="AR370" s="43">
        <f t="shared" si="178"/>
        <v>4.6629367034256575E-15</v>
      </c>
      <c r="AS370" s="43">
        <f t="shared" si="178"/>
        <v>4.6629367034256575E-15</v>
      </c>
      <c r="AT370" s="43">
        <f t="shared" si="178"/>
        <v>4.6629367034256575E-15</v>
      </c>
      <c r="AU370" s="43">
        <f t="shared" si="178"/>
        <v>4.6629367034256575E-15</v>
      </c>
      <c r="AV370" s="43">
        <f t="shared" si="178"/>
        <v>4.6629367034256575E-15</v>
      </c>
      <c r="AW370" s="43">
        <f t="shared" si="178"/>
        <v>4.6629367034256575E-15</v>
      </c>
      <c r="AX370" s="43">
        <f t="shared" si="178"/>
        <v>4.6629367034256575E-15</v>
      </c>
      <c r="AY370" s="43">
        <f t="shared" si="178"/>
        <v>4.6629367034256575E-15</v>
      </c>
      <c r="AZ370" s="43">
        <f t="shared" si="178"/>
        <v>4.6629367034256575E-15</v>
      </c>
      <c r="BA370" s="43">
        <f t="shared" si="178"/>
        <v>4.6629367034256575E-15</v>
      </c>
      <c r="BB370" s="43">
        <f t="shared" si="178"/>
        <v>4.6629367034256575E-15</v>
      </c>
      <c r="BC370" s="43">
        <f t="shared" si="178"/>
        <v>4.6629367034256575E-15</v>
      </c>
      <c r="BD370" s="43">
        <f t="shared" si="178"/>
        <v>4.6629367034256575E-15</v>
      </c>
      <c r="BE370" s="43">
        <f t="shared" si="178"/>
        <v>4.6629367034256575E-15</v>
      </c>
      <c r="BF370" s="43">
        <f t="shared" si="178"/>
        <v>4.6629367034256575E-15</v>
      </c>
      <c r="BG370" s="43">
        <f t="shared" si="178"/>
        <v>4.6629367034256575E-15</v>
      </c>
      <c r="BH370" s="43">
        <f t="shared" si="178"/>
        <v>4.6629367034256575E-15</v>
      </c>
      <c r="BI370" s="43">
        <f t="shared" si="178"/>
        <v>4.6629367034256575E-15</v>
      </c>
      <c r="BJ370" s="43">
        <f t="shared" si="178"/>
        <v>4.6629367034256575E-15</v>
      </c>
      <c r="BK370" s="43">
        <f t="shared" si="178"/>
        <v>4.6629367034256575E-15</v>
      </c>
      <c r="BL370" s="43">
        <f t="shared" ref="BL370" si="179">BL339-BL363+BK370-BL367</f>
        <v>4.6629367034256575E-15</v>
      </c>
      <c r="BM370" s="43">
        <f t="shared" ref="BM370" si="180">BM339-BM363+BL370-BM367</f>
        <v>4.6629367034256575E-15</v>
      </c>
      <c r="BN370" s="43">
        <f t="shared" ref="BN370" si="181">BN339-BN363+BM370-BN367</f>
        <v>4.6629367034256575E-15</v>
      </c>
      <c r="BO370" s="43">
        <f t="shared" ref="BO370" si="182">BO339-BO363+BN370-BO367</f>
        <v>4.6629367034256575E-15</v>
      </c>
      <c r="BP370" s="43">
        <f t="shared" ref="BP370:BQ370" si="183">BP339-BP363+BO370-BP367</f>
        <v>4.6629367034256575E-15</v>
      </c>
      <c r="BQ370" s="43">
        <f t="shared" si="183"/>
        <v>4.6629367034256575E-15</v>
      </c>
      <c r="BR370" s="43">
        <f t="shared" ref="BR370" si="184">BR339-BR363+BQ370-BR367</f>
        <v>4.6629367034256575E-15</v>
      </c>
      <c r="BS370" s="43">
        <f t="shared" ref="BS370" si="185">BS339-BS363+BR370-BS367</f>
        <v>4.6629367034256575E-15</v>
      </c>
    </row>
    <row r="371" spans="2:71">
      <c r="B371" t="s">
        <v>27</v>
      </c>
      <c r="D371" s="2">
        <f>D336+D370</f>
        <v>4.8213054052695741</v>
      </c>
      <c r="E371" s="2">
        <f t="shared" ref="E371:BK371" si="186">E336+E370</f>
        <v>6.5392190938781471</v>
      </c>
      <c r="F371" s="2">
        <f t="shared" si="186"/>
        <v>10.61320377039616</v>
      </c>
      <c r="G371" s="2">
        <f t="shared" si="186"/>
        <v>12.295592084778479</v>
      </c>
      <c r="H371" s="2">
        <f t="shared" si="186"/>
        <v>8.0090738299851303</v>
      </c>
      <c r="I371" s="2">
        <f t="shared" si="186"/>
        <v>12.166284817606204</v>
      </c>
      <c r="J371" s="2">
        <f t="shared" si="186"/>
        <v>12.512082153139346</v>
      </c>
      <c r="K371" s="2">
        <f t="shared" si="186"/>
        <v>22.528491159769857</v>
      </c>
      <c r="L371" s="2">
        <f t="shared" si="186"/>
        <v>9.108462577510565</v>
      </c>
      <c r="M371" s="2">
        <f t="shared" si="186"/>
        <v>8.0760880297026283</v>
      </c>
      <c r="N371" s="2">
        <f t="shared" si="186"/>
        <v>9.7870730450639627</v>
      </c>
      <c r="O371" s="2">
        <f t="shared" si="186"/>
        <v>5.4095852479760476</v>
      </c>
      <c r="P371" s="2">
        <f t="shared" si="186"/>
        <v>2.383592198735526</v>
      </c>
      <c r="Q371" s="2">
        <f t="shared" si="186"/>
        <v>1.2479825373578155</v>
      </c>
      <c r="R371" s="2">
        <f t="shared" si="186"/>
        <v>0.83911324001289822</v>
      </c>
      <c r="S371" s="2">
        <f t="shared" si="186"/>
        <v>5.1070259132757201E-15</v>
      </c>
      <c r="T371" s="2">
        <f t="shared" si="186"/>
        <v>4.6629367034256575E-15</v>
      </c>
      <c r="U371" s="2">
        <f t="shared" si="186"/>
        <v>4.6629367034256575E-15</v>
      </c>
      <c r="V371" s="2">
        <f t="shared" si="186"/>
        <v>4.6629367034256575E-15</v>
      </c>
      <c r="W371" s="2">
        <f t="shared" si="186"/>
        <v>4.6629367034256575E-15</v>
      </c>
      <c r="X371" s="2">
        <f t="shared" si="186"/>
        <v>4.6629367034256575E-15</v>
      </c>
      <c r="Y371" s="2">
        <f t="shared" si="186"/>
        <v>4.6629367034256575E-15</v>
      </c>
      <c r="Z371" s="2">
        <f t="shared" si="186"/>
        <v>4.6629367034256575E-15</v>
      </c>
      <c r="AA371" s="2">
        <f t="shared" si="186"/>
        <v>4.6629367034256575E-15</v>
      </c>
      <c r="AB371" s="2">
        <f t="shared" si="186"/>
        <v>4.6629367034256575E-15</v>
      </c>
      <c r="AC371" s="2">
        <f t="shared" si="186"/>
        <v>4.6629367034256575E-15</v>
      </c>
      <c r="AD371" s="2">
        <f t="shared" si="186"/>
        <v>4.6629367034256575E-15</v>
      </c>
      <c r="AE371" s="2">
        <f t="shared" si="186"/>
        <v>4.6629367034256575E-15</v>
      </c>
      <c r="AF371" s="2">
        <f t="shared" si="186"/>
        <v>4.6629367034256575E-15</v>
      </c>
      <c r="AG371" s="2">
        <f t="shared" si="186"/>
        <v>4.6629367034256575E-15</v>
      </c>
      <c r="AH371" s="2">
        <f t="shared" si="186"/>
        <v>4.6629367034256575E-15</v>
      </c>
      <c r="AI371" s="2">
        <f t="shared" si="186"/>
        <v>4.6629367034256575E-15</v>
      </c>
      <c r="AJ371" s="2">
        <f t="shared" si="186"/>
        <v>4.6629367034256575E-15</v>
      </c>
      <c r="AK371" s="2">
        <f t="shared" si="186"/>
        <v>4.6629367034256575E-15</v>
      </c>
      <c r="AL371" s="2">
        <f t="shared" si="186"/>
        <v>4.6629367034256575E-15</v>
      </c>
      <c r="AM371" s="2">
        <f t="shared" si="186"/>
        <v>4.6629367034256575E-15</v>
      </c>
      <c r="AN371" s="2">
        <f t="shared" si="186"/>
        <v>4.6629367034256575E-15</v>
      </c>
      <c r="AO371" s="2">
        <f t="shared" si="186"/>
        <v>4.6629367034256575E-15</v>
      </c>
      <c r="AP371" s="2">
        <f t="shared" si="186"/>
        <v>4.6629367034256575E-15</v>
      </c>
      <c r="AQ371" s="2">
        <f t="shared" si="186"/>
        <v>4.6629367034256575E-15</v>
      </c>
      <c r="AR371" s="2">
        <f t="shared" si="186"/>
        <v>4.6629367034256575E-15</v>
      </c>
      <c r="AS371" s="2">
        <f t="shared" si="186"/>
        <v>4.6629367034256575E-15</v>
      </c>
      <c r="AT371" s="2">
        <f t="shared" si="186"/>
        <v>4.6629367034256575E-15</v>
      </c>
      <c r="AU371" s="2">
        <f t="shared" si="186"/>
        <v>4.6629367034256575E-15</v>
      </c>
      <c r="AV371" s="2">
        <f t="shared" si="186"/>
        <v>4.6629367034256575E-15</v>
      </c>
      <c r="AW371" s="2">
        <f t="shared" si="186"/>
        <v>4.6629367034256575E-15</v>
      </c>
      <c r="AX371" s="2">
        <f t="shared" si="186"/>
        <v>4.6629367034256575E-15</v>
      </c>
      <c r="AY371" s="2">
        <f t="shared" si="186"/>
        <v>4.6629367034256575E-15</v>
      </c>
      <c r="AZ371" s="2">
        <f t="shared" si="186"/>
        <v>4.6629367034256575E-15</v>
      </c>
      <c r="BA371" s="2">
        <f t="shared" si="186"/>
        <v>4.6629367034256575E-15</v>
      </c>
      <c r="BB371" s="2">
        <f t="shared" si="186"/>
        <v>4.6629367034256575E-15</v>
      </c>
      <c r="BC371" s="2">
        <f t="shared" si="186"/>
        <v>4.6629367034256575E-15</v>
      </c>
      <c r="BD371" s="2">
        <f t="shared" si="186"/>
        <v>4.6629367034256575E-15</v>
      </c>
      <c r="BE371" s="2">
        <f t="shared" si="186"/>
        <v>4.6629367034256575E-15</v>
      </c>
      <c r="BF371" s="2">
        <f t="shared" si="186"/>
        <v>4.6629367034256575E-15</v>
      </c>
      <c r="BG371" s="2">
        <f t="shared" si="186"/>
        <v>4.6629367034256575E-15</v>
      </c>
      <c r="BH371" s="2">
        <f t="shared" si="186"/>
        <v>4.6629367034256575E-15</v>
      </c>
      <c r="BI371" s="2">
        <f t="shared" si="186"/>
        <v>4.6629367034256575E-15</v>
      </c>
      <c r="BJ371" s="2">
        <f t="shared" si="186"/>
        <v>4.6629367034256575E-15</v>
      </c>
      <c r="BK371" s="2">
        <f t="shared" si="186"/>
        <v>4.6629367034256575E-15</v>
      </c>
      <c r="BL371" s="2">
        <f t="shared" ref="BL371:BP371" si="187">BL336+BL370</f>
        <v>4.6629367034256575E-15</v>
      </c>
      <c r="BM371" s="2">
        <f t="shared" si="187"/>
        <v>4.6629367034256575E-15</v>
      </c>
      <c r="BN371" s="2">
        <f t="shared" si="187"/>
        <v>4.6629367034256575E-15</v>
      </c>
      <c r="BO371" s="2">
        <f t="shared" si="187"/>
        <v>4.6629367034256575E-15</v>
      </c>
      <c r="BP371" s="2">
        <f t="shared" si="187"/>
        <v>4.6629367034256575E-15</v>
      </c>
      <c r="BQ371" s="2">
        <f t="shared" ref="BQ371:BS371" si="188">BQ336+BQ370</f>
        <v>4.6629367034256575E-15</v>
      </c>
      <c r="BR371" s="2">
        <f t="shared" si="188"/>
        <v>4.6629367034256575E-15</v>
      </c>
      <c r="BS371" s="2">
        <f t="shared" si="188"/>
        <v>4.6629367034256575E-15</v>
      </c>
    </row>
    <row r="373" spans="2:71" s="3" customFormat="1">
      <c r="B373" s="3" t="s">
        <v>135</v>
      </c>
    </row>
    <row r="374" spans="2:71" s="4" customFormat="1"/>
    <row r="375" spans="2:71">
      <c r="D375" s="1" t="s">
        <v>2</v>
      </c>
      <c r="E375" s="1" t="s">
        <v>1</v>
      </c>
      <c r="F375" s="1" t="s">
        <v>3</v>
      </c>
    </row>
    <row r="376" spans="2:71">
      <c r="B376" t="s">
        <v>16</v>
      </c>
      <c r="D376" s="2">
        <f>'OAV 2011'!C62</f>
        <v>0</v>
      </c>
      <c r="E376" s="2">
        <v>0</v>
      </c>
      <c r="F376" s="2">
        <v>7</v>
      </c>
      <c r="G376" s="14"/>
      <c r="I376" s="206">
        <f>IF(OR(E376&lt;I378,E376="n/a"),0,(E376-5)*(H387-H385)/H387+(F376-5)*H385/H387)</f>
        <v>0</v>
      </c>
      <c r="J376" s="207" t="s">
        <v>81</v>
      </c>
      <c r="K376" s="208" t="s">
        <v>82</v>
      </c>
      <c r="L376" s="208"/>
      <c r="M376" s="208"/>
      <c r="N376" s="208"/>
    </row>
    <row r="378" spans="2:71">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c r="BQ378" s="1">
        <v>66</v>
      </c>
      <c r="BR378" s="1">
        <v>67</v>
      </c>
      <c r="BS378" s="1">
        <v>68</v>
      </c>
    </row>
    <row r="379" spans="2:71">
      <c r="D379" s="1">
        <v>2011</v>
      </c>
      <c r="E379" s="1">
        <v>2012</v>
      </c>
      <c r="F379" s="1">
        <v>2013</v>
      </c>
      <c r="G379" s="1">
        <v>2014</v>
      </c>
      <c r="H379" s="1">
        <v>2015</v>
      </c>
      <c r="I379" s="1">
        <v>2016</v>
      </c>
      <c r="J379" s="1">
        <v>2017</v>
      </c>
      <c r="K379" s="1">
        <v>2018</v>
      </c>
      <c r="L379" s="1">
        <v>2019</v>
      </c>
      <c r="M379" s="1">
        <v>2020</v>
      </c>
      <c r="N379" s="1">
        <v>2021</v>
      </c>
      <c r="O379" s="1">
        <v>2022</v>
      </c>
      <c r="P379" s="1">
        <v>2023</v>
      </c>
      <c r="Q379" s="1">
        <v>2024</v>
      </c>
      <c r="R379" s="1">
        <v>2025</v>
      </c>
      <c r="S379" s="1">
        <v>2026</v>
      </c>
      <c r="T379" s="1">
        <v>2027</v>
      </c>
      <c r="U379" s="1">
        <v>2028</v>
      </c>
      <c r="V379" s="1">
        <v>2029</v>
      </c>
      <c r="W379" s="1">
        <v>2030</v>
      </c>
      <c r="X379" s="1">
        <v>2031</v>
      </c>
      <c r="Y379" s="1">
        <v>2032</v>
      </c>
      <c r="Z379" s="1">
        <v>2033</v>
      </c>
      <c r="AA379" s="1">
        <v>2034</v>
      </c>
      <c r="AB379" s="1">
        <v>2035</v>
      </c>
      <c r="AC379" s="1">
        <v>2036</v>
      </c>
      <c r="AD379" s="1">
        <v>2037</v>
      </c>
      <c r="AE379" s="1">
        <v>2038</v>
      </c>
      <c r="AF379" s="1">
        <v>2039</v>
      </c>
      <c r="AG379" s="1">
        <v>2040</v>
      </c>
      <c r="AH379" s="1">
        <v>2041</v>
      </c>
      <c r="AI379" s="1">
        <v>2042</v>
      </c>
      <c r="AJ379" s="1">
        <v>2043</v>
      </c>
      <c r="AK379" s="1">
        <v>2044</v>
      </c>
      <c r="AL379" s="1">
        <v>2045</v>
      </c>
      <c r="AM379" s="1">
        <v>2046</v>
      </c>
      <c r="AN379" s="1">
        <v>2047</v>
      </c>
      <c r="AO379" s="1">
        <v>2048</v>
      </c>
      <c r="AP379" s="1">
        <v>2049</v>
      </c>
      <c r="AQ379" s="1">
        <v>2050</v>
      </c>
      <c r="AR379" s="1">
        <v>2051</v>
      </c>
      <c r="AS379" s="1">
        <v>2052</v>
      </c>
      <c r="AT379" s="1">
        <v>2053</v>
      </c>
      <c r="AU379" s="1">
        <v>2054</v>
      </c>
      <c r="AV379" s="1">
        <v>2055</v>
      </c>
      <c r="AW379" s="1">
        <v>2056</v>
      </c>
      <c r="AX379" s="1">
        <v>2057</v>
      </c>
      <c r="AY379" s="1">
        <v>2058</v>
      </c>
      <c r="AZ379" s="1">
        <v>2059</v>
      </c>
      <c r="BA379" s="1">
        <v>2060</v>
      </c>
      <c r="BB379" s="1">
        <v>2061</v>
      </c>
      <c r="BC379" s="1">
        <v>2062</v>
      </c>
      <c r="BD379" s="1">
        <v>2063</v>
      </c>
      <c r="BE379" s="1">
        <v>2064</v>
      </c>
      <c r="BF379" s="1">
        <v>2065</v>
      </c>
      <c r="BG379" s="1">
        <v>2066</v>
      </c>
      <c r="BH379" s="1">
        <v>2067</v>
      </c>
      <c r="BI379" s="1">
        <v>2068</v>
      </c>
      <c r="BJ379" s="1">
        <v>2069</v>
      </c>
      <c r="BK379" s="1">
        <v>2070</v>
      </c>
      <c r="BL379" s="1">
        <v>2071</v>
      </c>
      <c r="BM379" s="1">
        <v>2072</v>
      </c>
      <c r="BN379" s="1">
        <v>2073</v>
      </c>
      <c r="BO379" s="1">
        <v>2074</v>
      </c>
      <c r="BP379" s="1">
        <v>2075</v>
      </c>
      <c r="BQ379" s="1">
        <v>2076</v>
      </c>
      <c r="BR379" s="1">
        <v>2077</v>
      </c>
      <c r="BS379" s="1">
        <v>2078</v>
      </c>
    </row>
    <row r="381" spans="2:71">
      <c r="B381" t="s">
        <v>21</v>
      </c>
      <c r="D381" s="2">
        <f>IF(AND($E376&lt;1,D378=1),$D376,IF(D378=1,$D376/$E376,IF(D378&gt;$E376,($D376+SUM(C385:$C385))-SUM(C381:$C381),($D376+SUM(C385:$C385))/$E376)))</f>
        <v>0</v>
      </c>
      <c r="E381" s="2">
        <f>IF(AND($E376&lt;1,E378=1),$D376,IF(E378=1,$D376/$E376,IF(E378&gt;$E376,($D376+SUM($C385:D385))-SUM($C381:D381),($D376+SUM($C385:D385))/$E376)))</f>
        <v>0</v>
      </c>
      <c r="F381" s="2">
        <f>IF(AND($E376&lt;1,F378=1),$D376,IF(F378=1,$D376/$E376,IF(F378&gt;$E376,($D376+SUM($C385:E385))-SUM($C381:E381),($D376+SUM($C385:E385))/$E376)))</f>
        <v>0</v>
      </c>
      <c r="G381" s="2">
        <f>IF(AND($E376&lt;1,G378=1),$D376,IF(G378=1,$D376/$E376,IF(G378&gt;$E376,($D376+SUM($C385:F385))-SUM($C381:F381),($D376+SUM($C385:F385))/$E376)))</f>
        <v>0</v>
      </c>
      <c r="H381" s="2">
        <f>IF(AND($E376&lt;1,H378=1),$D376,IF(H378=1,$D376/$E376,IF(H378&gt;$E376,($D376+SUM($C385:G385))-SUM($C381:G381),($D376+SUM($C385:G385))/$E376)))</f>
        <v>0</v>
      </c>
      <c r="I381" s="205">
        <f>IF(I376&gt;0,IF(AND(I378=1,$I376&lt;1),0,IF(I378-5&gt;$I376,$H387,$H387/$I376)),IF(OR(AND(I378=1,$E376&lt;1),$E376="n/a"),0,IF(I378&gt;$E376,($D376+SUM($C385:H386))-SUM($C381:H381),($D376+SUM($C385:H386))/$E376)))</f>
        <v>0</v>
      </c>
      <c r="J381" s="205">
        <f>IF(AND(J378=1,$I376&lt;1),0,IF(J378-5&gt;$I376,$H387-SUM($I381:I381),$H387/$I376))</f>
        <v>0</v>
      </c>
      <c r="K381" s="205">
        <f>IF(AND(K378=1,$I376&lt;1),0,IF(K378-5&gt;$I376,$H387-SUM($I381:J381),$H387/$I376))</f>
        <v>0</v>
      </c>
      <c r="L381" s="205">
        <f>IF(AND(L378=1,$I376&lt;1),0,IF(L378-5&gt;$I376,$H387-SUM($I381:K381),$H387/$I376))</f>
        <v>0</v>
      </c>
      <c r="M381" s="205">
        <f>IF(AND(M378=1,$I376&lt;1),0,IF(M378-5&gt;$I376,$H387-SUM($I381:L381),$H387/$I376))</f>
        <v>0</v>
      </c>
      <c r="N381" s="205">
        <f>IF(AND(N378=1,$I376&lt;1),0,IF(N378-5&gt;$I376,$H387-SUM($I381:M381),$H387/$I376))</f>
        <v>0</v>
      </c>
      <c r="O381" s="205">
        <f>IF(AND(O378=1,$I376&lt;1),0,IF(O378-5&gt;$I376,$H387-SUM($I381:N381),$H387/$I376))</f>
        <v>0</v>
      </c>
      <c r="P381" s="205">
        <f>IF(AND(P378=1,$I376&lt;1),0,IF(P378-5&gt;$I376,$H387-SUM($I381:O381),$H387/$I376))</f>
        <v>0</v>
      </c>
      <c r="Q381" s="205">
        <f>IF(AND(Q378=1,$I376&lt;1),0,IF(Q378-5&gt;$I376,$H387-SUM($I381:P381),$H387/$I376))</f>
        <v>0</v>
      </c>
      <c r="R381" s="205">
        <f>IF(AND(R378=1,$I376&lt;1),0,IF(R378-5&gt;$I376,$H387-SUM($I381:Q381),$H387/$I376))</f>
        <v>0</v>
      </c>
      <c r="S381" s="205">
        <f>IF(AND(S378=1,$I376&lt;1),0,IF(S378-5&gt;$I376,$H387-SUM($I381:R381),$H387/$I376))</f>
        <v>0</v>
      </c>
      <c r="T381" s="205">
        <f>IF(AND(T378=1,$I376&lt;1),0,IF(T378-5&gt;$I376,$H387-SUM($I381:S381),$H387/$I376))</f>
        <v>0</v>
      </c>
      <c r="U381" s="205">
        <f>IF(AND(U378=1,$I376&lt;1),0,IF(U378-5&gt;$I376,$H387-SUM($I381:T381),$H387/$I376))</f>
        <v>0</v>
      </c>
      <c r="V381" s="205">
        <f>IF(AND(V378=1,$I376&lt;1),0,IF(V378-5&gt;$I376,$H387-SUM($I381:U381),$H387/$I376))</f>
        <v>0</v>
      </c>
      <c r="W381" s="205">
        <f>IF(AND(W378=1,$I376&lt;1),0,IF(W378-5&gt;$I376,$H387-SUM($I381:V381),$H387/$I376))</f>
        <v>0</v>
      </c>
      <c r="X381" s="205">
        <f>IF(AND(X378=1,$I376&lt;1),0,IF(X378-5&gt;$I376,$H387-SUM($I381:W381),$H387/$I376))</f>
        <v>0</v>
      </c>
      <c r="Y381" s="205">
        <f>IF(AND(Y378=1,$I376&lt;1),0,IF(Y378-5&gt;$I376,$H387-SUM($I381:X381),$H387/$I376))</f>
        <v>0</v>
      </c>
      <c r="Z381" s="205">
        <f>IF(AND(Z378=1,$I376&lt;1),0,IF(Z378-5&gt;$I376,$H387-SUM($I381:Y381),$H387/$I376))</f>
        <v>0</v>
      </c>
      <c r="AA381" s="205">
        <f>IF(AND(AA378=1,$I376&lt;1),0,IF(AA378-5&gt;$I376,$H387-SUM($I381:Z381),$H387/$I376))</f>
        <v>0</v>
      </c>
      <c r="AB381" s="205">
        <f>IF(AND(AB378=1,$I376&lt;1),0,IF(AB378-5&gt;$I376,$H387-SUM($I381:AA381),$H387/$I376))</f>
        <v>0</v>
      </c>
      <c r="AC381" s="205">
        <f>IF(AND(AC378=1,$I376&lt;1),0,IF(AC378-5&gt;$I376,$H387-SUM($I381:AB381),$H387/$I376))</f>
        <v>0</v>
      </c>
      <c r="AD381" s="205">
        <f>IF(AND(AD378=1,$I376&lt;1),0,IF(AD378-5&gt;$I376,$H387-SUM($I381:AC381),$H387/$I376))</f>
        <v>0</v>
      </c>
      <c r="AE381" s="205">
        <f>IF(AND(AE378=1,$I376&lt;1),0,IF(AE378-5&gt;$I376,$H387-SUM($I381:AD381),$H387/$I376))</f>
        <v>0</v>
      </c>
      <c r="AF381" s="205">
        <f>IF(AND(AF378=1,$I376&lt;1),0,IF(AF378-5&gt;$I376,$H387-SUM($I381:AE381),$H387/$I376))</f>
        <v>0</v>
      </c>
      <c r="AG381" s="205">
        <f>IF(AND(AG378=1,$I376&lt;1),0,IF(AG378-5&gt;$I376,$H387-SUM($I381:AF381),$H387/$I376))</f>
        <v>0</v>
      </c>
      <c r="AH381" s="205">
        <f>IF(AND(AH378=1,$I376&lt;1),0,IF(AH378-5&gt;$I376,$H387-SUM($I381:AG381),$H387/$I376))</f>
        <v>0</v>
      </c>
      <c r="AI381" s="205">
        <f>IF(AND(AI378=1,$I376&lt;1),0,IF(AI378-5&gt;$I376,$H387-SUM($I381:AH381),$H387/$I376))</f>
        <v>0</v>
      </c>
      <c r="AJ381" s="205">
        <f>IF(AND(AJ378=1,$I376&lt;1),0,IF(AJ378-5&gt;$I376,$H387-SUM($I381:AI381),$H387/$I376))</f>
        <v>0</v>
      </c>
      <c r="AK381" s="205">
        <f>IF(AND(AK378=1,$I376&lt;1),0,IF(AK378-5&gt;$I376,$H387-SUM($I381:AJ381),$H387/$I376))</f>
        <v>0</v>
      </c>
      <c r="AL381" s="205">
        <f>IF(AND(AL378=1,$I376&lt;1),0,IF(AL378-5&gt;$I376,$H387-SUM($I381:AK381),$H387/$I376))</f>
        <v>0</v>
      </c>
      <c r="AM381" s="205">
        <f>IF(AND(AM378=1,$I376&lt;1),0,IF(AM378-5&gt;$I376,$H387-SUM($I381:AL381),$H387/$I376))</f>
        <v>0</v>
      </c>
      <c r="AN381" s="205">
        <f>IF(AND(AN378=1,$I376&lt;1),0,IF(AN378-5&gt;$I376,$H387-SUM($I381:AM381),$H387/$I376))</f>
        <v>0</v>
      </c>
      <c r="AO381" s="205">
        <f>IF(AND(AO378=1,$I376&lt;1),0,IF(AO378-5&gt;$I376,$H387-SUM($I381:AN381),$H387/$I376))</f>
        <v>0</v>
      </c>
      <c r="AP381" s="205">
        <f>IF(AND(AP378=1,$I376&lt;1),0,IF(AP378-5&gt;$I376,$H387-SUM($I381:AO381),$H387/$I376))</f>
        <v>0</v>
      </c>
      <c r="AQ381" s="205">
        <f>IF(AND(AQ378=1,$I376&lt;1),0,IF(AQ378-5&gt;$I376,$H387-SUM($I381:AP381),$H387/$I376))</f>
        <v>0</v>
      </c>
      <c r="AR381" s="205">
        <f>IF(AND(AR378=1,$I376&lt;1),0,IF(AR378-5&gt;$I376,$H387-SUM($I381:AQ381),$H387/$I376))</f>
        <v>0</v>
      </c>
      <c r="AS381" s="205">
        <f>IF(AND(AS378=1,$I376&lt;1),0,IF(AS378-5&gt;$I376,$H387-SUM($I381:AR381),$H387/$I376))</f>
        <v>0</v>
      </c>
      <c r="AT381" s="205">
        <f>IF(AND(AT378=1,$I376&lt;1),0,IF(AT378-5&gt;$I376,$H387-SUM($I381:AS381),$H387/$I376))</f>
        <v>0</v>
      </c>
      <c r="AU381" s="205">
        <f>IF(AND(AU378=1,$I376&lt;1),0,IF(AU378-5&gt;$I376,$H387-SUM($I381:AT381),$H387/$I376))</f>
        <v>0</v>
      </c>
      <c r="AV381" s="205">
        <f>IF(AND(AV378=1,$I376&lt;1),0,IF(AV378-5&gt;$I376,$H387-SUM($I381:AU381),$H387/$I376))</f>
        <v>0</v>
      </c>
      <c r="AW381" s="205">
        <f>IF(AND(AW378=1,$I376&lt;1),0,IF(AW378-5&gt;$I376,$H387-SUM($I381:AV381),$H387/$I376))</f>
        <v>0</v>
      </c>
      <c r="AX381" s="205">
        <f>IF(AND(AX378=1,$I376&lt;1),0,IF(AX378-5&gt;$I376,$H387-SUM($I381:AW381),$H387/$I376))</f>
        <v>0</v>
      </c>
      <c r="AY381" s="205">
        <f>IF(AND(AY378=1,$I376&lt;1),0,IF(AY378-5&gt;$I376,$H387-SUM($I381:AX381),$H387/$I376))</f>
        <v>0</v>
      </c>
      <c r="AZ381" s="205">
        <f>IF(AND(AZ378=1,$I376&lt;1),0,IF(AZ378-5&gt;$I376,$H387-SUM($I381:AY381),$H387/$I376))</f>
        <v>0</v>
      </c>
      <c r="BA381" s="205">
        <f>IF(AND(BA378=1,$I376&lt;1),0,IF(BA378-5&gt;$I376,$H387-SUM($I381:AZ381),$H387/$I376))</f>
        <v>0</v>
      </c>
      <c r="BB381" s="205">
        <f>IF(AND(BB378=1,$I376&lt;1),0,IF(BB378-5&gt;$I376,$H387-SUM($I381:BA381),$H387/$I376))</f>
        <v>0</v>
      </c>
      <c r="BC381" s="205">
        <f>IF(AND(BC378=1,$I376&lt;1),0,IF(BC378-5&gt;$I376,$H387-SUM($I381:BB381),$H387/$I376))</f>
        <v>0</v>
      </c>
      <c r="BD381" s="205">
        <f>IF(AND(BD378=1,$I376&lt;1),0,IF(BD378-5&gt;$I376,$H387-SUM($I381:BC381),$H387/$I376))</f>
        <v>0</v>
      </c>
      <c r="BE381" s="205">
        <f>IF(AND(BE378=1,$I376&lt;1),0,IF(BE378-5&gt;$I376,$H387-SUM($I381:BD381),$H387/$I376))</f>
        <v>0</v>
      </c>
      <c r="BF381" s="205">
        <f>IF(AND(BF378=1,$I376&lt;1),0,IF(BF378-5&gt;$I376,$H387-SUM($I381:BE381),$H387/$I376))</f>
        <v>0</v>
      </c>
      <c r="BG381" s="205">
        <f>IF(AND(BG378=1,$I376&lt;1),0,IF(BG378-5&gt;$I376,$H387-SUM($I381:BF381),$H387/$I376))</f>
        <v>0</v>
      </c>
      <c r="BH381" s="205">
        <f>IF(AND(BH378=1,$I376&lt;1),0,IF(BH378-5&gt;$I376,$H387-SUM($I381:BG381),$H387/$I376))</f>
        <v>0</v>
      </c>
      <c r="BI381" s="205">
        <f>IF(AND(BI378=1,$I376&lt;1),0,IF(BI378-5&gt;$I376,$H387-SUM($I381:BH381),$H387/$I376))</f>
        <v>0</v>
      </c>
      <c r="BJ381" s="205">
        <f>IF(AND(BJ378=1,$I376&lt;1),0,IF(BJ378-5&gt;$I376,$H387-SUM($I381:BI381),$H387/$I376))</f>
        <v>0</v>
      </c>
      <c r="BK381" s="205">
        <f>IF(AND(BK378=1,$I376&lt;1),0,IF(BK378-5&gt;$I376,$H387-SUM($I381:BJ381),$H387/$I376))</f>
        <v>0</v>
      </c>
      <c r="BL381" s="205">
        <f>IF(AND(BL378=1,$I376&lt;1),0,IF(BL378-5&gt;$I376,$H387-SUM($I381:BK381),$H387/$I376))</f>
        <v>0</v>
      </c>
      <c r="BM381" s="205">
        <f>IF(AND(BM378=1,$I376&lt;1),0,IF(BM378-5&gt;$I376,$H387-SUM($I381:BL381),$H387/$I376))</f>
        <v>0</v>
      </c>
      <c r="BN381" s="205">
        <f>IF(AND(BN378=1,$I376&lt;1),0,IF(BN378-5&gt;$I376,$H387-SUM($I381:BM381),$H387/$I376))</f>
        <v>0</v>
      </c>
      <c r="BO381" s="205">
        <f>IF(AND(BO378=1,$I376&lt;1),0,IF(BO378-5&gt;$I376,$H387-SUM($I381:BN381),$H387/$I376))</f>
        <v>0</v>
      </c>
      <c r="BP381" s="205">
        <f>IF(AND(BP378=1,$I376&lt;1),0,IF(BP378-5&gt;$I376,$H387-SUM($I381:BO381),$H387/$I376))</f>
        <v>0</v>
      </c>
      <c r="BQ381" s="205">
        <f>IF(AND(BQ378=1,$I376&lt;1),0,IF(BQ378-5&gt;$I376,$H387-SUM($I381:BP381),$H387/$I376))</f>
        <v>0</v>
      </c>
      <c r="BR381" s="205">
        <f>IF(AND(BR378=1,$I376&lt;1),0,IF(BR378-5&gt;$I376,$H387-SUM($I381:BQ381),$H387/$I376))</f>
        <v>0</v>
      </c>
      <c r="BS381" s="205">
        <f>IF(AND(BS378=1,$I376&lt;1),0,IF(BS378-5&gt;$I376,$H387-SUM($I381:BR381),$H387/$I376))</f>
        <v>0</v>
      </c>
    </row>
    <row r="382" spans="2:71">
      <c r="B382" t="s">
        <v>17</v>
      </c>
    </row>
    <row r="383" spans="2:71">
      <c r="B383" s="10" t="s">
        <v>18</v>
      </c>
      <c r="C383" s="10"/>
      <c r="H383" s="25">
        <f>VLOOKUP($B373,Inputs!$B$63:$I$72,8,FALSE)/Inputs!$I$5</f>
        <v>0</v>
      </c>
    </row>
    <row r="384" spans="2:71">
      <c r="B384" s="10" t="s">
        <v>19</v>
      </c>
      <c r="C384" s="10"/>
      <c r="D384" s="12"/>
      <c r="E384" s="12"/>
      <c r="F384" s="12"/>
      <c r="G384" s="12"/>
      <c r="H384" s="13">
        <f>VLOOKUP($B373,Inputs!$B$76:$I$85,8,FALSE)/Inputs!$I$5</f>
        <v>0</v>
      </c>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row>
    <row r="385" spans="2:71">
      <c r="B385" s="10" t="s">
        <v>66</v>
      </c>
      <c r="C385" s="10"/>
      <c r="D385" s="2">
        <f t="shared" ref="D385:G385" si="189">SUM(D383:D384)</f>
        <v>0</v>
      </c>
      <c r="E385" s="2">
        <f t="shared" si="189"/>
        <v>0</v>
      </c>
      <c r="F385" s="2">
        <f t="shared" si="189"/>
        <v>0</v>
      </c>
      <c r="G385" s="2">
        <f t="shared" si="189"/>
        <v>0</v>
      </c>
      <c r="H385" s="2">
        <f>SUM(H383:H384)</f>
        <v>0</v>
      </c>
      <c r="I385" s="2">
        <f t="shared" ref="I385:BP385" si="190">SUM(I383:I384)</f>
        <v>0</v>
      </c>
      <c r="J385" s="2">
        <f t="shared" si="190"/>
        <v>0</v>
      </c>
      <c r="K385" s="2">
        <f t="shared" si="190"/>
        <v>0</v>
      </c>
      <c r="L385" s="2">
        <f t="shared" si="190"/>
        <v>0</v>
      </c>
      <c r="M385" s="2">
        <f t="shared" si="190"/>
        <v>0</v>
      </c>
      <c r="N385" s="2">
        <f t="shared" si="190"/>
        <v>0</v>
      </c>
      <c r="O385" s="2">
        <f t="shared" si="190"/>
        <v>0</v>
      </c>
      <c r="P385" s="2">
        <f t="shared" si="190"/>
        <v>0</v>
      </c>
      <c r="Q385" s="2">
        <f t="shared" si="190"/>
        <v>0</v>
      </c>
      <c r="R385" s="2">
        <f t="shared" si="190"/>
        <v>0</v>
      </c>
      <c r="S385" s="2">
        <f t="shared" si="190"/>
        <v>0</v>
      </c>
      <c r="T385" s="2">
        <f t="shared" si="190"/>
        <v>0</v>
      </c>
      <c r="U385" s="2">
        <f t="shared" si="190"/>
        <v>0</v>
      </c>
      <c r="V385" s="2">
        <f t="shared" si="190"/>
        <v>0</v>
      </c>
      <c r="W385" s="2">
        <f t="shared" si="190"/>
        <v>0</v>
      </c>
      <c r="X385" s="2">
        <f t="shared" si="190"/>
        <v>0</v>
      </c>
      <c r="Y385" s="2">
        <f t="shared" si="190"/>
        <v>0</v>
      </c>
      <c r="Z385" s="2">
        <f t="shared" si="190"/>
        <v>0</v>
      </c>
      <c r="AA385" s="2">
        <f t="shared" si="190"/>
        <v>0</v>
      </c>
      <c r="AB385" s="2">
        <f t="shared" si="190"/>
        <v>0</v>
      </c>
      <c r="AC385" s="2">
        <f t="shared" si="190"/>
        <v>0</v>
      </c>
      <c r="AD385" s="2">
        <f t="shared" si="190"/>
        <v>0</v>
      </c>
      <c r="AE385" s="2">
        <f t="shared" si="190"/>
        <v>0</v>
      </c>
      <c r="AF385" s="2">
        <f t="shared" si="190"/>
        <v>0</v>
      </c>
      <c r="AG385" s="2">
        <f t="shared" si="190"/>
        <v>0</v>
      </c>
      <c r="AH385" s="2">
        <f t="shared" si="190"/>
        <v>0</v>
      </c>
      <c r="AI385" s="2">
        <f t="shared" si="190"/>
        <v>0</v>
      </c>
      <c r="AJ385" s="2">
        <f t="shared" si="190"/>
        <v>0</v>
      </c>
      <c r="AK385" s="2">
        <f t="shared" si="190"/>
        <v>0</v>
      </c>
      <c r="AL385" s="2">
        <f t="shared" si="190"/>
        <v>0</v>
      </c>
      <c r="AM385" s="2">
        <f t="shared" si="190"/>
        <v>0</v>
      </c>
      <c r="AN385" s="2">
        <f t="shared" si="190"/>
        <v>0</v>
      </c>
      <c r="AO385" s="2">
        <f t="shared" si="190"/>
        <v>0</v>
      </c>
      <c r="AP385" s="2">
        <f t="shared" si="190"/>
        <v>0</v>
      </c>
      <c r="AQ385" s="2">
        <f t="shared" si="190"/>
        <v>0</v>
      </c>
      <c r="AR385" s="2">
        <f t="shared" si="190"/>
        <v>0</v>
      </c>
      <c r="AS385" s="2">
        <f t="shared" si="190"/>
        <v>0</v>
      </c>
      <c r="AT385" s="2">
        <f t="shared" si="190"/>
        <v>0</v>
      </c>
      <c r="AU385" s="2">
        <f t="shared" si="190"/>
        <v>0</v>
      </c>
      <c r="AV385" s="2">
        <f t="shared" si="190"/>
        <v>0</v>
      </c>
      <c r="AW385" s="2">
        <f t="shared" si="190"/>
        <v>0</v>
      </c>
      <c r="AX385" s="2">
        <f t="shared" si="190"/>
        <v>0</v>
      </c>
      <c r="AY385" s="2">
        <f t="shared" si="190"/>
        <v>0</v>
      </c>
      <c r="AZ385" s="2">
        <f t="shared" si="190"/>
        <v>0</v>
      </c>
      <c r="BA385" s="2">
        <f t="shared" si="190"/>
        <v>0</v>
      </c>
      <c r="BB385" s="2">
        <f t="shared" si="190"/>
        <v>0</v>
      </c>
      <c r="BC385" s="2">
        <f t="shared" si="190"/>
        <v>0</v>
      </c>
      <c r="BD385" s="2">
        <f t="shared" si="190"/>
        <v>0</v>
      </c>
      <c r="BE385" s="2">
        <f t="shared" si="190"/>
        <v>0</v>
      </c>
      <c r="BF385" s="2">
        <f t="shared" si="190"/>
        <v>0</v>
      </c>
      <c r="BG385" s="2">
        <f t="shared" si="190"/>
        <v>0</v>
      </c>
      <c r="BH385" s="2">
        <f t="shared" si="190"/>
        <v>0</v>
      </c>
      <c r="BI385" s="2">
        <f t="shared" si="190"/>
        <v>0</v>
      </c>
      <c r="BJ385" s="2">
        <f t="shared" si="190"/>
        <v>0</v>
      </c>
      <c r="BK385" s="2">
        <f t="shared" si="190"/>
        <v>0</v>
      </c>
      <c r="BL385" s="2">
        <f t="shared" si="190"/>
        <v>0</v>
      </c>
      <c r="BM385" s="2">
        <f t="shared" si="190"/>
        <v>0</v>
      </c>
      <c r="BN385" s="2">
        <f t="shared" si="190"/>
        <v>0</v>
      </c>
      <c r="BO385" s="2">
        <f t="shared" si="190"/>
        <v>0</v>
      </c>
      <c r="BP385" s="2">
        <f t="shared" si="190"/>
        <v>0</v>
      </c>
      <c r="BQ385" s="2">
        <f t="shared" ref="BQ385:BS385" si="191">SUM(BQ383:BQ384)</f>
        <v>0</v>
      </c>
      <c r="BR385" s="2">
        <f t="shared" si="191"/>
        <v>0</v>
      </c>
      <c r="BS385" s="2">
        <f t="shared" si="191"/>
        <v>0</v>
      </c>
    </row>
    <row r="386" spans="2:71">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2:71">
      <c r="B387" t="s">
        <v>22</v>
      </c>
      <c r="C387" s="319"/>
      <c r="D387" s="25">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v>0</v>
      </c>
      <c r="AN387" s="2">
        <v>0</v>
      </c>
      <c r="AO387" s="2">
        <v>0</v>
      </c>
      <c r="AP387" s="2">
        <v>0</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row>
    <row r="390" spans="2:71">
      <c r="B390" t="s">
        <v>59</v>
      </c>
      <c r="D390" s="2">
        <f>INDEX(Inputs!$E$34:$X$44,MATCH('Depr schedule - Actual'!$B373,Inputs!$B$34:$B$44,0),MATCH('Depr schedule - Actual'!D379,Inputs!$E$18:$X$18,0))*IF(D379&gt;=Base_Reg_Year,(1+D$3)^0.5,(1+D$4)^0.5)</f>
        <v>0</v>
      </c>
      <c r="E390" s="2">
        <f>INDEX(Inputs!$E$34:$X$44,MATCH('Depr schedule - Actual'!$B373,Inputs!$B$34:$B$44,0),MATCH('Depr schedule - Actual'!E379,Inputs!$E$18:$X$18,0))*IF(E379&gt;=Base_Reg_Year,(1+E$3)^0.5,(1+E$4)^0.5)</f>
        <v>0</v>
      </c>
      <c r="F390" s="2">
        <f>INDEX(Inputs!$E$34:$X$44,MATCH('Depr schedule - Actual'!$B373,Inputs!$B$34:$B$44,0),MATCH('Depr schedule - Actual'!F379,Inputs!$E$18:$X$18,0))*IF(F379&gt;=Base_Reg_Year,(1+F$3)^0.5,(1+F$4)^0.5)</f>
        <v>0</v>
      </c>
      <c r="G390" s="2">
        <f>INDEX(Inputs!$E$34:$X$44,MATCH('Depr schedule - Actual'!$B373,Inputs!$B$34:$B$44,0),MATCH('Depr schedule - Actual'!G379,Inputs!$E$18:$X$18,0))*IF(G379&gt;=Base_Reg_Year,(1+G$3)^0.5,(1+G$4)^0.5)</f>
        <v>0</v>
      </c>
      <c r="H390" s="2">
        <f>INDEX(Inputs!$E$34:$X$44,MATCH('Depr schedule - Actual'!$B373,Inputs!$B$34:$B$44,0),MATCH('Depr schedule - Actual'!H379,Inputs!$E$18:$X$18,0))*IF(H379&gt;=Base_Reg_Year,(1+H$3)^0.5,(1+H$4)^0.5)</f>
        <v>0</v>
      </c>
      <c r="I390" s="2">
        <f>INDEX(Inputs!$E$34:$X$44,MATCH('Depr schedule - Actual'!$B373,Inputs!$B$34:$B$44,0),MATCH('Depr schedule - Actual'!I379,Inputs!$E$18:$X$18,0))*IF(I379&gt;=Base_Reg_Year,(1+I$3)^0.5,(1+I$4)^0.5)</f>
        <v>0</v>
      </c>
      <c r="J390" s="2">
        <f>INDEX(Inputs!$E$34:$X$44,MATCH('Depr schedule - Actual'!$B373,Inputs!$B$34:$B$44,0),MATCH('Depr schedule - Actual'!J379,Inputs!$E$18:$X$18,0))*IF(J379&gt;=Base_Reg_Year,(1+J$3)^0.5,(1+J$4)^0.5)</f>
        <v>0</v>
      </c>
      <c r="K390" s="2">
        <f>INDEX(Inputs!$E$34:$X$44,MATCH('Depr schedule - Actual'!$B373,Inputs!$B$34:$B$44,0),MATCH('Depr schedule - Actual'!K379,Inputs!$E$18:$X$18,0))*IF(K379&gt;=Base_Reg_Year,(1+K$3)^0.5,(1+K$4)^0.5)</f>
        <v>0</v>
      </c>
      <c r="L390" s="2">
        <f>INDEX(Inputs!$E$34:$X$44,MATCH('Depr schedule - Actual'!$B373,Inputs!$B$34:$B$44,0),MATCH('Depr schedule - Actual'!L379,Inputs!$E$18:$X$18,0))*IF(L379&gt;=Base_Reg_Year,(1+L$3)^0.5,(1+L$4)^0.5)</f>
        <v>0</v>
      </c>
      <c r="M390" s="2">
        <f>INDEX(Inputs!$E$34:$X$44,MATCH('Depr schedule - Actual'!$B373,Inputs!$B$34:$B$44,0),MATCH('Depr schedule - Actual'!M379,Inputs!$E$18:$X$18,0))*IF(M379&gt;=Base_Reg_Year,(1+M$3)^0.5,(1+M$4)^0.5)</f>
        <v>0</v>
      </c>
      <c r="N390" s="2">
        <f>INDEX(Inputs!$E$34:$X$44,MATCH('Depr schedule - Actual'!$B373,Inputs!$B$34:$B$44,0),MATCH('Depr schedule - Actual'!N379,Inputs!$E$18:$X$18,0))*IF(N379&gt;=Base_Reg_Year,(1+N$3)^0.5,(1+N$4)^0.5)</f>
        <v>0</v>
      </c>
      <c r="O390" s="2">
        <f>INDEX(Inputs!$E$34:$X$44,MATCH('Depr schedule - Actual'!$B373,Inputs!$B$34:$B$44,0),MATCH('Depr schedule - Actual'!O379,Inputs!$E$18:$X$18,0))*IF(O379&gt;=Base_Reg_Year,(1+O$3)^0.5,(1+O$4)^0.5)</f>
        <v>0</v>
      </c>
      <c r="P390" s="2">
        <f>INDEX(Inputs!$E$34:$X$44,MATCH('Depr schedule - Actual'!$B373,Inputs!$B$34:$B$44,0),MATCH('Depr schedule - Actual'!P379,Inputs!$E$18:$X$18,0))*IF(P379&gt;=Base_Reg_Year,(1+P$3)^0.5,(1+P$4)^0.5)</f>
        <v>0</v>
      </c>
      <c r="Q390" s="2">
        <f>INDEX(Inputs!$E$34:$X$44,MATCH('Depr schedule - Actual'!$B373,Inputs!$B$34:$B$44,0),MATCH('Depr schedule - Actual'!Q379,Inputs!$E$18:$X$18,0))*IF(Q379&gt;=Base_Reg_Year,(1+Q$3)^0.5,(1+Q$4)^0.5)</f>
        <v>0</v>
      </c>
      <c r="R390" s="2">
        <f>INDEX(Inputs!$E$34:$X$44,MATCH('Depr schedule - Actual'!$B373,Inputs!$B$34:$B$44,0),MATCH('Depr schedule - Actual'!R379,Inputs!$E$18:$X$18,0))*IF(R379&gt;=Base_Reg_Year,(1+R$3)^0.5,(1+R$4)^0.5)</f>
        <v>0</v>
      </c>
      <c r="S390" s="2">
        <f>INDEX(Inputs!$E$34:$X$44,MATCH('Depr schedule - Actual'!$B373,Inputs!$B$34:$B$44,0),MATCH('Depr schedule - Actual'!S379,Inputs!$E$18:$X$18,0))*IF(S379&gt;=Base_Reg_Year,(1+S$3)^0.5,(1+S$4)^0.5)</f>
        <v>0</v>
      </c>
      <c r="T390" s="2">
        <f>INDEX(Inputs!$E$34:$X$44,MATCH('Depr schedule - Actual'!$B373,Inputs!$B$34:$B$44,0),MATCH('Depr schedule - Actual'!T379,Inputs!$E$18:$X$18,0))*IF(T379&gt;=Base_Reg_Year,(1+T$3)^0.5,(1+T$4)^0.5)</f>
        <v>0</v>
      </c>
      <c r="U390" s="2">
        <f>INDEX(Inputs!$E$34:$X$44,MATCH('Depr schedule - Actual'!$B373,Inputs!$B$34:$B$44,0),MATCH('Depr schedule - Actual'!U379,Inputs!$E$18:$X$18,0))*IF(U379&gt;=Base_Reg_Year,(1+U$3)^0.5,(1+U$4)^0.5)</f>
        <v>0</v>
      </c>
      <c r="V390" s="2">
        <f>INDEX(Inputs!$E$34:$X$44,MATCH('Depr schedule - Actual'!$B373,Inputs!$B$34:$B$44,0),MATCH('Depr schedule - Actual'!V379,Inputs!$E$18:$X$18,0))*IF(V379&gt;=Base_Reg_Year,(1+V$3)^0.5,(1+V$4)^0.5)</f>
        <v>0</v>
      </c>
      <c r="W390" s="2">
        <f>INDEX(Inputs!$E$34:$X$44,MATCH('Depr schedule - Actual'!$B373,Inputs!$B$34:$B$44,0),MATCH('Depr schedule - Actual'!W379,Inputs!$E$18:$X$18,0))*IF(W379&gt;=Base_Reg_Year,(1+W$3)^0.5,(1+W$4)^0.5)</f>
        <v>0</v>
      </c>
    </row>
    <row r="391" spans="2:71">
      <c r="I391" s="2"/>
      <c r="J391" s="2"/>
      <c r="K391" s="2"/>
      <c r="L391" s="2"/>
      <c r="M391" s="2"/>
    </row>
    <row r="392" spans="2:71">
      <c r="B392" t="s">
        <v>23</v>
      </c>
    </row>
    <row r="393" spans="2:71">
      <c r="B393" s="24">
        <v>2011</v>
      </c>
      <c r="C393" s="24">
        <v>1</v>
      </c>
      <c r="E393" s="2">
        <f>IF($F$376="n/a",0,IF(E$378&lt;=$C393,0,IF(E$378&gt;($F$376+$C393),INDEX($D$390:$W$390,,$C393)-SUM($D393:D393),INDEX($D$390:$W$390,,$C393)/$F$376)))</f>
        <v>0</v>
      </c>
      <c r="F393" s="2">
        <f>IF($F$376="n/a",0,IF(F$378&lt;=$C393,0,IF(F$378&gt;($F$376+$C393),INDEX($D$390:$W$390,,$C393)-SUM($D393:E393),INDEX($D$390:$W$390,,$C393)/$F$376)))</f>
        <v>0</v>
      </c>
      <c r="G393" s="2">
        <f>IF($F$376="n/a",0,IF(G$378&lt;=$C393,0,IF(G$378&gt;($F$376+$C393),INDEX($D$390:$W$390,,$C393)-SUM($D393:F393),INDEX($D$390:$W$390,,$C393)/$F$376)))</f>
        <v>0</v>
      </c>
      <c r="H393" s="2">
        <f>IF($F$376="n/a",0,IF(H$378&lt;=$C393,0,IF(H$378&gt;($F$376+$C393),INDEX($D$390:$W$390,,$C393)-SUM($D393:G393),INDEX($D$390:$W$390,,$C393)/$F$376)))</f>
        <v>0</v>
      </c>
      <c r="I393" s="2">
        <f>IF($F$376="n/a",0,IF(I$378&lt;=$C393,0,IF(I$378&gt;($F$376+$C393),INDEX($D$390:$W$390,,$C393)-SUM($D393:H393),INDEX($D$390:$W$390,,$C393)/$F$376)))</f>
        <v>0</v>
      </c>
      <c r="J393" s="2">
        <f>IF($F$376="n/a",0,IF(J$378&lt;=$C393,0,IF(J$378&gt;($F$376+$C393),INDEX($D$390:$W$390,,$C393)-SUM($D393:I393),INDEX($D$390:$W$390,,$C393)/$F$376)))</f>
        <v>0</v>
      </c>
      <c r="K393" s="2">
        <f>IF($F$376="n/a",0,IF(K$378&lt;=$C393,0,IF(K$378&gt;($F$376+$C393),INDEX($D$390:$W$390,,$C393)-SUM($D393:J393),INDEX($D$390:$W$390,,$C393)/$F$376)))</f>
        <v>0</v>
      </c>
      <c r="L393" s="2">
        <f>IF($F$376="n/a",0,IF(L$378&lt;=$C393,0,IF(L$378&gt;($F$376+$C393),INDEX($D$390:$W$390,,$C393)-SUM($D393:K393),INDEX($D$390:$W$390,,$C393)/$F$376)))</f>
        <v>0</v>
      </c>
      <c r="M393" s="2">
        <f>IF($F$376="n/a",0,IF(M$378&lt;=$C393,0,IF(M$378&gt;($F$376+$C393),INDEX($D$390:$W$390,,$C393)-SUM($D393:L393),INDEX($D$390:$W$390,,$C393)/$F$376)))</f>
        <v>0</v>
      </c>
      <c r="N393" s="170">
        <f>IF($F$376="n/a",0,IF(N$378&lt;=$C393,0,IF(N$378&gt;($F$376+$C393),INDEX($D$390:$W$390,,$C393)-SUM($D393:M393),INDEX($D$390:$W$390,,$C393)/$F$376)))*0.5</f>
        <v>0</v>
      </c>
      <c r="O393" s="2">
        <f>IF($F$376="n/a",0,IF(O$378&lt;=$C393,0,IF(O$378&gt;($F$376+$C393),INDEX($D$390:$W$390,,$C393)-SUM($D393:N393),INDEX($D$390:$W$390,,$C393)/$F$376)))</f>
        <v>0</v>
      </c>
      <c r="P393" s="2">
        <f>IF($F$376="n/a",0,IF(P$378&lt;=$C393,0,IF(P$378&gt;($F$376+$C393),INDEX($D$390:$W$390,,$C393)-SUM($D393:O393),INDEX($D$390:$W$390,,$C393)/$F$376)))</f>
        <v>0</v>
      </c>
      <c r="Q393" s="2">
        <f>IF($F$376="n/a",0,IF(Q$378&lt;=$C393,0,IF(Q$378&gt;($F$376+$C393),INDEX($D$390:$W$390,,$C393)-SUM($D393:P393),INDEX($D$390:$W$390,,$C393)/$F$376)))</f>
        <v>0</v>
      </c>
      <c r="R393" s="2">
        <f>IF($F$376="n/a",0,IF(R$378&lt;=$C393,0,IF(R$378&gt;($F$376+$C393),INDEX($D$390:$W$390,,$C393)-SUM($D393:Q393),INDEX($D$390:$W$390,,$C393)/$F$376)))</f>
        <v>0</v>
      </c>
      <c r="S393" s="2">
        <f>IF($F$376="n/a",0,IF(S$378&lt;=$C393,0,IF(S$378&gt;($F$376+$C393),INDEX($D$390:$W$390,,$C393)-SUM($D393:R393),INDEX($D$390:$W$390,,$C393)/$F$376)))</f>
        <v>0</v>
      </c>
      <c r="T393" s="2">
        <f>IF($F$376="n/a",0,IF(T$378&lt;=$C393,0,IF(T$378&gt;($F$376+$C393),INDEX($D$390:$W$390,,$C393)-SUM($D393:S393),INDEX($D$390:$W$390,,$C393)/$F$376)))</f>
        <v>0</v>
      </c>
      <c r="U393" s="2">
        <f>IF($F$376="n/a",0,IF(U$378&lt;=$C393,0,IF(U$378&gt;($F$376+$C393),INDEX($D$390:$W$390,,$C393)-SUM($D393:T393),INDEX($D$390:$W$390,,$C393)/$F$376)))</f>
        <v>0</v>
      </c>
      <c r="V393" s="2">
        <f>IF($F$376="n/a",0,IF(V$378&lt;=$C393,0,IF(V$378&gt;($F$376+$C393),INDEX($D$390:$W$390,,$C393)-SUM($D393:U393),INDEX($D$390:$W$390,,$C393)/$F$376)))</f>
        <v>0</v>
      </c>
      <c r="W393" s="2">
        <f>IF($F$376="n/a",0,IF(W$378&lt;=$C393,0,IF(W$378&gt;($F$376+$C393),INDEX($D$390:$W$390,,$C393)-SUM($D393:V393),INDEX($D$390:$W$390,,$C393)/$F$376)))</f>
        <v>0</v>
      </c>
      <c r="X393" s="2">
        <f>IF($F$376="n/a",0,IF(X$378&lt;=$C393,0,IF(X$378&gt;($F$376+$C393),INDEX($D$390:$W$390,,$C393)-SUM($D393:W393),INDEX($D$390:$W$390,,$C393)/$F$376)))</f>
        <v>0</v>
      </c>
      <c r="Y393" s="2">
        <f>IF($F$376="n/a",0,IF(Y$378&lt;=$C393,0,IF(Y$378&gt;($F$376+$C393),INDEX($D$390:$W$390,,$C393)-SUM($D393:X393),INDEX($D$390:$W$390,,$C393)/$F$376)))</f>
        <v>0</v>
      </c>
      <c r="Z393" s="2">
        <f>IF($F$376="n/a",0,IF(Z$378&lt;=$C393,0,IF(Z$378&gt;($F$376+$C393),INDEX($D$390:$W$390,,$C393)-SUM($D393:Y393),INDEX($D$390:$W$390,,$C393)/$F$376)))</f>
        <v>0</v>
      </c>
      <c r="AA393" s="2">
        <f>IF($F$376="n/a",0,IF(AA$378&lt;=$C393,0,IF(AA$378&gt;($F$376+$C393),INDEX($D$390:$W$390,,$C393)-SUM($D393:Z393),INDEX($D$390:$W$390,,$C393)/$F$376)))</f>
        <v>0</v>
      </c>
      <c r="AB393" s="2">
        <f>IF($F$376="n/a",0,IF(AB$378&lt;=$C393,0,IF(AB$378&gt;($F$376+$C393),INDEX($D$390:$W$390,,$C393)-SUM($D393:AA393),INDEX($D$390:$W$390,,$C393)/$F$376)))</f>
        <v>0</v>
      </c>
      <c r="AC393" s="2">
        <f>IF($F$376="n/a",0,IF(AC$378&lt;=$C393,0,IF(AC$378&gt;($F$376+$C393),INDEX($D$390:$W$390,,$C393)-SUM($D393:AB393),INDEX($D$390:$W$390,,$C393)/$F$376)))</f>
        <v>0</v>
      </c>
      <c r="AD393" s="2">
        <f>IF($F$376="n/a",0,IF(AD$378&lt;=$C393,0,IF(AD$378&gt;($F$376+$C393),INDEX($D$390:$W$390,,$C393)-SUM($D393:AC393),INDEX($D$390:$W$390,,$C393)/$F$376)))</f>
        <v>0</v>
      </c>
      <c r="AE393" s="2">
        <f>IF($F$376="n/a",0,IF(AE$378&lt;=$C393,0,IF(AE$378&gt;($F$376+$C393),INDEX($D$390:$W$390,,$C393)-SUM($D393:AD393),INDEX($D$390:$W$390,,$C393)/$F$376)))</f>
        <v>0</v>
      </c>
      <c r="AF393" s="2">
        <f>IF($F$376="n/a",0,IF(AF$378&lt;=$C393,0,IF(AF$378&gt;($F$376+$C393),INDEX($D$390:$W$390,,$C393)-SUM($D393:AE393),INDEX($D$390:$W$390,,$C393)/$F$376)))</f>
        <v>0</v>
      </c>
      <c r="AG393" s="2">
        <f>IF($F$376="n/a",0,IF(AG$378&lt;=$C393,0,IF(AG$378&gt;($F$376+$C393),INDEX($D$390:$W$390,,$C393)-SUM($D393:AF393),INDEX($D$390:$W$390,,$C393)/$F$376)))</f>
        <v>0</v>
      </c>
      <c r="AH393" s="2">
        <f>IF($F$376="n/a",0,IF(AH$378&lt;=$C393,0,IF(AH$378&gt;($F$376+$C393),INDEX($D$390:$W$390,,$C393)-SUM($D393:AG393),INDEX($D$390:$W$390,,$C393)/$F$376)))</f>
        <v>0</v>
      </c>
      <c r="AI393" s="2">
        <f>IF($F$376="n/a",0,IF(AI$378&lt;=$C393,0,IF(AI$378&gt;($F$376+$C393),INDEX($D$390:$W$390,,$C393)-SUM($D393:AH393),INDEX($D$390:$W$390,,$C393)/$F$376)))</f>
        <v>0</v>
      </c>
      <c r="AJ393" s="2">
        <f>IF($F$376="n/a",0,IF(AJ$378&lt;=$C393,0,IF(AJ$378&gt;($F$376+$C393),INDEX($D$390:$W$390,,$C393)-SUM($D393:AI393),INDEX($D$390:$W$390,,$C393)/$F$376)))</f>
        <v>0</v>
      </c>
      <c r="AK393" s="2">
        <f>IF($F$376="n/a",0,IF(AK$378&lt;=$C393,0,IF(AK$378&gt;($F$376+$C393),INDEX($D$390:$W$390,,$C393)-SUM($D393:AJ393),INDEX($D$390:$W$390,,$C393)/$F$376)))</f>
        <v>0</v>
      </c>
      <c r="AL393" s="2">
        <f>IF($F$376="n/a",0,IF(AL$378&lt;=$C393,0,IF(AL$378&gt;($F$376+$C393),INDEX($D$390:$W$390,,$C393)-SUM($D393:AK393),INDEX($D$390:$W$390,,$C393)/$F$376)))</f>
        <v>0</v>
      </c>
      <c r="AM393" s="2">
        <f>IF($F$376="n/a",0,IF(AM$378&lt;=$C393,0,IF(AM$378&gt;($F$376+$C393),INDEX($D$390:$W$390,,$C393)-SUM($D393:AL393),INDEX($D$390:$W$390,,$C393)/$F$376)))</f>
        <v>0</v>
      </c>
      <c r="AN393" s="2">
        <f>IF($F$376="n/a",0,IF(AN$378&lt;=$C393,0,IF(AN$378&gt;($F$376+$C393),INDEX($D$390:$W$390,,$C393)-SUM($D393:AM393),INDEX($D$390:$W$390,,$C393)/$F$376)))</f>
        <v>0</v>
      </c>
      <c r="AO393" s="2">
        <f>IF($F$376="n/a",0,IF(AO$378&lt;=$C393,0,IF(AO$378&gt;($F$376+$C393),INDEX($D$390:$W$390,,$C393)-SUM($D393:AN393),INDEX($D$390:$W$390,,$C393)/$F$376)))</f>
        <v>0</v>
      </c>
      <c r="AP393" s="2">
        <f>IF($F$376="n/a",0,IF(AP$378&lt;=$C393,0,IF(AP$378&gt;($F$376+$C393),INDEX($D$390:$W$390,,$C393)-SUM($D393:AO393),INDEX($D$390:$W$390,,$C393)/$F$376)))</f>
        <v>0</v>
      </c>
      <c r="AQ393" s="2">
        <f>IF($F$376="n/a",0,IF(AQ$378&lt;=$C393,0,IF(AQ$378&gt;($F$376+$C393),INDEX($D$390:$W$390,,$C393)-SUM($D393:AP393),INDEX($D$390:$W$390,,$C393)/$F$376)))</f>
        <v>0</v>
      </c>
      <c r="AR393" s="2">
        <f>IF($F$376="n/a",0,IF(AR$378&lt;=$C393,0,IF(AR$378&gt;($F$376+$C393),INDEX($D$390:$W$390,,$C393)-SUM($D393:AQ393),INDEX($D$390:$W$390,,$C393)/$F$376)))</f>
        <v>0</v>
      </c>
      <c r="AS393" s="2">
        <f>IF($F$376="n/a",0,IF(AS$378&lt;=$C393,0,IF(AS$378&gt;($F$376+$C393),INDEX($D$390:$W$390,,$C393)-SUM($D393:AR393),INDEX($D$390:$W$390,,$C393)/$F$376)))</f>
        <v>0</v>
      </c>
      <c r="AT393" s="2">
        <f>IF($F$376="n/a",0,IF(AT$378&lt;=$C393,0,IF(AT$378&gt;($F$376+$C393),INDEX($D$390:$W$390,,$C393)-SUM($D393:AS393),INDEX($D$390:$W$390,,$C393)/$F$376)))</f>
        <v>0</v>
      </c>
      <c r="AU393" s="2">
        <f>IF($F$376="n/a",0,IF(AU$378&lt;=$C393,0,IF(AU$378&gt;($F$376+$C393),INDEX($D$390:$W$390,,$C393)-SUM($D393:AT393),INDEX($D$390:$W$390,,$C393)/$F$376)))</f>
        <v>0</v>
      </c>
      <c r="AV393" s="2">
        <f>IF($F$376="n/a",0,IF(AV$378&lt;=$C393,0,IF(AV$378&gt;($F$376+$C393),INDEX($D$390:$W$390,,$C393)-SUM($D393:AU393),INDEX($D$390:$W$390,,$C393)/$F$376)))</f>
        <v>0</v>
      </c>
      <c r="AW393" s="2">
        <f>IF($F$376="n/a",0,IF(AW$378&lt;=$C393,0,IF(AW$378&gt;($F$376+$C393),INDEX($D$390:$W$390,,$C393)-SUM($D393:AV393),INDEX($D$390:$W$390,,$C393)/$F$376)))</f>
        <v>0</v>
      </c>
      <c r="AX393" s="2">
        <f>IF($F$376="n/a",0,IF(AX$378&lt;=$C393,0,IF(AX$378&gt;($F$376+$C393),INDEX($D$390:$W$390,,$C393)-SUM($D393:AW393),INDEX($D$390:$W$390,,$C393)/$F$376)))</f>
        <v>0</v>
      </c>
      <c r="AY393" s="2">
        <f>IF($F$376="n/a",0,IF(AY$378&lt;=$C393,0,IF(AY$378&gt;($F$376+$C393),INDEX($D$390:$W$390,,$C393)-SUM($D393:AX393),INDEX($D$390:$W$390,,$C393)/$F$376)))</f>
        <v>0</v>
      </c>
      <c r="AZ393" s="2">
        <f>IF($F$376="n/a",0,IF(AZ$378&lt;=$C393,0,IF(AZ$378&gt;($F$376+$C393),INDEX($D$390:$W$390,,$C393)-SUM($D393:AY393),INDEX($D$390:$W$390,,$C393)/$F$376)))</f>
        <v>0</v>
      </c>
      <c r="BA393" s="2">
        <f>IF($F$376="n/a",0,IF(BA$378&lt;=$C393,0,IF(BA$378&gt;($F$376+$C393),INDEX($D$390:$W$390,,$C393)-SUM($D393:AZ393),INDEX($D$390:$W$390,,$C393)/$F$376)))</f>
        <v>0</v>
      </c>
      <c r="BB393" s="2">
        <f>IF($F$376="n/a",0,IF(BB$378&lt;=$C393,0,IF(BB$378&gt;($F$376+$C393),INDEX($D$390:$W$390,,$C393)-SUM($D393:BA393),INDEX($D$390:$W$390,,$C393)/$F$376)))</f>
        <v>0</v>
      </c>
      <c r="BC393" s="2">
        <f>IF($F$376="n/a",0,IF(BC$378&lt;=$C393,0,IF(BC$378&gt;($F$376+$C393),INDEX($D$390:$W$390,,$C393)-SUM($D393:BB393),INDEX($D$390:$W$390,,$C393)/$F$376)))</f>
        <v>0</v>
      </c>
      <c r="BD393" s="2">
        <f>IF($F$376="n/a",0,IF(BD$378&lt;=$C393,0,IF(BD$378&gt;($F$376+$C393),INDEX($D$390:$W$390,,$C393)-SUM($D393:BC393),INDEX($D$390:$W$390,,$C393)/$F$376)))</f>
        <v>0</v>
      </c>
      <c r="BE393" s="2">
        <f>IF($F$376="n/a",0,IF(BE$378&lt;=$C393,0,IF(BE$378&gt;($F$376+$C393),INDEX($D$390:$W$390,,$C393)-SUM($D393:BD393),INDEX($D$390:$W$390,,$C393)/$F$376)))</f>
        <v>0</v>
      </c>
      <c r="BF393" s="2">
        <f>IF($F$376="n/a",0,IF(BF$378&lt;=$C393,0,IF(BF$378&gt;($F$376+$C393),INDEX($D$390:$W$390,,$C393)-SUM($D393:BE393),INDEX($D$390:$W$390,,$C393)/$F$376)))</f>
        <v>0</v>
      </c>
      <c r="BG393" s="2">
        <f>IF($F$376="n/a",0,IF(BG$378&lt;=$C393,0,IF(BG$378&gt;($F$376+$C393),INDEX($D$390:$W$390,,$C393)-SUM($D393:BF393),INDEX($D$390:$W$390,,$C393)/$F$376)))</f>
        <v>0</v>
      </c>
      <c r="BH393" s="2">
        <f>IF($F$376="n/a",0,IF(BH$378&lt;=$C393,0,IF(BH$378&gt;($F$376+$C393),INDEX($D$390:$W$390,,$C393)-SUM($D393:BG393),INDEX($D$390:$W$390,,$C393)/$F$376)))</f>
        <v>0</v>
      </c>
      <c r="BI393" s="2">
        <f>IF($F$376="n/a",0,IF(BI$378&lt;=$C393,0,IF(BI$378&gt;($F$376+$C393),INDEX($D$390:$W$390,,$C393)-SUM($D393:BH393),INDEX($D$390:$W$390,,$C393)/$F$376)))</f>
        <v>0</v>
      </c>
      <c r="BJ393" s="2">
        <f>IF($F$376="n/a",0,IF(BJ$378&lt;=$C393,0,IF(BJ$378&gt;($F$376+$C393),INDEX($D$390:$W$390,,$C393)-SUM($D393:BI393),INDEX($D$390:$W$390,,$C393)/$F$376)))</f>
        <v>0</v>
      </c>
      <c r="BK393" s="2">
        <f>IF($F$376="n/a",0,IF(BK$378&lt;=$C393,0,IF(BK$378&gt;($F$376+$C393),INDEX($D$390:$W$390,,$C393)-SUM($D393:BJ393),INDEX($D$390:$W$390,,$C393)/$F$376)))</f>
        <v>0</v>
      </c>
      <c r="BL393" s="2">
        <f>IF($F$376="n/a",0,IF(BL$378&lt;=$C393,0,IF(BL$378&gt;($F$376+$C393),INDEX($D$390:$W$390,,$C393)-SUM($D393:BK393),INDEX($D$390:$W$390,,$C393)/$F$376)))</f>
        <v>0</v>
      </c>
      <c r="BM393" s="2">
        <f>IF($F$376="n/a",0,IF(BM$378&lt;=$C393,0,IF(BM$378&gt;($F$376+$C393),INDEX($D$390:$W$390,,$C393)-SUM($D393:BL393),INDEX($D$390:$W$390,,$C393)/$F$376)))</f>
        <v>0</v>
      </c>
      <c r="BN393" s="2">
        <f>IF($F$376="n/a",0,IF(BN$378&lt;=$C393,0,IF(BN$378&gt;($F$376+$C393),INDEX($D$390:$W$390,,$C393)-SUM($D393:BM393),INDEX($D$390:$W$390,,$C393)/$F$376)))</f>
        <v>0</v>
      </c>
      <c r="BO393" s="2">
        <f>IF($F$376="n/a",0,IF(BO$378&lt;=$C393,0,IF(BO$378&gt;($F$376+$C393),INDEX($D$390:$W$390,,$C393)-SUM($D393:BN393),INDEX($D$390:$W$390,,$C393)/$F$376)))</f>
        <v>0</v>
      </c>
      <c r="BP393" s="2">
        <f>IF($F$376="n/a",0,IF(BP$378&lt;=$C393,0,IF(BP$378&gt;($F$376+$C393),INDEX($D$390:$W$390,,$C393)-SUM($D393:BO393),INDEX($D$390:$W$390,,$C393)/$F$376)))</f>
        <v>0</v>
      </c>
      <c r="BQ393" s="2">
        <f>IF($F$376="n/a",0,IF(BQ$378&lt;=$C393,0,IF(BQ$378&gt;($F$376+$C393),INDEX($D$390:$W$390,,$C393)-SUM($D393:BP393),INDEX($D$390:$W$390,,$C393)/$F$376)))</f>
        <v>0</v>
      </c>
      <c r="BR393" s="2">
        <f>IF($F$376="n/a",0,IF(BR$378&lt;=$C393,0,IF(BR$378&gt;($F$376+$C393),INDEX($D$390:$W$390,,$C393)-SUM($D393:BQ393),INDEX($D$390:$W$390,,$C393)/$F$376)))</f>
        <v>0</v>
      </c>
      <c r="BS393" s="2">
        <f>IF($F$376="n/a",0,IF(BS$378&lt;=$C393,0,IF(BS$378&gt;($F$376+$C393),INDEX($D$390:$W$390,,$C393)-SUM($D393:BR393),INDEX($D$390:$W$390,,$C393)/$F$376)))</f>
        <v>0</v>
      </c>
    </row>
    <row r="394" spans="2:71">
      <c r="B394" s="24">
        <v>2012</v>
      </c>
      <c r="C394" s="24">
        <v>2</v>
      </c>
      <c r="E394" s="2">
        <f>IF($F$376="n/a",0,IF(E$378&lt;=$C394,0,IF(E$378&gt;($F$376+$C394),INDEX($D$390:$W$390,,$C394)-SUM($D394:D394),INDEX($D$390:$W$390,,$C394)/$F$376)))</f>
        <v>0</v>
      </c>
      <c r="F394" s="2">
        <f>IF($F$376="n/a",0,IF(F$378&lt;=$C394,0,IF(F$378&gt;($F$376+$C394),INDEX($D$390:$W$390,,$C394)-SUM($D394:E394),INDEX($D$390:$W$390,,$C394)/$F$376)))</f>
        <v>0</v>
      </c>
      <c r="G394" s="2">
        <f>IF($F$376="n/a",0,IF(G$378&lt;=$C394,0,IF(G$378&gt;($F$376+$C394),INDEX($D$390:$W$390,,$C394)-SUM($D394:F394),INDEX($D$390:$W$390,,$C394)/$F$376)))</f>
        <v>0</v>
      </c>
      <c r="H394" s="2">
        <f>IF($F$376="n/a",0,IF(H$378&lt;=$C394,0,IF(H$378&gt;($F$376+$C394),INDEX($D$390:$W$390,,$C394)-SUM($D394:G394),INDEX($D$390:$W$390,,$C394)/$F$376)))</f>
        <v>0</v>
      </c>
      <c r="I394" s="2">
        <f>IF($F$376="n/a",0,IF(I$378&lt;=$C394,0,IF(I$378&gt;($F$376+$C394),INDEX($D$390:$W$390,,$C394)-SUM($D394:H394),INDEX($D$390:$W$390,,$C394)/$F$376)))</f>
        <v>0</v>
      </c>
      <c r="J394" s="2">
        <f>IF($F$376="n/a",0,IF(J$378&lt;=$C394,0,IF(J$378&gt;($F$376+$C394),INDEX($D$390:$W$390,,$C394)-SUM($D394:I394),INDEX($D$390:$W$390,,$C394)/$F$376)))</f>
        <v>0</v>
      </c>
      <c r="K394" s="2">
        <f>IF($F$376="n/a",0,IF(K$378&lt;=$C394,0,IF(K$378&gt;($F$376+$C394),INDEX($D$390:$W$390,,$C394)-SUM($D394:J394),INDEX($D$390:$W$390,,$C394)/$F$376)))</f>
        <v>0</v>
      </c>
      <c r="L394" s="2">
        <f>IF($F$376="n/a",0,IF(L$378&lt;=$C394,0,IF(L$378&gt;($F$376+$C394),INDEX($D$390:$W$390,,$C394)-SUM($D394:K394),INDEX($D$390:$W$390,,$C394)/$F$376)))</f>
        <v>0</v>
      </c>
      <c r="M394" s="2">
        <f>IF($F$376="n/a",0,IF(M$378&lt;=$C394,0,IF(M$378&gt;($F$376+$C394),INDEX($D$390:$W$390,,$C394)-SUM($D394:L394),INDEX($D$390:$W$390,,$C394)/$F$376)))</f>
        <v>0</v>
      </c>
      <c r="N394" s="170">
        <f>IF($F$376="n/a",0,IF(N$378&lt;=$C394,0,IF(N$378&gt;($F$376+$C394),INDEX($D$390:$W$390,,$C394)-SUM($D394:M394),INDEX($D$390:$W$390,,$C394)/$F$376)))*0.5</f>
        <v>0</v>
      </c>
      <c r="O394" s="2">
        <f>IF($F$376="n/a",0,IF(O$378&lt;=$C394,0,IF(O$378&gt;($F$376+$C394),INDEX($D$390:$W$390,,$C394)-SUM($D394:N394),INDEX($D$390:$W$390,,$C394)/$F$376)))</f>
        <v>0</v>
      </c>
      <c r="P394" s="2">
        <f>IF($F$376="n/a",0,IF(P$378&lt;=$C394,0,IF(P$378&gt;($F$376+$C394),INDEX($D$390:$W$390,,$C394)-SUM($D394:O394),INDEX($D$390:$W$390,,$C394)/$F$376)))</f>
        <v>0</v>
      </c>
      <c r="Q394" s="2">
        <f>IF($F$376="n/a",0,IF(Q$378&lt;=$C394,0,IF(Q$378&gt;($F$376+$C394),INDEX($D$390:$W$390,,$C394)-SUM($D394:P394),INDEX($D$390:$W$390,,$C394)/$F$376)))</f>
        <v>0</v>
      </c>
      <c r="R394" s="2">
        <f>IF($F$376="n/a",0,IF(R$378&lt;=$C394,0,IF(R$378&gt;($F$376+$C394),INDEX($D$390:$W$390,,$C394)-SUM($D394:Q394),INDEX($D$390:$W$390,,$C394)/$F$376)))</f>
        <v>0</v>
      </c>
      <c r="S394" s="2">
        <f>IF($F$376="n/a",0,IF(S$378&lt;=$C394,0,IF(S$378&gt;($F$376+$C394),INDEX($D$390:$W$390,,$C394)-SUM($D394:R394),INDEX($D$390:$W$390,,$C394)/$F$376)))</f>
        <v>0</v>
      </c>
      <c r="T394" s="2">
        <f>IF($F$376="n/a",0,IF(T$378&lt;=$C394,0,IF(T$378&gt;($F$376+$C394),INDEX($D$390:$W$390,,$C394)-SUM($D394:S394),INDEX($D$390:$W$390,,$C394)/$F$376)))</f>
        <v>0</v>
      </c>
      <c r="U394" s="2">
        <f>IF($F$376="n/a",0,IF(U$378&lt;=$C394,0,IF(U$378&gt;($F$376+$C394),INDEX($D$390:$W$390,,$C394)-SUM($D394:T394),INDEX($D$390:$W$390,,$C394)/$F$376)))</f>
        <v>0</v>
      </c>
      <c r="V394" s="2">
        <f>IF($F$376="n/a",0,IF(V$378&lt;=$C394,0,IF(V$378&gt;($F$376+$C394),INDEX($D$390:$W$390,,$C394)-SUM($D394:U394),INDEX($D$390:$W$390,,$C394)/$F$376)))</f>
        <v>0</v>
      </c>
      <c r="W394" s="2">
        <f>IF($F$376="n/a",0,IF(W$378&lt;=$C394,0,IF(W$378&gt;($F$376+$C394),INDEX($D$390:$W$390,,$C394)-SUM($D394:V394),INDEX($D$390:$W$390,,$C394)/$F$376)))</f>
        <v>0</v>
      </c>
      <c r="X394" s="2">
        <f>IF($F$376="n/a",0,IF(X$378&lt;=$C394,0,IF(X$378&gt;($F$376+$C394),INDEX($D$390:$W$390,,$C394)-SUM($D394:W394),INDEX($D$390:$W$390,,$C394)/$F$376)))</f>
        <v>0</v>
      </c>
      <c r="Y394" s="2">
        <f>IF($F$376="n/a",0,IF(Y$378&lt;=$C394,0,IF(Y$378&gt;($F$376+$C394),INDEX($D$390:$W$390,,$C394)-SUM($D394:X394),INDEX($D$390:$W$390,,$C394)/$F$376)))</f>
        <v>0</v>
      </c>
      <c r="Z394" s="2">
        <f>IF($F$376="n/a",0,IF(Z$378&lt;=$C394,0,IF(Z$378&gt;($F$376+$C394),INDEX($D$390:$W$390,,$C394)-SUM($D394:Y394),INDEX($D$390:$W$390,,$C394)/$F$376)))</f>
        <v>0</v>
      </c>
      <c r="AA394" s="2">
        <f>IF($F$376="n/a",0,IF(AA$378&lt;=$C394,0,IF(AA$378&gt;($F$376+$C394),INDEX($D$390:$W$390,,$C394)-SUM($D394:Z394),INDEX($D$390:$W$390,,$C394)/$F$376)))</f>
        <v>0</v>
      </c>
      <c r="AB394" s="2">
        <f>IF($F$376="n/a",0,IF(AB$378&lt;=$C394,0,IF(AB$378&gt;($F$376+$C394),INDEX($D$390:$W$390,,$C394)-SUM($D394:AA394),INDEX($D$390:$W$390,,$C394)/$F$376)))</f>
        <v>0</v>
      </c>
      <c r="AC394" s="2">
        <f>IF($F$376="n/a",0,IF(AC$378&lt;=$C394,0,IF(AC$378&gt;($F$376+$C394),INDEX($D$390:$W$390,,$C394)-SUM($D394:AB394),INDEX($D$390:$W$390,,$C394)/$F$376)))</f>
        <v>0</v>
      </c>
      <c r="AD394" s="2">
        <f>IF($F$376="n/a",0,IF(AD$378&lt;=$C394,0,IF(AD$378&gt;($F$376+$C394),INDEX($D$390:$W$390,,$C394)-SUM($D394:AC394),INDEX($D$390:$W$390,,$C394)/$F$376)))</f>
        <v>0</v>
      </c>
      <c r="AE394" s="2">
        <f>IF($F$376="n/a",0,IF(AE$378&lt;=$C394,0,IF(AE$378&gt;($F$376+$C394),INDEX($D$390:$W$390,,$C394)-SUM($D394:AD394),INDEX($D$390:$W$390,,$C394)/$F$376)))</f>
        <v>0</v>
      </c>
      <c r="AF394" s="2">
        <f>IF($F$376="n/a",0,IF(AF$378&lt;=$C394,0,IF(AF$378&gt;($F$376+$C394),INDEX($D$390:$W$390,,$C394)-SUM($D394:AE394),INDEX($D$390:$W$390,,$C394)/$F$376)))</f>
        <v>0</v>
      </c>
      <c r="AG394" s="2">
        <f>IF($F$376="n/a",0,IF(AG$378&lt;=$C394,0,IF(AG$378&gt;($F$376+$C394),INDEX($D$390:$W$390,,$C394)-SUM($D394:AF394),INDEX($D$390:$W$390,,$C394)/$F$376)))</f>
        <v>0</v>
      </c>
      <c r="AH394" s="2">
        <f>IF($F$376="n/a",0,IF(AH$378&lt;=$C394,0,IF(AH$378&gt;($F$376+$C394),INDEX($D$390:$W$390,,$C394)-SUM($D394:AG394),INDEX($D$390:$W$390,,$C394)/$F$376)))</f>
        <v>0</v>
      </c>
      <c r="AI394" s="2">
        <f>IF($F$376="n/a",0,IF(AI$378&lt;=$C394,0,IF(AI$378&gt;($F$376+$C394),INDEX($D$390:$W$390,,$C394)-SUM($D394:AH394),INDEX($D$390:$W$390,,$C394)/$F$376)))</f>
        <v>0</v>
      </c>
      <c r="AJ394" s="2">
        <f>IF($F$376="n/a",0,IF(AJ$378&lt;=$C394,0,IF(AJ$378&gt;($F$376+$C394),INDEX($D$390:$W$390,,$C394)-SUM($D394:AI394),INDEX($D$390:$W$390,,$C394)/$F$376)))</f>
        <v>0</v>
      </c>
      <c r="AK394" s="2">
        <f>IF($F$376="n/a",0,IF(AK$378&lt;=$C394,0,IF(AK$378&gt;($F$376+$C394),INDEX($D$390:$W$390,,$C394)-SUM($D394:AJ394),INDEX($D$390:$W$390,,$C394)/$F$376)))</f>
        <v>0</v>
      </c>
      <c r="AL394" s="2">
        <f>IF($F$376="n/a",0,IF(AL$378&lt;=$C394,0,IF(AL$378&gt;($F$376+$C394),INDEX($D$390:$W$390,,$C394)-SUM($D394:AK394),INDEX($D$390:$W$390,,$C394)/$F$376)))</f>
        <v>0</v>
      </c>
      <c r="AM394" s="2">
        <f>IF($F$376="n/a",0,IF(AM$378&lt;=$C394,0,IF(AM$378&gt;($F$376+$C394),INDEX($D$390:$W$390,,$C394)-SUM($D394:AL394),INDEX($D$390:$W$390,,$C394)/$F$376)))</f>
        <v>0</v>
      </c>
      <c r="AN394" s="2">
        <f>IF($F$376="n/a",0,IF(AN$378&lt;=$C394,0,IF(AN$378&gt;($F$376+$C394),INDEX($D$390:$W$390,,$C394)-SUM($D394:AM394),INDEX($D$390:$W$390,,$C394)/$F$376)))</f>
        <v>0</v>
      </c>
      <c r="AO394" s="2">
        <f>IF($F$376="n/a",0,IF(AO$378&lt;=$C394,0,IF(AO$378&gt;($F$376+$C394),INDEX($D$390:$W$390,,$C394)-SUM($D394:AN394),INDEX($D$390:$W$390,,$C394)/$F$376)))</f>
        <v>0</v>
      </c>
      <c r="AP394" s="2">
        <f>IF($F$376="n/a",0,IF(AP$378&lt;=$C394,0,IF(AP$378&gt;($F$376+$C394),INDEX($D$390:$W$390,,$C394)-SUM($D394:AO394),INDEX($D$390:$W$390,,$C394)/$F$376)))</f>
        <v>0</v>
      </c>
      <c r="AQ394" s="2">
        <f>IF($F$376="n/a",0,IF(AQ$378&lt;=$C394,0,IF(AQ$378&gt;($F$376+$C394),INDEX($D$390:$W$390,,$C394)-SUM($D394:AP394),INDEX($D$390:$W$390,,$C394)/$F$376)))</f>
        <v>0</v>
      </c>
      <c r="AR394" s="2">
        <f>IF($F$376="n/a",0,IF(AR$378&lt;=$C394,0,IF(AR$378&gt;($F$376+$C394),INDEX($D$390:$W$390,,$C394)-SUM($D394:AQ394),INDEX($D$390:$W$390,,$C394)/$F$376)))</f>
        <v>0</v>
      </c>
      <c r="AS394" s="2">
        <f>IF($F$376="n/a",0,IF(AS$378&lt;=$C394,0,IF(AS$378&gt;($F$376+$C394),INDEX($D$390:$W$390,,$C394)-SUM($D394:AR394),INDEX($D$390:$W$390,,$C394)/$F$376)))</f>
        <v>0</v>
      </c>
      <c r="AT394" s="2">
        <f>IF($F$376="n/a",0,IF(AT$378&lt;=$C394,0,IF(AT$378&gt;($F$376+$C394),INDEX($D$390:$W$390,,$C394)-SUM($D394:AS394),INDEX($D$390:$W$390,,$C394)/$F$376)))</f>
        <v>0</v>
      </c>
      <c r="AU394" s="2">
        <f>IF($F$376="n/a",0,IF(AU$378&lt;=$C394,0,IF(AU$378&gt;($F$376+$C394),INDEX($D$390:$W$390,,$C394)-SUM($D394:AT394),INDEX($D$390:$W$390,,$C394)/$F$376)))</f>
        <v>0</v>
      </c>
      <c r="AV394" s="2">
        <f>IF($F$376="n/a",0,IF(AV$378&lt;=$C394,0,IF(AV$378&gt;($F$376+$C394),INDEX($D$390:$W$390,,$C394)-SUM($D394:AU394),INDEX($D$390:$W$390,,$C394)/$F$376)))</f>
        <v>0</v>
      </c>
      <c r="AW394" s="2">
        <f>IF($F$376="n/a",0,IF(AW$378&lt;=$C394,0,IF(AW$378&gt;($F$376+$C394),INDEX($D$390:$W$390,,$C394)-SUM($D394:AV394),INDEX($D$390:$W$390,,$C394)/$F$376)))</f>
        <v>0</v>
      </c>
      <c r="AX394" s="2">
        <f>IF($F$376="n/a",0,IF(AX$378&lt;=$C394,0,IF(AX$378&gt;($F$376+$C394),INDEX($D$390:$W$390,,$C394)-SUM($D394:AW394),INDEX($D$390:$W$390,,$C394)/$F$376)))</f>
        <v>0</v>
      </c>
      <c r="AY394" s="2">
        <f>IF($F$376="n/a",0,IF(AY$378&lt;=$C394,0,IF(AY$378&gt;($F$376+$C394),INDEX($D$390:$W$390,,$C394)-SUM($D394:AX394),INDEX($D$390:$W$390,,$C394)/$F$376)))</f>
        <v>0</v>
      </c>
      <c r="AZ394" s="2">
        <f>IF($F$376="n/a",0,IF(AZ$378&lt;=$C394,0,IF(AZ$378&gt;($F$376+$C394),INDEX($D$390:$W$390,,$C394)-SUM($D394:AY394),INDEX($D$390:$W$390,,$C394)/$F$376)))</f>
        <v>0</v>
      </c>
      <c r="BA394" s="2">
        <f>IF($F$376="n/a",0,IF(BA$378&lt;=$C394,0,IF(BA$378&gt;($F$376+$C394),INDEX($D$390:$W$390,,$C394)-SUM($D394:AZ394),INDEX($D$390:$W$390,,$C394)/$F$376)))</f>
        <v>0</v>
      </c>
      <c r="BB394" s="2">
        <f>IF($F$376="n/a",0,IF(BB$378&lt;=$C394,0,IF(BB$378&gt;($F$376+$C394),INDEX($D$390:$W$390,,$C394)-SUM($D394:BA394),INDEX($D$390:$W$390,,$C394)/$F$376)))</f>
        <v>0</v>
      </c>
      <c r="BC394" s="2">
        <f>IF($F$376="n/a",0,IF(BC$378&lt;=$C394,0,IF(BC$378&gt;($F$376+$C394),INDEX($D$390:$W$390,,$C394)-SUM($D394:BB394),INDEX($D$390:$W$390,,$C394)/$F$376)))</f>
        <v>0</v>
      </c>
      <c r="BD394" s="2">
        <f>IF($F$376="n/a",0,IF(BD$378&lt;=$C394,0,IF(BD$378&gt;($F$376+$C394),INDEX($D$390:$W$390,,$C394)-SUM($D394:BC394),INDEX($D$390:$W$390,,$C394)/$F$376)))</f>
        <v>0</v>
      </c>
      <c r="BE394" s="2">
        <f>IF($F$376="n/a",0,IF(BE$378&lt;=$C394,0,IF(BE$378&gt;($F$376+$C394),INDEX($D$390:$W$390,,$C394)-SUM($D394:BD394),INDEX($D$390:$W$390,,$C394)/$F$376)))</f>
        <v>0</v>
      </c>
      <c r="BF394" s="2">
        <f>IF($F$376="n/a",0,IF(BF$378&lt;=$C394,0,IF(BF$378&gt;($F$376+$C394),INDEX($D$390:$W$390,,$C394)-SUM($D394:BE394),INDEX($D$390:$W$390,,$C394)/$F$376)))</f>
        <v>0</v>
      </c>
      <c r="BG394" s="2">
        <f>IF($F$376="n/a",0,IF(BG$378&lt;=$C394,0,IF(BG$378&gt;($F$376+$C394),INDEX($D$390:$W$390,,$C394)-SUM($D394:BF394),INDEX($D$390:$W$390,,$C394)/$F$376)))</f>
        <v>0</v>
      </c>
      <c r="BH394" s="2">
        <f>IF($F$376="n/a",0,IF(BH$378&lt;=$C394,0,IF(BH$378&gt;($F$376+$C394),INDEX($D$390:$W$390,,$C394)-SUM($D394:BG394),INDEX($D$390:$W$390,,$C394)/$F$376)))</f>
        <v>0</v>
      </c>
      <c r="BI394" s="2">
        <f>IF($F$376="n/a",0,IF(BI$378&lt;=$C394,0,IF(BI$378&gt;($F$376+$C394),INDEX($D$390:$W$390,,$C394)-SUM($D394:BH394),INDEX($D$390:$W$390,,$C394)/$F$376)))</f>
        <v>0</v>
      </c>
      <c r="BJ394" s="2">
        <f>IF($F$376="n/a",0,IF(BJ$378&lt;=$C394,0,IF(BJ$378&gt;($F$376+$C394),INDEX($D$390:$W$390,,$C394)-SUM($D394:BI394),INDEX($D$390:$W$390,,$C394)/$F$376)))</f>
        <v>0</v>
      </c>
      <c r="BK394" s="2">
        <f>IF($F$376="n/a",0,IF(BK$378&lt;=$C394,0,IF(BK$378&gt;($F$376+$C394),INDEX($D$390:$W$390,,$C394)-SUM($D394:BJ394),INDEX($D$390:$W$390,,$C394)/$F$376)))</f>
        <v>0</v>
      </c>
      <c r="BL394" s="2">
        <f>IF($F$376="n/a",0,IF(BL$378&lt;=$C394,0,IF(BL$378&gt;($F$376+$C394),INDEX($D$390:$W$390,,$C394)-SUM($D394:BK394),INDEX($D$390:$W$390,,$C394)/$F$376)))</f>
        <v>0</v>
      </c>
      <c r="BM394" s="2">
        <f>IF($F$376="n/a",0,IF(BM$378&lt;=$C394,0,IF(BM$378&gt;($F$376+$C394),INDEX($D$390:$W$390,,$C394)-SUM($D394:BL394),INDEX($D$390:$W$390,,$C394)/$F$376)))</f>
        <v>0</v>
      </c>
      <c r="BN394" s="2">
        <f>IF($F$376="n/a",0,IF(BN$378&lt;=$C394,0,IF(BN$378&gt;($F$376+$C394),INDEX($D$390:$W$390,,$C394)-SUM($D394:BM394),INDEX($D$390:$W$390,,$C394)/$F$376)))</f>
        <v>0</v>
      </c>
      <c r="BO394" s="2">
        <f>IF($F$376="n/a",0,IF(BO$378&lt;=$C394,0,IF(BO$378&gt;($F$376+$C394),INDEX($D$390:$W$390,,$C394)-SUM($D394:BN394),INDEX($D$390:$W$390,,$C394)/$F$376)))</f>
        <v>0</v>
      </c>
      <c r="BP394" s="2">
        <f>IF($F$376="n/a",0,IF(BP$378&lt;=$C394,0,IF(BP$378&gt;($F$376+$C394),INDEX($D$390:$W$390,,$C394)-SUM($D394:BO394),INDEX($D$390:$W$390,,$C394)/$F$376)))</f>
        <v>0</v>
      </c>
      <c r="BQ394" s="2">
        <f>IF($F$376="n/a",0,IF(BQ$378&lt;=$C394,0,IF(BQ$378&gt;($F$376+$C394),INDEX($D$390:$W$390,,$C394)-SUM($D394:BP394),INDEX($D$390:$W$390,,$C394)/$F$376)))</f>
        <v>0</v>
      </c>
      <c r="BR394" s="2">
        <f>IF($F$376="n/a",0,IF(BR$378&lt;=$C394,0,IF(BR$378&gt;($F$376+$C394),INDEX($D$390:$W$390,,$C394)-SUM($D394:BQ394),INDEX($D$390:$W$390,,$C394)/$F$376)))</f>
        <v>0</v>
      </c>
      <c r="BS394" s="2">
        <f>IF($F$376="n/a",0,IF(BS$378&lt;=$C394,0,IF(BS$378&gt;($F$376+$C394),INDEX($D$390:$W$390,,$C394)-SUM($D394:BR394),INDEX($D$390:$W$390,,$C394)/$F$376)))</f>
        <v>0</v>
      </c>
    </row>
    <row r="395" spans="2:71">
      <c r="B395" s="24">
        <v>2013</v>
      </c>
      <c r="C395" s="24">
        <v>3</v>
      </c>
      <c r="E395" s="2">
        <f>IF($F$376="n/a",0,IF(E$378&lt;=$C395,0,IF(E$378&gt;($F$376+$C395),INDEX($D$390:$W$390,,$C395)-SUM($D395:D395),INDEX($D$390:$W$390,,$C395)/$F$376)))</f>
        <v>0</v>
      </c>
      <c r="F395" s="2">
        <f>IF($F$376="n/a",0,IF(F$378&lt;=$C395,0,IF(F$378&gt;($F$376+$C395),INDEX($D$390:$W$390,,$C395)-SUM($D395:E395),INDEX($D$390:$W$390,,$C395)/$F$376)))</f>
        <v>0</v>
      </c>
      <c r="G395" s="2">
        <f>IF($F$376="n/a",0,IF(G$378&lt;=$C395,0,IF(G$378&gt;($F$376+$C395),INDEX($D$390:$W$390,,$C395)-SUM($D395:F395),INDEX($D$390:$W$390,,$C395)/$F$376)))</f>
        <v>0</v>
      </c>
      <c r="H395" s="2">
        <f>IF($F$376="n/a",0,IF(H$378&lt;=$C395,0,IF(H$378&gt;($F$376+$C395),INDEX($D$390:$W$390,,$C395)-SUM($D395:G395),INDEX($D$390:$W$390,,$C395)/$F$376)))</f>
        <v>0</v>
      </c>
      <c r="I395" s="2">
        <f>IF($F$376="n/a",0,IF(I$378&lt;=$C395,0,IF(I$378&gt;($F$376+$C395),INDEX($D$390:$W$390,,$C395)-SUM($D395:H395),INDEX($D$390:$W$390,,$C395)/$F$376)))</f>
        <v>0</v>
      </c>
      <c r="J395" s="2">
        <f>IF($F$376="n/a",0,IF(J$378&lt;=$C395,0,IF(J$378&gt;($F$376+$C395),INDEX($D$390:$W$390,,$C395)-SUM($D395:I395),INDEX($D$390:$W$390,,$C395)/$F$376)))</f>
        <v>0</v>
      </c>
      <c r="K395" s="2">
        <f>IF($F$376="n/a",0,IF(K$378&lt;=$C395,0,IF(K$378&gt;($F$376+$C395),INDEX($D$390:$W$390,,$C395)-SUM($D395:J395),INDEX($D$390:$W$390,,$C395)/$F$376)))</f>
        <v>0</v>
      </c>
      <c r="L395" s="2">
        <f>IF($F$376="n/a",0,IF(L$378&lt;=$C395,0,IF(L$378&gt;($F$376+$C395),INDEX($D$390:$W$390,,$C395)-SUM($D395:K395),INDEX($D$390:$W$390,,$C395)/$F$376)))</f>
        <v>0</v>
      </c>
      <c r="M395" s="2">
        <f>IF($F$376="n/a",0,IF(M$378&lt;=$C395,0,IF(M$378&gt;($F$376+$C395),INDEX($D$390:$W$390,,$C395)-SUM($D395:L395),INDEX($D$390:$W$390,,$C395)/$F$376)))</f>
        <v>0</v>
      </c>
      <c r="N395" s="170">
        <f>IF($F$376="n/a",0,IF(N$378&lt;=$C395,0,IF(N$378&gt;($F$376+$C395),INDEX($D$390:$W$390,,$C395)-SUM($D395:M395),INDEX($D$390:$W$390,,$C395)/$F$376)))*0.5</f>
        <v>0</v>
      </c>
      <c r="O395" s="2">
        <f>IF($F$376="n/a",0,IF(O$378&lt;=$C395,0,IF(O$378&gt;($F$376+$C395),INDEX($D$390:$W$390,,$C395)-SUM($D395:N395),INDEX($D$390:$W$390,,$C395)/$F$376)))</f>
        <v>0</v>
      </c>
      <c r="P395" s="2">
        <f>IF($F$376="n/a",0,IF(P$378&lt;=$C395,0,IF(P$378&gt;($F$376+$C395),INDEX($D$390:$W$390,,$C395)-SUM($D395:O395),INDEX($D$390:$W$390,,$C395)/$F$376)))</f>
        <v>0</v>
      </c>
      <c r="Q395" s="2">
        <f>IF($F$376="n/a",0,IF(Q$378&lt;=$C395,0,IF(Q$378&gt;($F$376+$C395),INDEX($D$390:$W$390,,$C395)-SUM($D395:P395),INDEX($D$390:$W$390,,$C395)/$F$376)))</f>
        <v>0</v>
      </c>
      <c r="R395" s="2">
        <f>IF($F$376="n/a",0,IF(R$378&lt;=$C395,0,IF(R$378&gt;($F$376+$C395),INDEX($D$390:$W$390,,$C395)-SUM($D395:Q395),INDEX($D$390:$W$390,,$C395)/$F$376)))</f>
        <v>0</v>
      </c>
      <c r="S395" s="2">
        <f>IF($F$376="n/a",0,IF(S$378&lt;=$C395,0,IF(S$378&gt;($F$376+$C395),INDEX($D$390:$W$390,,$C395)-SUM($D395:R395),INDEX($D$390:$W$390,,$C395)/$F$376)))</f>
        <v>0</v>
      </c>
      <c r="T395" s="2">
        <f>IF($F$376="n/a",0,IF(T$378&lt;=$C395,0,IF(T$378&gt;($F$376+$C395),INDEX($D$390:$W$390,,$C395)-SUM($D395:S395),INDEX($D$390:$W$390,,$C395)/$F$376)))</f>
        <v>0</v>
      </c>
      <c r="U395" s="2">
        <f>IF($F$376="n/a",0,IF(U$378&lt;=$C395,0,IF(U$378&gt;($F$376+$C395),INDEX($D$390:$W$390,,$C395)-SUM($D395:T395),INDEX($D$390:$W$390,,$C395)/$F$376)))</f>
        <v>0</v>
      </c>
      <c r="V395" s="2">
        <f>IF($F$376="n/a",0,IF(V$378&lt;=$C395,0,IF(V$378&gt;($F$376+$C395),INDEX($D$390:$W$390,,$C395)-SUM($D395:U395),INDEX($D$390:$W$390,,$C395)/$F$376)))</f>
        <v>0</v>
      </c>
      <c r="W395" s="2">
        <f>IF($F$376="n/a",0,IF(W$378&lt;=$C395,0,IF(W$378&gt;($F$376+$C395),INDEX($D$390:$W$390,,$C395)-SUM($D395:V395),INDEX($D$390:$W$390,,$C395)/$F$376)))</f>
        <v>0</v>
      </c>
      <c r="X395" s="2">
        <f>IF($F$376="n/a",0,IF(X$378&lt;=$C395,0,IF(X$378&gt;($F$376+$C395),INDEX($D$390:$W$390,,$C395)-SUM($D395:W395),INDEX($D$390:$W$390,,$C395)/$F$376)))</f>
        <v>0</v>
      </c>
      <c r="Y395" s="2">
        <f>IF($F$376="n/a",0,IF(Y$378&lt;=$C395,0,IF(Y$378&gt;($F$376+$C395),INDEX($D$390:$W$390,,$C395)-SUM($D395:X395),INDEX($D$390:$W$390,,$C395)/$F$376)))</f>
        <v>0</v>
      </c>
      <c r="Z395" s="2">
        <f>IF($F$376="n/a",0,IF(Z$378&lt;=$C395,0,IF(Z$378&gt;($F$376+$C395),INDEX($D$390:$W$390,,$C395)-SUM($D395:Y395),INDEX($D$390:$W$390,,$C395)/$F$376)))</f>
        <v>0</v>
      </c>
      <c r="AA395" s="2">
        <f>IF($F$376="n/a",0,IF(AA$378&lt;=$C395,0,IF(AA$378&gt;($F$376+$C395),INDEX($D$390:$W$390,,$C395)-SUM($D395:Z395),INDEX($D$390:$W$390,,$C395)/$F$376)))</f>
        <v>0</v>
      </c>
      <c r="AB395" s="2">
        <f>IF($F$376="n/a",0,IF(AB$378&lt;=$C395,0,IF(AB$378&gt;($F$376+$C395),INDEX($D$390:$W$390,,$C395)-SUM($D395:AA395),INDEX($D$390:$W$390,,$C395)/$F$376)))</f>
        <v>0</v>
      </c>
      <c r="AC395" s="2">
        <f>IF($F$376="n/a",0,IF(AC$378&lt;=$C395,0,IF(AC$378&gt;($F$376+$C395),INDEX($D$390:$W$390,,$C395)-SUM($D395:AB395),INDEX($D$390:$W$390,,$C395)/$F$376)))</f>
        <v>0</v>
      </c>
      <c r="AD395" s="2">
        <f>IF($F$376="n/a",0,IF(AD$378&lt;=$C395,0,IF(AD$378&gt;($F$376+$C395),INDEX($D$390:$W$390,,$C395)-SUM($D395:AC395),INDEX($D$390:$W$390,,$C395)/$F$376)))</f>
        <v>0</v>
      </c>
      <c r="AE395" s="2">
        <f>IF($F$376="n/a",0,IF(AE$378&lt;=$C395,0,IF(AE$378&gt;($F$376+$C395),INDEX($D$390:$W$390,,$C395)-SUM($D395:AD395),INDEX($D$390:$W$390,,$C395)/$F$376)))</f>
        <v>0</v>
      </c>
      <c r="AF395" s="2">
        <f>IF($F$376="n/a",0,IF(AF$378&lt;=$C395,0,IF(AF$378&gt;($F$376+$C395),INDEX($D$390:$W$390,,$C395)-SUM($D395:AE395),INDEX($D$390:$W$390,,$C395)/$F$376)))</f>
        <v>0</v>
      </c>
      <c r="AG395" s="2">
        <f>IF($F$376="n/a",0,IF(AG$378&lt;=$C395,0,IF(AG$378&gt;($F$376+$C395),INDEX($D$390:$W$390,,$C395)-SUM($D395:AF395),INDEX($D$390:$W$390,,$C395)/$F$376)))</f>
        <v>0</v>
      </c>
      <c r="AH395" s="2">
        <f>IF($F$376="n/a",0,IF(AH$378&lt;=$C395,0,IF(AH$378&gt;($F$376+$C395),INDEX($D$390:$W$390,,$C395)-SUM($D395:AG395),INDEX($D$390:$W$390,,$C395)/$F$376)))</f>
        <v>0</v>
      </c>
      <c r="AI395" s="2">
        <f>IF($F$376="n/a",0,IF(AI$378&lt;=$C395,0,IF(AI$378&gt;($F$376+$C395),INDEX($D$390:$W$390,,$C395)-SUM($D395:AH395),INDEX($D$390:$W$390,,$C395)/$F$376)))</f>
        <v>0</v>
      </c>
      <c r="AJ395" s="2">
        <f>IF($F$376="n/a",0,IF(AJ$378&lt;=$C395,0,IF(AJ$378&gt;($F$376+$C395),INDEX($D$390:$W$390,,$C395)-SUM($D395:AI395),INDEX($D$390:$W$390,,$C395)/$F$376)))</f>
        <v>0</v>
      </c>
      <c r="AK395" s="2">
        <f>IF($F$376="n/a",0,IF(AK$378&lt;=$C395,0,IF(AK$378&gt;($F$376+$C395),INDEX($D$390:$W$390,,$C395)-SUM($D395:AJ395),INDEX($D$390:$W$390,,$C395)/$F$376)))</f>
        <v>0</v>
      </c>
      <c r="AL395" s="2">
        <f>IF($F$376="n/a",0,IF(AL$378&lt;=$C395,0,IF(AL$378&gt;($F$376+$C395),INDEX($D$390:$W$390,,$C395)-SUM($D395:AK395),INDEX($D$390:$W$390,,$C395)/$F$376)))</f>
        <v>0</v>
      </c>
      <c r="AM395" s="2">
        <f>IF($F$376="n/a",0,IF(AM$378&lt;=$C395,0,IF(AM$378&gt;($F$376+$C395),INDEX($D$390:$W$390,,$C395)-SUM($D395:AL395),INDEX($D$390:$W$390,,$C395)/$F$376)))</f>
        <v>0</v>
      </c>
      <c r="AN395" s="2">
        <f>IF($F$376="n/a",0,IF(AN$378&lt;=$C395,0,IF(AN$378&gt;($F$376+$C395),INDEX($D$390:$W$390,,$C395)-SUM($D395:AM395),INDEX($D$390:$W$390,,$C395)/$F$376)))</f>
        <v>0</v>
      </c>
      <c r="AO395" s="2">
        <f>IF($F$376="n/a",0,IF(AO$378&lt;=$C395,0,IF(AO$378&gt;($F$376+$C395),INDEX($D$390:$W$390,,$C395)-SUM($D395:AN395),INDEX($D$390:$W$390,,$C395)/$F$376)))</f>
        <v>0</v>
      </c>
      <c r="AP395" s="2">
        <f>IF($F$376="n/a",0,IF(AP$378&lt;=$C395,0,IF(AP$378&gt;($F$376+$C395),INDEX($D$390:$W$390,,$C395)-SUM($D395:AO395),INDEX($D$390:$W$390,,$C395)/$F$376)))</f>
        <v>0</v>
      </c>
      <c r="AQ395" s="2">
        <f>IF($F$376="n/a",0,IF(AQ$378&lt;=$C395,0,IF(AQ$378&gt;($F$376+$C395),INDEX($D$390:$W$390,,$C395)-SUM($D395:AP395),INDEX($D$390:$W$390,,$C395)/$F$376)))</f>
        <v>0</v>
      </c>
      <c r="AR395" s="2">
        <f>IF($F$376="n/a",0,IF(AR$378&lt;=$C395,0,IF(AR$378&gt;($F$376+$C395),INDEX($D$390:$W$390,,$C395)-SUM($D395:AQ395),INDEX($D$390:$W$390,,$C395)/$F$376)))</f>
        <v>0</v>
      </c>
      <c r="AS395" s="2">
        <f>IF($F$376="n/a",0,IF(AS$378&lt;=$C395,0,IF(AS$378&gt;($F$376+$C395),INDEX($D$390:$W$390,,$C395)-SUM($D395:AR395),INDEX($D$390:$W$390,,$C395)/$F$376)))</f>
        <v>0</v>
      </c>
      <c r="AT395" s="2">
        <f>IF($F$376="n/a",0,IF(AT$378&lt;=$C395,0,IF(AT$378&gt;($F$376+$C395),INDEX($D$390:$W$390,,$C395)-SUM($D395:AS395),INDEX($D$390:$W$390,,$C395)/$F$376)))</f>
        <v>0</v>
      </c>
      <c r="AU395" s="2">
        <f>IF($F$376="n/a",0,IF(AU$378&lt;=$C395,0,IF(AU$378&gt;($F$376+$C395),INDEX($D$390:$W$390,,$C395)-SUM($D395:AT395),INDEX($D$390:$W$390,,$C395)/$F$376)))</f>
        <v>0</v>
      </c>
      <c r="AV395" s="2">
        <f>IF($F$376="n/a",0,IF(AV$378&lt;=$C395,0,IF(AV$378&gt;($F$376+$C395),INDEX($D$390:$W$390,,$C395)-SUM($D395:AU395),INDEX($D$390:$W$390,,$C395)/$F$376)))</f>
        <v>0</v>
      </c>
      <c r="AW395" s="2">
        <f>IF($F$376="n/a",0,IF(AW$378&lt;=$C395,0,IF(AW$378&gt;($F$376+$C395),INDEX($D$390:$W$390,,$C395)-SUM($D395:AV395),INDEX($D$390:$W$390,,$C395)/$F$376)))</f>
        <v>0</v>
      </c>
      <c r="AX395" s="2">
        <f>IF($F$376="n/a",0,IF(AX$378&lt;=$C395,0,IF(AX$378&gt;($F$376+$C395),INDEX($D$390:$W$390,,$C395)-SUM($D395:AW395),INDEX($D$390:$W$390,,$C395)/$F$376)))</f>
        <v>0</v>
      </c>
      <c r="AY395" s="2">
        <f>IF($F$376="n/a",0,IF(AY$378&lt;=$C395,0,IF(AY$378&gt;($F$376+$C395),INDEX($D$390:$W$390,,$C395)-SUM($D395:AX395),INDEX($D$390:$W$390,,$C395)/$F$376)))</f>
        <v>0</v>
      </c>
      <c r="AZ395" s="2">
        <f>IF($F$376="n/a",0,IF(AZ$378&lt;=$C395,0,IF(AZ$378&gt;($F$376+$C395),INDEX($D$390:$W$390,,$C395)-SUM($D395:AY395),INDEX($D$390:$W$390,,$C395)/$F$376)))</f>
        <v>0</v>
      </c>
      <c r="BA395" s="2">
        <f>IF($F$376="n/a",0,IF(BA$378&lt;=$C395,0,IF(BA$378&gt;($F$376+$C395),INDEX($D$390:$W$390,,$C395)-SUM($D395:AZ395),INDEX($D$390:$W$390,,$C395)/$F$376)))</f>
        <v>0</v>
      </c>
      <c r="BB395" s="2">
        <f>IF($F$376="n/a",0,IF(BB$378&lt;=$C395,0,IF(BB$378&gt;($F$376+$C395),INDEX($D$390:$W$390,,$C395)-SUM($D395:BA395),INDEX($D$390:$W$390,,$C395)/$F$376)))</f>
        <v>0</v>
      </c>
      <c r="BC395" s="2">
        <f>IF($F$376="n/a",0,IF(BC$378&lt;=$C395,0,IF(BC$378&gt;($F$376+$C395),INDEX($D$390:$W$390,,$C395)-SUM($D395:BB395),INDEX($D$390:$W$390,,$C395)/$F$376)))</f>
        <v>0</v>
      </c>
      <c r="BD395" s="2">
        <f>IF($F$376="n/a",0,IF(BD$378&lt;=$C395,0,IF(BD$378&gt;($F$376+$C395),INDEX($D$390:$W$390,,$C395)-SUM($D395:BC395),INDEX($D$390:$W$390,,$C395)/$F$376)))</f>
        <v>0</v>
      </c>
      <c r="BE395" s="2">
        <f>IF($F$376="n/a",0,IF(BE$378&lt;=$C395,0,IF(BE$378&gt;($F$376+$C395),INDEX($D$390:$W$390,,$C395)-SUM($D395:BD395),INDEX($D$390:$W$390,,$C395)/$F$376)))</f>
        <v>0</v>
      </c>
      <c r="BF395" s="2">
        <f>IF($F$376="n/a",0,IF(BF$378&lt;=$C395,0,IF(BF$378&gt;($F$376+$C395),INDEX($D$390:$W$390,,$C395)-SUM($D395:BE395),INDEX($D$390:$W$390,,$C395)/$F$376)))</f>
        <v>0</v>
      </c>
      <c r="BG395" s="2">
        <f>IF($F$376="n/a",0,IF(BG$378&lt;=$C395,0,IF(BG$378&gt;($F$376+$C395),INDEX($D$390:$W$390,,$C395)-SUM($D395:BF395),INDEX($D$390:$W$390,,$C395)/$F$376)))</f>
        <v>0</v>
      </c>
      <c r="BH395" s="2">
        <f>IF($F$376="n/a",0,IF(BH$378&lt;=$C395,0,IF(BH$378&gt;($F$376+$C395),INDEX($D$390:$W$390,,$C395)-SUM($D395:BG395),INDEX($D$390:$W$390,,$C395)/$F$376)))</f>
        <v>0</v>
      </c>
      <c r="BI395" s="2">
        <f>IF($F$376="n/a",0,IF(BI$378&lt;=$C395,0,IF(BI$378&gt;($F$376+$C395),INDEX($D$390:$W$390,,$C395)-SUM($D395:BH395),INDEX($D$390:$W$390,,$C395)/$F$376)))</f>
        <v>0</v>
      </c>
      <c r="BJ395" s="2">
        <f>IF($F$376="n/a",0,IF(BJ$378&lt;=$C395,0,IF(BJ$378&gt;($F$376+$C395),INDEX($D$390:$W$390,,$C395)-SUM($D395:BI395),INDEX($D$390:$W$390,,$C395)/$F$376)))</f>
        <v>0</v>
      </c>
      <c r="BK395" s="2">
        <f>IF($F$376="n/a",0,IF(BK$378&lt;=$C395,0,IF(BK$378&gt;($F$376+$C395),INDEX($D$390:$W$390,,$C395)-SUM($D395:BJ395),INDEX($D$390:$W$390,,$C395)/$F$376)))</f>
        <v>0</v>
      </c>
      <c r="BL395" s="2">
        <f>IF($F$376="n/a",0,IF(BL$378&lt;=$C395,0,IF(BL$378&gt;($F$376+$C395),INDEX($D$390:$W$390,,$C395)-SUM($D395:BK395),INDEX($D$390:$W$390,,$C395)/$F$376)))</f>
        <v>0</v>
      </c>
      <c r="BM395" s="2">
        <f>IF($F$376="n/a",0,IF(BM$378&lt;=$C395,0,IF(BM$378&gt;($F$376+$C395),INDEX($D$390:$W$390,,$C395)-SUM($D395:BL395),INDEX($D$390:$W$390,,$C395)/$F$376)))</f>
        <v>0</v>
      </c>
      <c r="BN395" s="2">
        <f>IF($F$376="n/a",0,IF(BN$378&lt;=$C395,0,IF(BN$378&gt;($F$376+$C395),INDEX($D$390:$W$390,,$C395)-SUM($D395:BM395),INDEX($D$390:$W$390,,$C395)/$F$376)))</f>
        <v>0</v>
      </c>
      <c r="BO395" s="2">
        <f>IF($F$376="n/a",0,IF(BO$378&lt;=$C395,0,IF(BO$378&gt;($F$376+$C395),INDEX($D$390:$W$390,,$C395)-SUM($D395:BN395),INDEX($D$390:$W$390,,$C395)/$F$376)))</f>
        <v>0</v>
      </c>
      <c r="BP395" s="2">
        <f>IF($F$376="n/a",0,IF(BP$378&lt;=$C395,0,IF(BP$378&gt;($F$376+$C395),INDEX($D$390:$W$390,,$C395)-SUM($D395:BO395),INDEX($D$390:$W$390,,$C395)/$F$376)))</f>
        <v>0</v>
      </c>
      <c r="BQ395" s="2">
        <f>IF($F$376="n/a",0,IF(BQ$378&lt;=$C395,0,IF(BQ$378&gt;($F$376+$C395),INDEX($D$390:$W$390,,$C395)-SUM($D395:BP395),INDEX($D$390:$W$390,,$C395)/$F$376)))</f>
        <v>0</v>
      </c>
      <c r="BR395" s="2">
        <f>IF($F$376="n/a",0,IF(BR$378&lt;=$C395,0,IF(BR$378&gt;($F$376+$C395),INDEX($D$390:$W$390,,$C395)-SUM($D395:BQ395),INDEX($D$390:$W$390,,$C395)/$F$376)))</f>
        <v>0</v>
      </c>
      <c r="BS395" s="2">
        <f>IF($F$376="n/a",0,IF(BS$378&lt;=$C395,0,IF(BS$378&gt;($F$376+$C395),INDEX($D$390:$W$390,,$C395)-SUM($D395:BR395),INDEX($D$390:$W$390,,$C395)/$F$376)))</f>
        <v>0</v>
      </c>
    </row>
    <row r="396" spans="2:71">
      <c r="B396" s="24">
        <v>2014</v>
      </c>
      <c r="C396" s="24">
        <v>4</v>
      </c>
      <c r="E396" s="2">
        <f>IF($F$376="n/a",0,IF(E$378&lt;=$C396,0,IF(E$378&gt;($F$376+$C396),INDEX($D$390:$W$390,,$C396)-SUM($D396:D396),INDEX($D$390:$W$390,,$C396)/$F$376)))</f>
        <v>0</v>
      </c>
      <c r="F396" s="2">
        <f>IF($F$376="n/a",0,IF(F$378&lt;=$C396,0,IF(F$378&gt;($F$376+$C396),INDEX($D$390:$W$390,,$C396)-SUM($D396:E396),INDEX($D$390:$W$390,,$C396)/$F$376)))</f>
        <v>0</v>
      </c>
      <c r="G396" s="2">
        <f>IF($F$376="n/a",0,IF(G$378&lt;=$C396,0,IF(G$378&gt;($F$376+$C396),INDEX($D$390:$W$390,,$C396)-SUM($D396:F396),INDEX($D$390:$W$390,,$C396)/$F$376)))</f>
        <v>0</v>
      </c>
      <c r="H396" s="2">
        <f>IF($F$376="n/a",0,IF(H$378&lt;=$C396,0,IF(H$378&gt;($F$376+$C396),INDEX($D$390:$W$390,,$C396)-SUM($D396:G396),INDEX($D$390:$W$390,,$C396)/$F$376)))</f>
        <v>0</v>
      </c>
      <c r="I396" s="2">
        <f>IF($F$376="n/a",0,IF(I$378&lt;=$C396,0,IF(I$378&gt;($F$376+$C396),INDEX($D$390:$W$390,,$C396)-SUM($D396:H396),INDEX($D$390:$W$390,,$C396)/$F$376)))</f>
        <v>0</v>
      </c>
      <c r="J396" s="2">
        <f>IF($F$376="n/a",0,IF(J$378&lt;=$C396,0,IF(J$378&gt;($F$376+$C396),INDEX($D$390:$W$390,,$C396)-SUM($D396:I396),INDEX($D$390:$W$390,,$C396)/$F$376)))</f>
        <v>0</v>
      </c>
      <c r="K396" s="2">
        <f>IF($F$376="n/a",0,IF(K$378&lt;=$C396,0,IF(K$378&gt;($F$376+$C396),INDEX($D$390:$W$390,,$C396)-SUM($D396:J396),INDEX($D$390:$W$390,,$C396)/$F$376)))</f>
        <v>0</v>
      </c>
      <c r="L396" s="2">
        <f>IF($F$376="n/a",0,IF(L$378&lt;=$C396,0,IF(L$378&gt;($F$376+$C396),INDEX($D$390:$W$390,,$C396)-SUM($D396:K396),INDEX($D$390:$W$390,,$C396)/$F$376)))</f>
        <v>0</v>
      </c>
      <c r="M396" s="2">
        <f>IF($F$376="n/a",0,IF(M$378&lt;=$C396,0,IF(M$378&gt;($F$376+$C396),INDEX($D$390:$W$390,,$C396)-SUM($D396:L396),INDEX($D$390:$W$390,,$C396)/$F$376)))</f>
        <v>0</v>
      </c>
      <c r="N396" s="170">
        <f>IF($F$376="n/a",0,IF(N$378&lt;=$C396,0,IF(N$378&gt;($F$376+$C396),INDEX($D$390:$W$390,,$C396)-SUM($D396:M396),INDEX($D$390:$W$390,,$C396)/$F$376)))*0.5</f>
        <v>0</v>
      </c>
      <c r="O396" s="2">
        <f>IF($F$376="n/a",0,IF(O$378&lt;=$C396,0,IF(O$378&gt;($F$376+$C396),INDEX($D$390:$W$390,,$C396)-SUM($D396:N396),INDEX($D$390:$W$390,,$C396)/$F$376)))</f>
        <v>0</v>
      </c>
      <c r="P396" s="2">
        <f>IF($F$376="n/a",0,IF(P$378&lt;=$C396,0,IF(P$378&gt;($F$376+$C396),INDEX($D$390:$W$390,,$C396)-SUM($D396:O396),INDEX($D$390:$W$390,,$C396)/$F$376)))</f>
        <v>0</v>
      </c>
      <c r="Q396" s="2">
        <f>IF($F$376="n/a",0,IF(Q$378&lt;=$C396,0,IF(Q$378&gt;($F$376+$C396),INDEX($D$390:$W$390,,$C396)-SUM($D396:P396),INDEX($D$390:$W$390,,$C396)/$F$376)))</f>
        <v>0</v>
      </c>
      <c r="R396" s="2">
        <f>IF($F$376="n/a",0,IF(R$378&lt;=$C396,0,IF(R$378&gt;($F$376+$C396),INDEX($D$390:$W$390,,$C396)-SUM($D396:Q396),INDEX($D$390:$W$390,,$C396)/$F$376)))</f>
        <v>0</v>
      </c>
      <c r="S396" s="2">
        <f>IF($F$376="n/a",0,IF(S$378&lt;=$C396,0,IF(S$378&gt;($F$376+$C396),INDEX($D$390:$W$390,,$C396)-SUM($D396:R396),INDEX($D$390:$W$390,,$C396)/$F$376)))</f>
        <v>0</v>
      </c>
      <c r="T396" s="2">
        <f>IF($F$376="n/a",0,IF(T$378&lt;=$C396,0,IF(T$378&gt;($F$376+$C396),INDEX($D$390:$W$390,,$C396)-SUM($D396:S396),INDEX($D$390:$W$390,,$C396)/$F$376)))</f>
        <v>0</v>
      </c>
      <c r="U396" s="2">
        <f>IF($F$376="n/a",0,IF(U$378&lt;=$C396,0,IF(U$378&gt;($F$376+$C396),INDEX($D$390:$W$390,,$C396)-SUM($D396:T396),INDEX($D$390:$W$390,,$C396)/$F$376)))</f>
        <v>0</v>
      </c>
      <c r="V396" s="2">
        <f>IF($F$376="n/a",0,IF(V$378&lt;=$C396,0,IF(V$378&gt;($F$376+$C396),INDEX($D$390:$W$390,,$C396)-SUM($D396:U396),INDEX($D$390:$W$390,,$C396)/$F$376)))</f>
        <v>0</v>
      </c>
      <c r="W396" s="2">
        <f>IF($F$376="n/a",0,IF(W$378&lt;=$C396,0,IF(W$378&gt;($F$376+$C396),INDEX($D$390:$W$390,,$C396)-SUM($D396:V396),INDEX($D$390:$W$390,,$C396)/$F$376)))</f>
        <v>0</v>
      </c>
      <c r="X396" s="2">
        <f>IF($F$376="n/a",0,IF(X$378&lt;=$C396,0,IF(X$378&gt;($F$376+$C396),INDEX($D$390:$W$390,,$C396)-SUM($D396:W396),INDEX($D$390:$W$390,,$C396)/$F$376)))</f>
        <v>0</v>
      </c>
      <c r="Y396" s="2">
        <f>IF($F$376="n/a",0,IF(Y$378&lt;=$C396,0,IF(Y$378&gt;($F$376+$C396),INDEX($D$390:$W$390,,$C396)-SUM($D396:X396),INDEX($D$390:$W$390,,$C396)/$F$376)))</f>
        <v>0</v>
      </c>
      <c r="Z396" s="2">
        <f>IF($F$376="n/a",0,IF(Z$378&lt;=$C396,0,IF(Z$378&gt;($F$376+$C396),INDEX($D$390:$W$390,,$C396)-SUM($D396:Y396),INDEX($D$390:$W$390,,$C396)/$F$376)))</f>
        <v>0</v>
      </c>
      <c r="AA396" s="2">
        <f>IF($F$376="n/a",0,IF(AA$378&lt;=$C396,0,IF(AA$378&gt;($F$376+$C396),INDEX($D$390:$W$390,,$C396)-SUM($D396:Z396),INDEX($D$390:$W$390,,$C396)/$F$376)))</f>
        <v>0</v>
      </c>
      <c r="AB396" s="2">
        <f>IF($F$376="n/a",0,IF(AB$378&lt;=$C396,0,IF(AB$378&gt;($F$376+$C396),INDEX($D$390:$W$390,,$C396)-SUM($D396:AA396),INDEX($D$390:$W$390,,$C396)/$F$376)))</f>
        <v>0</v>
      </c>
      <c r="AC396" s="2">
        <f>IF($F$376="n/a",0,IF(AC$378&lt;=$C396,0,IF(AC$378&gt;($F$376+$C396),INDEX($D$390:$W$390,,$C396)-SUM($D396:AB396),INDEX($D$390:$W$390,,$C396)/$F$376)))</f>
        <v>0</v>
      </c>
      <c r="AD396" s="2">
        <f>IF($F$376="n/a",0,IF(AD$378&lt;=$C396,0,IF(AD$378&gt;($F$376+$C396),INDEX($D$390:$W$390,,$C396)-SUM($D396:AC396),INDEX($D$390:$W$390,,$C396)/$F$376)))</f>
        <v>0</v>
      </c>
      <c r="AE396" s="2">
        <f>IF($F$376="n/a",0,IF(AE$378&lt;=$C396,0,IF(AE$378&gt;($F$376+$C396),INDEX($D$390:$W$390,,$C396)-SUM($D396:AD396),INDEX($D$390:$W$390,,$C396)/$F$376)))</f>
        <v>0</v>
      </c>
      <c r="AF396" s="2">
        <f>IF($F$376="n/a",0,IF(AF$378&lt;=$C396,0,IF(AF$378&gt;($F$376+$C396),INDEX($D$390:$W$390,,$C396)-SUM($D396:AE396),INDEX($D$390:$W$390,,$C396)/$F$376)))</f>
        <v>0</v>
      </c>
      <c r="AG396" s="2">
        <f>IF($F$376="n/a",0,IF(AG$378&lt;=$C396,0,IF(AG$378&gt;($F$376+$C396),INDEX($D$390:$W$390,,$C396)-SUM($D396:AF396),INDEX($D$390:$W$390,,$C396)/$F$376)))</f>
        <v>0</v>
      </c>
      <c r="AH396" s="2">
        <f>IF($F$376="n/a",0,IF(AH$378&lt;=$C396,0,IF(AH$378&gt;($F$376+$C396),INDEX($D$390:$W$390,,$C396)-SUM($D396:AG396),INDEX($D$390:$W$390,,$C396)/$F$376)))</f>
        <v>0</v>
      </c>
      <c r="AI396" s="2">
        <f>IF($F$376="n/a",0,IF(AI$378&lt;=$C396,0,IF(AI$378&gt;($F$376+$C396),INDEX($D$390:$W$390,,$C396)-SUM($D396:AH396),INDEX($D$390:$W$390,,$C396)/$F$376)))</f>
        <v>0</v>
      </c>
      <c r="AJ396" s="2">
        <f>IF($F$376="n/a",0,IF(AJ$378&lt;=$C396,0,IF(AJ$378&gt;($F$376+$C396),INDEX($D$390:$W$390,,$C396)-SUM($D396:AI396),INDEX($D$390:$W$390,,$C396)/$F$376)))</f>
        <v>0</v>
      </c>
      <c r="AK396" s="2">
        <f>IF($F$376="n/a",0,IF(AK$378&lt;=$C396,0,IF(AK$378&gt;($F$376+$C396),INDEX($D$390:$W$390,,$C396)-SUM($D396:AJ396),INDEX($D$390:$W$390,,$C396)/$F$376)))</f>
        <v>0</v>
      </c>
      <c r="AL396" s="2">
        <f>IF($F$376="n/a",0,IF(AL$378&lt;=$C396,0,IF(AL$378&gt;($F$376+$C396),INDEX($D$390:$W$390,,$C396)-SUM($D396:AK396),INDEX($D$390:$W$390,,$C396)/$F$376)))</f>
        <v>0</v>
      </c>
      <c r="AM396" s="2">
        <f>IF($F$376="n/a",0,IF(AM$378&lt;=$C396,0,IF(AM$378&gt;($F$376+$C396),INDEX($D$390:$W$390,,$C396)-SUM($D396:AL396),INDEX($D$390:$W$390,,$C396)/$F$376)))</f>
        <v>0</v>
      </c>
      <c r="AN396" s="2">
        <f>IF($F$376="n/a",0,IF(AN$378&lt;=$C396,0,IF(AN$378&gt;($F$376+$C396),INDEX($D$390:$W$390,,$C396)-SUM($D396:AM396),INDEX($D$390:$W$390,,$C396)/$F$376)))</f>
        <v>0</v>
      </c>
      <c r="AO396" s="2">
        <f>IF($F$376="n/a",0,IF(AO$378&lt;=$C396,0,IF(AO$378&gt;($F$376+$C396),INDEX($D$390:$W$390,,$C396)-SUM($D396:AN396),INDEX($D$390:$W$390,,$C396)/$F$376)))</f>
        <v>0</v>
      </c>
      <c r="AP396" s="2">
        <f>IF($F$376="n/a",0,IF(AP$378&lt;=$C396,0,IF(AP$378&gt;($F$376+$C396),INDEX($D$390:$W$390,,$C396)-SUM($D396:AO396),INDEX($D$390:$W$390,,$C396)/$F$376)))</f>
        <v>0</v>
      </c>
      <c r="AQ396" s="2">
        <f>IF($F$376="n/a",0,IF(AQ$378&lt;=$C396,0,IF(AQ$378&gt;($F$376+$C396),INDEX($D$390:$W$390,,$C396)-SUM($D396:AP396),INDEX($D$390:$W$390,,$C396)/$F$376)))</f>
        <v>0</v>
      </c>
      <c r="AR396" s="2">
        <f>IF($F$376="n/a",0,IF(AR$378&lt;=$C396,0,IF(AR$378&gt;($F$376+$C396),INDEX($D$390:$W$390,,$C396)-SUM($D396:AQ396),INDEX($D$390:$W$390,,$C396)/$F$376)))</f>
        <v>0</v>
      </c>
      <c r="AS396" s="2">
        <f>IF($F$376="n/a",0,IF(AS$378&lt;=$C396,0,IF(AS$378&gt;($F$376+$C396),INDEX($D$390:$W$390,,$C396)-SUM($D396:AR396),INDEX($D$390:$W$390,,$C396)/$F$376)))</f>
        <v>0</v>
      </c>
      <c r="AT396" s="2">
        <f>IF($F$376="n/a",0,IF(AT$378&lt;=$C396,0,IF(AT$378&gt;($F$376+$C396),INDEX($D$390:$W$390,,$C396)-SUM($D396:AS396),INDEX($D$390:$W$390,,$C396)/$F$376)))</f>
        <v>0</v>
      </c>
      <c r="AU396" s="2">
        <f>IF($F$376="n/a",0,IF(AU$378&lt;=$C396,0,IF(AU$378&gt;($F$376+$C396),INDEX($D$390:$W$390,,$C396)-SUM($D396:AT396),INDEX($D$390:$W$390,,$C396)/$F$376)))</f>
        <v>0</v>
      </c>
      <c r="AV396" s="2">
        <f>IF($F$376="n/a",0,IF(AV$378&lt;=$C396,0,IF(AV$378&gt;($F$376+$C396),INDEX($D$390:$W$390,,$C396)-SUM($D396:AU396),INDEX($D$390:$W$390,,$C396)/$F$376)))</f>
        <v>0</v>
      </c>
      <c r="AW396" s="2">
        <f>IF($F$376="n/a",0,IF(AW$378&lt;=$C396,0,IF(AW$378&gt;($F$376+$C396),INDEX($D$390:$W$390,,$C396)-SUM($D396:AV396),INDEX($D$390:$W$390,,$C396)/$F$376)))</f>
        <v>0</v>
      </c>
      <c r="AX396" s="2">
        <f>IF($F$376="n/a",0,IF(AX$378&lt;=$C396,0,IF(AX$378&gt;($F$376+$C396),INDEX($D$390:$W$390,,$C396)-SUM($D396:AW396),INDEX($D$390:$W$390,,$C396)/$F$376)))</f>
        <v>0</v>
      </c>
      <c r="AY396" s="2">
        <f>IF($F$376="n/a",0,IF(AY$378&lt;=$C396,0,IF(AY$378&gt;($F$376+$C396),INDEX($D$390:$W$390,,$C396)-SUM($D396:AX396),INDEX($D$390:$W$390,,$C396)/$F$376)))</f>
        <v>0</v>
      </c>
      <c r="AZ396" s="2">
        <f>IF($F$376="n/a",0,IF(AZ$378&lt;=$C396,0,IF(AZ$378&gt;($F$376+$C396),INDEX($D$390:$W$390,,$C396)-SUM($D396:AY396),INDEX($D$390:$W$390,,$C396)/$F$376)))</f>
        <v>0</v>
      </c>
      <c r="BA396" s="2">
        <f>IF($F$376="n/a",0,IF(BA$378&lt;=$C396,0,IF(BA$378&gt;($F$376+$C396),INDEX($D$390:$W$390,,$C396)-SUM($D396:AZ396),INDEX($D$390:$W$390,,$C396)/$F$376)))</f>
        <v>0</v>
      </c>
      <c r="BB396" s="2">
        <f>IF($F$376="n/a",0,IF(BB$378&lt;=$C396,0,IF(BB$378&gt;($F$376+$C396),INDEX($D$390:$W$390,,$C396)-SUM($D396:BA396),INDEX($D$390:$W$390,,$C396)/$F$376)))</f>
        <v>0</v>
      </c>
      <c r="BC396" s="2">
        <f>IF($F$376="n/a",0,IF(BC$378&lt;=$C396,0,IF(BC$378&gt;($F$376+$C396),INDEX($D$390:$W$390,,$C396)-SUM($D396:BB396),INDEX($D$390:$W$390,,$C396)/$F$376)))</f>
        <v>0</v>
      </c>
      <c r="BD396" s="2">
        <f>IF($F$376="n/a",0,IF(BD$378&lt;=$C396,0,IF(BD$378&gt;($F$376+$C396),INDEX($D$390:$W$390,,$C396)-SUM($D396:BC396),INDEX($D$390:$W$390,,$C396)/$F$376)))</f>
        <v>0</v>
      </c>
      <c r="BE396" s="2">
        <f>IF($F$376="n/a",0,IF(BE$378&lt;=$C396,0,IF(BE$378&gt;($F$376+$C396),INDEX($D$390:$W$390,,$C396)-SUM($D396:BD396),INDEX($D$390:$W$390,,$C396)/$F$376)))</f>
        <v>0</v>
      </c>
      <c r="BF396" s="2">
        <f>IF($F$376="n/a",0,IF(BF$378&lt;=$C396,0,IF(BF$378&gt;($F$376+$C396),INDEX($D$390:$W$390,,$C396)-SUM($D396:BE396),INDEX($D$390:$W$390,,$C396)/$F$376)))</f>
        <v>0</v>
      </c>
      <c r="BG396" s="2">
        <f>IF($F$376="n/a",0,IF(BG$378&lt;=$C396,0,IF(BG$378&gt;($F$376+$C396),INDEX($D$390:$W$390,,$C396)-SUM($D396:BF396),INDEX($D$390:$W$390,,$C396)/$F$376)))</f>
        <v>0</v>
      </c>
      <c r="BH396" s="2">
        <f>IF($F$376="n/a",0,IF(BH$378&lt;=$C396,0,IF(BH$378&gt;($F$376+$C396),INDEX($D$390:$W$390,,$C396)-SUM($D396:BG396),INDEX($D$390:$W$390,,$C396)/$F$376)))</f>
        <v>0</v>
      </c>
      <c r="BI396" s="2">
        <f>IF($F$376="n/a",0,IF(BI$378&lt;=$C396,0,IF(BI$378&gt;($F$376+$C396),INDEX($D$390:$W$390,,$C396)-SUM($D396:BH396),INDEX($D$390:$W$390,,$C396)/$F$376)))</f>
        <v>0</v>
      </c>
      <c r="BJ396" s="2">
        <f>IF($F$376="n/a",0,IF(BJ$378&lt;=$C396,0,IF(BJ$378&gt;($F$376+$C396),INDEX($D$390:$W$390,,$C396)-SUM($D396:BI396),INDEX($D$390:$W$390,,$C396)/$F$376)))</f>
        <v>0</v>
      </c>
      <c r="BK396" s="2">
        <f>IF($F$376="n/a",0,IF(BK$378&lt;=$C396,0,IF(BK$378&gt;($F$376+$C396),INDEX($D$390:$W$390,,$C396)-SUM($D396:BJ396),INDEX($D$390:$W$390,,$C396)/$F$376)))</f>
        <v>0</v>
      </c>
      <c r="BL396" s="2">
        <f>IF($F$376="n/a",0,IF(BL$378&lt;=$C396,0,IF(BL$378&gt;($F$376+$C396),INDEX($D$390:$W$390,,$C396)-SUM($D396:BK396),INDEX($D$390:$W$390,,$C396)/$F$376)))</f>
        <v>0</v>
      </c>
      <c r="BM396" s="2">
        <f>IF($F$376="n/a",0,IF(BM$378&lt;=$C396,0,IF(BM$378&gt;($F$376+$C396),INDEX($D$390:$W$390,,$C396)-SUM($D396:BL396),INDEX($D$390:$W$390,,$C396)/$F$376)))</f>
        <v>0</v>
      </c>
      <c r="BN396" s="2">
        <f>IF($F$376="n/a",0,IF(BN$378&lt;=$C396,0,IF(BN$378&gt;($F$376+$C396),INDEX($D$390:$W$390,,$C396)-SUM($D396:BM396),INDEX($D$390:$W$390,,$C396)/$F$376)))</f>
        <v>0</v>
      </c>
      <c r="BO396" s="2">
        <f>IF($F$376="n/a",0,IF(BO$378&lt;=$C396,0,IF(BO$378&gt;($F$376+$C396),INDEX($D$390:$W$390,,$C396)-SUM($D396:BN396),INDEX($D$390:$W$390,,$C396)/$F$376)))</f>
        <v>0</v>
      </c>
      <c r="BP396" s="2">
        <f>IF($F$376="n/a",0,IF(BP$378&lt;=$C396,0,IF(BP$378&gt;($F$376+$C396),INDEX($D$390:$W$390,,$C396)-SUM($D396:BO396),INDEX($D$390:$W$390,,$C396)/$F$376)))</f>
        <v>0</v>
      </c>
      <c r="BQ396" s="2">
        <f>IF($F$376="n/a",0,IF(BQ$378&lt;=$C396,0,IF(BQ$378&gt;($F$376+$C396),INDEX($D$390:$W$390,,$C396)-SUM($D396:BP396),INDEX($D$390:$W$390,,$C396)/$F$376)))</f>
        <v>0</v>
      </c>
      <c r="BR396" s="2">
        <f>IF($F$376="n/a",0,IF(BR$378&lt;=$C396,0,IF(BR$378&gt;($F$376+$C396),INDEX($D$390:$W$390,,$C396)-SUM($D396:BQ396),INDEX($D$390:$W$390,,$C396)/$F$376)))</f>
        <v>0</v>
      </c>
      <c r="BS396" s="2">
        <f>IF($F$376="n/a",0,IF(BS$378&lt;=$C396,0,IF(BS$378&gt;($F$376+$C396),INDEX($D$390:$W$390,,$C396)-SUM($D396:BR396),INDEX($D$390:$W$390,,$C396)/$F$376)))</f>
        <v>0</v>
      </c>
    </row>
    <row r="397" spans="2:71">
      <c r="B397" s="24">
        <v>2015</v>
      </c>
      <c r="C397" s="24">
        <v>5</v>
      </c>
      <c r="E397" s="2">
        <f>IF($F$376="n/a",0,IF(E$378&lt;=$C397,0,IF(E$378&gt;($F$376+$C397),INDEX($D$390:$W$390,,$C397)-SUM($D397:D397),INDEX($D$390:$W$390,,$C397)/$F$376)))</f>
        <v>0</v>
      </c>
      <c r="F397" s="2">
        <f>IF($F$376="n/a",0,IF(F$378&lt;=$C397,0,IF(F$378&gt;($F$376+$C397),INDEX($D$390:$W$390,,$C397)-SUM($D397:E397),INDEX($D$390:$W$390,,$C397)/$F$376)))</f>
        <v>0</v>
      </c>
      <c r="G397" s="2">
        <f>IF($F$376="n/a",0,IF(G$378&lt;=$C397,0,IF(G$378&gt;($F$376+$C397),INDEX($D$390:$W$390,,$C397)-SUM($D397:F397),INDEX($D$390:$W$390,,$C397)/$F$376)))</f>
        <v>0</v>
      </c>
      <c r="H397" s="2">
        <f>IF($F$376="n/a",0,IF(H$378&lt;=$C397,0,IF(H$378&gt;($F$376+$C397),INDEX($D$390:$W$390,,$C397)-SUM($D397:G397),INDEX($D$390:$W$390,,$C397)/$F$376)))</f>
        <v>0</v>
      </c>
      <c r="I397" s="2">
        <f>IF($F$376="n/a",0,IF(I$378&lt;=$C397,0,IF(I$378&gt;($F$376+$C397),INDEX($D$390:$W$390,,$C397)-SUM($D397:H397),INDEX($D$390:$W$390,,$C397)/$F$376)))</f>
        <v>0</v>
      </c>
      <c r="J397" s="2">
        <f>IF($F$376="n/a",0,IF(J$378&lt;=$C397,0,IF(J$378&gt;($F$376+$C397),INDEX($D$390:$W$390,,$C397)-SUM($D397:I397),INDEX($D$390:$W$390,,$C397)/$F$376)))</f>
        <v>0</v>
      </c>
      <c r="K397" s="2">
        <f>IF($F$376="n/a",0,IF(K$378&lt;=$C397,0,IF(K$378&gt;($F$376+$C397),INDEX($D$390:$W$390,,$C397)-SUM($D397:J397),INDEX($D$390:$W$390,,$C397)/$F$376)))</f>
        <v>0</v>
      </c>
      <c r="L397" s="2">
        <f>IF($F$376="n/a",0,IF(L$378&lt;=$C397,0,IF(L$378&gt;($F$376+$C397),INDEX($D$390:$W$390,,$C397)-SUM($D397:K397),INDEX($D$390:$W$390,,$C397)/$F$376)))</f>
        <v>0</v>
      </c>
      <c r="M397" s="2">
        <f>IF($F$376="n/a",0,IF(M$378&lt;=$C397,0,IF(M$378&gt;($F$376+$C397),INDEX($D$390:$W$390,,$C397)-SUM($D397:L397),INDEX($D$390:$W$390,,$C397)/$F$376)))</f>
        <v>0</v>
      </c>
      <c r="N397" s="170">
        <f>IF($F$376="n/a",0,IF(N$378&lt;=$C397,0,IF(N$378&gt;($F$376+$C397),INDEX($D$390:$W$390,,$C397)-SUM($D397:M397),INDEX($D$390:$W$390,,$C397)/$F$376)))*0.5</f>
        <v>0</v>
      </c>
      <c r="O397" s="2">
        <f>IF($F$376="n/a",0,IF(O$378&lt;=$C397,0,IF(O$378&gt;($F$376+$C397),INDEX($D$390:$W$390,,$C397)-SUM($D397:N397),INDEX($D$390:$W$390,,$C397)/$F$376)))</f>
        <v>0</v>
      </c>
      <c r="P397" s="2">
        <f>IF($F$376="n/a",0,IF(P$378&lt;=$C397,0,IF(P$378&gt;($F$376+$C397),INDEX($D$390:$W$390,,$C397)-SUM($D397:O397),INDEX($D$390:$W$390,,$C397)/$F$376)))</f>
        <v>0</v>
      </c>
      <c r="Q397" s="2">
        <f>IF($F$376="n/a",0,IF(Q$378&lt;=$C397,0,IF(Q$378&gt;($F$376+$C397),INDEX($D$390:$W$390,,$C397)-SUM($D397:P397),INDEX($D$390:$W$390,,$C397)/$F$376)))</f>
        <v>0</v>
      </c>
      <c r="R397" s="2">
        <f>IF($F$376="n/a",0,IF(R$378&lt;=$C397,0,IF(R$378&gt;($F$376+$C397),INDEX($D$390:$W$390,,$C397)-SUM($D397:Q397),INDEX($D$390:$W$390,,$C397)/$F$376)))</f>
        <v>0</v>
      </c>
      <c r="S397" s="2">
        <f>IF($F$376="n/a",0,IF(S$378&lt;=$C397,0,IF(S$378&gt;($F$376+$C397),INDEX($D$390:$W$390,,$C397)-SUM($D397:R397),INDEX($D$390:$W$390,,$C397)/$F$376)))</f>
        <v>0</v>
      </c>
      <c r="T397" s="2">
        <f>IF($F$376="n/a",0,IF(T$378&lt;=$C397,0,IF(T$378&gt;($F$376+$C397),INDEX($D$390:$W$390,,$C397)-SUM($D397:S397),INDEX($D$390:$W$390,,$C397)/$F$376)))</f>
        <v>0</v>
      </c>
      <c r="U397" s="2">
        <f>IF($F$376="n/a",0,IF(U$378&lt;=$C397,0,IF(U$378&gt;($F$376+$C397),INDEX($D$390:$W$390,,$C397)-SUM($D397:T397),INDEX($D$390:$W$390,,$C397)/$F$376)))</f>
        <v>0</v>
      </c>
      <c r="V397" s="2">
        <f>IF($F$376="n/a",0,IF(V$378&lt;=$C397,0,IF(V$378&gt;($F$376+$C397),INDEX($D$390:$W$390,,$C397)-SUM($D397:U397),INDEX($D$390:$W$390,,$C397)/$F$376)))</f>
        <v>0</v>
      </c>
      <c r="W397" s="2">
        <f>IF($F$376="n/a",0,IF(W$378&lt;=$C397,0,IF(W$378&gt;($F$376+$C397),INDEX($D$390:$W$390,,$C397)-SUM($D397:V397),INDEX($D$390:$W$390,,$C397)/$F$376)))</f>
        <v>0</v>
      </c>
      <c r="X397" s="2">
        <f>IF($F$376="n/a",0,IF(X$378&lt;=$C397,0,IF(X$378&gt;($F$376+$C397),INDEX($D$390:$W$390,,$C397)-SUM($D397:W397),INDEX($D$390:$W$390,,$C397)/$F$376)))</f>
        <v>0</v>
      </c>
      <c r="Y397" s="2">
        <f>IF($F$376="n/a",0,IF(Y$378&lt;=$C397,0,IF(Y$378&gt;($F$376+$C397),INDEX($D$390:$W$390,,$C397)-SUM($D397:X397),INDEX($D$390:$W$390,,$C397)/$F$376)))</f>
        <v>0</v>
      </c>
      <c r="Z397" s="2">
        <f>IF($F$376="n/a",0,IF(Z$378&lt;=$C397,0,IF(Z$378&gt;($F$376+$C397),INDEX($D$390:$W$390,,$C397)-SUM($D397:Y397),INDEX($D$390:$W$390,,$C397)/$F$376)))</f>
        <v>0</v>
      </c>
      <c r="AA397" s="2">
        <f>IF($F$376="n/a",0,IF(AA$378&lt;=$C397,0,IF(AA$378&gt;($F$376+$C397),INDEX($D$390:$W$390,,$C397)-SUM($D397:Z397),INDEX($D$390:$W$390,,$C397)/$F$376)))</f>
        <v>0</v>
      </c>
      <c r="AB397" s="2">
        <f>IF($F$376="n/a",0,IF(AB$378&lt;=$C397,0,IF(AB$378&gt;($F$376+$C397),INDEX($D$390:$W$390,,$C397)-SUM($D397:AA397),INDEX($D$390:$W$390,,$C397)/$F$376)))</f>
        <v>0</v>
      </c>
      <c r="AC397" s="2">
        <f>IF($F$376="n/a",0,IF(AC$378&lt;=$C397,0,IF(AC$378&gt;($F$376+$C397),INDEX($D$390:$W$390,,$C397)-SUM($D397:AB397),INDEX($D$390:$W$390,,$C397)/$F$376)))</f>
        <v>0</v>
      </c>
      <c r="AD397" s="2">
        <f>IF($F$376="n/a",0,IF(AD$378&lt;=$C397,0,IF(AD$378&gt;($F$376+$C397),INDEX($D$390:$W$390,,$C397)-SUM($D397:AC397),INDEX($D$390:$W$390,,$C397)/$F$376)))</f>
        <v>0</v>
      </c>
      <c r="AE397" s="2">
        <f>IF($F$376="n/a",0,IF(AE$378&lt;=$C397,0,IF(AE$378&gt;($F$376+$C397),INDEX($D$390:$W$390,,$C397)-SUM($D397:AD397),INDEX($D$390:$W$390,,$C397)/$F$376)))</f>
        <v>0</v>
      </c>
      <c r="AF397" s="2">
        <f>IF($F$376="n/a",0,IF(AF$378&lt;=$C397,0,IF(AF$378&gt;($F$376+$C397),INDEX($D$390:$W$390,,$C397)-SUM($D397:AE397),INDEX($D$390:$W$390,,$C397)/$F$376)))</f>
        <v>0</v>
      </c>
      <c r="AG397" s="2">
        <f>IF($F$376="n/a",0,IF(AG$378&lt;=$C397,0,IF(AG$378&gt;($F$376+$C397),INDEX($D$390:$W$390,,$C397)-SUM($D397:AF397),INDEX($D$390:$W$390,,$C397)/$F$376)))</f>
        <v>0</v>
      </c>
      <c r="AH397" s="2">
        <f>IF($F$376="n/a",0,IF(AH$378&lt;=$C397,0,IF(AH$378&gt;($F$376+$C397),INDEX($D$390:$W$390,,$C397)-SUM($D397:AG397),INDEX($D$390:$W$390,,$C397)/$F$376)))</f>
        <v>0</v>
      </c>
      <c r="AI397" s="2">
        <f>IF($F$376="n/a",0,IF(AI$378&lt;=$C397,0,IF(AI$378&gt;($F$376+$C397),INDEX($D$390:$W$390,,$C397)-SUM($D397:AH397),INDEX($D$390:$W$390,,$C397)/$F$376)))</f>
        <v>0</v>
      </c>
      <c r="AJ397" s="2">
        <f>IF($F$376="n/a",0,IF(AJ$378&lt;=$C397,0,IF(AJ$378&gt;($F$376+$C397),INDEX($D$390:$W$390,,$C397)-SUM($D397:AI397),INDEX($D$390:$W$390,,$C397)/$F$376)))</f>
        <v>0</v>
      </c>
      <c r="AK397" s="2">
        <f>IF($F$376="n/a",0,IF(AK$378&lt;=$C397,0,IF(AK$378&gt;($F$376+$C397),INDEX($D$390:$W$390,,$C397)-SUM($D397:AJ397),INDEX($D$390:$W$390,,$C397)/$F$376)))</f>
        <v>0</v>
      </c>
      <c r="AL397" s="2">
        <f>IF($F$376="n/a",0,IF(AL$378&lt;=$C397,0,IF(AL$378&gt;($F$376+$C397),INDEX($D$390:$W$390,,$C397)-SUM($D397:AK397),INDEX($D$390:$W$390,,$C397)/$F$376)))</f>
        <v>0</v>
      </c>
      <c r="AM397" s="2">
        <f>IF($F$376="n/a",0,IF(AM$378&lt;=$C397,0,IF(AM$378&gt;($F$376+$C397),INDEX($D$390:$W$390,,$C397)-SUM($D397:AL397),INDEX($D$390:$W$390,,$C397)/$F$376)))</f>
        <v>0</v>
      </c>
      <c r="AN397" s="2">
        <f>IF($F$376="n/a",0,IF(AN$378&lt;=$C397,0,IF(AN$378&gt;($F$376+$C397),INDEX($D$390:$W$390,,$C397)-SUM($D397:AM397),INDEX($D$390:$W$390,,$C397)/$F$376)))</f>
        <v>0</v>
      </c>
      <c r="AO397" s="2">
        <f>IF($F$376="n/a",0,IF(AO$378&lt;=$C397,0,IF(AO$378&gt;($F$376+$C397),INDEX($D$390:$W$390,,$C397)-SUM($D397:AN397),INDEX($D$390:$W$390,,$C397)/$F$376)))</f>
        <v>0</v>
      </c>
      <c r="AP397" s="2">
        <f>IF($F$376="n/a",0,IF(AP$378&lt;=$C397,0,IF(AP$378&gt;($F$376+$C397),INDEX($D$390:$W$390,,$C397)-SUM($D397:AO397),INDEX($D$390:$W$390,,$C397)/$F$376)))</f>
        <v>0</v>
      </c>
      <c r="AQ397" s="2">
        <f>IF($F$376="n/a",0,IF(AQ$378&lt;=$C397,0,IF(AQ$378&gt;($F$376+$C397),INDEX($D$390:$W$390,,$C397)-SUM($D397:AP397),INDEX($D$390:$W$390,,$C397)/$F$376)))</f>
        <v>0</v>
      </c>
      <c r="AR397" s="2">
        <f>IF($F$376="n/a",0,IF(AR$378&lt;=$C397,0,IF(AR$378&gt;($F$376+$C397),INDEX($D$390:$W$390,,$C397)-SUM($D397:AQ397),INDEX($D$390:$W$390,,$C397)/$F$376)))</f>
        <v>0</v>
      </c>
      <c r="AS397" s="2">
        <f>IF($F$376="n/a",0,IF(AS$378&lt;=$C397,0,IF(AS$378&gt;($F$376+$C397),INDEX($D$390:$W$390,,$C397)-SUM($D397:AR397),INDEX($D$390:$W$390,,$C397)/$F$376)))</f>
        <v>0</v>
      </c>
      <c r="AT397" s="2">
        <f>IF($F$376="n/a",0,IF(AT$378&lt;=$C397,0,IF(AT$378&gt;($F$376+$C397),INDEX($D$390:$W$390,,$C397)-SUM($D397:AS397),INDEX($D$390:$W$390,,$C397)/$F$376)))</f>
        <v>0</v>
      </c>
      <c r="AU397" s="2">
        <f>IF($F$376="n/a",0,IF(AU$378&lt;=$C397,0,IF(AU$378&gt;($F$376+$C397),INDEX($D$390:$W$390,,$C397)-SUM($D397:AT397),INDEX($D$390:$W$390,,$C397)/$F$376)))</f>
        <v>0</v>
      </c>
      <c r="AV397" s="2">
        <f>IF($F$376="n/a",0,IF(AV$378&lt;=$C397,0,IF(AV$378&gt;($F$376+$C397),INDEX($D$390:$W$390,,$C397)-SUM($D397:AU397),INDEX($D$390:$W$390,,$C397)/$F$376)))</f>
        <v>0</v>
      </c>
      <c r="AW397" s="2">
        <f>IF($F$376="n/a",0,IF(AW$378&lt;=$C397,0,IF(AW$378&gt;($F$376+$C397),INDEX($D$390:$W$390,,$C397)-SUM($D397:AV397),INDEX($D$390:$W$390,,$C397)/$F$376)))</f>
        <v>0</v>
      </c>
      <c r="AX397" s="2">
        <f>IF($F$376="n/a",0,IF(AX$378&lt;=$C397,0,IF(AX$378&gt;($F$376+$C397),INDEX($D$390:$W$390,,$C397)-SUM($D397:AW397),INDEX($D$390:$W$390,,$C397)/$F$376)))</f>
        <v>0</v>
      </c>
      <c r="AY397" s="2">
        <f>IF($F$376="n/a",0,IF(AY$378&lt;=$C397,0,IF(AY$378&gt;($F$376+$C397),INDEX($D$390:$W$390,,$C397)-SUM($D397:AX397),INDEX($D$390:$W$390,,$C397)/$F$376)))</f>
        <v>0</v>
      </c>
      <c r="AZ397" s="2">
        <f>IF($F$376="n/a",0,IF(AZ$378&lt;=$C397,0,IF(AZ$378&gt;($F$376+$C397),INDEX($D$390:$W$390,,$C397)-SUM($D397:AY397),INDEX($D$390:$W$390,,$C397)/$F$376)))</f>
        <v>0</v>
      </c>
      <c r="BA397" s="2">
        <f>IF($F$376="n/a",0,IF(BA$378&lt;=$C397,0,IF(BA$378&gt;($F$376+$C397),INDEX($D$390:$W$390,,$C397)-SUM($D397:AZ397),INDEX($D$390:$W$390,,$C397)/$F$376)))</f>
        <v>0</v>
      </c>
      <c r="BB397" s="2">
        <f>IF($F$376="n/a",0,IF(BB$378&lt;=$C397,0,IF(BB$378&gt;($F$376+$C397),INDEX($D$390:$W$390,,$C397)-SUM($D397:BA397),INDEX($D$390:$W$390,,$C397)/$F$376)))</f>
        <v>0</v>
      </c>
      <c r="BC397" s="2">
        <f>IF($F$376="n/a",0,IF(BC$378&lt;=$C397,0,IF(BC$378&gt;($F$376+$C397),INDEX($D$390:$W$390,,$C397)-SUM($D397:BB397),INDEX($D$390:$W$390,,$C397)/$F$376)))</f>
        <v>0</v>
      </c>
      <c r="BD397" s="2">
        <f>IF($F$376="n/a",0,IF(BD$378&lt;=$C397,0,IF(BD$378&gt;($F$376+$C397),INDEX($D$390:$W$390,,$C397)-SUM($D397:BC397),INDEX($D$390:$W$390,,$C397)/$F$376)))</f>
        <v>0</v>
      </c>
      <c r="BE397" s="2">
        <f>IF($F$376="n/a",0,IF(BE$378&lt;=$C397,0,IF(BE$378&gt;($F$376+$C397),INDEX($D$390:$W$390,,$C397)-SUM($D397:BD397),INDEX($D$390:$W$390,,$C397)/$F$376)))</f>
        <v>0</v>
      </c>
      <c r="BF397" s="2">
        <f>IF($F$376="n/a",0,IF(BF$378&lt;=$C397,0,IF(BF$378&gt;($F$376+$C397),INDEX($D$390:$W$390,,$C397)-SUM($D397:BE397),INDEX($D$390:$W$390,,$C397)/$F$376)))</f>
        <v>0</v>
      </c>
      <c r="BG397" s="2">
        <f>IF($F$376="n/a",0,IF(BG$378&lt;=$C397,0,IF(BG$378&gt;($F$376+$C397),INDEX($D$390:$W$390,,$C397)-SUM($D397:BF397),INDEX($D$390:$W$390,,$C397)/$F$376)))</f>
        <v>0</v>
      </c>
      <c r="BH397" s="2">
        <f>IF($F$376="n/a",0,IF(BH$378&lt;=$C397,0,IF(BH$378&gt;($F$376+$C397),INDEX($D$390:$W$390,,$C397)-SUM($D397:BG397),INDEX($D$390:$W$390,,$C397)/$F$376)))</f>
        <v>0</v>
      </c>
      <c r="BI397" s="2">
        <f>IF($F$376="n/a",0,IF(BI$378&lt;=$C397,0,IF(BI$378&gt;($F$376+$C397),INDEX($D$390:$W$390,,$C397)-SUM($D397:BH397),INDEX($D$390:$W$390,,$C397)/$F$376)))</f>
        <v>0</v>
      </c>
      <c r="BJ397" s="2">
        <f>IF($F$376="n/a",0,IF(BJ$378&lt;=$C397,0,IF(BJ$378&gt;($F$376+$C397),INDEX($D$390:$W$390,,$C397)-SUM($D397:BI397),INDEX($D$390:$W$390,,$C397)/$F$376)))</f>
        <v>0</v>
      </c>
      <c r="BK397" s="2">
        <f>IF($F$376="n/a",0,IF(BK$378&lt;=$C397,0,IF(BK$378&gt;($F$376+$C397),INDEX($D$390:$W$390,,$C397)-SUM($D397:BJ397),INDEX($D$390:$W$390,,$C397)/$F$376)))</f>
        <v>0</v>
      </c>
      <c r="BL397" s="2">
        <f>IF($F$376="n/a",0,IF(BL$378&lt;=$C397,0,IF(BL$378&gt;($F$376+$C397),INDEX($D$390:$W$390,,$C397)-SUM($D397:BK397),INDEX($D$390:$W$390,,$C397)/$F$376)))</f>
        <v>0</v>
      </c>
      <c r="BM397" s="2">
        <f>IF($F$376="n/a",0,IF(BM$378&lt;=$C397,0,IF(BM$378&gt;($F$376+$C397),INDEX($D$390:$W$390,,$C397)-SUM($D397:BL397),INDEX($D$390:$W$390,,$C397)/$F$376)))</f>
        <v>0</v>
      </c>
      <c r="BN397" s="2">
        <f>IF($F$376="n/a",0,IF(BN$378&lt;=$C397,0,IF(BN$378&gt;($F$376+$C397),INDEX($D$390:$W$390,,$C397)-SUM($D397:BM397),INDEX($D$390:$W$390,,$C397)/$F$376)))</f>
        <v>0</v>
      </c>
      <c r="BO397" s="2">
        <f>IF($F$376="n/a",0,IF(BO$378&lt;=$C397,0,IF(BO$378&gt;($F$376+$C397),INDEX($D$390:$W$390,,$C397)-SUM($D397:BN397),INDEX($D$390:$W$390,,$C397)/$F$376)))</f>
        <v>0</v>
      </c>
      <c r="BP397" s="2">
        <f>IF($F$376="n/a",0,IF(BP$378&lt;=$C397,0,IF(BP$378&gt;($F$376+$C397),INDEX($D$390:$W$390,,$C397)-SUM($D397:BO397),INDEX($D$390:$W$390,,$C397)/$F$376)))</f>
        <v>0</v>
      </c>
      <c r="BQ397" s="2">
        <f>IF($F$376="n/a",0,IF(BQ$378&lt;=$C397,0,IF(BQ$378&gt;($F$376+$C397),INDEX($D$390:$W$390,,$C397)-SUM($D397:BP397),INDEX($D$390:$W$390,,$C397)/$F$376)))</f>
        <v>0</v>
      </c>
      <c r="BR397" s="2">
        <f>IF($F$376="n/a",0,IF(BR$378&lt;=$C397,0,IF(BR$378&gt;($F$376+$C397),INDEX($D$390:$W$390,,$C397)-SUM($D397:BQ397),INDEX($D$390:$W$390,,$C397)/$F$376)))</f>
        <v>0</v>
      </c>
      <c r="BS397" s="2">
        <f>IF($F$376="n/a",0,IF(BS$378&lt;=$C397,0,IF(BS$378&gt;($F$376+$C397),INDEX($D$390:$W$390,,$C397)-SUM($D397:BR397),INDEX($D$390:$W$390,,$C397)/$F$376)))</f>
        <v>0</v>
      </c>
    </row>
    <row r="398" spans="2:71">
      <c r="B398" s="24">
        <v>2016</v>
      </c>
      <c r="C398" s="24">
        <v>6</v>
      </c>
      <c r="E398" s="2">
        <f>IF($F$376="n/a",0,IF(E$378&lt;=$C398,0,IF(E$378&gt;($F$376+$C398),INDEX($D$390:$W$390,,$C398)-SUM($D398:D398),INDEX($D$390:$W$390,,$C398)/$F$376)))</f>
        <v>0</v>
      </c>
      <c r="F398" s="2">
        <f>IF($F$376="n/a",0,IF(F$378&lt;=$C398,0,IF(F$378&gt;($F$376+$C398),INDEX($D$390:$W$390,,$C398)-SUM($D398:E398),INDEX($D$390:$W$390,,$C398)/$F$376)))</f>
        <v>0</v>
      </c>
      <c r="G398" s="2">
        <f>IF($F$376="n/a",0,IF(G$378&lt;=$C398,0,IF(G$378&gt;($F$376+$C398),INDEX($D$390:$W$390,,$C398)-SUM($D398:F398),INDEX($D$390:$W$390,,$C398)/$F$376)))</f>
        <v>0</v>
      </c>
      <c r="H398" s="2">
        <f>IF($F$376="n/a",0,IF(H$378&lt;=$C398,0,IF(H$378&gt;($F$376+$C398),INDEX($D$390:$W$390,,$C398)-SUM($D398:G398),INDEX($D$390:$W$390,,$C398)/$F$376)))</f>
        <v>0</v>
      </c>
      <c r="I398" s="2">
        <f>IF($F$376="n/a",0,IF(I$378&lt;=$C398,0,IF(I$378&gt;($F$376+$C398),INDEX($D$390:$W$390,,$C398)-SUM($D398:H398),INDEX($D$390:$W$390,,$C398)/$F$376)))</f>
        <v>0</v>
      </c>
      <c r="J398" s="2">
        <f>IF($F$376="n/a",0,IF(J$378&lt;=$C398,0,IF(J$378&gt;($F$376+$C398),INDEX($D$390:$W$390,,$C398)-SUM($D398:I398),INDEX($D$390:$W$390,,$C398)/$F$376)))</f>
        <v>0</v>
      </c>
      <c r="K398" s="2">
        <f>IF($F$376="n/a",0,IF(K$378&lt;=$C398,0,IF(K$378&gt;($F$376+$C398),INDEX($D$390:$W$390,,$C398)-SUM($D398:J398),INDEX($D$390:$W$390,,$C398)/$F$376)))</f>
        <v>0</v>
      </c>
      <c r="L398" s="2">
        <f>IF($F$376="n/a",0,IF(L$378&lt;=$C398,0,IF(L$378&gt;($F$376+$C398),INDEX($D$390:$W$390,,$C398)-SUM($D398:K398),INDEX($D$390:$W$390,,$C398)/$F$376)))</f>
        <v>0</v>
      </c>
      <c r="M398" s="2">
        <f>IF($F$376="n/a",0,IF(M$378&lt;=$C398,0,IF(M$378&gt;($F$376+$C398),INDEX($D$390:$W$390,,$C398)-SUM($D398:L398),INDEX($D$390:$W$390,,$C398)/$F$376)))</f>
        <v>0</v>
      </c>
      <c r="N398" s="170">
        <f>IF($F$376="n/a",0,IF(N$378&lt;=$C398,0,IF(N$378&gt;($F$376+$C398),INDEX($D$390:$W$390,,$C398)-SUM($D398:M398),INDEX($D$390:$W$390,,$C398)/$F$376)))*0.5</f>
        <v>0</v>
      </c>
      <c r="O398" s="2">
        <f>IF($F$376="n/a",0,IF(O$378&lt;=$C398,0,IF(O$378&gt;($F$376+$C398),INDEX($D$390:$W$390,,$C398)-SUM($D398:N398),INDEX($D$390:$W$390,,$C398)/$F$376)))</f>
        <v>0</v>
      </c>
      <c r="P398" s="2">
        <f>IF($F$376="n/a",0,IF(P$378&lt;=$C398,0,IF(P$378&gt;($F$376+$C398),INDEX($D$390:$W$390,,$C398)-SUM($D398:O398),INDEX($D$390:$W$390,,$C398)/$F$376)))</f>
        <v>0</v>
      </c>
      <c r="Q398" s="2">
        <f>IF($F$376="n/a",0,IF(Q$378&lt;=$C398,0,IF(Q$378&gt;($F$376+$C398),INDEX($D$390:$W$390,,$C398)-SUM($D398:P398),INDEX($D$390:$W$390,,$C398)/$F$376)))</f>
        <v>0</v>
      </c>
      <c r="R398" s="2">
        <f>IF($F$376="n/a",0,IF(R$378&lt;=$C398,0,IF(R$378&gt;($F$376+$C398),INDEX($D$390:$W$390,,$C398)-SUM($D398:Q398),INDEX($D$390:$W$390,,$C398)/$F$376)))</f>
        <v>0</v>
      </c>
      <c r="S398" s="2">
        <f>IF($F$376="n/a",0,IF(S$378&lt;=$C398,0,IF(S$378&gt;($F$376+$C398),INDEX($D$390:$W$390,,$C398)-SUM($D398:R398),INDEX($D$390:$W$390,,$C398)/$F$376)))</f>
        <v>0</v>
      </c>
      <c r="T398" s="2">
        <f>IF($F$376="n/a",0,IF(T$378&lt;=$C398,0,IF(T$378&gt;($F$376+$C398),INDEX($D$390:$W$390,,$C398)-SUM($D398:S398),INDEX($D$390:$W$390,,$C398)/$F$376)))</f>
        <v>0</v>
      </c>
      <c r="U398" s="2">
        <f>IF($F$376="n/a",0,IF(U$378&lt;=$C398,0,IF(U$378&gt;($F$376+$C398),INDEX($D$390:$W$390,,$C398)-SUM($D398:T398),INDEX($D$390:$W$390,,$C398)/$F$376)))</f>
        <v>0</v>
      </c>
      <c r="V398" s="2">
        <f>IF($F$376="n/a",0,IF(V$378&lt;=$C398,0,IF(V$378&gt;($F$376+$C398),INDEX($D$390:$W$390,,$C398)-SUM($D398:U398),INDEX($D$390:$W$390,,$C398)/$F$376)))</f>
        <v>0</v>
      </c>
      <c r="W398" s="2">
        <f>IF($F$376="n/a",0,IF(W$378&lt;=$C398,0,IF(W$378&gt;($F$376+$C398),INDEX($D$390:$W$390,,$C398)-SUM($D398:V398),INDEX($D$390:$W$390,,$C398)/$F$376)))</f>
        <v>0</v>
      </c>
      <c r="X398" s="2">
        <f>IF($F$376="n/a",0,IF(X$378&lt;=$C398,0,IF(X$378&gt;($F$376+$C398),INDEX($D$390:$W$390,,$C398)-SUM($D398:W398),INDEX($D$390:$W$390,,$C398)/$F$376)))</f>
        <v>0</v>
      </c>
      <c r="Y398" s="2">
        <f>IF($F$376="n/a",0,IF(Y$378&lt;=$C398,0,IF(Y$378&gt;($F$376+$C398),INDEX($D$390:$W$390,,$C398)-SUM($D398:X398),INDEX($D$390:$W$390,,$C398)/$F$376)))</f>
        <v>0</v>
      </c>
      <c r="Z398" s="2">
        <f>IF($F$376="n/a",0,IF(Z$378&lt;=$C398,0,IF(Z$378&gt;($F$376+$C398),INDEX($D$390:$W$390,,$C398)-SUM($D398:Y398),INDEX($D$390:$W$390,,$C398)/$F$376)))</f>
        <v>0</v>
      </c>
      <c r="AA398" s="2">
        <f>IF($F$376="n/a",0,IF(AA$378&lt;=$C398,0,IF(AA$378&gt;($F$376+$C398),INDEX($D$390:$W$390,,$C398)-SUM($D398:Z398),INDEX($D$390:$W$390,,$C398)/$F$376)))</f>
        <v>0</v>
      </c>
      <c r="AB398" s="2">
        <f>IF($F$376="n/a",0,IF(AB$378&lt;=$C398,0,IF(AB$378&gt;($F$376+$C398),INDEX($D$390:$W$390,,$C398)-SUM($D398:AA398),INDEX($D$390:$W$390,,$C398)/$F$376)))</f>
        <v>0</v>
      </c>
      <c r="AC398" s="2">
        <f>IF($F$376="n/a",0,IF(AC$378&lt;=$C398,0,IF(AC$378&gt;($F$376+$C398),INDEX($D$390:$W$390,,$C398)-SUM($D398:AB398),INDEX($D$390:$W$390,,$C398)/$F$376)))</f>
        <v>0</v>
      </c>
      <c r="AD398" s="2">
        <f>IF($F$376="n/a",0,IF(AD$378&lt;=$C398,0,IF(AD$378&gt;($F$376+$C398),INDEX($D$390:$W$390,,$C398)-SUM($D398:AC398),INDEX($D$390:$W$390,,$C398)/$F$376)))</f>
        <v>0</v>
      </c>
      <c r="AE398" s="2">
        <f>IF($F$376="n/a",0,IF(AE$378&lt;=$C398,0,IF(AE$378&gt;($F$376+$C398),INDEX($D$390:$W$390,,$C398)-SUM($D398:AD398),INDEX($D$390:$W$390,,$C398)/$F$376)))</f>
        <v>0</v>
      </c>
      <c r="AF398" s="2">
        <f>IF($F$376="n/a",0,IF(AF$378&lt;=$C398,0,IF(AF$378&gt;($F$376+$C398),INDEX($D$390:$W$390,,$C398)-SUM($D398:AE398),INDEX($D$390:$W$390,,$C398)/$F$376)))</f>
        <v>0</v>
      </c>
      <c r="AG398" s="2">
        <f>IF($F$376="n/a",0,IF(AG$378&lt;=$C398,0,IF(AG$378&gt;($F$376+$C398),INDEX($D$390:$W$390,,$C398)-SUM($D398:AF398),INDEX($D$390:$W$390,,$C398)/$F$376)))</f>
        <v>0</v>
      </c>
      <c r="AH398" s="2">
        <f>IF($F$376="n/a",0,IF(AH$378&lt;=$C398,0,IF(AH$378&gt;($F$376+$C398),INDEX($D$390:$W$390,,$C398)-SUM($D398:AG398),INDEX($D$390:$W$390,,$C398)/$F$376)))</f>
        <v>0</v>
      </c>
      <c r="AI398" s="2">
        <f>IF($F$376="n/a",0,IF(AI$378&lt;=$C398,0,IF(AI$378&gt;($F$376+$C398),INDEX($D$390:$W$390,,$C398)-SUM($D398:AH398),INDEX($D$390:$W$390,,$C398)/$F$376)))</f>
        <v>0</v>
      </c>
      <c r="AJ398" s="2">
        <f>IF($F$376="n/a",0,IF(AJ$378&lt;=$C398,0,IF(AJ$378&gt;($F$376+$C398),INDEX($D$390:$W$390,,$C398)-SUM($D398:AI398),INDEX($D$390:$W$390,,$C398)/$F$376)))</f>
        <v>0</v>
      </c>
      <c r="AK398" s="2">
        <f>IF($F$376="n/a",0,IF(AK$378&lt;=$C398,0,IF(AK$378&gt;($F$376+$C398),INDEX($D$390:$W$390,,$C398)-SUM($D398:AJ398),INDEX($D$390:$W$390,,$C398)/$F$376)))</f>
        <v>0</v>
      </c>
      <c r="AL398" s="2">
        <f>IF($F$376="n/a",0,IF(AL$378&lt;=$C398,0,IF(AL$378&gt;($F$376+$C398),INDEX($D$390:$W$390,,$C398)-SUM($D398:AK398),INDEX($D$390:$W$390,,$C398)/$F$376)))</f>
        <v>0</v>
      </c>
      <c r="AM398" s="2">
        <f>IF($F$376="n/a",0,IF(AM$378&lt;=$C398,0,IF(AM$378&gt;($F$376+$C398),INDEX($D$390:$W$390,,$C398)-SUM($D398:AL398),INDEX($D$390:$W$390,,$C398)/$F$376)))</f>
        <v>0</v>
      </c>
      <c r="AN398" s="2">
        <f>IF($F$376="n/a",0,IF(AN$378&lt;=$C398,0,IF(AN$378&gt;($F$376+$C398),INDEX($D$390:$W$390,,$C398)-SUM($D398:AM398),INDEX($D$390:$W$390,,$C398)/$F$376)))</f>
        <v>0</v>
      </c>
      <c r="AO398" s="2">
        <f>IF($F$376="n/a",0,IF(AO$378&lt;=$C398,0,IF(AO$378&gt;($F$376+$C398),INDEX($D$390:$W$390,,$C398)-SUM($D398:AN398),INDEX($D$390:$W$390,,$C398)/$F$376)))</f>
        <v>0</v>
      </c>
      <c r="AP398" s="2">
        <f>IF($F$376="n/a",0,IF(AP$378&lt;=$C398,0,IF(AP$378&gt;($F$376+$C398),INDEX($D$390:$W$390,,$C398)-SUM($D398:AO398),INDEX($D$390:$W$390,,$C398)/$F$376)))</f>
        <v>0</v>
      </c>
      <c r="AQ398" s="2">
        <f>IF($F$376="n/a",0,IF(AQ$378&lt;=$C398,0,IF(AQ$378&gt;($F$376+$C398),INDEX($D$390:$W$390,,$C398)-SUM($D398:AP398),INDEX($D$390:$W$390,,$C398)/$F$376)))</f>
        <v>0</v>
      </c>
      <c r="AR398" s="2">
        <f>IF($F$376="n/a",0,IF(AR$378&lt;=$C398,0,IF(AR$378&gt;($F$376+$C398),INDEX($D$390:$W$390,,$C398)-SUM($D398:AQ398),INDEX($D$390:$W$390,,$C398)/$F$376)))</f>
        <v>0</v>
      </c>
      <c r="AS398" s="2">
        <f>IF($F$376="n/a",0,IF(AS$378&lt;=$C398,0,IF(AS$378&gt;($F$376+$C398),INDEX($D$390:$W$390,,$C398)-SUM($D398:AR398),INDEX($D$390:$W$390,,$C398)/$F$376)))</f>
        <v>0</v>
      </c>
      <c r="AT398" s="2">
        <f>IF($F$376="n/a",0,IF(AT$378&lt;=$C398,0,IF(AT$378&gt;($F$376+$C398),INDEX($D$390:$W$390,,$C398)-SUM($D398:AS398),INDEX($D$390:$W$390,,$C398)/$F$376)))</f>
        <v>0</v>
      </c>
      <c r="AU398" s="2">
        <f>IF($F$376="n/a",0,IF(AU$378&lt;=$C398,0,IF(AU$378&gt;($F$376+$C398),INDEX($D$390:$W$390,,$C398)-SUM($D398:AT398),INDEX($D$390:$W$390,,$C398)/$F$376)))</f>
        <v>0</v>
      </c>
      <c r="AV398" s="2">
        <f>IF($F$376="n/a",0,IF(AV$378&lt;=$C398,0,IF(AV$378&gt;($F$376+$C398),INDEX($D$390:$W$390,,$C398)-SUM($D398:AU398),INDEX($D$390:$W$390,,$C398)/$F$376)))</f>
        <v>0</v>
      </c>
      <c r="AW398" s="2">
        <f>IF($F$376="n/a",0,IF(AW$378&lt;=$C398,0,IF(AW$378&gt;($F$376+$C398),INDEX($D$390:$W$390,,$C398)-SUM($D398:AV398),INDEX($D$390:$W$390,,$C398)/$F$376)))</f>
        <v>0</v>
      </c>
      <c r="AX398" s="2">
        <f>IF($F$376="n/a",0,IF(AX$378&lt;=$C398,0,IF(AX$378&gt;($F$376+$C398),INDEX($D$390:$W$390,,$C398)-SUM($D398:AW398),INDEX($D$390:$W$390,,$C398)/$F$376)))</f>
        <v>0</v>
      </c>
      <c r="AY398" s="2">
        <f>IF($F$376="n/a",0,IF(AY$378&lt;=$C398,0,IF(AY$378&gt;($F$376+$C398),INDEX($D$390:$W$390,,$C398)-SUM($D398:AX398),INDEX($D$390:$W$390,,$C398)/$F$376)))</f>
        <v>0</v>
      </c>
      <c r="AZ398" s="2">
        <f>IF($F$376="n/a",0,IF(AZ$378&lt;=$C398,0,IF(AZ$378&gt;($F$376+$C398),INDEX($D$390:$W$390,,$C398)-SUM($D398:AY398),INDEX($D$390:$W$390,,$C398)/$F$376)))</f>
        <v>0</v>
      </c>
      <c r="BA398" s="2">
        <f>IF($F$376="n/a",0,IF(BA$378&lt;=$C398,0,IF(BA$378&gt;($F$376+$C398),INDEX($D$390:$W$390,,$C398)-SUM($D398:AZ398),INDEX($D$390:$W$390,,$C398)/$F$376)))</f>
        <v>0</v>
      </c>
      <c r="BB398" s="2">
        <f>IF($F$376="n/a",0,IF(BB$378&lt;=$C398,0,IF(BB$378&gt;($F$376+$C398),INDEX($D$390:$W$390,,$C398)-SUM($D398:BA398),INDEX($D$390:$W$390,,$C398)/$F$376)))</f>
        <v>0</v>
      </c>
      <c r="BC398" s="2">
        <f>IF($F$376="n/a",0,IF(BC$378&lt;=$C398,0,IF(BC$378&gt;($F$376+$C398),INDEX($D$390:$W$390,,$C398)-SUM($D398:BB398),INDEX($D$390:$W$390,,$C398)/$F$376)))</f>
        <v>0</v>
      </c>
      <c r="BD398" s="2">
        <f>IF($F$376="n/a",0,IF(BD$378&lt;=$C398,0,IF(BD$378&gt;($F$376+$C398),INDEX($D$390:$W$390,,$C398)-SUM($D398:BC398),INDEX($D$390:$W$390,,$C398)/$F$376)))</f>
        <v>0</v>
      </c>
      <c r="BE398" s="2">
        <f>IF($F$376="n/a",0,IF(BE$378&lt;=$C398,0,IF(BE$378&gt;($F$376+$C398),INDEX($D$390:$W$390,,$C398)-SUM($D398:BD398),INDEX($D$390:$W$390,,$C398)/$F$376)))</f>
        <v>0</v>
      </c>
      <c r="BF398" s="2">
        <f>IF($F$376="n/a",0,IF(BF$378&lt;=$C398,0,IF(BF$378&gt;($F$376+$C398),INDEX($D$390:$W$390,,$C398)-SUM($D398:BE398),INDEX($D$390:$W$390,,$C398)/$F$376)))</f>
        <v>0</v>
      </c>
      <c r="BG398" s="2">
        <f>IF($F$376="n/a",0,IF(BG$378&lt;=$C398,0,IF(BG$378&gt;($F$376+$C398),INDEX($D$390:$W$390,,$C398)-SUM($D398:BF398),INDEX($D$390:$W$390,,$C398)/$F$376)))</f>
        <v>0</v>
      </c>
      <c r="BH398" s="2">
        <f>IF($F$376="n/a",0,IF(BH$378&lt;=$C398,0,IF(BH$378&gt;($F$376+$C398),INDEX($D$390:$W$390,,$C398)-SUM($D398:BG398),INDEX($D$390:$W$390,,$C398)/$F$376)))</f>
        <v>0</v>
      </c>
      <c r="BI398" s="2">
        <f>IF($F$376="n/a",0,IF(BI$378&lt;=$C398,0,IF(BI$378&gt;($F$376+$C398),INDEX($D$390:$W$390,,$C398)-SUM($D398:BH398),INDEX($D$390:$W$390,,$C398)/$F$376)))</f>
        <v>0</v>
      </c>
      <c r="BJ398" s="2">
        <f>IF($F$376="n/a",0,IF(BJ$378&lt;=$C398,0,IF(BJ$378&gt;($F$376+$C398),INDEX($D$390:$W$390,,$C398)-SUM($D398:BI398),INDEX($D$390:$W$390,,$C398)/$F$376)))</f>
        <v>0</v>
      </c>
      <c r="BK398" s="2">
        <f>IF($F$376="n/a",0,IF(BK$378&lt;=$C398,0,IF(BK$378&gt;($F$376+$C398),INDEX($D$390:$W$390,,$C398)-SUM($D398:BJ398),INDEX($D$390:$W$390,,$C398)/$F$376)))</f>
        <v>0</v>
      </c>
      <c r="BL398" s="2">
        <f>IF($F$376="n/a",0,IF(BL$378&lt;=$C398,0,IF(BL$378&gt;($F$376+$C398),INDEX($D$390:$W$390,,$C398)-SUM($D398:BK398),INDEX($D$390:$W$390,,$C398)/$F$376)))</f>
        <v>0</v>
      </c>
      <c r="BM398" s="2">
        <f>IF($F$376="n/a",0,IF(BM$378&lt;=$C398,0,IF(BM$378&gt;($F$376+$C398),INDEX($D$390:$W$390,,$C398)-SUM($D398:BL398),INDEX($D$390:$W$390,,$C398)/$F$376)))</f>
        <v>0</v>
      </c>
      <c r="BN398" s="2">
        <f>IF($F$376="n/a",0,IF(BN$378&lt;=$C398,0,IF(BN$378&gt;($F$376+$C398),INDEX($D$390:$W$390,,$C398)-SUM($D398:BM398),INDEX($D$390:$W$390,,$C398)/$F$376)))</f>
        <v>0</v>
      </c>
      <c r="BO398" s="2">
        <f>IF($F$376="n/a",0,IF(BO$378&lt;=$C398,0,IF(BO$378&gt;($F$376+$C398),INDEX($D$390:$W$390,,$C398)-SUM($D398:BN398),INDEX($D$390:$W$390,,$C398)/$F$376)))</f>
        <v>0</v>
      </c>
      <c r="BP398" s="2">
        <f>IF($F$376="n/a",0,IF(BP$378&lt;=$C398,0,IF(BP$378&gt;($F$376+$C398),INDEX($D$390:$W$390,,$C398)-SUM($D398:BO398),INDEX($D$390:$W$390,,$C398)/$F$376)))</f>
        <v>0</v>
      </c>
      <c r="BQ398" s="2">
        <f>IF($F$376="n/a",0,IF(BQ$378&lt;=$C398,0,IF(BQ$378&gt;($F$376+$C398),INDEX($D$390:$W$390,,$C398)-SUM($D398:BP398),INDEX($D$390:$W$390,,$C398)/$F$376)))</f>
        <v>0</v>
      </c>
      <c r="BR398" s="2">
        <f>IF($F$376="n/a",0,IF(BR$378&lt;=$C398,0,IF(BR$378&gt;($F$376+$C398),INDEX($D$390:$W$390,,$C398)-SUM($D398:BQ398),INDEX($D$390:$W$390,,$C398)/$F$376)))</f>
        <v>0</v>
      </c>
      <c r="BS398" s="2">
        <f>IF($F$376="n/a",0,IF(BS$378&lt;=$C398,0,IF(BS$378&gt;($F$376+$C398),INDEX($D$390:$W$390,,$C398)-SUM($D398:BR398),INDEX($D$390:$W$390,,$C398)/$F$376)))</f>
        <v>0</v>
      </c>
    </row>
    <row r="399" spans="2:71">
      <c r="B399" s="24">
        <v>2017</v>
      </c>
      <c r="C399" s="24">
        <v>7</v>
      </c>
      <c r="E399" s="2">
        <f>IF($F$376="n/a",0,IF(E$378&lt;=$C399,0,IF(E$378&gt;($F$376+$C399),INDEX($D$390:$W$390,,$C399)-SUM($D399:D399),INDEX($D$390:$W$390,,$C399)/$F$376)))</f>
        <v>0</v>
      </c>
      <c r="F399" s="2">
        <f>IF($F$376="n/a",0,IF(F$378&lt;=$C399,0,IF(F$378&gt;($F$376+$C399),INDEX($D$390:$W$390,,$C399)-SUM($D399:E399),INDEX($D$390:$W$390,,$C399)/$F$376)))</f>
        <v>0</v>
      </c>
      <c r="G399" s="2">
        <f>IF($F$376="n/a",0,IF(G$378&lt;=$C399,0,IF(G$378&gt;($F$376+$C399),INDEX($D$390:$W$390,,$C399)-SUM($D399:F399),INDEX($D$390:$W$390,,$C399)/$F$376)))</f>
        <v>0</v>
      </c>
      <c r="H399" s="2">
        <f>IF($F$376="n/a",0,IF(H$378&lt;=$C399,0,IF(H$378&gt;($F$376+$C399),INDEX($D$390:$W$390,,$C399)-SUM($D399:G399),INDEX($D$390:$W$390,,$C399)/$F$376)))</f>
        <v>0</v>
      </c>
      <c r="I399" s="2">
        <f>IF($F$376="n/a",0,IF(I$378&lt;=$C399,0,IF(I$378&gt;($F$376+$C399),INDEX($D$390:$W$390,,$C399)-SUM($D399:H399),INDEX($D$390:$W$390,,$C399)/$F$376)))</f>
        <v>0</v>
      </c>
      <c r="J399" s="2">
        <f>IF($F$376="n/a",0,IF(J$378&lt;=$C399,0,IF(J$378&gt;($F$376+$C399),INDEX($D$390:$W$390,,$C399)-SUM($D399:I399),INDEX($D$390:$W$390,,$C399)/$F$376)))</f>
        <v>0</v>
      </c>
      <c r="K399" s="2">
        <f>IF($F$376="n/a",0,IF(K$378&lt;=$C399,0,IF(K$378&gt;($F$376+$C399),INDEX($D$390:$W$390,,$C399)-SUM($D399:J399),INDEX($D$390:$W$390,,$C399)/$F$376)))</f>
        <v>0</v>
      </c>
      <c r="L399" s="2">
        <f>IF($F$376="n/a",0,IF(L$378&lt;=$C399,0,IF(L$378&gt;($F$376+$C399),INDEX($D$390:$W$390,,$C399)-SUM($D399:K399),INDEX($D$390:$W$390,,$C399)/$F$376)))</f>
        <v>0</v>
      </c>
      <c r="M399" s="2">
        <f>IF($F$376="n/a",0,IF(M$378&lt;=$C399,0,IF(M$378&gt;($F$376+$C399),INDEX($D$390:$W$390,,$C399)-SUM($D399:L399),INDEX($D$390:$W$390,,$C399)/$F$376)))</f>
        <v>0</v>
      </c>
      <c r="N399" s="170">
        <f>IF($F$376="n/a",0,IF(N$378&lt;=$C399,0,IF(N$378&gt;($F$376+$C399),INDEX($D$390:$W$390,,$C399)-SUM($D399:M399),INDEX($D$390:$W$390,,$C399)/$F$376)))*0.5</f>
        <v>0</v>
      </c>
      <c r="O399" s="2">
        <f>IF($F$376="n/a",0,IF(O$378&lt;=$C399,0,IF(O$378&gt;($F$376+$C399),INDEX($D$390:$W$390,,$C399)-SUM($D399:N399),INDEX($D$390:$W$390,,$C399)/$F$376)))</f>
        <v>0</v>
      </c>
      <c r="P399" s="2">
        <f>IF($F$376="n/a",0,IF(P$378&lt;=$C399,0,IF(P$378&gt;($F$376+$C399),INDEX($D$390:$W$390,,$C399)-SUM($D399:O399),INDEX($D$390:$W$390,,$C399)/$F$376)))</f>
        <v>0</v>
      </c>
      <c r="Q399" s="2">
        <f>IF($F$376="n/a",0,IF(Q$378&lt;=$C399,0,IF(Q$378&gt;($F$376+$C399),INDEX($D$390:$W$390,,$C399)-SUM($D399:P399),INDEX($D$390:$W$390,,$C399)/$F$376)))</f>
        <v>0</v>
      </c>
      <c r="R399" s="2">
        <f>IF($F$376="n/a",0,IF(R$378&lt;=$C399,0,IF(R$378&gt;($F$376+$C399),INDEX($D$390:$W$390,,$C399)-SUM($D399:Q399),INDEX($D$390:$W$390,,$C399)/$F$376)))</f>
        <v>0</v>
      </c>
      <c r="S399" s="2">
        <f>IF($F$376="n/a",0,IF(S$378&lt;=$C399,0,IF(S$378&gt;($F$376+$C399),INDEX($D$390:$W$390,,$C399)-SUM($D399:R399),INDEX($D$390:$W$390,,$C399)/$F$376)))</f>
        <v>0</v>
      </c>
      <c r="T399" s="2">
        <f>IF($F$376="n/a",0,IF(T$378&lt;=$C399,0,IF(T$378&gt;($F$376+$C399),INDEX($D$390:$W$390,,$C399)-SUM($D399:S399),INDEX($D$390:$W$390,,$C399)/$F$376)))</f>
        <v>0</v>
      </c>
      <c r="U399" s="2">
        <f>IF($F$376="n/a",0,IF(U$378&lt;=$C399,0,IF(U$378&gt;($F$376+$C399),INDEX($D$390:$W$390,,$C399)-SUM($D399:T399),INDEX($D$390:$W$390,,$C399)/$F$376)))</f>
        <v>0</v>
      </c>
      <c r="V399" s="2">
        <f>IF($F$376="n/a",0,IF(V$378&lt;=$C399,0,IF(V$378&gt;($F$376+$C399),INDEX($D$390:$W$390,,$C399)-SUM($D399:U399),INDEX($D$390:$W$390,,$C399)/$F$376)))</f>
        <v>0</v>
      </c>
      <c r="W399" s="2">
        <f>IF($F$376="n/a",0,IF(W$378&lt;=$C399,0,IF(W$378&gt;($F$376+$C399),INDEX($D$390:$W$390,,$C399)-SUM($D399:V399),INDEX($D$390:$W$390,,$C399)/$F$376)))</f>
        <v>0</v>
      </c>
      <c r="X399" s="2">
        <f>IF($F$376="n/a",0,IF(X$378&lt;=$C399,0,IF(X$378&gt;($F$376+$C399),INDEX($D$390:$W$390,,$C399)-SUM($D399:W399),INDEX($D$390:$W$390,,$C399)/$F$376)))</f>
        <v>0</v>
      </c>
      <c r="Y399" s="2">
        <f>IF($F$376="n/a",0,IF(Y$378&lt;=$C399,0,IF(Y$378&gt;($F$376+$C399),INDEX($D$390:$W$390,,$C399)-SUM($D399:X399),INDEX($D$390:$W$390,,$C399)/$F$376)))</f>
        <v>0</v>
      </c>
      <c r="Z399" s="2">
        <f>IF($F$376="n/a",0,IF(Z$378&lt;=$C399,0,IF(Z$378&gt;($F$376+$C399),INDEX($D$390:$W$390,,$C399)-SUM($D399:Y399),INDEX($D$390:$W$390,,$C399)/$F$376)))</f>
        <v>0</v>
      </c>
      <c r="AA399" s="2">
        <f>IF($F$376="n/a",0,IF(AA$378&lt;=$C399,0,IF(AA$378&gt;($F$376+$C399),INDEX($D$390:$W$390,,$C399)-SUM($D399:Z399),INDEX($D$390:$W$390,,$C399)/$F$376)))</f>
        <v>0</v>
      </c>
      <c r="AB399" s="2">
        <f>IF($F$376="n/a",0,IF(AB$378&lt;=$C399,0,IF(AB$378&gt;($F$376+$C399),INDEX($D$390:$W$390,,$C399)-SUM($D399:AA399),INDEX($D$390:$W$390,,$C399)/$F$376)))</f>
        <v>0</v>
      </c>
      <c r="AC399" s="2">
        <f>IF($F$376="n/a",0,IF(AC$378&lt;=$C399,0,IF(AC$378&gt;($F$376+$C399),INDEX($D$390:$W$390,,$C399)-SUM($D399:AB399),INDEX($D$390:$W$390,,$C399)/$F$376)))</f>
        <v>0</v>
      </c>
      <c r="AD399" s="2">
        <f>IF($F$376="n/a",0,IF(AD$378&lt;=$C399,0,IF(AD$378&gt;($F$376+$C399),INDEX($D$390:$W$390,,$C399)-SUM($D399:AC399),INDEX($D$390:$W$390,,$C399)/$F$376)))</f>
        <v>0</v>
      </c>
      <c r="AE399" s="2">
        <f>IF($F$376="n/a",0,IF(AE$378&lt;=$C399,0,IF(AE$378&gt;($F$376+$C399),INDEX($D$390:$W$390,,$C399)-SUM($D399:AD399),INDEX($D$390:$W$390,,$C399)/$F$376)))</f>
        <v>0</v>
      </c>
      <c r="AF399" s="2">
        <f>IF($F$376="n/a",0,IF(AF$378&lt;=$C399,0,IF(AF$378&gt;($F$376+$C399),INDEX($D$390:$W$390,,$C399)-SUM($D399:AE399),INDEX($D$390:$W$390,,$C399)/$F$376)))</f>
        <v>0</v>
      </c>
      <c r="AG399" s="2">
        <f>IF($F$376="n/a",0,IF(AG$378&lt;=$C399,0,IF(AG$378&gt;($F$376+$C399),INDEX($D$390:$W$390,,$C399)-SUM($D399:AF399),INDEX($D$390:$W$390,,$C399)/$F$376)))</f>
        <v>0</v>
      </c>
      <c r="AH399" s="2">
        <f>IF($F$376="n/a",0,IF(AH$378&lt;=$C399,0,IF(AH$378&gt;($F$376+$C399),INDEX($D$390:$W$390,,$C399)-SUM($D399:AG399),INDEX($D$390:$W$390,,$C399)/$F$376)))</f>
        <v>0</v>
      </c>
      <c r="AI399" s="2">
        <f>IF($F$376="n/a",0,IF(AI$378&lt;=$C399,0,IF(AI$378&gt;($F$376+$C399),INDEX($D$390:$W$390,,$C399)-SUM($D399:AH399),INDEX($D$390:$W$390,,$C399)/$F$376)))</f>
        <v>0</v>
      </c>
      <c r="AJ399" s="2">
        <f>IF($F$376="n/a",0,IF(AJ$378&lt;=$C399,0,IF(AJ$378&gt;($F$376+$C399),INDEX($D$390:$W$390,,$C399)-SUM($D399:AI399),INDEX($D$390:$W$390,,$C399)/$F$376)))</f>
        <v>0</v>
      </c>
      <c r="AK399" s="2">
        <f>IF($F$376="n/a",0,IF(AK$378&lt;=$C399,0,IF(AK$378&gt;($F$376+$C399),INDEX($D$390:$W$390,,$C399)-SUM($D399:AJ399),INDEX($D$390:$W$390,,$C399)/$F$376)))</f>
        <v>0</v>
      </c>
      <c r="AL399" s="2">
        <f>IF($F$376="n/a",0,IF(AL$378&lt;=$C399,0,IF(AL$378&gt;($F$376+$C399),INDEX($D$390:$W$390,,$C399)-SUM($D399:AK399),INDEX($D$390:$W$390,,$C399)/$F$376)))</f>
        <v>0</v>
      </c>
      <c r="AM399" s="2">
        <f>IF($F$376="n/a",0,IF(AM$378&lt;=$C399,0,IF(AM$378&gt;($F$376+$C399),INDEX($D$390:$W$390,,$C399)-SUM($D399:AL399),INDEX($D$390:$W$390,,$C399)/$F$376)))</f>
        <v>0</v>
      </c>
      <c r="AN399" s="2">
        <f>IF($F$376="n/a",0,IF(AN$378&lt;=$C399,0,IF(AN$378&gt;($F$376+$C399),INDEX($D$390:$W$390,,$C399)-SUM($D399:AM399),INDEX($D$390:$W$390,,$C399)/$F$376)))</f>
        <v>0</v>
      </c>
      <c r="AO399" s="2">
        <f>IF($F$376="n/a",0,IF(AO$378&lt;=$C399,0,IF(AO$378&gt;($F$376+$C399),INDEX($D$390:$W$390,,$C399)-SUM($D399:AN399),INDEX($D$390:$W$390,,$C399)/$F$376)))</f>
        <v>0</v>
      </c>
      <c r="AP399" s="2">
        <f>IF($F$376="n/a",0,IF(AP$378&lt;=$C399,0,IF(AP$378&gt;($F$376+$C399),INDEX($D$390:$W$390,,$C399)-SUM($D399:AO399),INDEX($D$390:$W$390,,$C399)/$F$376)))</f>
        <v>0</v>
      </c>
      <c r="AQ399" s="2">
        <f>IF($F$376="n/a",0,IF(AQ$378&lt;=$C399,0,IF(AQ$378&gt;($F$376+$C399),INDEX($D$390:$W$390,,$C399)-SUM($D399:AP399),INDEX($D$390:$W$390,,$C399)/$F$376)))</f>
        <v>0</v>
      </c>
      <c r="AR399" s="2">
        <f>IF($F$376="n/a",0,IF(AR$378&lt;=$C399,0,IF(AR$378&gt;($F$376+$C399),INDEX($D$390:$W$390,,$C399)-SUM($D399:AQ399),INDEX($D$390:$W$390,,$C399)/$F$376)))</f>
        <v>0</v>
      </c>
      <c r="AS399" s="2">
        <f>IF($F$376="n/a",0,IF(AS$378&lt;=$C399,0,IF(AS$378&gt;($F$376+$C399),INDEX($D$390:$W$390,,$C399)-SUM($D399:AR399),INDEX($D$390:$W$390,,$C399)/$F$376)))</f>
        <v>0</v>
      </c>
      <c r="AT399" s="2">
        <f>IF($F$376="n/a",0,IF(AT$378&lt;=$C399,0,IF(AT$378&gt;($F$376+$C399),INDEX($D$390:$W$390,,$C399)-SUM($D399:AS399),INDEX($D$390:$W$390,,$C399)/$F$376)))</f>
        <v>0</v>
      </c>
      <c r="AU399" s="2">
        <f>IF($F$376="n/a",0,IF(AU$378&lt;=$C399,0,IF(AU$378&gt;($F$376+$C399),INDEX($D$390:$W$390,,$C399)-SUM($D399:AT399),INDEX($D$390:$W$390,,$C399)/$F$376)))</f>
        <v>0</v>
      </c>
      <c r="AV399" s="2">
        <f>IF($F$376="n/a",0,IF(AV$378&lt;=$C399,0,IF(AV$378&gt;($F$376+$C399),INDEX($D$390:$W$390,,$C399)-SUM($D399:AU399),INDEX($D$390:$W$390,,$C399)/$F$376)))</f>
        <v>0</v>
      </c>
      <c r="AW399" s="2">
        <f>IF($F$376="n/a",0,IF(AW$378&lt;=$C399,0,IF(AW$378&gt;($F$376+$C399),INDEX($D$390:$W$390,,$C399)-SUM($D399:AV399),INDEX($D$390:$W$390,,$C399)/$F$376)))</f>
        <v>0</v>
      </c>
      <c r="AX399" s="2">
        <f>IF($F$376="n/a",0,IF(AX$378&lt;=$C399,0,IF(AX$378&gt;($F$376+$C399),INDEX($D$390:$W$390,,$C399)-SUM($D399:AW399),INDEX($D$390:$W$390,,$C399)/$F$376)))</f>
        <v>0</v>
      </c>
      <c r="AY399" s="2">
        <f>IF($F$376="n/a",0,IF(AY$378&lt;=$C399,0,IF(AY$378&gt;($F$376+$C399),INDEX($D$390:$W$390,,$C399)-SUM($D399:AX399),INDEX($D$390:$W$390,,$C399)/$F$376)))</f>
        <v>0</v>
      </c>
      <c r="AZ399" s="2">
        <f>IF($F$376="n/a",0,IF(AZ$378&lt;=$C399,0,IF(AZ$378&gt;($F$376+$C399),INDEX($D$390:$W$390,,$C399)-SUM($D399:AY399),INDEX($D$390:$W$390,,$C399)/$F$376)))</f>
        <v>0</v>
      </c>
      <c r="BA399" s="2">
        <f>IF($F$376="n/a",0,IF(BA$378&lt;=$C399,0,IF(BA$378&gt;($F$376+$C399),INDEX($D$390:$W$390,,$C399)-SUM($D399:AZ399),INDEX($D$390:$W$390,,$C399)/$F$376)))</f>
        <v>0</v>
      </c>
      <c r="BB399" s="2">
        <f>IF($F$376="n/a",0,IF(BB$378&lt;=$C399,0,IF(BB$378&gt;($F$376+$C399),INDEX($D$390:$W$390,,$C399)-SUM($D399:BA399),INDEX($D$390:$W$390,,$C399)/$F$376)))</f>
        <v>0</v>
      </c>
      <c r="BC399" s="2">
        <f>IF($F$376="n/a",0,IF(BC$378&lt;=$C399,0,IF(BC$378&gt;($F$376+$C399),INDEX($D$390:$W$390,,$C399)-SUM($D399:BB399),INDEX($D$390:$W$390,,$C399)/$F$376)))</f>
        <v>0</v>
      </c>
      <c r="BD399" s="2">
        <f>IF($F$376="n/a",0,IF(BD$378&lt;=$C399,0,IF(BD$378&gt;($F$376+$C399),INDEX($D$390:$W$390,,$C399)-SUM($D399:BC399),INDEX($D$390:$W$390,,$C399)/$F$376)))</f>
        <v>0</v>
      </c>
      <c r="BE399" s="2">
        <f>IF($F$376="n/a",0,IF(BE$378&lt;=$C399,0,IF(BE$378&gt;($F$376+$C399),INDEX($D$390:$W$390,,$C399)-SUM($D399:BD399),INDEX($D$390:$W$390,,$C399)/$F$376)))</f>
        <v>0</v>
      </c>
      <c r="BF399" s="2">
        <f>IF($F$376="n/a",0,IF(BF$378&lt;=$C399,0,IF(BF$378&gt;($F$376+$C399),INDEX($D$390:$W$390,,$C399)-SUM($D399:BE399),INDEX($D$390:$W$390,,$C399)/$F$376)))</f>
        <v>0</v>
      </c>
      <c r="BG399" s="2">
        <f>IF($F$376="n/a",0,IF(BG$378&lt;=$C399,0,IF(BG$378&gt;($F$376+$C399),INDEX($D$390:$W$390,,$C399)-SUM($D399:BF399),INDEX($D$390:$W$390,,$C399)/$F$376)))</f>
        <v>0</v>
      </c>
      <c r="BH399" s="2">
        <f>IF($F$376="n/a",0,IF(BH$378&lt;=$C399,0,IF(BH$378&gt;($F$376+$C399),INDEX($D$390:$W$390,,$C399)-SUM($D399:BG399),INDEX($D$390:$W$390,,$C399)/$F$376)))</f>
        <v>0</v>
      </c>
      <c r="BI399" s="2">
        <f>IF($F$376="n/a",0,IF(BI$378&lt;=$C399,0,IF(BI$378&gt;($F$376+$C399),INDEX($D$390:$W$390,,$C399)-SUM($D399:BH399),INDEX($D$390:$W$390,,$C399)/$F$376)))</f>
        <v>0</v>
      </c>
      <c r="BJ399" s="2">
        <f>IF($F$376="n/a",0,IF(BJ$378&lt;=$C399,0,IF(BJ$378&gt;($F$376+$C399),INDEX($D$390:$W$390,,$C399)-SUM($D399:BI399),INDEX($D$390:$W$390,,$C399)/$F$376)))</f>
        <v>0</v>
      </c>
      <c r="BK399" s="2">
        <f>IF($F$376="n/a",0,IF(BK$378&lt;=$C399,0,IF(BK$378&gt;($F$376+$C399),INDEX($D$390:$W$390,,$C399)-SUM($D399:BJ399),INDEX($D$390:$W$390,,$C399)/$F$376)))</f>
        <v>0</v>
      </c>
      <c r="BL399" s="2">
        <f>IF($F$376="n/a",0,IF(BL$378&lt;=$C399,0,IF(BL$378&gt;($F$376+$C399),INDEX($D$390:$W$390,,$C399)-SUM($D399:BK399),INDEX($D$390:$W$390,,$C399)/$F$376)))</f>
        <v>0</v>
      </c>
      <c r="BM399" s="2">
        <f>IF($F$376="n/a",0,IF(BM$378&lt;=$C399,0,IF(BM$378&gt;($F$376+$C399),INDEX($D$390:$W$390,,$C399)-SUM($D399:BL399),INDEX($D$390:$W$390,,$C399)/$F$376)))</f>
        <v>0</v>
      </c>
      <c r="BN399" s="2">
        <f>IF($F$376="n/a",0,IF(BN$378&lt;=$C399,0,IF(BN$378&gt;($F$376+$C399),INDEX($D$390:$W$390,,$C399)-SUM($D399:BM399),INDEX($D$390:$W$390,,$C399)/$F$376)))</f>
        <v>0</v>
      </c>
      <c r="BO399" s="2">
        <f>IF($F$376="n/a",0,IF(BO$378&lt;=$C399,0,IF(BO$378&gt;($F$376+$C399),INDEX($D$390:$W$390,,$C399)-SUM($D399:BN399),INDEX($D$390:$W$390,,$C399)/$F$376)))</f>
        <v>0</v>
      </c>
      <c r="BP399" s="2">
        <f>IF($F$376="n/a",0,IF(BP$378&lt;=$C399,0,IF(BP$378&gt;($F$376+$C399),INDEX($D$390:$W$390,,$C399)-SUM($D399:BO399),INDEX($D$390:$W$390,,$C399)/$F$376)))</f>
        <v>0</v>
      </c>
      <c r="BQ399" s="2">
        <f>IF($F$376="n/a",0,IF(BQ$378&lt;=$C399,0,IF(BQ$378&gt;($F$376+$C399),INDEX($D$390:$W$390,,$C399)-SUM($D399:BP399),INDEX($D$390:$W$390,,$C399)/$F$376)))</f>
        <v>0</v>
      </c>
      <c r="BR399" s="2">
        <f>IF($F$376="n/a",0,IF(BR$378&lt;=$C399,0,IF(BR$378&gt;($F$376+$C399),INDEX($D$390:$W$390,,$C399)-SUM($D399:BQ399),INDEX($D$390:$W$390,,$C399)/$F$376)))</f>
        <v>0</v>
      </c>
      <c r="BS399" s="2">
        <f>IF($F$376="n/a",0,IF(BS$378&lt;=$C399,0,IF(BS$378&gt;($F$376+$C399),INDEX($D$390:$W$390,,$C399)-SUM($D399:BR399),INDEX($D$390:$W$390,,$C399)/$F$376)))</f>
        <v>0</v>
      </c>
    </row>
    <row r="400" spans="2:71">
      <c r="B400" s="24">
        <v>2018</v>
      </c>
      <c r="C400" s="24">
        <v>8</v>
      </c>
      <c r="E400" s="2">
        <f>IF($F$376="n/a",0,IF(E$378&lt;=$C400,0,IF(E$378&gt;($F$376+$C400),INDEX($D$390:$W$390,,$C400)-SUM($D400:D400),INDEX($D$390:$W$390,,$C400)/$F$376)))</f>
        <v>0</v>
      </c>
      <c r="F400" s="2">
        <f>IF($F$376="n/a",0,IF(F$378&lt;=$C400,0,IF(F$378&gt;($F$376+$C400),INDEX($D$390:$W$390,,$C400)-SUM($D400:E400),INDEX($D$390:$W$390,,$C400)/$F$376)))</f>
        <v>0</v>
      </c>
      <c r="G400" s="2">
        <f>IF($F$376="n/a",0,IF(G$378&lt;=$C400,0,IF(G$378&gt;($F$376+$C400),INDEX($D$390:$W$390,,$C400)-SUM($D400:F400),INDEX($D$390:$W$390,,$C400)/$F$376)))</f>
        <v>0</v>
      </c>
      <c r="H400" s="2">
        <f>IF($F$376="n/a",0,IF(H$378&lt;=$C400,0,IF(H$378&gt;($F$376+$C400),INDEX($D$390:$W$390,,$C400)-SUM($D400:G400),INDEX($D$390:$W$390,,$C400)/$F$376)))</f>
        <v>0</v>
      </c>
      <c r="I400" s="2">
        <f>IF($F$376="n/a",0,IF(I$378&lt;=$C400,0,IF(I$378&gt;($F$376+$C400),INDEX($D$390:$W$390,,$C400)-SUM($D400:H400),INDEX($D$390:$W$390,,$C400)/$F$376)))</f>
        <v>0</v>
      </c>
      <c r="J400" s="2">
        <f>IF($F$376="n/a",0,IF(J$378&lt;=$C400,0,IF(J$378&gt;($F$376+$C400),INDEX($D$390:$W$390,,$C400)-SUM($D400:I400),INDEX($D$390:$W$390,,$C400)/$F$376)))</f>
        <v>0</v>
      </c>
      <c r="K400" s="2">
        <f>IF($F$376="n/a",0,IF(K$378&lt;=$C400,0,IF(K$378&gt;($F$376+$C400),INDEX($D$390:$W$390,,$C400)-SUM($D400:J400),INDEX($D$390:$W$390,,$C400)/$F$376)))</f>
        <v>0</v>
      </c>
      <c r="L400" s="2">
        <f>IF($F$376="n/a",0,IF(L$378&lt;=$C400,0,IF(L$378&gt;($F$376+$C400),INDEX($D$390:$W$390,,$C400)-SUM($D400:K400),INDEX($D$390:$W$390,,$C400)/$F$376)))</f>
        <v>0</v>
      </c>
      <c r="M400" s="2">
        <f>IF($F$376="n/a",0,IF(M$378&lt;=$C400,0,IF(M$378&gt;($F$376+$C400),INDEX($D$390:$W$390,,$C400)-SUM($D400:L400),INDEX($D$390:$W$390,,$C400)/$F$376)))</f>
        <v>0</v>
      </c>
      <c r="N400" s="170">
        <f>IF($F$376="n/a",0,IF(N$378&lt;=$C400,0,IF(N$378&gt;($F$376+$C400),INDEX($D$390:$W$390,,$C400)-SUM($D400:M400),INDEX($D$390:$W$390,,$C400)/$F$376)))*0.5</f>
        <v>0</v>
      </c>
      <c r="O400" s="2">
        <f>IF($F$376="n/a",0,IF(O$378&lt;=$C400,0,IF(O$378&gt;($F$376+$C400),INDEX($D$390:$W$390,,$C400)-SUM($D400:N400),INDEX($D$390:$W$390,,$C400)/$F$376)))</f>
        <v>0</v>
      </c>
      <c r="P400" s="2">
        <f>IF($F$376="n/a",0,IF(P$378&lt;=$C400,0,IF(P$378&gt;($F$376+$C400),INDEX($D$390:$W$390,,$C400)-SUM($D400:O400),INDEX($D$390:$W$390,,$C400)/$F$376)))</f>
        <v>0</v>
      </c>
      <c r="Q400" s="2">
        <f>IF($F$376="n/a",0,IF(Q$378&lt;=$C400,0,IF(Q$378&gt;($F$376+$C400),INDEX($D$390:$W$390,,$C400)-SUM($D400:P400),INDEX($D$390:$W$390,,$C400)/$F$376)))</f>
        <v>0</v>
      </c>
      <c r="R400" s="2">
        <f>IF($F$376="n/a",0,IF(R$378&lt;=$C400,0,IF(R$378&gt;($F$376+$C400),INDEX($D$390:$W$390,,$C400)-SUM($D400:Q400),INDEX($D$390:$W$390,,$C400)/$F$376)))</f>
        <v>0</v>
      </c>
      <c r="S400" s="2">
        <f>IF($F$376="n/a",0,IF(S$378&lt;=$C400,0,IF(S$378&gt;($F$376+$C400),INDEX($D$390:$W$390,,$C400)-SUM($D400:R400),INDEX($D$390:$W$390,,$C400)/$F$376)))</f>
        <v>0</v>
      </c>
      <c r="T400" s="2">
        <f>IF($F$376="n/a",0,IF(T$378&lt;=$C400,0,IF(T$378&gt;($F$376+$C400),INDEX($D$390:$W$390,,$C400)-SUM($D400:S400),INDEX($D$390:$W$390,,$C400)/$F$376)))</f>
        <v>0</v>
      </c>
      <c r="U400" s="2">
        <f>IF($F$376="n/a",0,IF(U$378&lt;=$C400,0,IF(U$378&gt;($F$376+$C400),INDEX($D$390:$W$390,,$C400)-SUM($D400:T400),INDEX($D$390:$W$390,,$C400)/$F$376)))</f>
        <v>0</v>
      </c>
      <c r="V400" s="2">
        <f>IF($F$376="n/a",0,IF(V$378&lt;=$C400,0,IF(V$378&gt;($F$376+$C400),INDEX($D$390:$W$390,,$C400)-SUM($D400:U400),INDEX($D$390:$W$390,,$C400)/$F$376)))</f>
        <v>0</v>
      </c>
      <c r="W400" s="2">
        <f>IF($F$376="n/a",0,IF(W$378&lt;=$C400,0,IF(W$378&gt;($F$376+$C400),INDEX($D$390:$W$390,,$C400)-SUM($D400:V400),INDEX($D$390:$W$390,,$C400)/$F$376)))</f>
        <v>0</v>
      </c>
      <c r="X400" s="2">
        <f>IF($F$376="n/a",0,IF(X$378&lt;=$C400,0,IF(X$378&gt;($F$376+$C400),INDEX($D$390:$W$390,,$C400)-SUM($D400:W400),INDEX($D$390:$W$390,,$C400)/$F$376)))</f>
        <v>0</v>
      </c>
      <c r="Y400" s="2">
        <f>IF($F$376="n/a",0,IF(Y$378&lt;=$C400,0,IF(Y$378&gt;($F$376+$C400),INDEX($D$390:$W$390,,$C400)-SUM($D400:X400),INDEX($D$390:$W$390,,$C400)/$F$376)))</f>
        <v>0</v>
      </c>
      <c r="Z400" s="2">
        <f>IF($F$376="n/a",0,IF(Z$378&lt;=$C400,0,IF(Z$378&gt;($F$376+$C400),INDEX($D$390:$W$390,,$C400)-SUM($D400:Y400),INDEX($D$390:$W$390,,$C400)/$F$376)))</f>
        <v>0</v>
      </c>
      <c r="AA400" s="2">
        <f>IF($F$376="n/a",0,IF(AA$378&lt;=$C400,0,IF(AA$378&gt;($F$376+$C400),INDEX($D$390:$W$390,,$C400)-SUM($D400:Z400),INDEX($D$390:$W$390,,$C400)/$F$376)))</f>
        <v>0</v>
      </c>
      <c r="AB400" s="2">
        <f>IF($F$376="n/a",0,IF(AB$378&lt;=$C400,0,IF(AB$378&gt;($F$376+$C400),INDEX($D$390:$W$390,,$C400)-SUM($D400:AA400),INDEX($D$390:$W$390,,$C400)/$F$376)))</f>
        <v>0</v>
      </c>
      <c r="AC400" s="2">
        <f>IF($F$376="n/a",0,IF(AC$378&lt;=$C400,0,IF(AC$378&gt;($F$376+$C400),INDEX($D$390:$W$390,,$C400)-SUM($D400:AB400),INDEX($D$390:$W$390,,$C400)/$F$376)))</f>
        <v>0</v>
      </c>
      <c r="AD400" s="2">
        <f>IF($F$376="n/a",0,IF(AD$378&lt;=$C400,0,IF(AD$378&gt;($F$376+$C400),INDEX($D$390:$W$390,,$C400)-SUM($D400:AC400),INDEX($D$390:$W$390,,$C400)/$F$376)))</f>
        <v>0</v>
      </c>
      <c r="AE400" s="2">
        <f>IF($F$376="n/a",0,IF(AE$378&lt;=$C400,0,IF(AE$378&gt;($F$376+$C400),INDEX($D$390:$W$390,,$C400)-SUM($D400:AD400),INDEX($D$390:$W$390,,$C400)/$F$376)))</f>
        <v>0</v>
      </c>
      <c r="AF400" s="2">
        <f>IF($F$376="n/a",0,IF(AF$378&lt;=$C400,0,IF(AF$378&gt;($F$376+$C400),INDEX($D$390:$W$390,,$C400)-SUM($D400:AE400),INDEX($D$390:$W$390,,$C400)/$F$376)))</f>
        <v>0</v>
      </c>
      <c r="AG400" s="2">
        <f>IF($F$376="n/a",0,IF(AG$378&lt;=$C400,0,IF(AG$378&gt;($F$376+$C400),INDEX($D$390:$W$390,,$C400)-SUM($D400:AF400),INDEX($D$390:$W$390,,$C400)/$F$376)))</f>
        <v>0</v>
      </c>
      <c r="AH400" s="2">
        <f>IF($F$376="n/a",0,IF(AH$378&lt;=$C400,0,IF(AH$378&gt;($F$376+$C400),INDEX($D$390:$W$390,,$C400)-SUM($D400:AG400),INDEX($D$390:$W$390,,$C400)/$F$376)))</f>
        <v>0</v>
      </c>
      <c r="AI400" s="2">
        <f>IF($F$376="n/a",0,IF(AI$378&lt;=$C400,0,IF(AI$378&gt;($F$376+$C400),INDEX($D$390:$W$390,,$C400)-SUM($D400:AH400),INDEX($D$390:$W$390,,$C400)/$F$376)))</f>
        <v>0</v>
      </c>
      <c r="AJ400" s="2">
        <f>IF($F$376="n/a",0,IF(AJ$378&lt;=$C400,0,IF(AJ$378&gt;($F$376+$C400),INDEX($D$390:$W$390,,$C400)-SUM($D400:AI400),INDEX($D$390:$W$390,,$C400)/$F$376)))</f>
        <v>0</v>
      </c>
      <c r="AK400" s="2">
        <f>IF($F$376="n/a",0,IF(AK$378&lt;=$C400,0,IF(AK$378&gt;($F$376+$C400),INDEX($D$390:$W$390,,$C400)-SUM($D400:AJ400),INDEX($D$390:$W$390,,$C400)/$F$376)))</f>
        <v>0</v>
      </c>
      <c r="AL400" s="2">
        <f>IF($F$376="n/a",0,IF(AL$378&lt;=$C400,0,IF(AL$378&gt;($F$376+$C400),INDEX($D$390:$W$390,,$C400)-SUM($D400:AK400),INDEX($D$390:$W$390,,$C400)/$F$376)))</f>
        <v>0</v>
      </c>
      <c r="AM400" s="2">
        <f>IF($F$376="n/a",0,IF(AM$378&lt;=$C400,0,IF(AM$378&gt;($F$376+$C400),INDEX($D$390:$W$390,,$C400)-SUM($D400:AL400),INDEX($D$390:$W$390,,$C400)/$F$376)))</f>
        <v>0</v>
      </c>
      <c r="AN400" s="2">
        <f>IF($F$376="n/a",0,IF(AN$378&lt;=$C400,0,IF(AN$378&gt;($F$376+$C400),INDEX($D$390:$W$390,,$C400)-SUM($D400:AM400),INDEX($D$390:$W$390,,$C400)/$F$376)))</f>
        <v>0</v>
      </c>
      <c r="AO400" s="2">
        <f>IF($F$376="n/a",0,IF(AO$378&lt;=$C400,0,IF(AO$378&gt;($F$376+$C400),INDEX($D$390:$W$390,,$C400)-SUM($D400:AN400),INDEX($D$390:$W$390,,$C400)/$F$376)))</f>
        <v>0</v>
      </c>
      <c r="AP400" s="2">
        <f>IF($F$376="n/a",0,IF(AP$378&lt;=$C400,0,IF(AP$378&gt;($F$376+$C400),INDEX($D$390:$W$390,,$C400)-SUM($D400:AO400),INDEX($D$390:$W$390,,$C400)/$F$376)))</f>
        <v>0</v>
      </c>
      <c r="AQ400" s="2">
        <f>IF($F$376="n/a",0,IF(AQ$378&lt;=$C400,0,IF(AQ$378&gt;($F$376+$C400),INDEX($D$390:$W$390,,$C400)-SUM($D400:AP400),INDEX($D$390:$W$390,,$C400)/$F$376)))</f>
        <v>0</v>
      </c>
      <c r="AR400" s="2">
        <f>IF($F$376="n/a",0,IF(AR$378&lt;=$C400,0,IF(AR$378&gt;($F$376+$C400),INDEX($D$390:$W$390,,$C400)-SUM($D400:AQ400),INDEX($D$390:$W$390,,$C400)/$F$376)))</f>
        <v>0</v>
      </c>
      <c r="AS400" s="2">
        <f>IF($F$376="n/a",0,IF(AS$378&lt;=$C400,0,IF(AS$378&gt;($F$376+$C400),INDEX($D$390:$W$390,,$C400)-SUM($D400:AR400),INDEX($D$390:$W$390,,$C400)/$F$376)))</f>
        <v>0</v>
      </c>
      <c r="AT400" s="2">
        <f>IF($F$376="n/a",0,IF(AT$378&lt;=$C400,0,IF(AT$378&gt;($F$376+$C400),INDEX($D$390:$W$390,,$C400)-SUM($D400:AS400),INDEX($D$390:$W$390,,$C400)/$F$376)))</f>
        <v>0</v>
      </c>
      <c r="AU400" s="2">
        <f>IF($F$376="n/a",0,IF(AU$378&lt;=$C400,0,IF(AU$378&gt;($F$376+$C400),INDEX($D$390:$W$390,,$C400)-SUM($D400:AT400),INDEX($D$390:$W$390,,$C400)/$F$376)))</f>
        <v>0</v>
      </c>
      <c r="AV400" s="2">
        <f>IF($F$376="n/a",0,IF(AV$378&lt;=$C400,0,IF(AV$378&gt;($F$376+$C400),INDEX($D$390:$W$390,,$C400)-SUM($D400:AU400),INDEX($D$390:$W$390,,$C400)/$F$376)))</f>
        <v>0</v>
      </c>
      <c r="AW400" s="2">
        <f>IF($F$376="n/a",0,IF(AW$378&lt;=$C400,0,IF(AW$378&gt;($F$376+$C400),INDEX($D$390:$W$390,,$C400)-SUM($D400:AV400),INDEX($D$390:$W$390,,$C400)/$F$376)))</f>
        <v>0</v>
      </c>
      <c r="AX400" s="2">
        <f>IF($F$376="n/a",0,IF(AX$378&lt;=$C400,0,IF(AX$378&gt;($F$376+$C400),INDEX($D$390:$W$390,,$C400)-SUM($D400:AW400),INDEX($D$390:$W$390,,$C400)/$F$376)))</f>
        <v>0</v>
      </c>
      <c r="AY400" s="2">
        <f>IF($F$376="n/a",0,IF(AY$378&lt;=$C400,0,IF(AY$378&gt;($F$376+$C400),INDEX($D$390:$W$390,,$C400)-SUM($D400:AX400),INDEX($D$390:$W$390,,$C400)/$F$376)))</f>
        <v>0</v>
      </c>
      <c r="AZ400" s="2">
        <f>IF($F$376="n/a",0,IF(AZ$378&lt;=$C400,0,IF(AZ$378&gt;($F$376+$C400),INDEX($D$390:$W$390,,$C400)-SUM($D400:AY400),INDEX($D$390:$W$390,,$C400)/$F$376)))</f>
        <v>0</v>
      </c>
      <c r="BA400" s="2">
        <f>IF($F$376="n/a",0,IF(BA$378&lt;=$C400,0,IF(BA$378&gt;($F$376+$C400),INDEX($D$390:$W$390,,$C400)-SUM($D400:AZ400),INDEX($D$390:$W$390,,$C400)/$F$376)))</f>
        <v>0</v>
      </c>
      <c r="BB400" s="2">
        <f>IF($F$376="n/a",0,IF(BB$378&lt;=$C400,0,IF(BB$378&gt;($F$376+$C400),INDEX($D$390:$W$390,,$C400)-SUM($D400:BA400),INDEX($D$390:$W$390,,$C400)/$F$376)))</f>
        <v>0</v>
      </c>
      <c r="BC400" s="2">
        <f>IF($F$376="n/a",0,IF(BC$378&lt;=$C400,0,IF(BC$378&gt;($F$376+$C400),INDEX($D$390:$W$390,,$C400)-SUM($D400:BB400),INDEX($D$390:$W$390,,$C400)/$F$376)))</f>
        <v>0</v>
      </c>
      <c r="BD400" s="2">
        <f>IF($F$376="n/a",0,IF(BD$378&lt;=$C400,0,IF(BD$378&gt;($F$376+$C400),INDEX($D$390:$W$390,,$C400)-SUM($D400:BC400),INDEX($D$390:$W$390,,$C400)/$F$376)))</f>
        <v>0</v>
      </c>
      <c r="BE400" s="2">
        <f>IF($F$376="n/a",0,IF(BE$378&lt;=$C400,0,IF(BE$378&gt;($F$376+$C400),INDEX($D$390:$W$390,,$C400)-SUM($D400:BD400),INDEX($D$390:$W$390,,$C400)/$F$376)))</f>
        <v>0</v>
      </c>
      <c r="BF400" s="2">
        <f>IF($F$376="n/a",0,IF(BF$378&lt;=$C400,0,IF(BF$378&gt;($F$376+$C400),INDEX($D$390:$W$390,,$C400)-SUM($D400:BE400),INDEX($D$390:$W$390,,$C400)/$F$376)))</f>
        <v>0</v>
      </c>
      <c r="BG400" s="2">
        <f>IF($F$376="n/a",0,IF(BG$378&lt;=$C400,0,IF(BG$378&gt;($F$376+$C400),INDEX($D$390:$W$390,,$C400)-SUM($D400:BF400),INDEX($D$390:$W$390,,$C400)/$F$376)))</f>
        <v>0</v>
      </c>
      <c r="BH400" s="2">
        <f>IF($F$376="n/a",0,IF(BH$378&lt;=$C400,0,IF(BH$378&gt;($F$376+$C400),INDEX($D$390:$W$390,,$C400)-SUM($D400:BG400),INDEX($D$390:$W$390,,$C400)/$F$376)))</f>
        <v>0</v>
      </c>
      <c r="BI400" s="2">
        <f>IF($F$376="n/a",0,IF(BI$378&lt;=$C400,0,IF(BI$378&gt;($F$376+$C400),INDEX($D$390:$W$390,,$C400)-SUM($D400:BH400),INDEX($D$390:$W$390,,$C400)/$F$376)))</f>
        <v>0</v>
      </c>
      <c r="BJ400" s="2">
        <f>IF($F$376="n/a",0,IF(BJ$378&lt;=$C400,0,IF(BJ$378&gt;($F$376+$C400),INDEX($D$390:$W$390,,$C400)-SUM($D400:BI400),INDEX($D$390:$W$390,,$C400)/$F$376)))</f>
        <v>0</v>
      </c>
      <c r="BK400" s="2">
        <f>IF($F$376="n/a",0,IF(BK$378&lt;=$C400,0,IF(BK$378&gt;($F$376+$C400),INDEX($D$390:$W$390,,$C400)-SUM($D400:BJ400),INDEX($D$390:$W$390,,$C400)/$F$376)))</f>
        <v>0</v>
      </c>
      <c r="BL400" s="2">
        <f>IF($F$376="n/a",0,IF(BL$378&lt;=$C400,0,IF(BL$378&gt;($F$376+$C400),INDEX($D$390:$W$390,,$C400)-SUM($D400:BK400),INDEX($D$390:$W$390,,$C400)/$F$376)))</f>
        <v>0</v>
      </c>
      <c r="BM400" s="2">
        <f>IF($F$376="n/a",0,IF(BM$378&lt;=$C400,0,IF(BM$378&gt;($F$376+$C400),INDEX($D$390:$W$390,,$C400)-SUM($D400:BL400),INDEX($D$390:$W$390,,$C400)/$F$376)))</f>
        <v>0</v>
      </c>
      <c r="BN400" s="2">
        <f>IF($F$376="n/a",0,IF(BN$378&lt;=$C400,0,IF(BN$378&gt;($F$376+$C400),INDEX($D$390:$W$390,,$C400)-SUM($D400:BM400),INDEX($D$390:$W$390,,$C400)/$F$376)))</f>
        <v>0</v>
      </c>
      <c r="BO400" s="2">
        <f>IF($F$376="n/a",0,IF(BO$378&lt;=$C400,0,IF(BO$378&gt;($F$376+$C400),INDEX($D$390:$W$390,,$C400)-SUM($D400:BN400),INDEX($D$390:$W$390,,$C400)/$F$376)))</f>
        <v>0</v>
      </c>
      <c r="BP400" s="2">
        <f>IF($F$376="n/a",0,IF(BP$378&lt;=$C400,0,IF(BP$378&gt;($F$376+$C400),INDEX($D$390:$W$390,,$C400)-SUM($D400:BO400),INDEX($D$390:$W$390,,$C400)/$F$376)))</f>
        <v>0</v>
      </c>
      <c r="BQ400" s="2">
        <f>IF($F$376="n/a",0,IF(BQ$378&lt;=$C400,0,IF(BQ$378&gt;($F$376+$C400),INDEX($D$390:$W$390,,$C400)-SUM($D400:BP400),INDEX($D$390:$W$390,,$C400)/$F$376)))</f>
        <v>0</v>
      </c>
      <c r="BR400" s="2">
        <f>IF($F$376="n/a",0,IF(BR$378&lt;=$C400,0,IF(BR$378&gt;($F$376+$C400),INDEX($D$390:$W$390,,$C400)-SUM($D400:BQ400),INDEX($D$390:$W$390,,$C400)/$F$376)))</f>
        <v>0</v>
      </c>
      <c r="BS400" s="2">
        <f>IF($F$376="n/a",0,IF(BS$378&lt;=$C400,0,IF(BS$378&gt;($F$376+$C400),INDEX($D$390:$W$390,,$C400)-SUM($D400:BR400),INDEX($D$390:$W$390,,$C400)/$F$376)))</f>
        <v>0</v>
      </c>
    </row>
    <row r="401" spans="2:71">
      <c r="B401" s="24">
        <v>2019</v>
      </c>
      <c r="C401" s="24">
        <v>9</v>
      </c>
      <c r="E401" s="2">
        <f>IF($F$376="n/a",0,IF(E$378&lt;=$C401,0,IF(E$378&gt;($F$376+$C401),INDEX($D$390:$W$390,,$C401)-SUM($D401:D401),INDEX($D$390:$W$390,,$C401)/$F$376)))</f>
        <v>0</v>
      </c>
      <c r="F401" s="2">
        <f>IF($F$376="n/a",0,IF(F$378&lt;=$C401,0,IF(F$378&gt;($F$376+$C401),INDEX($D$390:$W$390,,$C401)-SUM($D401:E401),INDEX($D$390:$W$390,,$C401)/$F$376)))</f>
        <v>0</v>
      </c>
      <c r="G401" s="2">
        <f>IF($F$376="n/a",0,IF(G$378&lt;=$C401,0,IF(G$378&gt;($F$376+$C401),INDEX($D$390:$W$390,,$C401)-SUM($D401:F401),INDEX($D$390:$W$390,,$C401)/$F$376)))</f>
        <v>0</v>
      </c>
      <c r="H401" s="2">
        <f>IF($F$376="n/a",0,IF(H$378&lt;=$C401,0,IF(H$378&gt;($F$376+$C401),INDEX($D$390:$W$390,,$C401)-SUM($D401:G401),INDEX($D$390:$W$390,,$C401)/$F$376)))</f>
        <v>0</v>
      </c>
      <c r="I401" s="2">
        <f>IF($F$376="n/a",0,IF(I$378&lt;=$C401,0,IF(I$378&gt;($F$376+$C401),INDEX($D$390:$W$390,,$C401)-SUM($D401:H401),INDEX($D$390:$W$390,,$C401)/$F$376)))</f>
        <v>0</v>
      </c>
      <c r="J401" s="2">
        <f>IF($F$376="n/a",0,IF(J$378&lt;=$C401,0,IF(J$378&gt;($F$376+$C401),INDEX($D$390:$W$390,,$C401)-SUM($D401:I401),INDEX($D$390:$W$390,,$C401)/$F$376)))</f>
        <v>0</v>
      </c>
      <c r="K401" s="2">
        <f>IF($F$376="n/a",0,IF(K$378&lt;=$C401,0,IF(K$378&gt;($F$376+$C401),INDEX($D$390:$W$390,,$C401)-SUM($D401:J401),INDEX($D$390:$W$390,,$C401)/$F$376)))</f>
        <v>0</v>
      </c>
      <c r="L401" s="2">
        <f>IF($F$376="n/a",0,IF(L$378&lt;=$C401,0,IF(L$378&gt;($F$376+$C401),INDEX($D$390:$W$390,,$C401)-SUM($D401:K401),INDEX($D$390:$W$390,,$C401)/$F$376)))</f>
        <v>0</v>
      </c>
      <c r="M401" s="2">
        <f>IF($F$376="n/a",0,IF(M$378&lt;=$C401,0,IF(M$378&gt;($F$376+$C401),INDEX($D$390:$W$390,,$C401)-SUM($D401:L401),INDEX($D$390:$W$390,,$C401)/$F$376)))</f>
        <v>0</v>
      </c>
      <c r="N401" s="170">
        <f>IF($F$376="n/a",0,IF(N$378&lt;=$C401,0,IF(N$378&gt;($F$376+$C401),INDEX($D$390:$W$390,,$C401)-SUM($D401:M401),INDEX($D$390:$W$390,,$C401)/$F$376)))*0.5</f>
        <v>0</v>
      </c>
      <c r="O401" s="2">
        <f>IF($F$376="n/a",0,IF(O$378&lt;=$C401,0,IF(O$378&gt;($F$376+$C401),INDEX($D$390:$W$390,,$C401)-SUM($D401:N401),INDEX($D$390:$W$390,,$C401)/$F$376)))</f>
        <v>0</v>
      </c>
      <c r="P401" s="2">
        <f>IF($F$376="n/a",0,IF(P$378&lt;=$C401,0,IF(P$378&gt;($F$376+$C401),INDEX($D$390:$W$390,,$C401)-SUM($D401:O401),INDEX($D$390:$W$390,,$C401)/$F$376)))</f>
        <v>0</v>
      </c>
      <c r="Q401" s="2">
        <f>IF($F$376="n/a",0,IF(Q$378&lt;=$C401,0,IF(Q$378&gt;($F$376+$C401),INDEX($D$390:$W$390,,$C401)-SUM($D401:P401),INDEX($D$390:$W$390,,$C401)/$F$376)))</f>
        <v>0</v>
      </c>
      <c r="R401" s="2">
        <f>IF($F$376="n/a",0,IF(R$378&lt;=$C401,0,IF(R$378&gt;($F$376+$C401),INDEX($D$390:$W$390,,$C401)-SUM($D401:Q401),INDEX($D$390:$W$390,,$C401)/$F$376)))</f>
        <v>0</v>
      </c>
      <c r="S401" s="2">
        <f>IF($F$376="n/a",0,IF(S$378&lt;=$C401,0,IF(S$378&gt;($F$376+$C401),INDEX($D$390:$W$390,,$C401)-SUM($D401:R401),INDEX($D$390:$W$390,,$C401)/$F$376)))</f>
        <v>0</v>
      </c>
      <c r="T401" s="2">
        <f>IF($F$376="n/a",0,IF(T$378&lt;=$C401,0,IF(T$378&gt;($F$376+$C401),INDEX($D$390:$W$390,,$C401)-SUM($D401:S401),INDEX($D$390:$W$390,,$C401)/$F$376)))</f>
        <v>0</v>
      </c>
      <c r="U401" s="2">
        <f>IF($F$376="n/a",0,IF(U$378&lt;=$C401,0,IF(U$378&gt;($F$376+$C401),INDEX($D$390:$W$390,,$C401)-SUM($D401:T401),INDEX($D$390:$W$390,,$C401)/$F$376)))</f>
        <v>0</v>
      </c>
      <c r="V401" s="2">
        <f>IF($F$376="n/a",0,IF(V$378&lt;=$C401,0,IF(V$378&gt;($F$376+$C401),INDEX($D$390:$W$390,,$C401)-SUM($D401:U401),INDEX($D$390:$W$390,,$C401)/$F$376)))</f>
        <v>0</v>
      </c>
      <c r="W401" s="2">
        <f>IF($F$376="n/a",0,IF(W$378&lt;=$C401,0,IF(W$378&gt;($F$376+$C401),INDEX($D$390:$W$390,,$C401)-SUM($D401:V401),INDEX($D$390:$W$390,,$C401)/$F$376)))</f>
        <v>0</v>
      </c>
      <c r="X401" s="2">
        <f>IF($F$376="n/a",0,IF(X$378&lt;=$C401,0,IF(X$378&gt;($F$376+$C401),INDEX($D$390:$W$390,,$C401)-SUM($D401:W401),INDEX($D$390:$W$390,,$C401)/$F$376)))</f>
        <v>0</v>
      </c>
      <c r="Y401" s="2">
        <f>IF($F$376="n/a",0,IF(Y$378&lt;=$C401,0,IF(Y$378&gt;($F$376+$C401),INDEX($D$390:$W$390,,$C401)-SUM($D401:X401),INDEX($D$390:$W$390,,$C401)/$F$376)))</f>
        <v>0</v>
      </c>
      <c r="Z401" s="2">
        <f>IF($F$376="n/a",0,IF(Z$378&lt;=$C401,0,IF(Z$378&gt;($F$376+$C401),INDEX($D$390:$W$390,,$C401)-SUM($D401:Y401),INDEX($D$390:$W$390,,$C401)/$F$376)))</f>
        <v>0</v>
      </c>
      <c r="AA401" s="2">
        <f>IF($F$376="n/a",0,IF(AA$378&lt;=$C401,0,IF(AA$378&gt;($F$376+$C401),INDEX($D$390:$W$390,,$C401)-SUM($D401:Z401),INDEX($D$390:$W$390,,$C401)/$F$376)))</f>
        <v>0</v>
      </c>
      <c r="AB401" s="2">
        <f>IF($F$376="n/a",0,IF(AB$378&lt;=$C401,0,IF(AB$378&gt;($F$376+$C401),INDEX($D$390:$W$390,,$C401)-SUM($D401:AA401),INDEX($D$390:$W$390,,$C401)/$F$376)))</f>
        <v>0</v>
      </c>
      <c r="AC401" s="2">
        <f>IF($F$376="n/a",0,IF(AC$378&lt;=$C401,0,IF(AC$378&gt;($F$376+$C401),INDEX($D$390:$W$390,,$C401)-SUM($D401:AB401),INDEX($D$390:$W$390,,$C401)/$F$376)))</f>
        <v>0</v>
      </c>
      <c r="AD401" s="2">
        <f>IF($F$376="n/a",0,IF(AD$378&lt;=$C401,0,IF(AD$378&gt;($F$376+$C401),INDEX($D$390:$W$390,,$C401)-SUM($D401:AC401),INDEX($D$390:$W$390,,$C401)/$F$376)))</f>
        <v>0</v>
      </c>
      <c r="AE401" s="2">
        <f>IF($F$376="n/a",0,IF(AE$378&lt;=$C401,0,IF(AE$378&gt;($F$376+$C401),INDEX($D$390:$W$390,,$C401)-SUM($D401:AD401),INDEX($D$390:$W$390,,$C401)/$F$376)))</f>
        <v>0</v>
      </c>
      <c r="AF401" s="2">
        <f>IF($F$376="n/a",0,IF(AF$378&lt;=$C401,0,IF(AF$378&gt;($F$376+$C401),INDEX($D$390:$W$390,,$C401)-SUM($D401:AE401),INDEX($D$390:$W$390,,$C401)/$F$376)))</f>
        <v>0</v>
      </c>
      <c r="AG401" s="2">
        <f>IF($F$376="n/a",0,IF(AG$378&lt;=$C401,0,IF(AG$378&gt;($F$376+$C401),INDEX($D$390:$W$390,,$C401)-SUM($D401:AF401),INDEX($D$390:$W$390,,$C401)/$F$376)))</f>
        <v>0</v>
      </c>
      <c r="AH401" s="2">
        <f>IF($F$376="n/a",0,IF(AH$378&lt;=$C401,0,IF(AH$378&gt;($F$376+$C401),INDEX($D$390:$W$390,,$C401)-SUM($D401:AG401),INDEX($D$390:$W$390,,$C401)/$F$376)))</f>
        <v>0</v>
      </c>
      <c r="AI401" s="2">
        <f>IF($F$376="n/a",0,IF(AI$378&lt;=$C401,0,IF(AI$378&gt;($F$376+$C401),INDEX($D$390:$W$390,,$C401)-SUM($D401:AH401),INDEX($D$390:$W$390,,$C401)/$F$376)))</f>
        <v>0</v>
      </c>
      <c r="AJ401" s="2">
        <f>IF($F$376="n/a",0,IF(AJ$378&lt;=$C401,0,IF(AJ$378&gt;($F$376+$C401),INDEX($D$390:$W$390,,$C401)-SUM($D401:AI401),INDEX($D$390:$W$390,,$C401)/$F$376)))</f>
        <v>0</v>
      </c>
      <c r="AK401" s="2">
        <f>IF($F$376="n/a",0,IF(AK$378&lt;=$C401,0,IF(AK$378&gt;($F$376+$C401),INDEX($D$390:$W$390,,$C401)-SUM($D401:AJ401),INDEX($D$390:$W$390,,$C401)/$F$376)))</f>
        <v>0</v>
      </c>
      <c r="AL401" s="2">
        <f>IF($F$376="n/a",0,IF(AL$378&lt;=$C401,0,IF(AL$378&gt;($F$376+$C401),INDEX($D$390:$W$390,,$C401)-SUM($D401:AK401),INDEX($D$390:$W$390,,$C401)/$F$376)))</f>
        <v>0</v>
      </c>
      <c r="AM401" s="2">
        <f>IF($F$376="n/a",0,IF(AM$378&lt;=$C401,0,IF(AM$378&gt;($F$376+$C401),INDEX($D$390:$W$390,,$C401)-SUM($D401:AL401),INDEX($D$390:$W$390,,$C401)/$F$376)))</f>
        <v>0</v>
      </c>
      <c r="AN401" s="2">
        <f>IF($F$376="n/a",0,IF(AN$378&lt;=$C401,0,IF(AN$378&gt;($F$376+$C401),INDEX($D$390:$W$390,,$C401)-SUM($D401:AM401),INDEX($D$390:$W$390,,$C401)/$F$376)))</f>
        <v>0</v>
      </c>
      <c r="AO401" s="2">
        <f>IF($F$376="n/a",0,IF(AO$378&lt;=$C401,0,IF(AO$378&gt;($F$376+$C401),INDEX($D$390:$W$390,,$C401)-SUM($D401:AN401),INDEX($D$390:$W$390,,$C401)/$F$376)))</f>
        <v>0</v>
      </c>
      <c r="AP401" s="2">
        <f>IF($F$376="n/a",0,IF(AP$378&lt;=$C401,0,IF(AP$378&gt;($F$376+$C401),INDEX($D$390:$W$390,,$C401)-SUM($D401:AO401),INDEX($D$390:$W$390,,$C401)/$F$376)))</f>
        <v>0</v>
      </c>
      <c r="AQ401" s="2">
        <f>IF($F$376="n/a",0,IF(AQ$378&lt;=$C401,0,IF(AQ$378&gt;($F$376+$C401),INDEX($D$390:$W$390,,$C401)-SUM($D401:AP401),INDEX($D$390:$W$390,,$C401)/$F$376)))</f>
        <v>0</v>
      </c>
      <c r="AR401" s="2">
        <f>IF($F$376="n/a",0,IF(AR$378&lt;=$C401,0,IF(AR$378&gt;($F$376+$C401),INDEX($D$390:$W$390,,$C401)-SUM($D401:AQ401),INDEX($D$390:$W$390,,$C401)/$F$376)))</f>
        <v>0</v>
      </c>
      <c r="AS401" s="2">
        <f>IF($F$376="n/a",0,IF(AS$378&lt;=$C401,0,IF(AS$378&gt;($F$376+$C401),INDEX($D$390:$W$390,,$C401)-SUM($D401:AR401),INDEX($D$390:$W$390,,$C401)/$F$376)))</f>
        <v>0</v>
      </c>
      <c r="AT401" s="2">
        <f>IF($F$376="n/a",0,IF(AT$378&lt;=$C401,0,IF(AT$378&gt;($F$376+$C401),INDEX($D$390:$W$390,,$C401)-SUM($D401:AS401),INDEX($D$390:$W$390,,$C401)/$F$376)))</f>
        <v>0</v>
      </c>
      <c r="AU401" s="2">
        <f>IF($F$376="n/a",0,IF(AU$378&lt;=$C401,0,IF(AU$378&gt;($F$376+$C401),INDEX($D$390:$W$390,,$C401)-SUM($D401:AT401),INDEX($D$390:$W$390,,$C401)/$F$376)))</f>
        <v>0</v>
      </c>
      <c r="AV401" s="2">
        <f>IF($F$376="n/a",0,IF(AV$378&lt;=$C401,0,IF(AV$378&gt;($F$376+$C401),INDEX($D$390:$W$390,,$C401)-SUM($D401:AU401),INDEX($D$390:$W$390,,$C401)/$F$376)))</f>
        <v>0</v>
      </c>
      <c r="AW401" s="2">
        <f>IF($F$376="n/a",0,IF(AW$378&lt;=$C401,0,IF(AW$378&gt;($F$376+$C401),INDEX($D$390:$W$390,,$C401)-SUM($D401:AV401),INDEX($D$390:$W$390,,$C401)/$F$376)))</f>
        <v>0</v>
      </c>
      <c r="AX401" s="2">
        <f>IF($F$376="n/a",0,IF(AX$378&lt;=$C401,0,IF(AX$378&gt;($F$376+$C401),INDEX($D$390:$W$390,,$C401)-SUM($D401:AW401),INDEX($D$390:$W$390,,$C401)/$F$376)))</f>
        <v>0</v>
      </c>
      <c r="AY401" s="2">
        <f>IF($F$376="n/a",0,IF(AY$378&lt;=$C401,0,IF(AY$378&gt;($F$376+$C401),INDEX($D$390:$W$390,,$C401)-SUM($D401:AX401),INDEX($D$390:$W$390,,$C401)/$F$376)))</f>
        <v>0</v>
      </c>
      <c r="AZ401" s="2">
        <f>IF($F$376="n/a",0,IF(AZ$378&lt;=$C401,0,IF(AZ$378&gt;($F$376+$C401),INDEX($D$390:$W$390,,$C401)-SUM($D401:AY401),INDEX($D$390:$W$390,,$C401)/$F$376)))</f>
        <v>0</v>
      </c>
      <c r="BA401" s="2">
        <f>IF($F$376="n/a",0,IF(BA$378&lt;=$C401,0,IF(BA$378&gt;($F$376+$C401),INDEX($D$390:$W$390,,$C401)-SUM($D401:AZ401),INDEX($D$390:$W$390,,$C401)/$F$376)))</f>
        <v>0</v>
      </c>
      <c r="BB401" s="2">
        <f>IF($F$376="n/a",0,IF(BB$378&lt;=$C401,0,IF(BB$378&gt;($F$376+$C401),INDEX($D$390:$W$390,,$C401)-SUM($D401:BA401),INDEX($D$390:$W$390,,$C401)/$F$376)))</f>
        <v>0</v>
      </c>
      <c r="BC401" s="2">
        <f>IF($F$376="n/a",0,IF(BC$378&lt;=$C401,0,IF(BC$378&gt;($F$376+$C401),INDEX($D$390:$W$390,,$C401)-SUM($D401:BB401),INDEX($D$390:$W$390,,$C401)/$F$376)))</f>
        <v>0</v>
      </c>
      <c r="BD401" s="2">
        <f>IF($F$376="n/a",0,IF(BD$378&lt;=$C401,0,IF(BD$378&gt;($F$376+$C401),INDEX($D$390:$W$390,,$C401)-SUM($D401:BC401),INDEX($D$390:$W$390,,$C401)/$F$376)))</f>
        <v>0</v>
      </c>
      <c r="BE401" s="2">
        <f>IF($F$376="n/a",0,IF(BE$378&lt;=$C401,0,IF(BE$378&gt;($F$376+$C401),INDEX($D$390:$W$390,,$C401)-SUM($D401:BD401),INDEX($D$390:$W$390,,$C401)/$F$376)))</f>
        <v>0</v>
      </c>
      <c r="BF401" s="2">
        <f>IF($F$376="n/a",0,IF(BF$378&lt;=$C401,0,IF(BF$378&gt;($F$376+$C401),INDEX($D$390:$W$390,,$C401)-SUM($D401:BE401),INDEX($D$390:$W$390,,$C401)/$F$376)))</f>
        <v>0</v>
      </c>
      <c r="BG401" s="2">
        <f>IF($F$376="n/a",0,IF(BG$378&lt;=$C401,0,IF(BG$378&gt;($F$376+$C401),INDEX($D$390:$W$390,,$C401)-SUM($D401:BF401),INDEX($D$390:$W$390,,$C401)/$F$376)))</f>
        <v>0</v>
      </c>
      <c r="BH401" s="2">
        <f>IF($F$376="n/a",0,IF(BH$378&lt;=$C401,0,IF(BH$378&gt;($F$376+$C401),INDEX($D$390:$W$390,,$C401)-SUM($D401:BG401),INDEX($D$390:$W$390,,$C401)/$F$376)))</f>
        <v>0</v>
      </c>
      <c r="BI401" s="2">
        <f>IF($F$376="n/a",0,IF(BI$378&lt;=$C401,0,IF(BI$378&gt;($F$376+$C401),INDEX($D$390:$W$390,,$C401)-SUM($D401:BH401),INDEX($D$390:$W$390,,$C401)/$F$376)))</f>
        <v>0</v>
      </c>
      <c r="BJ401" s="2">
        <f>IF($F$376="n/a",0,IF(BJ$378&lt;=$C401,0,IF(BJ$378&gt;($F$376+$C401),INDEX($D$390:$W$390,,$C401)-SUM($D401:BI401),INDEX($D$390:$W$390,,$C401)/$F$376)))</f>
        <v>0</v>
      </c>
      <c r="BK401" s="2">
        <f>IF($F$376="n/a",0,IF(BK$378&lt;=$C401,0,IF(BK$378&gt;($F$376+$C401),INDEX($D$390:$W$390,,$C401)-SUM($D401:BJ401),INDEX($D$390:$W$390,,$C401)/$F$376)))</f>
        <v>0</v>
      </c>
      <c r="BL401" s="2">
        <f>IF($F$376="n/a",0,IF(BL$378&lt;=$C401,0,IF(BL$378&gt;($F$376+$C401),INDEX($D$390:$W$390,,$C401)-SUM($D401:BK401),INDEX($D$390:$W$390,,$C401)/$F$376)))</f>
        <v>0</v>
      </c>
      <c r="BM401" s="2">
        <f>IF($F$376="n/a",0,IF(BM$378&lt;=$C401,0,IF(BM$378&gt;($F$376+$C401),INDEX($D$390:$W$390,,$C401)-SUM($D401:BL401),INDEX($D$390:$W$390,,$C401)/$F$376)))</f>
        <v>0</v>
      </c>
      <c r="BN401" s="2">
        <f>IF($F$376="n/a",0,IF(BN$378&lt;=$C401,0,IF(BN$378&gt;($F$376+$C401),INDEX($D$390:$W$390,,$C401)-SUM($D401:BM401),INDEX($D$390:$W$390,,$C401)/$F$376)))</f>
        <v>0</v>
      </c>
      <c r="BO401" s="2">
        <f>IF($F$376="n/a",0,IF(BO$378&lt;=$C401,0,IF(BO$378&gt;($F$376+$C401),INDEX($D$390:$W$390,,$C401)-SUM($D401:BN401),INDEX($D$390:$W$390,,$C401)/$F$376)))</f>
        <v>0</v>
      </c>
      <c r="BP401" s="2">
        <f>IF($F$376="n/a",0,IF(BP$378&lt;=$C401,0,IF(BP$378&gt;($F$376+$C401),INDEX($D$390:$W$390,,$C401)-SUM($D401:BO401),INDEX($D$390:$W$390,,$C401)/$F$376)))</f>
        <v>0</v>
      </c>
      <c r="BQ401" s="2">
        <f>IF($F$376="n/a",0,IF(BQ$378&lt;=$C401,0,IF(BQ$378&gt;($F$376+$C401),INDEX($D$390:$W$390,,$C401)-SUM($D401:BP401),INDEX($D$390:$W$390,,$C401)/$F$376)))</f>
        <v>0</v>
      </c>
      <c r="BR401" s="2">
        <f>IF($F$376="n/a",0,IF(BR$378&lt;=$C401,0,IF(BR$378&gt;($F$376+$C401),INDEX($D$390:$W$390,,$C401)-SUM($D401:BQ401),INDEX($D$390:$W$390,,$C401)/$F$376)))</f>
        <v>0</v>
      </c>
      <c r="BS401" s="2">
        <f>IF($F$376="n/a",0,IF(BS$378&lt;=$C401,0,IF(BS$378&gt;($F$376+$C401),INDEX($D$390:$W$390,,$C401)-SUM($D401:BR401),INDEX($D$390:$W$390,,$C401)/$F$376)))</f>
        <v>0</v>
      </c>
    </row>
    <row r="402" spans="2:71">
      <c r="B402" s="24">
        <v>2020</v>
      </c>
      <c r="C402" s="24">
        <v>10</v>
      </c>
      <c r="E402" s="2">
        <f>IF($F$376="n/a",0,IF(E$378&lt;=$C402,0,IF(E$378&gt;($F$376+$C402),INDEX($D$390:$W$390,,$C402)-SUM($D402:D402),INDEX($D$390:$W$390,,$C402)/$F$376)))</f>
        <v>0</v>
      </c>
      <c r="F402" s="2">
        <f>IF($F$376="n/a",0,IF(F$378&lt;=$C402,0,IF(F$378&gt;($F$376+$C402),INDEX($D$390:$W$390,,$C402)-SUM($D402:E402),INDEX($D$390:$W$390,,$C402)/$F$376)))</f>
        <v>0</v>
      </c>
      <c r="G402" s="2">
        <f>IF($F$376="n/a",0,IF(G$378&lt;=$C402,0,IF(G$378&gt;($F$376+$C402),INDEX($D$390:$W$390,,$C402)-SUM($D402:F402),INDEX($D$390:$W$390,,$C402)/$F$376)))</f>
        <v>0</v>
      </c>
      <c r="H402" s="2">
        <f>IF($F$376="n/a",0,IF(H$378&lt;=$C402,0,IF(H$378&gt;($F$376+$C402),INDEX($D$390:$W$390,,$C402)-SUM($D402:G402),INDEX($D$390:$W$390,,$C402)/$F$376)))</f>
        <v>0</v>
      </c>
      <c r="I402" s="2">
        <f>IF($F$376="n/a",0,IF(I$378&lt;=$C402,0,IF(I$378&gt;($F$376+$C402),INDEX($D$390:$W$390,,$C402)-SUM($D402:H402),INDEX($D$390:$W$390,,$C402)/$F$376)))</f>
        <v>0</v>
      </c>
      <c r="J402" s="2">
        <f>IF($F$376="n/a",0,IF(J$378&lt;=$C402,0,IF(J$378&gt;($F$376+$C402),INDEX($D$390:$W$390,,$C402)-SUM($D402:I402),INDEX($D$390:$W$390,,$C402)/$F$376)))</f>
        <v>0</v>
      </c>
      <c r="K402" s="2">
        <f>IF($F$376="n/a",0,IF(K$378&lt;=$C402,0,IF(K$378&gt;($F$376+$C402),INDEX($D$390:$W$390,,$C402)-SUM($D402:J402),INDEX($D$390:$W$390,,$C402)/$F$376)))</f>
        <v>0</v>
      </c>
      <c r="L402" s="2">
        <f>IF($F$376="n/a",0,IF(L$378&lt;=$C402,0,IF(L$378&gt;($F$376+$C402),INDEX($D$390:$W$390,,$C402)-SUM($D402:K402),INDEX($D$390:$W$390,,$C402)/$F$376)))</f>
        <v>0</v>
      </c>
      <c r="M402" s="2">
        <f>IF($F$376="n/a",0,IF(M$378&lt;=$C402,0,IF(M$378&gt;($F$376+$C402),INDEX($D$390:$W$390,,$C402)-SUM($D402:L402),INDEX($D$390:$W$390,,$C402)/$F$376)))</f>
        <v>0</v>
      </c>
      <c r="N402" s="170">
        <f>IF($F$376="n/a",0,IF(N$378&lt;=$C402,0,IF(N$378&gt;($F$376+$C402),INDEX($D$390:$W$390,,$C402)-SUM($D402:M402),INDEX($D$390:$W$390,,$C402)/$F$376)))*0.5</f>
        <v>0</v>
      </c>
      <c r="O402" s="2">
        <f>IF($F$376="n/a",0,IF(O$378&lt;=$C402,0,IF(O$378&gt;($F$376+$C402),INDEX($D$390:$W$390,,$C402)-SUM($D402:N402),INDEX($D$390:$W$390,,$C402)/$F$376)))</f>
        <v>0</v>
      </c>
      <c r="P402" s="2">
        <f>IF($F$376="n/a",0,IF(P$378&lt;=$C402,0,IF(P$378&gt;($F$376+$C402),INDEX($D$390:$W$390,,$C402)-SUM($D402:O402),INDEX($D$390:$W$390,,$C402)/$F$376)))</f>
        <v>0</v>
      </c>
      <c r="Q402" s="2">
        <f>IF($F$376="n/a",0,IF(Q$378&lt;=$C402,0,IF(Q$378&gt;($F$376+$C402),INDEX($D$390:$W$390,,$C402)-SUM($D402:P402),INDEX($D$390:$W$390,,$C402)/$F$376)))</f>
        <v>0</v>
      </c>
      <c r="R402" s="2">
        <f>IF($F$376="n/a",0,IF(R$378&lt;=$C402,0,IF(R$378&gt;($F$376+$C402),INDEX($D$390:$W$390,,$C402)-SUM($D402:Q402),INDEX($D$390:$W$390,,$C402)/$F$376)))</f>
        <v>0</v>
      </c>
      <c r="S402" s="2">
        <f>IF($F$376="n/a",0,IF(S$378&lt;=$C402,0,IF(S$378&gt;($F$376+$C402),INDEX($D$390:$W$390,,$C402)-SUM($D402:R402),INDEX($D$390:$W$390,,$C402)/$F$376)))</f>
        <v>0</v>
      </c>
      <c r="T402" s="2">
        <f>IF($F$376="n/a",0,IF(T$378&lt;=$C402,0,IF(T$378&gt;($F$376+$C402),INDEX($D$390:$W$390,,$C402)-SUM($D402:S402),INDEX($D$390:$W$390,,$C402)/$F$376)))</f>
        <v>0</v>
      </c>
      <c r="U402" s="2">
        <f>IF($F$376="n/a",0,IF(U$378&lt;=$C402,0,IF(U$378&gt;($F$376+$C402),INDEX($D$390:$W$390,,$C402)-SUM($D402:T402),INDEX($D$390:$W$390,,$C402)/$F$376)))</f>
        <v>0</v>
      </c>
      <c r="V402" s="2">
        <f>IF($F$376="n/a",0,IF(V$378&lt;=$C402,0,IF(V$378&gt;($F$376+$C402),INDEX($D$390:$W$390,,$C402)-SUM($D402:U402),INDEX($D$390:$W$390,,$C402)/$F$376)))</f>
        <v>0</v>
      </c>
      <c r="W402" s="2">
        <f>IF($F$376="n/a",0,IF(W$378&lt;=$C402,0,IF(W$378&gt;($F$376+$C402),INDEX($D$390:$W$390,,$C402)-SUM($D402:V402),INDEX($D$390:$W$390,,$C402)/$F$376)))</f>
        <v>0</v>
      </c>
      <c r="X402" s="2">
        <f>IF($F$376="n/a",0,IF(X$378&lt;=$C402,0,IF(X$378&gt;($F$376+$C402),INDEX($D$390:$W$390,,$C402)-SUM($D402:W402),INDEX($D$390:$W$390,,$C402)/$F$376)))</f>
        <v>0</v>
      </c>
      <c r="Y402" s="2">
        <f>IF($F$376="n/a",0,IF(Y$378&lt;=$C402,0,IF(Y$378&gt;($F$376+$C402),INDEX($D$390:$W$390,,$C402)-SUM($D402:X402),INDEX($D$390:$W$390,,$C402)/$F$376)))</f>
        <v>0</v>
      </c>
      <c r="Z402" s="2">
        <f>IF($F$376="n/a",0,IF(Z$378&lt;=$C402,0,IF(Z$378&gt;($F$376+$C402),INDEX($D$390:$W$390,,$C402)-SUM($D402:Y402),INDEX($D$390:$W$390,,$C402)/$F$376)))</f>
        <v>0</v>
      </c>
      <c r="AA402" s="2">
        <f>IF($F$376="n/a",0,IF(AA$378&lt;=$C402,0,IF(AA$378&gt;($F$376+$C402),INDEX($D$390:$W$390,,$C402)-SUM($D402:Z402),INDEX($D$390:$W$390,,$C402)/$F$376)))</f>
        <v>0</v>
      </c>
      <c r="AB402" s="2">
        <f>IF($F$376="n/a",0,IF(AB$378&lt;=$C402,0,IF(AB$378&gt;($F$376+$C402),INDEX($D$390:$W$390,,$C402)-SUM($D402:AA402),INDEX($D$390:$W$390,,$C402)/$F$376)))</f>
        <v>0</v>
      </c>
      <c r="AC402" s="2">
        <f>IF($F$376="n/a",0,IF(AC$378&lt;=$C402,0,IF(AC$378&gt;($F$376+$C402),INDEX($D$390:$W$390,,$C402)-SUM($D402:AB402),INDEX($D$390:$W$390,,$C402)/$F$376)))</f>
        <v>0</v>
      </c>
      <c r="AD402" s="2">
        <f>IF($F$376="n/a",0,IF(AD$378&lt;=$C402,0,IF(AD$378&gt;($F$376+$C402),INDEX($D$390:$W$390,,$C402)-SUM($D402:AC402),INDEX($D$390:$W$390,,$C402)/$F$376)))</f>
        <v>0</v>
      </c>
      <c r="AE402" s="2">
        <f>IF($F$376="n/a",0,IF(AE$378&lt;=$C402,0,IF(AE$378&gt;($F$376+$C402),INDEX($D$390:$W$390,,$C402)-SUM($D402:AD402),INDEX($D$390:$W$390,,$C402)/$F$376)))</f>
        <v>0</v>
      </c>
      <c r="AF402" s="2">
        <f>IF($F$376="n/a",0,IF(AF$378&lt;=$C402,0,IF(AF$378&gt;($F$376+$C402),INDEX($D$390:$W$390,,$C402)-SUM($D402:AE402),INDEX($D$390:$W$390,,$C402)/$F$376)))</f>
        <v>0</v>
      </c>
      <c r="AG402" s="2">
        <f>IF($F$376="n/a",0,IF(AG$378&lt;=$C402,0,IF(AG$378&gt;($F$376+$C402),INDEX($D$390:$W$390,,$C402)-SUM($D402:AF402),INDEX($D$390:$W$390,,$C402)/$F$376)))</f>
        <v>0</v>
      </c>
      <c r="AH402" s="2">
        <f>IF($F$376="n/a",0,IF(AH$378&lt;=$C402,0,IF(AH$378&gt;($F$376+$C402),INDEX($D$390:$W$390,,$C402)-SUM($D402:AG402),INDEX($D$390:$W$390,,$C402)/$F$376)))</f>
        <v>0</v>
      </c>
      <c r="AI402" s="2">
        <f>IF($F$376="n/a",0,IF(AI$378&lt;=$C402,0,IF(AI$378&gt;($F$376+$C402),INDEX($D$390:$W$390,,$C402)-SUM($D402:AH402),INDEX($D$390:$W$390,,$C402)/$F$376)))</f>
        <v>0</v>
      </c>
      <c r="AJ402" s="2">
        <f>IF($F$376="n/a",0,IF(AJ$378&lt;=$C402,0,IF(AJ$378&gt;($F$376+$C402),INDEX($D$390:$W$390,,$C402)-SUM($D402:AI402),INDEX($D$390:$W$390,,$C402)/$F$376)))</f>
        <v>0</v>
      </c>
      <c r="AK402" s="2">
        <f>IF($F$376="n/a",0,IF(AK$378&lt;=$C402,0,IF(AK$378&gt;($F$376+$C402),INDEX($D$390:$W$390,,$C402)-SUM($D402:AJ402),INDEX($D$390:$W$390,,$C402)/$F$376)))</f>
        <v>0</v>
      </c>
      <c r="AL402" s="2">
        <f>IF($F$376="n/a",0,IF(AL$378&lt;=$C402,0,IF(AL$378&gt;($F$376+$C402),INDEX($D$390:$W$390,,$C402)-SUM($D402:AK402),INDEX($D$390:$W$390,,$C402)/$F$376)))</f>
        <v>0</v>
      </c>
      <c r="AM402" s="2">
        <f>IF($F$376="n/a",0,IF(AM$378&lt;=$C402,0,IF(AM$378&gt;($F$376+$C402),INDEX($D$390:$W$390,,$C402)-SUM($D402:AL402),INDEX($D$390:$W$390,,$C402)/$F$376)))</f>
        <v>0</v>
      </c>
      <c r="AN402" s="2">
        <f>IF($F$376="n/a",0,IF(AN$378&lt;=$C402,0,IF(AN$378&gt;($F$376+$C402),INDEX($D$390:$W$390,,$C402)-SUM($D402:AM402),INDEX($D$390:$W$390,,$C402)/$F$376)))</f>
        <v>0</v>
      </c>
      <c r="AO402" s="2">
        <f>IF($F$376="n/a",0,IF(AO$378&lt;=$C402,0,IF(AO$378&gt;($F$376+$C402),INDEX($D$390:$W$390,,$C402)-SUM($D402:AN402),INDEX($D$390:$W$390,,$C402)/$F$376)))</f>
        <v>0</v>
      </c>
      <c r="AP402" s="2">
        <f>IF($F$376="n/a",0,IF(AP$378&lt;=$C402,0,IF(AP$378&gt;($F$376+$C402),INDEX($D$390:$W$390,,$C402)-SUM($D402:AO402),INDEX($D$390:$W$390,,$C402)/$F$376)))</f>
        <v>0</v>
      </c>
      <c r="AQ402" s="2">
        <f>IF($F$376="n/a",0,IF(AQ$378&lt;=$C402,0,IF(AQ$378&gt;($F$376+$C402),INDEX($D$390:$W$390,,$C402)-SUM($D402:AP402),INDEX($D$390:$W$390,,$C402)/$F$376)))</f>
        <v>0</v>
      </c>
      <c r="AR402" s="2">
        <f>IF($F$376="n/a",0,IF(AR$378&lt;=$C402,0,IF(AR$378&gt;($F$376+$C402),INDEX($D$390:$W$390,,$C402)-SUM($D402:AQ402),INDEX($D$390:$W$390,,$C402)/$F$376)))</f>
        <v>0</v>
      </c>
      <c r="AS402" s="2">
        <f>IF($F$376="n/a",0,IF(AS$378&lt;=$C402,0,IF(AS$378&gt;($F$376+$C402),INDEX($D$390:$W$390,,$C402)-SUM($D402:AR402),INDEX($D$390:$W$390,,$C402)/$F$376)))</f>
        <v>0</v>
      </c>
      <c r="AT402" s="2">
        <f>IF($F$376="n/a",0,IF(AT$378&lt;=$C402,0,IF(AT$378&gt;($F$376+$C402),INDEX($D$390:$W$390,,$C402)-SUM($D402:AS402),INDEX($D$390:$W$390,,$C402)/$F$376)))</f>
        <v>0</v>
      </c>
      <c r="AU402" s="2">
        <f>IF($F$376="n/a",0,IF(AU$378&lt;=$C402,0,IF(AU$378&gt;($F$376+$C402),INDEX($D$390:$W$390,,$C402)-SUM($D402:AT402),INDEX($D$390:$W$390,,$C402)/$F$376)))</f>
        <v>0</v>
      </c>
      <c r="AV402" s="2">
        <f>IF($F$376="n/a",0,IF(AV$378&lt;=$C402,0,IF(AV$378&gt;($F$376+$C402),INDEX($D$390:$W$390,,$C402)-SUM($D402:AU402),INDEX($D$390:$W$390,,$C402)/$F$376)))</f>
        <v>0</v>
      </c>
      <c r="AW402" s="2">
        <f>IF($F$376="n/a",0,IF(AW$378&lt;=$C402,0,IF(AW$378&gt;($F$376+$C402),INDEX($D$390:$W$390,,$C402)-SUM($D402:AV402),INDEX($D$390:$W$390,,$C402)/$F$376)))</f>
        <v>0</v>
      </c>
      <c r="AX402" s="2">
        <f>IF($F$376="n/a",0,IF(AX$378&lt;=$C402,0,IF(AX$378&gt;($F$376+$C402),INDEX($D$390:$W$390,,$C402)-SUM($D402:AW402),INDEX($D$390:$W$390,,$C402)/$F$376)))</f>
        <v>0</v>
      </c>
      <c r="AY402" s="2">
        <f>IF($F$376="n/a",0,IF(AY$378&lt;=$C402,0,IF(AY$378&gt;($F$376+$C402),INDEX($D$390:$W$390,,$C402)-SUM($D402:AX402),INDEX($D$390:$W$390,,$C402)/$F$376)))</f>
        <v>0</v>
      </c>
      <c r="AZ402" s="2">
        <f>IF($F$376="n/a",0,IF(AZ$378&lt;=$C402,0,IF(AZ$378&gt;($F$376+$C402),INDEX($D$390:$W$390,,$C402)-SUM($D402:AY402),INDEX($D$390:$W$390,,$C402)/$F$376)))</f>
        <v>0</v>
      </c>
      <c r="BA402" s="2">
        <f>IF($F$376="n/a",0,IF(BA$378&lt;=$C402,0,IF(BA$378&gt;($F$376+$C402),INDEX($D$390:$W$390,,$C402)-SUM($D402:AZ402),INDEX($D$390:$W$390,,$C402)/$F$376)))</f>
        <v>0</v>
      </c>
      <c r="BB402" s="2">
        <f>IF($F$376="n/a",0,IF(BB$378&lt;=$C402,0,IF(BB$378&gt;($F$376+$C402),INDEX($D$390:$W$390,,$C402)-SUM($D402:BA402),INDEX($D$390:$W$390,,$C402)/$F$376)))</f>
        <v>0</v>
      </c>
      <c r="BC402" s="2">
        <f>IF($F$376="n/a",0,IF(BC$378&lt;=$C402,0,IF(BC$378&gt;($F$376+$C402),INDEX($D$390:$W$390,,$C402)-SUM($D402:BB402),INDEX($D$390:$W$390,,$C402)/$F$376)))</f>
        <v>0</v>
      </c>
      <c r="BD402" s="2">
        <f>IF($F$376="n/a",0,IF(BD$378&lt;=$C402,0,IF(BD$378&gt;($F$376+$C402),INDEX($D$390:$W$390,,$C402)-SUM($D402:BC402),INDEX($D$390:$W$390,,$C402)/$F$376)))</f>
        <v>0</v>
      </c>
      <c r="BE402" s="2">
        <f>IF($F$376="n/a",0,IF(BE$378&lt;=$C402,0,IF(BE$378&gt;($F$376+$C402),INDEX($D$390:$W$390,,$C402)-SUM($D402:BD402),INDEX($D$390:$W$390,,$C402)/$F$376)))</f>
        <v>0</v>
      </c>
      <c r="BF402" s="2">
        <f>IF($F$376="n/a",0,IF(BF$378&lt;=$C402,0,IF(BF$378&gt;($F$376+$C402),INDEX($D$390:$W$390,,$C402)-SUM($D402:BE402),INDEX($D$390:$W$390,,$C402)/$F$376)))</f>
        <v>0</v>
      </c>
      <c r="BG402" s="2">
        <f>IF($F$376="n/a",0,IF(BG$378&lt;=$C402,0,IF(BG$378&gt;($F$376+$C402),INDEX($D$390:$W$390,,$C402)-SUM($D402:BF402),INDEX($D$390:$W$390,,$C402)/$F$376)))</f>
        <v>0</v>
      </c>
      <c r="BH402" s="2">
        <f>IF($F$376="n/a",0,IF(BH$378&lt;=$C402,0,IF(BH$378&gt;($F$376+$C402),INDEX($D$390:$W$390,,$C402)-SUM($D402:BG402),INDEX($D$390:$W$390,,$C402)/$F$376)))</f>
        <v>0</v>
      </c>
      <c r="BI402" s="2">
        <f>IF($F$376="n/a",0,IF(BI$378&lt;=$C402,0,IF(BI$378&gt;($F$376+$C402),INDEX($D$390:$W$390,,$C402)-SUM($D402:BH402),INDEX($D$390:$W$390,,$C402)/$F$376)))</f>
        <v>0</v>
      </c>
      <c r="BJ402" s="2">
        <f>IF($F$376="n/a",0,IF(BJ$378&lt;=$C402,0,IF(BJ$378&gt;($F$376+$C402),INDEX($D$390:$W$390,,$C402)-SUM($D402:BI402),INDEX($D$390:$W$390,,$C402)/$F$376)))</f>
        <v>0</v>
      </c>
      <c r="BK402" s="2">
        <f>IF($F$376="n/a",0,IF(BK$378&lt;=$C402,0,IF(BK$378&gt;($F$376+$C402),INDEX($D$390:$W$390,,$C402)-SUM($D402:BJ402),INDEX($D$390:$W$390,,$C402)/$F$376)))</f>
        <v>0</v>
      </c>
      <c r="BL402" s="2">
        <f>IF($F$376="n/a",0,IF(BL$378&lt;=$C402,0,IF(BL$378&gt;($F$376+$C402),INDEX($D$390:$W$390,,$C402)-SUM($D402:BK402),INDEX($D$390:$W$390,,$C402)/$F$376)))</f>
        <v>0</v>
      </c>
      <c r="BM402" s="2">
        <f>IF($F$376="n/a",0,IF(BM$378&lt;=$C402,0,IF(BM$378&gt;($F$376+$C402),INDEX($D$390:$W$390,,$C402)-SUM($D402:BL402),INDEX($D$390:$W$390,,$C402)/$F$376)))</f>
        <v>0</v>
      </c>
      <c r="BN402" s="2">
        <f>IF($F$376="n/a",0,IF(BN$378&lt;=$C402,0,IF(BN$378&gt;($F$376+$C402),INDEX($D$390:$W$390,,$C402)-SUM($D402:BM402),INDEX($D$390:$W$390,,$C402)/$F$376)))</f>
        <v>0</v>
      </c>
      <c r="BO402" s="2">
        <f>IF($F$376="n/a",0,IF(BO$378&lt;=$C402,0,IF(BO$378&gt;($F$376+$C402),INDEX($D$390:$W$390,,$C402)-SUM($D402:BN402),INDEX($D$390:$W$390,,$C402)/$F$376)))</f>
        <v>0</v>
      </c>
      <c r="BP402" s="2">
        <f>IF($F$376="n/a",0,IF(BP$378&lt;=$C402,0,IF(BP$378&gt;($F$376+$C402),INDEX($D$390:$W$390,,$C402)-SUM($D402:BO402),INDEX($D$390:$W$390,,$C402)/$F$376)))</f>
        <v>0</v>
      </c>
      <c r="BQ402" s="2">
        <f>IF($F$376="n/a",0,IF(BQ$378&lt;=$C402,0,IF(BQ$378&gt;($F$376+$C402),INDEX($D$390:$W$390,,$C402)-SUM($D402:BP402),INDEX($D$390:$W$390,,$C402)/$F$376)))</f>
        <v>0</v>
      </c>
      <c r="BR402" s="2">
        <f>IF($F$376="n/a",0,IF(BR$378&lt;=$C402,0,IF(BR$378&gt;($F$376+$C402),INDEX($D$390:$W$390,,$C402)-SUM($D402:BQ402),INDEX($D$390:$W$390,,$C402)/$F$376)))</f>
        <v>0</v>
      </c>
      <c r="BS402" s="2">
        <f>IF($F$376="n/a",0,IF(BS$378&lt;=$C402,0,IF(BS$378&gt;($F$376+$C402),INDEX($D$390:$W$390,,$C402)-SUM($D402:BR402),INDEX($D$390:$W$390,,$C402)/$F$376)))</f>
        <v>0</v>
      </c>
    </row>
    <row r="403" spans="2:71" outlineLevel="1">
      <c r="B403" s="24">
        <v>2021</v>
      </c>
      <c r="C403" s="24">
        <v>11</v>
      </c>
      <c r="E403" s="2">
        <f>IF($F$376="n/a",0,IF(E$378&lt;=$C403,0,IF(E$378&gt;($F$376+$C403),INDEX($D$390:$W$390,,$C403)-SUM($D403:D403),INDEX($D$390:$W$390,,$C403)/$F$376)))</f>
        <v>0</v>
      </c>
      <c r="F403" s="2">
        <f>IF($F$376="n/a",0,IF(F$378&lt;=$C403,0,IF(F$378&gt;($F$376+$C403),INDEX($D$390:$W$390,,$C403)-SUM($D403:E403),INDEX($D$390:$W$390,,$C403)/$F$376)))</f>
        <v>0</v>
      </c>
      <c r="G403" s="2">
        <f>IF($F$376="n/a",0,IF(G$378&lt;=$C403,0,IF(G$378&gt;($F$376+$C403),INDEX($D$390:$W$390,,$C403)-SUM($D403:F403),INDEX($D$390:$W$390,,$C403)/$F$376)))</f>
        <v>0</v>
      </c>
      <c r="H403" s="2">
        <f>IF($F$376="n/a",0,IF(H$378&lt;=$C403,0,IF(H$378&gt;($F$376+$C403),INDEX($D$390:$W$390,,$C403)-SUM($D403:G403),INDEX($D$390:$W$390,,$C403)/$F$376)))</f>
        <v>0</v>
      </c>
      <c r="I403" s="2">
        <f>IF($F$376="n/a",0,IF(I$378&lt;=$C403,0,IF(I$378&gt;($F$376+$C403),INDEX($D$390:$W$390,,$C403)-SUM($D403:H403),INDEX($D$390:$W$390,,$C403)/$F$376)))</f>
        <v>0</v>
      </c>
      <c r="J403" s="2">
        <f>IF($F$376="n/a",0,IF(J$378&lt;=$C403,0,IF(J$378&gt;($F$376+$C403),INDEX($D$390:$W$390,,$C403)-SUM($D403:I403),INDEX($D$390:$W$390,,$C403)/$F$376)))</f>
        <v>0</v>
      </c>
      <c r="K403" s="2">
        <f>IF($F$376="n/a",0,IF(K$378&lt;=$C403,0,IF(K$378&gt;($F$376+$C403),INDEX($D$390:$W$390,,$C403)-SUM($D403:J403),INDEX($D$390:$W$390,,$C403)/$F$376)))</f>
        <v>0</v>
      </c>
      <c r="L403" s="2">
        <f>IF($F$376="n/a",0,IF(L$378&lt;=$C403,0,IF(L$378&gt;($F$376+$C403),INDEX($D$390:$W$390,,$C403)-SUM($D403:K403),INDEX($D$390:$W$390,,$C403)/$F$376)))</f>
        <v>0</v>
      </c>
      <c r="M403" s="2">
        <f>IF($F$376="n/a",0,IF(M$378&lt;=$C403,0,IF(M$378&gt;($F$376+$C403),INDEX($D$390:$W$390,,$C403)-SUM($D403:L403),INDEX($D$390:$W$390,,$C403)/$F$376)))</f>
        <v>0</v>
      </c>
      <c r="N403" s="2">
        <f>IF($F$376="n/a",0,IF(N$378&lt;=$C403,0,IF(N$378&gt;($F$376+$C403),INDEX($D$390:$W$390,,$C403)-SUM($D403:M403),INDEX($D$390:$W$390,,$C403)/$F$376)))</f>
        <v>0</v>
      </c>
      <c r="O403" s="2">
        <f>IF($F$376="n/a",0,IF(O$378&lt;=$C403,0,IF(O$378&gt;($F$376+$C403),INDEX($D$390:$W$390,,$C403)-SUM($D403:N403),INDEX($D$390:$W$390,,$C403)/$F$376)))</f>
        <v>0</v>
      </c>
      <c r="P403" s="2">
        <f>IF($F$376="n/a",0,IF(P$378&lt;=$C403,0,IF(P$378&gt;($F$376+$C403),INDEX($D$390:$W$390,,$C403)-SUM($D403:O403),INDEX($D$390:$W$390,,$C403)/$F$376)))</f>
        <v>0</v>
      </c>
      <c r="Q403" s="2">
        <f>IF($F$376="n/a",0,IF(Q$378&lt;=$C403,0,IF(Q$378&gt;($F$376+$C403),INDEX($D$390:$W$390,,$C403)-SUM($D403:P403),INDEX($D$390:$W$390,,$C403)/$F$376)))</f>
        <v>0</v>
      </c>
      <c r="R403" s="2">
        <f>IF($F$376="n/a",0,IF(R$378&lt;=$C403,0,IF(R$378&gt;($F$376+$C403),INDEX($D$390:$W$390,,$C403)-SUM($D403:Q403),INDEX($D$390:$W$390,,$C403)/$F$376)))</f>
        <v>0</v>
      </c>
      <c r="S403" s="2">
        <f>IF($F$376="n/a",0,IF(S$378&lt;=$C403,0,IF(S$378&gt;($F$376+$C403),INDEX($D$390:$W$390,,$C403)-SUM($D403:R403),INDEX($D$390:$W$390,,$C403)/$F$376)))</f>
        <v>0</v>
      </c>
      <c r="T403" s="2">
        <f>IF($F$376="n/a",0,IF(T$378&lt;=$C403,0,IF(T$378&gt;($F$376+$C403),INDEX($D$390:$W$390,,$C403)-SUM($D403:S403),INDEX($D$390:$W$390,,$C403)/$F$376)))</f>
        <v>0</v>
      </c>
      <c r="U403" s="2">
        <f>IF($F$376="n/a",0,IF(U$378&lt;=$C403,0,IF(U$378&gt;($F$376+$C403),INDEX($D$390:$W$390,,$C403)-SUM($D403:T403),INDEX($D$390:$W$390,,$C403)/$F$376)))</f>
        <v>0</v>
      </c>
      <c r="V403" s="2">
        <f>IF($F$376="n/a",0,IF(V$378&lt;=$C403,0,IF(V$378&gt;($F$376+$C403),INDEX($D$390:$W$390,,$C403)-SUM($D403:U403),INDEX($D$390:$W$390,,$C403)/$F$376)))</f>
        <v>0</v>
      </c>
      <c r="W403" s="2">
        <f>IF($F$376="n/a",0,IF(W$378&lt;=$C403,0,IF(W$378&gt;($F$376+$C403),INDEX($D$390:$W$390,,$C403)-SUM($D403:V403),INDEX($D$390:$W$390,,$C403)/$F$376)))</f>
        <v>0</v>
      </c>
      <c r="X403" s="2">
        <f>IF($F$376="n/a",0,IF(X$378&lt;=$C403,0,IF(X$378&gt;($F$376+$C403),INDEX($D$390:$W$390,,$C403)-SUM($D403:W403),INDEX($D$390:$W$390,,$C403)/$F$376)))</f>
        <v>0</v>
      </c>
      <c r="Y403" s="2">
        <f>IF($F$376="n/a",0,IF(Y$378&lt;=$C403,0,IF(Y$378&gt;($F$376+$C403),INDEX($D$390:$W$390,,$C403)-SUM($D403:X403),INDEX($D$390:$W$390,,$C403)/$F$376)))</f>
        <v>0</v>
      </c>
      <c r="Z403" s="2">
        <f>IF($F$376="n/a",0,IF(Z$378&lt;=$C403,0,IF(Z$378&gt;($F$376+$C403),INDEX($D$390:$W$390,,$C403)-SUM($D403:Y403),INDEX($D$390:$W$390,,$C403)/$F$376)))</f>
        <v>0</v>
      </c>
      <c r="AA403" s="2">
        <f>IF($F$376="n/a",0,IF(AA$378&lt;=$C403,0,IF(AA$378&gt;($F$376+$C403),INDEX($D$390:$W$390,,$C403)-SUM($D403:Z403),INDEX($D$390:$W$390,,$C403)/$F$376)))</f>
        <v>0</v>
      </c>
      <c r="AB403" s="2">
        <f>IF($F$376="n/a",0,IF(AB$378&lt;=$C403,0,IF(AB$378&gt;($F$376+$C403),INDEX($D$390:$W$390,,$C403)-SUM($D403:AA403),INDEX($D$390:$W$390,,$C403)/$F$376)))</f>
        <v>0</v>
      </c>
      <c r="AC403" s="2">
        <f>IF($F$376="n/a",0,IF(AC$378&lt;=$C403,0,IF(AC$378&gt;($F$376+$C403),INDEX($D$390:$W$390,,$C403)-SUM($D403:AB403),INDEX($D$390:$W$390,,$C403)/$F$376)))</f>
        <v>0</v>
      </c>
      <c r="AD403" s="2">
        <f>IF($F$376="n/a",0,IF(AD$378&lt;=$C403,0,IF(AD$378&gt;($F$376+$C403),INDEX($D$390:$W$390,,$C403)-SUM($D403:AC403),INDEX($D$390:$W$390,,$C403)/$F$376)))</f>
        <v>0</v>
      </c>
      <c r="AE403" s="2">
        <f>IF($F$376="n/a",0,IF(AE$378&lt;=$C403,0,IF(AE$378&gt;($F$376+$C403),INDEX($D$390:$W$390,,$C403)-SUM($D403:AD403),INDEX($D$390:$W$390,,$C403)/$F$376)))</f>
        <v>0</v>
      </c>
      <c r="AF403" s="2">
        <f>IF($F$376="n/a",0,IF(AF$378&lt;=$C403,0,IF(AF$378&gt;($F$376+$C403),INDEX($D$390:$W$390,,$C403)-SUM($D403:AE403),INDEX($D$390:$W$390,,$C403)/$F$376)))</f>
        <v>0</v>
      </c>
      <c r="AG403" s="2">
        <f>IF($F$376="n/a",0,IF(AG$378&lt;=$C403,0,IF(AG$378&gt;($F$376+$C403),INDEX($D$390:$W$390,,$C403)-SUM($D403:AF403),INDEX($D$390:$W$390,,$C403)/$F$376)))</f>
        <v>0</v>
      </c>
      <c r="AH403" s="2">
        <f>IF($F$376="n/a",0,IF(AH$378&lt;=$C403,0,IF(AH$378&gt;($F$376+$C403),INDEX($D$390:$W$390,,$C403)-SUM($D403:AG403),INDEX($D$390:$W$390,,$C403)/$F$376)))</f>
        <v>0</v>
      </c>
      <c r="AI403" s="2">
        <f>IF($F$376="n/a",0,IF(AI$378&lt;=$C403,0,IF(AI$378&gt;($F$376+$C403),INDEX($D$390:$W$390,,$C403)-SUM($D403:AH403),INDEX($D$390:$W$390,,$C403)/$F$376)))</f>
        <v>0</v>
      </c>
      <c r="AJ403" s="2">
        <f>IF($F$376="n/a",0,IF(AJ$378&lt;=$C403,0,IF(AJ$378&gt;($F$376+$C403),INDEX($D$390:$W$390,,$C403)-SUM($D403:AI403),INDEX($D$390:$W$390,,$C403)/$F$376)))</f>
        <v>0</v>
      </c>
      <c r="AK403" s="2">
        <f>IF($F$376="n/a",0,IF(AK$378&lt;=$C403,0,IF(AK$378&gt;($F$376+$C403),INDEX($D$390:$W$390,,$C403)-SUM($D403:AJ403),INDEX($D$390:$W$390,,$C403)/$F$376)))</f>
        <v>0</v>
      </c>
      <c r="AL403" s="2">
        <f>IF($F$376="n/a",0,IF(AL$378&lt;=$C403,0,IF(AL$378&gt;($F$376+$C403),INDEX($D$390:$W$390,,$C403)-SUM($D403:AK403),INDEX($D$390:$W$390,,$C403)/$F$376)))</f>
        <v>0</v>
      </c>
      <c r="AM403" s="2">
        <f>IF($F$376="n/a",0,IF(AM$378&lt;=$C403,0,IF(AM$378&gt;($F$376+$C403),INDEX($D$390:$W$390,,$C403)-SUM($D403:AL403),INDEX($D$390:$W$390,,$C403)/$F$376)))</f>
        <v>0</v>
      </c>
      <c r="AN403" s="2">
        <f>IF($F$376="n/a",0,IF(AN$378&lt;=$C403,0,IF(AN$378&gt;($F$376+$C403),INDEX($D$390:$W$390,,$C403)-SUM($D403:AM403),INDEX($D$390:$W$390,,$C403)/$F$376)))</f>
        <v>0</v>
      </c>
      <c r="AO403" s="2">
        <f>IF($F$376="n/a",0,IF(AO$378&lt;=$C403,0,IF(AO$378&gt;($F$376+$C403),INDEX($D$390:$W$390,,$C403)-SUM($D403:AN403),INDEX($D$390:$W$390,,$C403)/$F$376)))</f>
        <v>0</v>
      </c>
      <c r="AP403" s="2">
        <f>IF($F$376="n/a",0,IF(AP$378&lt;=$C403,0,IF(AP$378&gt;($F$376+$C403),INDEX($D$390:$W$390,,$C403)-SUM($D403:AO403),INDEX($D$390:$W$390,,$C403)/$F$376)))</f>
        <v>0</v>
      </c>
      <c r="AQ403" s="2">
        <f>IF($F$376="n/a",0,IF(AQ$378&lt;=$C403,0,IF(AQ$378&gt;($F$376+$C403),INDEX($D$390:$W$390,,$C403)-SUM($D403:AP403),INDEX($D$390:$W$390,,$C403)/$F$376)))</f>
        <v>0</v>
      </c>
      <c r="AR403" s="2">
        <f>IF($F$376="n/a",0,IF(AR$378&lt;=$C403,0,IF(AR$378&gt;($F$376+$C403),INDEX($D$390:$W$390,,$C403)-SUM($D403:AQ403),INDEX($D$390:$W$390,,$C403)/$F$376)))</f>
        <v>0</v>
      </c>
      <c r="AS403" s="2">
        <f>IF($F$376="n/a",0,IF(AS$378&lt;=$C403,0,IF(AS$378&gt;($F$376+$C403),INDEX($D$390:$W$390,,$C403)-SUM($D403:AR403),INDEX($D$390:$W$390,,$C403)/$F$376)))</f>
        <v>0</v>
      </c>
      <c r="AT403" s="2">
        <f>IF($F$376="n/a",0,IF(AT$378&lt;=$C403,0,IF(AT$378&gt;($F$376+$C403),INDEX($D$390:$W$390,,$C403)-SUM($D403:AS403),INDEX($D$390:$W$390,,$C403)/$F$376)))</f>
        <v>0</v>
      </c>
      <c r="AU403" s="2">
        <f>IF($F$376="n/a",0,IF(AU$378&lt;=$C403,0,IF(AU$378&gt;($F$376+$C403),INDEX($D$390:$W$390,,$C403)-SUM($D403:AT403),INDEX($D$390:$W$390,,$C403)/$F$376)))</f>
        <v>0</v>
      </c>
      <c r="AV403" s="2">
        <f>IF($F$376="n/a",0,IF(AV$378&lt;=$C403,0,IF(AV$378&gt;($F$376+$C403),INDEX($D$390:$W$390,,$C403)-SUM($D403:AU403),INDEX($D$390:$W$390,,$C403)/$F$376)))</f>
        <v>0</v>
      </c>
      <c r="AW403" s="2">
        <f>IF($F$376="n/a",0,IF(AW$378&lt;=$C403,0,IF(AW$378&gt;($F$376+$C403),INDEX($D$390:$W$390,,$C403)-SUM($D403:AV403),INDEX($D$390:$W$390,,$C403)/$F$376)))</f>
        <v>0</v>
      </c>
      <c r="AX403" s="2">
        <f>IF($F$376="n/a",0,IF(AX$378&lt;=$C403,0,IF(AX$378&gt;($F$376+$C403),INDEX($D$390:$W$390,,$C403)-SUM($D403:AW403),INDEX($D$390:$W$390,,$C403)/$F$376)))</f>
        <v>0</v>
      </c>
      <c r="AY403" s="2">
        <f>IF($F$376="n/a",0,IF(AY$378&lt;=$C403,0,IF(AY$378&gt;($F$376+$C403),INDEX($D$390:$W$390,,$C403)-SUM($D403:AX403),INDEX($D$390:$W$390,,$C403)/$F$376)))</f>
        <v>0</v>
      </c>
      <c r="AZ403" s="2">
        <f>IF($F$376="n/a",0,IF(AZ$378&lt;=$C403,0,IF(AZ$378&gt;($F$376+$C403),INDEX($D$390:$W$390,,$C403)-SUM($D403:AY403),INDEX($D$390:$W$390,,$C403)/$F$376)))</f>
        <v>0</v>
      </c>
      <c r="BA403" s="2">
        <f>IF($F$376="n/a",0,IF(BA$378&lt;=$C403,0,IF(BA$378&gt;($F$376+$C403),INDEX($D$390:$W$390,,$C403)-SUM($D403:AZ403),INDEX($D$390:$W$390,,$C403)/$F$376)))</f>
        <v>0</v>
      </c>
      <c r="BB403" s="2">
        <f>IF($F$376="n/a",0,IF(BB$378&lt;=$C403,0,IF(BB$378&gt;($F$376+$C403),INDEX($D$390:$W$390,,$C403)-SUM($D403:BA403),INDEX($D$390:$W$390,,$C403)/$F$376)))</f>
        <v>0</v>
      </c>
      <c r="BC403" s="2">
        <f>IF($F$376="n/a",0,IF(BC$378&lt;=$C403,0,IF(BC$378&gt;($F$376+$C403),INDEX($D$390:$W$390,,$C403)-SUM($D403:BB403),INDEX($D$390:$W$390,,$C403)/$F$376)))</f>
        <v>0</v>
      </c>
      <c r="BD403" s="2">
        <f>IF($F$376="n/a",0,IF(BD$378&lt;=$C403,0,IF(BD$378&gt;($F$376+$C403),INDEX($D$390:$W$390,,$C403)-SUM($D403:BC403),INDEX($D$390:$W$390,,$C403)/$F$376)))</f>
        <v>0</v>
      </c>
      <c r="BE403" s="2">
        <f>IF($F$376="n/a",0,IF(BE$378&lt;=$C403,0,IF(BE$378&gt;($F$376+$C403),INDEX($D$390:$W$390,,$C403)-SUM($D403:BD403),INDEX($D$390:$W$390,,$C403)/$F$376)))</f>
        <v>0</v>
      </c>
      <c r="BF403" s="2">
        <f>IF($F$376="n/a",0,IF(BF$378&lt;=$C403,0,IF(BF$378&gt;($F$376+$C403),INDEX($D$390:$W$390,,$C403)-SUM($D403:BE403),INDEX($D$390:$W$390,,$C403)/$F$376)))</f>
        <v>0</v>
      </c>
      <c r="BG403" s="2">
        <f>IF($F$376="n/a",0,IF(BG$378&lt;=$C403,0,IF(BG$378&gt;($F$376+$C403),INDEX($D$390:$W$390,,$C403)-SUM($D403:BF403),INDEX($D$390:$W$390,,$C403)/$F$376)))</f>
        <v>0</v>
      </c>
      <c r="BH403" s="2">
        <f>IF($F$376="n/a",0,IF(BH$378&lt;=$C403,0,IF(BH$378&gt;($F$376+$C403),INDEX($D$390:$W$390,,$C403)-SUM($D403:BG403),INDEX($D$390:$W$390,,$C403)/$F$376)))</f>
        <v>0</v>
      </c>
      <c r="BI403" s="2">
        <f>IF($F$376="n/a",0,IF(BI$378&lt;=$C403,0,IF(BI$378&gt;($F$376+$C403),INDEX($D$390:$W$390,,$C403)-SUM($D403:BH403),INDEX($D$390:$W$390,,$C403)/$F$376)))</f>
        <v>0</v>
      </c>
      <c r="BJ403" s="2">
        <f>IF($F$376="n/a",0,IF(BJ$378&lt;=$C403,0,IF(BJ$378&gt;($F$376+$C403),INDEX($D$390:$W$390,,$C403)-SUM($D403:BI403),INDEX($D$390:$W$390,,$C403)/$F$376)))</f>
        <v>0</v>
      </c>
      <c r="BK403" s="2">
        <f>IF($F$376="n/a",0,IF(BK$378&lt;=$C403,0,IF(BK$378&gt;($F$376+$C403),INDEX($D$390:$W$390,,$C403)-SUM($D403:BJ403),INDEX($D$390:$W$390,,$C403)/$F$376)))</f>
        <v>0</v>
      </c>
      <c r="BL403" s="2">
        <f>IF($F$376="n/a",0,IF(BL$378&lt;=$C403,0,IF(BL$378&gt;($F$376+$C403),INDEX($D$390:$W$390,,$C403)-SUM($D403:BK403),INDEX($D$390:$W$390,,$C403)/$F$376)))</f>
        <v>0</v>
      </c>
      <c r="BM403" s="2">
        <f>IF($F$376="n/a",0,IF(BM$378&lt;=$C403,0,IF(BM$378&gt;($F$376+$C403),INDEX($D$390:$W$390,,$C403)-SUM($D403:BL403),INDEX($D$390:$W$390,,$C403)/$F$376)))</f>
        <v>0</v>
      </c>
      <c r="BN403" s="2">
        <f>IF($F$376="n/a",0,IF(BN$378&lt;=$C403,0,IF(BN$378&gt;($F$376+$C403),INDEX($D$390:$W$390,,$C403)-SUM($D403:BM403),INDEX($D$390:$W$390,,$C403)/$F$376)))</f>
        <v>0</v>
      </c>
      <c r="BO403" s="2">
        <f>IF($F$376="n/a",0,IF(BO$378&lt;=$C403,0,IF(BO$378&gt;($F$376+$C403),INDEX($D$390:$W$390,,$C403)-SUM($D403:BN403),INDEX($D$390:$W$390,,$C403)/$F$376)))</f>
        <v>0</v>
      </c>
      <c r="BP403" s="2">
        <f>IF($F$376="n/a",0,IF(BP$378&lt;=$C403,0,IF(BP$378&gt;($F$376+$C403),INDEX($D$390:$W$390,,$C403)-SUM($D403:BO403),INDEX($D$390:$W$390,,$C403)/$F$376)))</f>
        <v>0</v>
      </c>
      <c r="BQ403" s="2">
        <f>IF($F$376="n/a",0,IF(BQ$378&lt;=$C403,0,IF(BQ$378&gt;($F$376+$C403),INDEX($D$390:$W$390,,$C403)-SUM($D403:BP403),INDEX($D$390:$W$390,,$C403)/$F$376)))</f>
        <v>0</v>
      </c>
      <c r="BR403" s="2">
        <f>IF($F$376="n/a",0,IF(BR$378&lt;=$C403,0,IF(BR$378&gt;($F$376+$C403),INDEX($D$390:$W$390,,$C403)-SUM($D403:BQ403),INDEX($D$390:$W$390,,$C403)/$F$376)))</f>
        <v>0</v>
      </c>
      <c r="BS403" s="2">
        <f>IF($F$376="n/a",0,IF(BS$378&lt;=$C403,0,IF(BS$378&gt;($F$376+$C403),INDEX($D$390:$W$390,,$C403)-SUM($D403:BR403),INDEX($D$390:$W$390,,$C403)/$F$376)))</f>
        <v>0</v>
      </c>
    </row>
    <row r="404" spans="2:71" outlineLevel="1">
      <c r="B404" s="24">
        <v>2022</v>
      </c>
      <c r="C404" s="24">
        <v>12</v>
      </c>
      <c r="E404" s="2">
        <f>IF($F$376="n/a",0,IF(E$378&lt;=$C404,0,IF(E$378&gt;($F$376+$C404),INDEX($D$390:$W$390,,$C404)-SUM($D404:D404),INDEX($D$390:$W$390,,$C404)/$F$376)))</f>
        <v>0</v>
      </c>
      <c r="F404" s="2">
        <f>IF($F$376="n/a",0,IF(F$378&lt;=$C404,0,IF(F$378&gt;($F$376+$C404),INDEX($D$390:$W$390,,$C404)-SUM($D404:E404),INDEX($D$390:$W$390,,$C404)/$F$376)))</f>
        <v>0</v>
      </c>
      <c r="G404" s="2">
        <f>IF($F$376="n/a",0,IF(G$378&lt;=$C404,0,IF(G$378&gt;($F$376+$C404),INDEX($D$390:$W$390,,$C404)-SUM($D404:F404),INDEX($D$390:$W$390,,$C404)/$F$376)))</f>
        <v>0</v>
      </c>
      <c r="H404" s="2">
        <f>IF($F$376="n/a",0,IF(H$378&lt;=$C404,0,IF(H$378&gt;($F$376+$C404),INDEX($D$390:$W$390,,$C404)-SUM($D404:G404),INDEX($D$390:$W$390,,$C404)/$F$376)))</f>
        <v>0</v>
      </c>
      <c r="I404" s="2">
        <f>IF($F$376="n/a",0,IF(I$378&lt;=$C404,0,IF(I$378&gt;($F$376+$C404),INDEX($D$390:$W$390,,$C404)-SUM($D404:H404),INDEX($D$390:$W$390,,$C404)/$F$376)))</f>
        <v>0</v>
      </c>
      <c r="J404" s="2">
        <f>IF($F$376="n/a",0,IF(J$378&lt;=$C404,0,IF(J$378&gt;($F$376+$C404),INDEX($D$390:$W$390,,$C404)-SUM($D404:I404),INDEX($D$390:$W$390,,$C404)/$F$376)))</f>
        <v>0</v>
      </c>
      <c r="K404" s="2">
        <f>IF($F$376="n/a",0,IF(K$378&lt;=$C404,0,IF(K$378&gt;($F$376+$C404),INDEX($D$390:$W$390,,$C404)-SUM($D404:J404),INDEX($D$390:$W$390,,$C404)/$F$376)))</f>
        <v>0</v>
      </c>
      <c r="L404" s="2">
        <f>IF($F$376="n/a",0,IF(L$378&lt;=$C404,0,IF(L$378&gt;($F$376+$C404),INDEX($D$390:$W$390,,$C404)-SUM($D404:K404),INDEX($D$390:$W$390,,$C404)/$F$376)))</f>
        <v>0</v>
      </c>
      <c r="M404" s="2">
        <f>IF($F$376="n/a",0,IF(M$378&lt;=$C404,0,IF(M$378&gt;($F$376+$C404),INDEX($D$390:$W$390,,$C404)-SUM($D404:L404),INDEX($D$390:$W$390,,$C404)/$F$376)))</f>
        <v>0</v>
      </c>
      <c r="N404" s="2">
        <f>IF($F$376="n/a",0,IF(N$378&lt;=$C404,0,IF(N$378&gt;($F$376+$C404),INDEX($D$390:$W$390,,$C404)-SUM($D404:M404),INDEX($D$390:$W$390,,$C404)/$F$376)))</f>
        <v>0</v>
      </c>
      <c r="O404" s="2">
        <f>IF($F$376="n/a",0,IF(O$378&lt;=$C404,0,IF(O$378&gt;($F$376+$C404),INDEX($D$390:$W$390,,$C404)-SUM($D404:N404),INDEX($D$390:$W$390,,$C404)/$F$376)))</f>
        <v>0</v>
      </c>
      <c r="P404" s="2">
        <f>IF($F$376="n/a",0,IF(P$378&lt;=$C404,0,IF(P$378&gt;($F$376+$C404),INDEX($D$390:$W$390,,$C404)-SUM($D404:O404),INDEX($D$390:$W$390,,$C404)/$F$376)))</f>
        <v>0</v>
      </c>
      <c r="Q404" s="2">
        <f>IF($F$376="n/a",0,IF(Q$378&lt;=$C404,0,IF(Q$378&gt;($F$376+$C404),INDEX($D$390:$W$390,,$C404)-SUM($D404:P404),INDEX($D$390:$W$390,,$C404)/$F$376)))</f>
        <v>0</v>
      </c>
      <c r="R404" s="2">
        <f>IF($F$376="n/a",0,IF(R$378&lt;=$C404,0,IF(R$378&gt;($F$376+$C404),INDEX($D$390:$W$390,,$C404)-SUM($D404:Q404),INDEX($D$390:$W$390,,$C404)/$F$376)))</f>
        <v>0</v>
      </c>
      <c r="S404" s="2">
        <f>IF($F$376="n/a",0,IF(S$378&lt;=$C404,0,IF(S$378&gt;($F$376+$C404),INDEX($D$390:$W$390,,$C404)-SUM($D404:R404),INDEX($D$390:$W$390,,$C404)/$F$376)))</f>
        <v>0</v>
      </c>
      <c r="T404" s="2">
        <f>IF($F$376="n/a",0,IF(T$378&lt;=$C404,0,IF(T$378&gt;($F$376+$C404),INDEX($D$390:$W$390,,$C404)-SUM($D404:S404),INDEX($D$390:$W$390,,$C404)/$F$376)))</f>
        <v>0</v>
      </c>
      <c r="U404" s="2">
        <f>IF($F$376="n/a",0,IF(U$378&lt;=$C404,0,IF(U$378&gt;($F$376+$C404),INDEX($D$390:$W$390,,$C404)-SUM($D404:T404),INDEX($D$390:$W$390,,$C404)/$F$376)))</f>
        <v>0</v>
      </c>
      <c r="V404" s="2">
        <f>IF($F$376="n/a",0,IF(V$378&lt;=$C404,0,IF(V$378&gt;($F$376+$C404),INDEX($D$390:$W$390,,$C404)-SUM($D404:U404),INDEX($D$390:$W$390,,$C404)/$F$376)))</f>
        <v>0</v>
      </c>
      <c r="W404" s="2">
        <f>IF($F$376="n/a",0,IF(W$378&lt;=$C404,0,IF(W$378&gt;($F$376+$C404),INDEX($D$390:$W$390,,$C404)-SUM($D404:V404),INDEX($D$390:$W$390,,$C404)/$F$376)))</f>
        <v>0</v>
      </c>
      <c r="X404" s="2">
        <f>IF($F$376="n/a",0,IF(X$378&lt;=$C404,0,IF(X$378&gt;($F$376+$C404),INDEX($D$390:$W$390,,$C404)-SUM($D404:W404),INDEX($D$390:$W$390,,$C404)/$F$376)))</f>
        <v>0</v>
      </c>
      <c r="Y404" s="2">
        <f>IF($F$376="n/a",0,IF(Y$378&lt;=$C404,0,IF(Y$378&gt;($F$376+$C404),INDEX($D$390:$W$390,,$C404)-SUM($D404:X404),INDEX($D$390:$W$390,,$C404)/$F$376)))</f>
        <v>0</v>
      </c>
      <c r="Z404" s="2">
        <f>IF($F$376="n/a",0,IF(Z$378&lt;=$C404,0,IF(Z$378&gt;($F$376+$C404),INDEX($D$390:$W$390,,$C404)-SUM($D404:Y404),INDEX($D$390:$W$390,,$C404)/$F$376)))</f>
        <v>0</v>
      </c>
      <c r="AA404" s="2">
        <f>IF($F$376="n/a",0,IF(AA$378&lt;=$C404,0,IF(AA$378&gt;($F$376+$C404),INDEX($D$390:$W$390,,$C404)-SUM($D404:Z404),INDEX($D$390:$W$390,,$C404)/$F$376)))</f>
        <v>0</v>
      </c>
      <c r="AB404" s="2">
        <f>IF($F$376="n/a",0,IF(AB$378&lt;=$C404,0,IF(AB$378&gt;($F$376+$C404),INDEX($D$390:$W$390,,$C404)-SUM($D404:AA404),INDEX($D$390:$W$390,,$C404)/$F$376)))</f>
        <v>0</v>
      </c>
      <c r="AC404" s="2">
        <f>IF($F$376="n/a",0,IF(AC$378&lt;=$C404,0,IF(AC$378&gt;($F$376+$C404),INDEX($D$390:$W$390,,$C404)-SUM($D404:AB404),INDEX($D$390:$W$390,,$C404)/$F$376)))</f>
        <v>0</v>
      </c>
      <c r="AD404" s="2">
        <f>IF($F$376="n/a",0,IF(AD$378&lt;=$C404,0,IF(AD$378&gt;($F$376+$C404),INDEX($D$390:$W$390,,$C404)-SUM($D404:AC404),INDEX($D$390:$W$390,,$C404)/$F$376)))</f>
        <v>0</v>
      </c>
      <c r="AE404" s="2">
        <f>IF($F$376="n/a",0,IF(AE$378&lt;=$C404,0,IF(AE$378&gt;($F$376+$C404),INDEX($D$390:$W$390,,$C404)-SUM($D404:AD404),INDEX($D$390:$W$390,,$C404)/$F$376)))</f>
        <v>0</v>
      </c>
      <c r="AF404" s="2">
        <f>IF($F$376="n/a",0,IF(AF$378&lt;=$C404,0,IF(AF$378&gt;($F$376+$C404),INDEX($D$390:$W$390,,$C404)-SUM($D404:AE404),INDEX($D$390:$W$390,,$C404)/$F$376)))</f>
        <v>0</v>
      </c>
      <c r="AG404" s="2">
        <f>IF($F$376="n/a",0,IF(AG$378&lt;=$C404,0,IF(AG$378&gt;($F$376+$C404),INDEX($D$390:$W$390,,$C404)-SUM($D404:AF404),INDEX($D$390:$W$390,,$C404)/$F$376)))</f>
        <v>0</v>
      </c>
      <c r="AH404" s="2">
        <f>IF($F$376="n/a",0,IF(AH$378&lt;=$C404,0,IF(AH$378&gt;($F$376+$C404),INDEX($D$390:$W$390,,$C404)-SUM($D404:AG404),INDEX($D$390:$W$390,,$C404)/$F$376)))</f>
        <v>0</v>
      </c>
      <c r="AI404" s="2">
        <f>IF($F$376="n/a",0,IF(AI$378&lt;=$C404,0,IF(AI$378&gt;($F$376+$C404),INDEX($D$390:$W$390,,$C404)-SUM($D404:AH404),INDEX($D$390:$W$390,,$C404)/$F$376)))</f>
        <v>0</v>
      </c>
      <c r="AJ404" s="2">
        <f>IF($F$376="n/a",0,IF(AJ$378&lt;=$C404,0,IF(AJ$378&gt;($F$376+$C404),INDEX($D$390:$W$390,,$C404)-SUM($D404:AI404),INDEX($D$390:$W$390,,$C404)/$F$376)))</f>
        <v>0</v>
      </c>
      <c r="AK404" s="2">
        <f>IF($F$376="n/a",0,IF(AK$378&lt;=$C404,0,IF(AK$378&gt;($F$376+$C404),INDEX($D$390:$W$390,,$C404)-SUM($D404:AJ404),INDEX($D$390:$W$390,,$C404)/$F$376)))</f>
        <v>0</v>
      </c>
      <c r="AL404" s="2">
        <f>IF($F$376="n/a",0,IF(AL$378&lt;=$C404,0,IF(AL$378&gt;($F$376+$C404),INDEX($D$390:$W$390,,$C404)-SUM($D404:AK404),INDEX($D$390:$W$390,,$C404)/$F$376)))</f>
        <v>0</v>
      </c>
      <c r="AM404" s="2">
        <f>IF($F$376="n/a",0,IF(AM$378&lt;=$C404,0,IF(AM$378&gt;($F$376+$C404),INDEX($D$390:$W$390,,$C404)-SUM($D404:AL404),INDEX($D$390:$W$390,,$C404)/$F$376)))</f>
        <v>0</v>
      </c>
      <c r="AN404" s="2">
        <f>IF($F$376="n/a",0,IF(AN$378&lt;=$C404,0,IF(AN$378&gt;($F$376+$C404),INDEX($D$390:$W$390,,$C404)-SUM($D404:AM404),INDEX($D$390:$W$390,,$C404)/$F$376)))</f>
        <v>0</v>
      </c>
      <c r="AO404" s="2">
        <f>IF($F$376="n/a",0,IF(AO$378&lt;=$C404,0,IF(AO$378&gt;($F$376+$C404),INDEX($D$390:$W$390,,$C404)-SUM($D404:AN404),INDEX($D$390:$W$390,,$C404)/$F$376)))</f>
        <v>0</v>
      </c>
      <c r="AP404" s="2">
        <f>IF($F$376="n/a",0,IF(AP$378&lt;=$C404,0,IF(AP$378&gt;($F$376+$C404),INDEX($D$390:$W$390,,$C404)-SUM($D404:AO404),INDEX($D$390:$W$390,,$C404)/$F$376)))</f>
        <v>0</v>
      </c>
      <c r="AQ404" s="2">
        <f>IF($F$376="n/a",0,IF(AQ$378&lt;=$C404,0,IF(AQ$378&gt;($F$376+$C404),INDEX($D$390:$W$390,,$C404)-SUM($D404:AP404),INDEX($D$390:$W$390,,$C404)/$F$376)))</f>
        <v>0</v>
      </c>
      <c r="AR404" s="2">
        <f>IF($F$376="n/a",0,IF(AR$378&lt;=$C404,0,IF(AR$378&gt;($F$376+$C404),INDEX($D$390:$W$390,,$C404)-SUM($D404:AQ404),INDEX($D$390:$W$390,,$C404)/$F$376)))</f>
        <v>0</v>
      </c>
      <c r="AS404" s="2">
        <f>IF($F$376="n/a",0,IF(AS$378&lt;=$C404,0,IF(AS$378&gt;($F$376+$C404),INDEX($D$390:$W$390,,$C404)-SUM($D404:AR404),INDEX($D$390:$W$390,,$C404)/$F$376)))</f>
        <v>0</v>
      </c>
      <c r="AT404" s="2">
        <f>IF($F$376="n/a",0,IF(AT$378&lt;=$C404,0,IF(AT$378&gt;($F$376+$C404),INDEX($D$390:$W$390,,$C404)-SUM($D404:AS404),INDEX($D$390:$W$390,,$C404)/$F$376)))</f>
        <v>0</v>
      </c>
      <c r="AU404" s="2">
        <f>IF($F$376="n/a",0,IF(AU$378&lt;=$C404,0,IF(AU$378&gt;($F$376+$C404),INDEX($D$390:$W$390,,$C404)-SUM($D404:AT404),INDEX($D$390:$W$390,,$C404)/$F$376)))</f>
        <v>0</v>
      </c>
      <c r="AV404" s="2">
        <f>IF($F$376="n/a",0,IF(AV$378&lt;=$C404,0,IF(AV$378&gt;($F$376+$C404),INDEX($D$390:$W$390,,$C404)-SUM($D404:AU404),INDEX($D$390:$W$390,,$C404)/$F$376)))</f>
        <v>0</v>
      </c>
      <c r="AW404" s="2">
        <f>IF($F$376="n/a",0,IF(AW$378&lt;=$C404,0,IF(AW$378&gt;($F$376+$C404),INDEX($D$390:$W$390,,$C404)-SUM($D404:AV404),INDEX($D$390:$W$390,,$C404)/$F$376)))</f>
        <v>0</v>
      </c>
      <c r="AX404" s="2">
        <f>IF($F$376="n/a",0,IF(AX$378&lt;=$C404,0,IF(AX$378&gt;($F$376+$C404),INDEX($D$390:$W$390,,$C404)-SUM($D404:AW404),INDEX($D$390:$W$390,,$C404)/$F$376)))</f>
        <v>0</v>
      </c>
      <c r="AY404" s="2">
        <f>IF($F$376="n/a",0,IF(AY$378&lt;=$C404,0,IF(AY$378&gt;($F$376+$C404),INDEX($D$390:$W$390,,$C404)-SUM($D404:AX404),INDEX($D$390:$W$390,,$C404)/$F$376)))</f>
        <v>0</v>
      </c>
      <c r="AZ404" s="2">
        <f>IF($F$376="n/a",0,IF(AZ$378&lt;=$C404,0,IF(AZ$378&gt;($F$376+$C404),INDEX($D$390:$W$390,,$C404)-SUM($D404:AY404),INDEX($D$390:$W$390,,$C404)/$F$376)))</f>
        <v>0</v>
      </c>
      <c r="BA404" s="2">
        <f>IF($F$376="n/a",0,IF(BA$378&lt;=$C404,0,IF(BA$378&gt;($F$376+$C404),INDEX($D$390:$W$390,,$C404)-SUM($D404:AZ404),INDEX($D$390:$W$390,,$C404)/$F$376)))</f>
        <v>0</v>
      </c>
      <c r="BB404" s="2">
        <f>IF($F$376="n/a",0,IF(BB$378&lt;=$C404,0,IF(BB$378&gt;($F$376+$C404),INDEX($D$390:$W$390,,$C404)-SUM($D404:BA404),INDEX($D$390:$W$390,,$C404)/$F$376)))</f>
        <v>0</v>
      </c>
      <c r="BC404" s="2">
        <f>IF($F$376="n/a",0,IF(BC$378&lt;=$C404,0,IF(BC$378&gt;($F$376+$C404),INDEX($D$390:$W$390,,$C404)-SUM($D404:BB404),INDEX($D$390:$W$390,,$C404)/$F$376)))</f>
        <v>0</v>
      </c>
      <c r="BD404" s="2">
        <f>IF($F$376="n/a",0,IF(BD$378&lt;=$C404,0,IF(BD$378&gt;($F$376+$C404),INDEX($D$390:$W$390,,$C404)-SUM($D404:BC404),INDEX($D$390:$W$390,,$C404)/$F$376)))</f>
        <v>0</v>
      </c>
      <c r="BE404" s="2">
        <f>IF($F$376="n/a",0,IF(BE$378&lt;=$C404,0,IF(BE$378&gt;($F$376+$C404),INDEX($D$390:$W$390,,$C404)-SUM($D404:BD404),INDEX($D$390:$W$390,,$C404)/$F$376)))</f>
        <v>0</v>
      </c>
      <c r="BF404" s="2">
        <f>IF($F$376="n/a",0,IF(BF$378&lt;=$C404,0,IF(BF$378&gt;($F$376+$C404),INDEX($D$390:$W$390,,$C404)-SUM($D404:BE404),INDEX($D$390:$W$390,,$C404)/$F$376)))</f>
        <v>0</v>
      </c>
      <c r="BG404" s="2">
        <f>IF($F$376="n/a",0,IF(BG$378&lt;=$C404,0,IF(BG$378&gt;($F$376+$C404),INDEX($D$390:$W$390,,$C404)-SUM($D404:BF404),INDEX($D$390:$W$390,,$C404)/$F$376)))</f>
        <v>0</v>
      </c>
      <c r="BH404" s="2">
        <f>IF($F$376="n/a",0,IF(BH$378&lt;=$C404,0,IF(BH$378&gt;($F$376+$C404),INDEX($D$390:$W$390,,$C404)-SUM($D404:BG404),INDEX($D$390:$W$390,,$C404)/$F$376)))</f>
        <v>0</v>
      </c>
      <c r="BI404" s="2">
        <f>IF($F$376="n/a",0,IF(BI$378&lt;=$C404,0,IF(BI$378&gt;($F$376+$C404),INDEX($D$390:$W$390,,$C404)-SUM($D404:BH404),INDEX($D$390:$W$390,,$C404)/$F$376)))</f>
        <v>0</v>
      </c>
      <c r="BJ404" s="2">
        <f>IF($F$376="n/a",0,IF(BJ$378&lt;=$C404,0,IF(BJ$378&gt;($F$376+$C404),INDEX($D$390:$W$390,,$C404)-SUM($D404:BI404),INDEX($D$390:$W$390,,$C404)/$F$376)))</f>
        <v>0</v>
      </c>
      <c r="BK404" s="2">
        <f>IF($F$376="n/a",0,IF(BK$378&lt;=$C404,0,IF(BK$378&gt;($F$376+$C404),INDEX($D$390:$W$390,,$C404)-SUM($D404:BJ404),INDEX($D$390:$W$390,,$C404)/$F$376)))</f>
        <v>0</v>
      </c>
      <c r="BL404" s="2">
        <f>IF($F$376="n/a",0,IF(BL$378&lt;=$C404,0,IF(BL$378&gt;($F$376+$C404),INDEX($D$390:$W$390,,$C404)-SUM($D404:BK404),INDEX($D$390:$W$390,,$C404)/$F$376)))</f>
        <v>0</v>
      </c>
      <c r="BM404" s="2">
        <f>IF($F$376="n/a",0,IF(BM$378&lt;=$C404,0,IF(BM$378&gt;($F$376+$C404),INDEX($D$390:$W$390,,$C404)-SUM($D404:BL404),INDEX($D$390:$W$390,,$C404)/$F$376)))</f>
        <v>0</v>
      </c>
      <c r="BN404" s="2">
        <f>IF($F$376="n/a",0,IF(BN$378&lt;=$C404,0,IF(BN$378&gt;($F$376+$C404),INDEX($D$390:$W$390,,$C404)-SUM($D404:BM404),INDEX($D$390:$W$390,,$C404)/$F$376)))</f>
        <v>0</v>
      </c>
      <c r="BO404" s="2">
        <f>IF($F$376="n/a",0,IF(BO$378&lt;=$C404,0,IF(BO$378&gt;($F$376+$C404),INDEX($D$390:$W$390,,$C404)-SUM($D404:BN404),INDEX($D$390:$W$390,,$C404)/$F$376)))</f>
        <v>0</v>
      </c>
      <c r="BP404" s="2">
        <f>IF($F$376="n/a",0,IF(BP$378&lt;=$C404,0,IF(BP$378&gt;($F$376+$C404),INDEX($D$390:$W$390,,$C404)-SUM($D404:BO404),INDEX($D$390:$W$390,,$C404)/$F$376)))</f>
        <v>0</v>
      </c>
      <c r="BQ404" s="2">
        <f>IF($F$376="n/a",0,IF(BQ$378&lt;=$C404,0,IF(BQ$378&gt;($F$376+$C404),INDEX($D$390:$W$390,,$C404)-SUM($D404:BP404),INDEX($D$390:$W$390,,$C404)/$F$376)))</f>
        <v>0</v>
      </c>
      <c r="BR404" s="2">
        <f>IF($F$376="n/a",0,IF(BR$378&lt;=$C404,0,IF(BR$378&gt;($F$376+$C404),INDEX($D$390:$W$390,,$C404)-SUM($D404:BQ404),INDEX($D$390:$W$390,,$C404)/$F$376)))</f>
        <v>0</v>
      </c>
      <c r="BS404" s="2">
        <f>IF($F$376="n/a",0,IF(BS$378&lt;=$C404,0,IF(BS$378&gt;($F$376+$C404),INDEX($D$390:$W$390,,$C404)-SUM($D404:BR404),INDEX($D$390:$W$390,,$C404)/$F$376)))</f>
        <v>0</v>
      </c>
    </row>
    <row r="405" spans="2:71" outlineLevel="1">
      <c r="B405" s="24">
        <v>2023</v>
      </c>
      <c r="C405" s="24">
        <v>13</v>
      </c>
      <c r="E405" s="2">
        <f>IF($F$376="n/a",0,IF(E$378&lt;=$C405,0,IF(E$378&gt;($F$376+$C405),INDEX($D$390:$W$390,,$C405)-SUM($D405:D405),INDEX($D$390:$W$390,,$C405)/$F$376)))</f>
        <v>0</v>
      </c>
      <c r="F405" s="2">
        <f>IF($F$376="n/a",0,IF(F$378&lt;=$C405,0,IF(F$378&gt;($F$376+$C405),INDEX($D$390:$W$390,,$C405)-SUM($D405:E405),INDEX($D$390:$W$390,,$C405)/$F$376)))</f>
        <v>0</v>
      </c>
      <c r="G405" s="2">
        <f>IF($F$376="n/a",0,IF(G$378&lt;=$C405,0,IF(G$378&gt;($F$376+$C405),INDEX($D$390:$W$390,,$C405)-SUM($D405:F405),INDEX($D$390:$W$390,,$C405)/$F$376)))</f>
        <v>0</v>
      </c>
      <c r="H405" s="2">
        <f>IF($F$376="n/a",0,IF(H$378&lt;=$C405,0,IF(H$378&gt;($F$376+$C405),INDEX($D$390:$W$390,,$C405)-SUM($D405:G405),INDEX($D$390:$W$390,,$C405)/$F$376)))</f>
        <v>0</v>
      </c>
      <c r="I405" s="2">
        <f>IF($F$376="n/a",0,IF(I$378&lt;=$C405,0,IF(I$378&gt;($F$376+$C405),INDEX($D$390:$W$390,,$C405)-SUM($D405:H405),INDEX($D$390:$W$390,,$C405)/$F$376)))</f>
        <v>0</v>
      </c>
      <c r="J405" s="2">
        <f>IF($F$376="n/a",0,IF(J$378&lt;=$C405,0,IF(J$378&gt;($F$376+$C405),INDEX($D$390:$W$390,,$C405)-SUM($D405:I405),INDEX($D$390:$W$390,,$C405)/$F$376)))</f>
        <v>0</v>
      </c>
      <c r="K405" s="2">
        <f>IF($F$376="n/a",0,IF(K$378&lt;=$C405,0,IF(K$378&gt;($F$376+$C405),INDEX($D$390:$W$390,,$C405)-SUM($D405:J405),INDEX($D$390:$W$390,,$C405)/$F$376)))</f>
        <v>0</v>
      </c>
      <c r="L405" s="2">
        <f>IF($F$376="n/a",0,IF(L$378&lt;=$C405,0,IF(L$378&gt;($F$376+$C405),INDEX($D$390:$W$390,,$C405)-SUM($D405:K405),INDEX($D$390:$W$390,,$C405)/$F$376)))</f>
        <v>0</v>
      </c>
      <c r="M405" s="2">
        <f>IF($F$376="n/a",0,IF(M$378&lt;=$C405,0,IF(M$378&gt;($F$376+$C405),INDEX($D$390:$W$390,,$C405)-SUM($D405:L405),INDEX($D$390:$W$390,,$C405)/$F$376)))</f>
        <v>0</v>
      </c>
      <c r="N405" s="2">
        <f>IF($F$376="n/a",0,IF(N$378&lt;=$C405,0,IF(N$378&gt;($F$376+$C405),INDEX($D$390:$W$390,,$C405)-SUM($D405:M405),INDEX($D$390:$W$390,,$C405)/$F$376)))</f>
        <v>0</v>
      </c>
      <c r="O405" s="2">
        <f>IF($F$376="n/a",0,IF(O$378&lt;=$C405,0,IF(O$378&gt;($F$376+$C405),INDEX($D$390:$W$390,,$C405)-SUM($D405:N405),INDEX($D$390:$W$390,,$C405)/$F$376)))</f>
        <v>0</v>
      </c>
      <c r="P405" s="2">
        <f>IF($F$376="n/a",0,IF(P$378&lt;=$C405,0,IF(P$378&gt;($F$376+$C405),INDEX($D$390:$W$390,,$C405)-SUM($D405:O405),INDEX($D$390:$W$390,,$C405)/$F$376)))</f>
        <v>0</v>
      </c>
      <c r="Q405" s="2">
        <f>IF($F$376="n/a",0,IF(Q$378&lt;=$C405,0,IF(Q$378&gt;($F$376+$C405),INDEX($D$390:$W$390,,$C405)-SUM($D405:P405),INDEX($D$390:$W$390,,$C405)/$F$376)))</f>
        <v>0</v>
      </c>
      <c r="R405" s="2">
        <f>IF($F$376="n/a",0,IF(R$378&lt;=$C405,0,IF(R$378&gt;($F$376+$C405),INDEX($D$390:$W$390,,$C405)-SUM($D405:Q405),INDEX($D$390:$W$390,,$C405)/$F$376)))</f>
        <v>0</v>
      </c>
      <c r="S405" s="2">
        <f>IF($F$376="n/a",0,IF(S$378&lt;=$C405,0,IF(S$378&gt;($F$376+$C405),INDEX($D$390:$W$390,,$C405)-SUM($D405:R405),INDEX($D$390:$W$390,,$C405)/$F$376)))</f>
        <v>0</v>
      </c>
      <c r="T405" s="2">
        <f>IF($F$376="n/a",0,IF(T$378&lt;=$C405,0,IF(T$378&gt;($F$376+$C405),INDEX($D$390:$W$390,,$C405)-SUM($D405:S405),INDEX($D$390:$W$390,,$C405)/$F$376)))</f>
        <v>0</v>
      </c>
      <c r="U405" s="2">
        <f>IF($F$376="n/a",0,IF(U$378&lt;=$C405,0,IF(U$378&gt;($F$376+$C405),INDEX($D$390:$W$390,,$C405)-SUM($D405:T405),INDEX($D$390:$W$390,,$C405)/$F$376)))</f>
        <v>0</v>
      </c>
      <c r="V405" s="2">
        <f>IF($F$376="n/a",0,IF(V$378&lt;=$C405,0,IF(V$378&gt;($F$376+$C405),INDEX($D$390:$W$390,,$C405)-SUM($D405:U405),INDEX($D$390:$W$390,,$C405)/$F$376)))</f>
        <v>0</v>
      </c>
      <c r="W405" s="2">
        <f>IF($F$376="n/a",0,IF(W$378&lt;=$C405,0,IF(W$378&gt;($F$376+$C405),INDEX($D$390:$W$390,,$C405)-SUM($D405:V405),INDEX($D$390:$W$390,,$C405)/$F$376)))</f>
        <v>0</v>
      </c>
      <c r="X405" s="2">
        <f>IF($F$376="n/a",0,IF(X$378&lt;=$C405,0,IF(X$378&gt;($F$376+$C405),INDEX($D$390:$W$390,,$C405)-SUM($D405:W405),INDEX($D$390:$W$390,,$C405)/$F$376)))</f>
        <v>0</v>
      </c>
      <c r="Y405" s="2">
        <f>IF($F$376="n/a",0,IF(Y$378&lt;=$C405,0,IF(Y$378&gt;($F$376+$C405),INDEX($D$390:$W$390,,$C405)-SUM($D405:X405),INDEX($D$390:$W$390,,$C405)/$F$376)))</f>
        <v>0</v>
      </c>
      <c r="Z405" s="2">
        <f>IF($F$376="n/a",0,IF(Z$378&lt;=$C405,0,IF(Z$378&gt;($F$376+$C405),INDEX($D$390:$W$390,,$C405)-SUM($D405:Y405),INDEX($D$390:$W$390,,$C405)/$F$376)))</f>
        <v>0</v>
      </c>
      <c r="AA405" s="2">
        <f>IF($F$376="n/a",0,IF(AA$378&lt;=$C405,0,IF(AA$378&gt;($F$376+$C405),INDEX($D$390:$W$390,,$C405)-SUM($D405:Z405),INDEX($D$390:$W$390,,$C405)/$F$376)))</f>
        <v>0</v>
      </c>
      <c r="AB405" s="2">
        <f>IF($F$376="n/a",0,IF(AB$378&lt;=$C405,0,IF(AB$378&gt;($F$376+$C405),INDEX($D$390:$W$390,,$C405)-SUM($D405:AA405),INDEX($D$390:$W$390,,$C405)/$F$376)))</f>
        <v>0</v>
      </c>
      <c r="AC405" s="2">
        <f>IF($F$376="n/a",0,IF(AC$378&lt;=$C405,0,IF(AC$378&gt;($F$376+$C405),INDEX($D$390:$W$390,,$C405)-SUM($D405:AB405),INDEX($D$390:$W$390,,$C405)/$F$376)))</f>
        <v>0</v>
      </c>
      <c r="AD405" s="2">
        <f>IF($F$376="n/a",0,IF(AD$378&lt;=$C405,0,IF(AD$378&gt;($F$376+$C405),INDEX($D$390:$W$390,,$C405)-SUM($D405:AC405),INDEX($D$390:$W$390,,$C405)/$F$376)))</f>
        <v>0</v>
      </c>
      <c r="AE405" s="2">
        <f>IF($F$376="n/a",0,IF(AE$378&lt;=$C405,0,IF(AE$378&gt;($F$376+$C405),INDEX($D$390:$W$390,,$C405)-SUM($D405:AD405),INDEX($D$390:$W$390,,$C405)/$F$376)))</f>
        <v>0</v>
      </c>
      <c r="AF405" s="2">
        <f>IF($F$376="n/a",0,IF(AF$378&lt;=$C405,0,IF(AF$378&gt;($F$376+$C405),INDEX($D$390:$W$390,,$C405)-SUM($D405:AE405),INDEX($D$390:$W$390,,$C405)/$F$376)))</f>
        <v>0</v>
      </c>
      <c r="AG405" s="2">
        <f>IF($F$376="n/a",0,IF(AG$378&lt;=$C405,0,IF(AG$378&gt;($F$376+$C405),INDEX($D$390:$W$390,,$C405)-SUM($D405:AF405),INDEX($D$390:$W$390,,$C405)/$F$376)))</f>
        <v>0</v>
      </c>
      <c r="AH405" s="2">
        <f>IF($F$376="n/a",0,IF(AH$378&lt;=$C405,0,IF(AH$378&gt;($F$376+$C405),INDEX($D$390:$W$390,,$C405)-SUM($D405:AG405),INDEX($D$390:$W$390,,$C405)/$F$376)))</f>
        <v>0</v>
      </c>
      <c r="AI405" s="2">
        <f>IF($F$376="n/a",0,IF(AI$378&lt;=$C405,0,IF(AI$378&gt;($F$376+$C405),INDEX($D$390:$W$390,,$C405)-SUM($D405:AH405),INDEX($D$390:$W$390,,$C405)/$F$376)))</f>
        <v>0</v>
      </c>
      <c r="AJ405" s="2">
        <f>IF($F$376="n/a",0,IF(AJ$378&lt;=$C405,0,IF(AJ$378&gt;($F$376+$C405),INDEX($D$390:$W$390,,$C405)-SUM($D405:AI405),INDEX($D$390:$W$390,,$C405)/$F$376)))</f>
        <v>0</v>
      </c>
      <c r="AK405" s="2">
        <f>IF($F$376="n/a",0,IF(AK$378&lt;=$C405,0,IF(AK$378&gt;($F$376+$C405),INDEX($D$390:$W$390,,$C405)-SUM($D405:AJ405),INDEX($D$390:$W$390,,$C405)/$F$376)))</f>
        <v>0</v>
      </c>
      <c r="AL405" s="2">
        <f>IF($F$376="n/a",0,IF(AL$378&lt;=$C405,0,IF(AL$378&gt;($F$376+$C405),INDEX($D$390:$W$390,,$C405)-SUM($D405:AK405),INDEX($D$390:$W$390,,$C405)/$F$376)))</f>
        <v>0</v>
      </c>
      <c r="AM405" s="2">
        <f>IF($F$376="n/a",0,IF(AM$378&lt;=$C405,0,IF(AM$378&gt;($F$376+$C405),INDEX($D$390:$W$390,,$C405)-SUM($D405:AL405),INDEX($D$390:$W$390,,$C405)/$F$376)))</f>
        <v>0</v>
      </c>
      <c r="AN405" s="2">
        <f>IF($F$376="n/a",0,IF(AN$378&lt;=$C405,0,IF(AN$378&gt;($F$376+$C405),INDEX($D$390:$W$390,,$C405)-SUM($D405:AM405),INDEX($D$390:$W$390,,$C405)/$F$376)))</f>
        <v>0</v>
      </c>
      <c r="AO405" s="2">
        <f>IF($F$376="n/a",0,IF(AO$378&lt;=$C405,0,IF(AO$378&gt;($F$376+$C405),INDEX($D$390:$W$390,,$C405)-SUM($D405:AN405),INDEX($D$390:$W$390,,$C405)/$F$376)))</f>
        <v>0</v>
      </c>
      <c r="AP405" s="2">
        <f>IF($F$376="n/a",0,IF(AP$378&lt;=$C405,0,IF(AP$378&gt;($F$376+$C405),INDEX($D$390:$W$390,,$C405)-SUM($D405:AO405),INDEX($D$390:$W$390,,$C405)/$F$376)))</f>
        <v>0</v>
      </c>
      <c r="AQ405" s="2">
        <f>IF($F$376="n/a",0,IF(AQ$378&lt;=$C405,0,IF(AQ$378&gt;($F$376+$C405),INDEX($D$390:$W$390,,$C405)-SUM($D405:AP405),INDEX($D$390:$W$390,,$C405)/$F$376)))</f>
        <v>0</v>
      </c>
      <c r="AR405" s="2">
        <f>IF($F$376="n/a",0,IF(AR$378&lt;=$C405,0,IF(AR$378&gt;($F$376+$C405),INDEX($D$390:$W$390,,$C405)-SUM($D405:AQ405),INDEX($D$390:$W$390,,$C405)/$F$376)))</f>
        <v>0</v>
      </c>
      <c r="AS405" s="2">
        <f>IF($F$376="n/a",0,IF(AS$378&lt;=$C405,0,IF(AS$378&gt;($F$376+$C405),INDEX($D$390:$W$390,,$C405)-SUM($D405:AR405),INDEX($D$390:$W$390,,$C405)/$F$376)))</f>
        <v>0</v>
      </c>
      <c r="AT405" s="2">
        <f>IF($F$376="n/a",0,IF(AT$378&lt;=$C405,0,IF(AT$378&gt;($F$376+$C405),INDEX($D$390:$W$390,,$C405)-SUM($D405:AS405),INDEX($D$390:$W$390,,$C405)/$F$376)))</f>
        <v>0</v>
      </c>
      <c r="AU405" s="2">
        <f>IF($F$376="n/a",0,IF(AU$378&lt;=$C405,0,IF(AU$378&gt;($F$376+$C405),INDEX($D$390:$W$390,,$C405)-SUM($D405:AT405),INDEX($D$390:$W$390,,$C405)/$F$376)))</f>
        <v>0</v>
      </c>
      <c r="AV405" s="2">
        <f>IF($F$376="n/a",0,IF(AV$378&lt;=$C405,0,IF(AV$378&gt;($F$376+$C405),INDEX($D$390:$W$390,,$C405)-SUM($D405:AU405),INDEX($D$390:$W$390,,$C405)/$F$376)))</f>
        <v>0</v>
      </c>
      <c r="AW405" s="2">
        <f>IF($F$376="n/a",0,IF(AW$378&lt;=$C405,0,IF(AW$378&gt;($F$376+$C405),INDEX($D$390:$W$390,,$C405)-SUM($D405:AV405),INDEX($D$390:$W$390,,$C405)/$F$376)))</f>
        <v>0</v>
      </c>
      <c r="AX405" s="2">
        <f>IF($F$376="n/a",0,IF(AX$378&lt;=$C405,0,IF(AX$378&gt;($F$376+$C405),INDEX($D$390:$W$390,,$C405)-SUM($D405:AW405),INDEX($D$390:$W$390,,$C405)/$F$376)))</f>
        <v>0</v>
      </c>
      <c r="AY405" s="2">
        <f>IF($F$376="n/a",0,IF(AY$378&lt;=$C405,0,IF(AY$378&gt;($F$376+$C405),INDEX($D$390:$W$390,,$C405)-SUM($D405:AX405),INDEX($D$390:$W$390,,$C405)/$F$376)))</f>
        <v>0</v>
      </c>
      <c r="AZ405" s="2">
        <f>IF($F$376="n/a",0,IF(AZ$378&lt;=$C405,0,IF(AZ$378&gt;($F$376+$C405),INDEX($D$390:$W$390,,$C405)-SUM($D405:AY405),INDEX($D$390:$W$390,,$C405)/$F$376)))</f>
        <v>0</v>
      </c>
      <c r="BA405" s="2">
        <f>IF($F$376="n/a",0,IF(BA$378&lt;=$C405,0,IF(BA$378&gt;($F$376+$C405),INDEX($D$390:$W$390,,$C405)-SUM($D405:AZ405),INDEX($D$390:$W$390,,$C405)/$F$376)))</f>
        <v>0</v>
      </c>
      <c r="BB405" s="2">
        <f>IF($F$376="n/a",0,IF(BB$378&lt;=$C405,0,IF(BB$378&gt;($F$376+$C405),INDEX($D$390:$W$390,,$C405)-SUM($D405:BA405),INDEX($D$390:$W$390,,$C405)/$F$376)))</f>
        <v>0</v>
      </c>
      <c r="BC405" s="2">
        <f>IF($F$376="n/a",0,IF(BC$378&lt;=$C405,0,IF(BC$378&gt;($F$376+$C405),INDEX($D$390:$W$390,,$C405)-SUM($D405:BB405),INDEX($D$390:$W$390,,$C405)/$F$376)))</f>
        <v>0</v>
      </c>
      <c r="BD405" s="2">
        <f>IF($F$376="n/a",0,IF(BD$378&lt;=$C405,0,IF(BD$378&gt;($F$376+$C405),INDEX($D$390:$W$390,,$C405)-SUM($D405:BC405),INDEX($D$390:$W$390,,$C405)/$F$376)))</f>
        <v>0</v>
      </c>
      <c r="BE405" s="2">
        <f>IF($F$376="n/a",0,IF(BE$378&lt;=$C405,0,IF(BE$378&gt;($F$376+$C405),INDEX($D$390:$W$390,,$C405)-SUM($D405:BD405),INDEX($D$390:$W$390,,$C405)/$F$376)))</f>
        <v>0</v>
      </c>
      <c r="BF405" s="2">
        <f>IF($F$376="n/a",0,IF(BF$378&lt;=$C405,0,IF(BF$378&gt;($F$376+$C405),INDEX($D$390:$W$390,,$C405)-SUM($D405:BE405),INDEX($D$390:$W$390,,$C405)/$F$376)))</f>
        <v>0</v>
      </c>
      <c r="BG405" s="2">
        <f>IF($F$376="n/a",0,IF(BG$378&lt;=$C405,0,IF(BG$378&gt;($F$376+$C405),INDEX($D$390:$W$390,,$C405)-SUM($D405:BF405),INDEX($D$390:$W$390,,$C405)/$F$376)))</f>
        <v>0</v>
      </c>
      <c r="BH405" s="2">
        <f>IF($F$376="n/a",0,IF(BH$378&lt;=$C405,0,IF(BH$378&gt;($F$376+$C405),INDEX($D$390:$W$390,,$C405)-SUM($D405:BG405),INDEX($D$390:$W$390,,$C405)/$F$376)))</f>
        <v>0</v>
      </c>
      <c r="BI405" s="2">
        <f>IF($F$376="n/a",0,IF(BI$378&lt;=$C405,0,IF(BI$378&gt;($F$376+$C405),INDEX($D$390:$W$390,,$C405)-SUM($D405:BH405),INDEX($D$390:$W$390,,$C405)/$F$376)))</f>
        <v>0</v>
      </c>
      <c r="BJ405" s="2">
        <f>IF($F$376="n/a",0,IF(BJ$378&lt;=$C405,0,IF(BJ$378&gt;($F$376+$C405),INDEX($D$390:$W$390,,$C405)-SUM($D405:BI405),INDEX($D$390:$W$390,,$C405)/$F$376)))</f>
        <v>0</v>
      </c>
      <c r="BK405" s="2">
        <f>IF($F$376="n/a",0,IF(BK$378&lt;=$C405,0,IF(BK$378&gt;($F$376+$C405),INDEX($D$390:$W$390,,$C405)-SUM($D405:BJ405),INDEX($D$390:$W$390,,$C405)/$F$376)))</f>
        <v>0</v>
      </c>
      <c r="BL405" s="2">
        <f>IF($F$376="n/a",0,IF(BL$378&lt;=$C405,0,IF(BL$378&gt;($F$376+$C405),INDEX($D$390:$W$390,,$C405)-SUM($D405:BK405),INDEX($D$390:$W$390,,$C405)/$F$376)))</f>
        <v>0</v>
      </c>
      <c r="BM405" s="2">
        <f>IF($F$376="n/a",0,IF(BM$378&lt;=$C405,0,IF(BM$378&gt;($F$376+$C405),INDEX($D$390:$W$390,,$C405)-SUM($D405:BL405),INDEX($D$390:$W$390,,$C405)/$F$376)))</f>
        <v>0</v>
      </c>
      <c r="BN405" s="2">
        <f>IF($F$376="n/a",0,IF(BN$378&lt;=$C405,0,IF(BN$378&gt;($F$376+$C405),INDEX($D$390:$W$390,,$C405)-SUM($D405:BM405),INDEX($D$390:$W$390,,$C405)/$F$376)))</f>
        <v>0</v>
      </c>
      <c r="BO405" s="2">
        <f>IF($F$376="n/a",0,IF(BO$378&lt;=$C405,0,IF(BO$378&gt;($F$376+$C405),INDEX($D$390:$W$390,,$C405)-SUM($D405:BN405),INDEX($D$390:$W$390,,$C405)/$F$376)))</f>
        <v>0</v>
      </c>
      <c r="BP405" s="2">
        <f>IF($F$376="n/a",0,IF(BP$378&lt;=$C405,0,IF(BP$378&gt;($F$376+$C405),INDEX($D$390:$W$390,,$C405)-SUM($D405:BO405),INDEX($D$390:$W$390,,$C405)/$F$376)))</f>
        <v>0</v>
      </c>
      <c r="BQ405" s="2">
        <f>IF($F$376="n/a",0,IF(BQ$378&lt;=$C405,0,IF(BQ$378&gt;($F$376+$C405),INDEX($D$390:$W$390,,$C405)-SUM($D405:BP405),INDEX($D$390:$W$390,,$C405)/$F$376)))</f>
        <v>0</v>
      </c>
      <c r="BR405" s="2">
        <f>IF($F$376="n/a",0,IF(BR$378&lt;=$C405,0,IF(BR$378&gt;($F$376+$C405),INDEX($D$390:$W$390,,$C405)-SUM($D405:BQ405),INDEX($D$390:$W$390,,$C405)/$F$376)))</f>
        <v>0</v>
      </c>
      <c r="BS405" s="2">
        <f>IF($F$376="n/a",0,IF(BS$378&lt;=$C405,0,IF(BS$378&gt;($F$376+$C405),INDEX($D$390:$W$390,,$C405)-SUM($D405:BR405),INDEX($D$390:$W$390,,$C405)/$F$376)))</f>
        <v>0</v>
      </c>
    </row>
    <row r="406" spans="2:71" outlineLevel="1">
      <c r="B406" s="24">
        <v>2024</v>
      </c>
      <c r="C406" s="24">
        <v>14</v>
      </c>
      <c r="E406" s="2">
        <f>IF($F$376="n/a",0,IF(E$378&lt;=$C406,0,IF(E$378&gt;($F$376+$C406),INDEX($D$390:$W$390,,$C406)-SUM($D406:D406),INDEX($D$390:$W$390,,$C406)/$F$376)))</f>
        <v>0</v>
      </c>
      <c r="F406" s="2">
        <f>IF($F$376="n/a",0,IF(F$378&lt;=$C406,0,IF(F$378&gt;($F$376+$C406),INDEX($D$390:$W$390,,$C406)-SUM($D406:E406),INDEX($D$390:$W$390,,$C406)/$F$376)))</f>
        <v>0</v>
      </c>
      <c r="G406" s="2">
        <f>IF($F$376="n/a",0,IF(G$378&lt;=$C406,0,IF(G$378&gt;($F$376+$C406),INDEX($D$390:$W$390,,$C406)-SUM($D406:F406),INDEX($D$390:$W$390,,$C406)/$F$376)))</f>
        <v>0</v>
      </c>
      <c r="H406" s="2">
        <f>IF($F$376="n/a",0,IF(H$378&lt;=$C406,0,IF(H$378&gt;($F$376+$C406),INDEX($D$390:$W$390,,$C406)-SUM($D406:G406),INDEX($D$390:$W$390,,$C406)/$F$376)))</f>
        <v>0</v>
      </c>
      <c r="I406" s="2">
        <f>IF($F$376="n/a",0,IF(I$378&lt;=$C406,0,IF(I$378&gt;($F$376+$C406),INDEX($D$390:$W$390,,$C406)-SUM($D406:H406),INDEX($D$390:$W$390,,$C406)/$F$376)))</f>
        <v>0</v>
      </c>
      <c r="J406" s="2">
        <f>IF($F$376="n/a",0,IF(J$378&lt;=$C406,0,IF(J$378&gt;($F$376+$C406),INDEX($D$390:$W$390,,$C406)-SUM($D406:I406),INDEX($D$390:$W$390,,$C406)/$F$376)))</f>
        <v>0</v>
      </c>
      <c r="K406" s="2">
        <f>IF($F$376="n/a",0,IF(K$378&lt;=$C406,0,IF(K$378&gt;($F$376+$C406),INDEX($D$390:$W$390,,$C406)-SUM($D406:J406),INDEX($D$390:$W$390,,$C406)/$F$376)))</f>
        <v>0</v>
      </c>
      <c r="L406" s="2">
        <f>IF($F$376="n/a",0,IF(L$378&lt;=$C406,0,IF(L$378&gt;($F$376+$C406),INDEX($D$390:$W$390,,$C406)-SUM($D406:K406),INDEX($D$390:$W$390,,$C406)/$F$376)))</f>
        <v>0</v>
      </c>
      <c r="M406" s="2">
        <f>IF($F$376="n/a",0,IF(M$378&lt;=$C406,0,IF(M$378&gt;($F$376+$C406),INDEX($D$390:$W$390,,$C406)-SUM($D406:L406),INDEX($D$390:$W$390,,$C406)/$F$376)))</f>
        <v>0</v>
      </c>
      <c r="N406" s="2">
        <f>IF($F$376="n/a",0,IF(N$378&lt;=$C406,0,IF(N$378&gt;($F$376+$C406),INDEX($D$390:$W$390,,$C406)-SUM($D406:M406),INDEX($D$390:$W$390,,$C406)/$F$376)))</f>
        <v>0</v>
      </c>
      <c r="O406" s="2">
        <f>IF($F$376="n/a",0,IF(O$378&lt;=$C406,0,IF(O$378&gt;($F$376+$C406),INDEX($D$390:$W$390,,$C406)-SUM($D406:N406),INDEX($D$390:$W$390,,$C406)/$F$376)))</f>
        <v>0</v>
      </c>
      <c r="P406" s="2">
        <f>IF($F$376="n/a",0,IF(P$378&lt;=$C406,0,IF(P$378&gt;($F$376+$C406),INDEX($D$390:$W$390,,$C406)-SUM($D406:O406),INDEX($D$390:$W$390,,$C406)/$F$376)))</f>
        <v>0</v>
      </c>
      <c r="Q406" s="2">
        <f>IF($F$376="n/a",0,IF(Q$378&lt;=$C406,0,IF(Q$378&gt;($F$376+$C406),INDEX($D$390:$W$390,,$C406)-SUM($D406:P406),INDEX($D$390:$W$390,,$C406)/$F$376)))</f>
        <v>0</v>
      </c>
      <c r="R406" s="2">
        <f>IF($F$376="n/a",0,IF(R$378&lt;=$C406,0,IF(R$378&gt;($F$376+$C406),INDEX($D$390:$W$390,,$C406)-SUM($D406:Q406),INDEX($D$390:$W$390,,$C406)/$F$376)))</f>
        <v>0</v>
      </c>
      <c r="S406" s="2">
        <f>IF($F$376="n/a",0,IF(S$378&lt;=$C406,0,IF(S$378&gt;($F$376+$C406),INDEX($D$390:$W$390,,$C406)-SUM($D406:R406),INDEX($D$390:$W$390,,$C406)/$F$376)))</f>
        <v>0</v>
      </c>
      <c r="T406" s="2">
        <f>IF($F$376="n/a",0,IF(T$378&lt;=$C406,0,IF(T$378&gt;($F$376+$C406),INDEX($D$390:$W$390,,$C406)-SUM($D406:S406),INDEX($D$390:$W$390,,$C406)/$F$376)))</f>
        <v>0</v>
      </c>
      <c r="U406" s="2">
        <f>IF($F$376="n/a",0,IF(U$378&lt;=$C406,0,IF(U$378&gt;($F$376+$C406),INDEX($D$390:$W$390,,$C406)-SUM($D406:T406),INDEX($D$390:$W$390,,$C406)/$F$376)))</f>
        <v>0</v>
      </c>
      <c r="V406" s="2">
        <f>IF($F$376="n/a",0,IF(V$378&lt;=$C406,0,IF(V$378&gt;($F$376+$C406),INDEX($D$390:$W$390,,$C406)-SUM($D406:U406),INDEX($D$390:$W$390,,$C406)/$F$376)))</f>
        <v>0</v>
      </c>
      <c r="W406" s="2">
        <f>IF($F$376="n/a",0,IF(W$378&lt;=$C406,0,IF(W$378&gt;($F$376+$C406),INDEX($D$390:$W$390,,$C406)-SUM($D406:V406),INDEX($D$390:$W$390,,$C406)/$F$376)))</f>
        <v>0</v>
      </c>
      <c r="X406" s="2">
        <f>IF($F$376="n/a",0,IF(X$378&lt;=$C406,0,IF(X$378&gt;($F$376+$C406),INDEX($D$390:$W$390,,$C406)-SUM($D406:W406),INDEX($D$390:$W$390,,$C406)/$F$376)))</f>
        <v>0</v>
      </c>
      <c r="Y406" s="2">
        <f>IF($F$376="n/a",0,IF(Y$378&lt;=$C406,0,IF(Y$378&gt;($F$376+$C406),INDEX($D$390:$W$390,,$C406)-SUM($D406:X406),INDEX($D$390:$W$390,,$C406)/$F$376)))</f>
        <v>0</v>
      </c>
      <c r="Z406" s="2">
        <f>IF($F$376="n/a",0,IF(Z$378&lt;=$C406,0,IF(Z$378&gt;($F$376+$C406),INDEX($D$390:$W$390,,$C406)-SUM($D406:Y406),INDEX($D$390:$W$390,,$C406)/$F$376)))</f>
        <v>0</v>
      </c>
      <c r="AA406" s="2">
        <f>IF($F$376="n/a",0,IF(AA$378&lt;=$C406,0,IF(AA$378&gt;($F$376+$C406),INDEX($D$390:$W$390,,$C406)-SUM($D406:Z406),INDEX($D$390:$W$390,,$C406)/$F$376)))</f>
        <v>0</v>
      </c>
      <c r="AB406" s="2">
        <f>IF($F$376="n/a",0,IF(AB$378&lt;=$C406,0,IF(AB$378&gt;($F$376+$C406),INDEX($D$390:$W$390,,$C406)-SUM($D406:AA406),INDEX($D$390:$W$390,,$C406)/$F$376)))</f>
        <v>0</v>
      </c>
      <c r="AC406" s="2">
        <f>IF($F$376="n/a",0,IF(AC$378&lt;=$C406,0,IF(AC$378&gt;($F$376+$C406),INDEX($D$390:$W$390,,$C406)-SUM($D406:AB406),INDEX($D$390:$W$390,,$C406)/$F$376)))</f>
        <v>0</v>
      </c>
      <c r="AD406" s="2">
        <f>IF($F$376="n/a",0,IF(AD$378&lt;=$C406,0,IF(AD$378&gt;($F$376+$C406),INDEX($D$390:$W$390,,$C406)-SUM($D406:AC406),INDEX($D$390:$W$390,,$C406)/$F$376)))</f>
        <v>0</v>
      </c>
      <c r="AE406" s="2">
        <f>IF($F$376="n/a",0,IF(AE$378&lt;=$C406,0,IF(AE$378&gt;($F$376+$C406),INDEX($D$390:$W$390,,$C406)-SUM($D406:AD406),INDEX($D$390:$W$390,,$C406)/$F$376)))</f>
        <v>0</v>
      </c>
      <c r="AF406" s="2">
        <f>IF($F$376="n/a",0,IF(AF$378&lt;=$C406,0,IF(AF$378&gt;($F$376+$C406),INDEX($D$390:$W$390,,$C406)-SUM($D406:AE406),INDEX($D$390:$W$390,,$C406)/$F$376)))</f>
        <v>0</v>
      </c>
      <c r="AG406" s="2">
        <f>IF($F$376="n/a",0,IF(AG$378&lt;=$C406,0,IF(AG$378&gt;($F$376+$C406),INDEX($D$390:$W$390,,$C406)-SUM($D406:AF406),INDEX($D$390:$W$390,,$C406)/$F$376)))</f>
        <v>0</v>
      </c>
      <c r="AH406" s="2">
        <f>IF($F$376="n/a",0,IF(AH$378&lt;=$C406,0,IF(AH$378&gt;($F$376+$C406),INDEX($D$390:$W$390,,$C406)-SUM($D406:AG406),INDEX($D$390:$W$390,,$C406)/$F$376)))</f>
        <v>0</v>
      </c>
      <c r="AI406" s="2">
        <f>IF($F$376="n/a",0,IF(AI$378&lt;=$C406,0,IF(AI$378&gt;($F$376+$C406),INDEX($D$390:$W$390,,$C406)-SUM($D406:AH406),INDEX($D$390:$W$390,,$C406)/$F$376)))</f>
        <v>0</v>
      </c>
      <c r="AJ406" s="2">
        <f>IF($F$376="n/a",0,IF(AJ$378&lt;=$C406,0,IF(AJ$378&gt;($F$376+$C406),INDEX($D$390:$W$390,,$C406)-SUM($D406:AI406),INDEX($D$390:$W$390,,$C406)/$F$376)))</f>
        <v>0</v>
      </c>
      <c r="AK406" s="2">
        <f>IF($F$376="n/a",0,IF(AK$378&lt;=$C406,0,IF(AK$378&gt;($F$376+$C406),INDEX($D$390:$W$390,,$C406)-SUM($D406:AJ406),INDEX($D$390:$W$390,,$C406)/$F$376)))</f>
        <v>0</v>
      </c>
      <c r="AL406" s="2">
        <f>IF($F$376="n/a",0,IF(AL$378&lt;=$C406,0,IF(AL$378&gt;($F$376+$C406),INDEX($D$390:$W$390,,$C406)-SUM($D406:AK406),INDEX($D$390:$W$390,,$C406)/$F$376)))</f>
        <v>0</v>
      </c>
      <c r="AM406" s="2">
        <f>IF($F$376="n/a",0,IF(AM$378&lt;=$C406,0,IF(AM$378&gt;($F$376+$C406),INDEX($D$390:$W$390,,$C406)-SUM($D406:AL406),INDEX($D$390:$W$390,,$C406)/$F$376)))</f>
        <v>0</v>
      </c>
      <c r="AN406" s="2">
        <f>IF($F$376="n/a",0,IF(AN$378&lt;=$C406,0,IF(AN$378&gt;($F$376+$C406),INDEX($D$390:$W$390,,$C406)-SUM($D406:AM406),INDEX($D$390:$W$390,,$C406)/$F$376)))</f>
        <v>0</v>
      </c>
      <c r="AO406" s="2">
        <f>IF($F$376="n/a",0,IF(AO$378&lt;=$C406,0,IF(AO$378&gt;($F$376+$C406),INDEX($D$390:$W$390,,$C406)-SUM($D406:AN406),INDEX($D$390:$W$390,,$C406)/$F$376)))</f>
        <v>0</v>
      </c>
      <c r="AP406" s="2">
        <f>IF($F$376="n/a",0,IF(AP$378&lt;=$C406,0,IF(AP$378&gt;($F$376+$C406),INDEX($D$390:$W$390,,$C406)-SUM($D406:AO406),INDEX($D$390:$W$390,,$C406)/$F$376)))</f>
        <v>0</v>
      </c>
      <c r="AQ406" s="2">
        <f>IF($F$376="n/a",0,IF(AQ$378&lt;=$C406,0,IF(AQ$378&gt;($F$376+$C406),INDEX($D$390:$W$390,,$C406)-SUM($D406:AP406),INDEX($D$390:$W$390,,$C406)/$F$376)))</f>
        <v>0</v>
      </c>
      <c r="AR406" s="2">
        <f>IF($F$376="n/a",0,IF(AR$378&lt;=$C406,0,IF(AR$378&gt;($F$376+$C406),INDEX($D$390:$W$390,,$C406)-SUM($D406:AQ406),INDEX($D$390:$W$390,,$C406)/$F$376)))</f>
        <v>0</v>
      </c>
      <c r="AS406" s="2">
        <f>IF($F$376="n/a",0,IF(AS$378&lt;=$C406,0,IF(AS$378&gt;($F$376+$C406),INDEX($D$390:$W$390,,$C406)-SUM($D406:AR406),INDEX($D$390:$W$390,,$C406)/$F$376)))</f>
        <v>0</v>
      </c>
      <c r="AT406" s="2">
        <f>IF($F$376="n/a",0,IF(AT$378&lt;=$C406,0,IF(AT$378&gt;($F$376+$C406),INDEX($D$390:$W$390,,$C406)-SUM($D406:AS406),INDEX($D$390:$W$390,,$C406)/$F$376)))</f>
        <v>0</v>
      </c>
      <c r="AU406" s="2">
        <f>IF($F$376="n/a",0,IF(AU$378&lt;=$C406,0,IF(AU$378&gt;($F$376+$C406),INDEX($D$390:$W$390,,$C406)-SUM($D406:AT406),INDEX($D$390:$W$390,,$C406)/$F$376)))</f>
        <v>0</v>
      </c>
      <c r="AV406" s="2">
        <f>IF($F$376="n/a",0,IF(AV$378&lt;=$C406,0,IF(AV$378&gt;($F$376+$C406),INDEX($D$390:$W$390,,$C406)-SUM($D406:AU406),INDEX($D$390:$W$390,,$C406)/$F$376)))</f>
        <v>0</v>
      </c>
      <c r="AW406" s="2">
        <f>IF($F$376="n/a",0,IF(AW$378&lt;=$C406,0,IF(AW$378&gt;($F$376+$C406),INDEX($D$390:$W$390,,$C406)-SUM($D406:AV406),INDEX($D$390:$W$390,,$C406)/$F$376)))</f>
        <v>0</v>
      </c>
      <c r="AX406" s="2">
        <f>IF($F$376="n/a",0,IF(AX$378&lt;=$C406,0,IF(AX$378&gt;($F$376+$C406),INDEX($D$390:$W$390,,$C406)-SUM($D406:AW406),INDEX($D$390:$W$390,,$C406)/$F$376)))</f>
        <v>0</v>
      </c>
      <c r="AY406" s="2">
        <f>IF($F$376="n/a",0,IF(AY$378&lt;=$C406,0,IF(AY$378&gt;($F$376+$C406),INDEX($D$390:$W$390,,$C406)-SUM($D406:AX406),INDEX($D$390:$W$390,,$C406)/$F$376)))</f>
        <v>0</v>
      </c>
      <c r="AZ406" s="2">
        <f>IF($F$376="n/a",0,IF(AZ$378&lt;=$C406,0,IF(AZ$378&gt;($F$376+$C406),INDEX($D$390:$W$390,,$C406)-SUM($D406:AY406),INDEX($D$390:$W$390,,$C406)/$F$376)))</f>
        <v>0</v>
      </c>
      <c r="BA406" s="2">
        <f>IF($F$376="n/a",0,IF(BA$378&lt;=$C406,0,IF(BA$378&gt;($F$376+$C406),INDEX($D$390:$W$390,,$C406)-SUM($D406:AZ406),INDEX($D$390:$W$390,,$C406)/$F$376)))</f>
        <v>0</v>
      </c>
      <c r="BB406" s="2">
        <f>IF($F$376="n/a",0,IF(BB$378&lt;=$C406,0,IF(BB$378&gt;($F$376+$C406),INDEX($D$390:$W$390,,$C406)-SUM($D406:BA406),INDEX($D$390:$W$390,,$C406)/$F$376)))</f>
        <v>0</v>
      </c>
      <c r="BC406" s="2">
        <f>IF($F$376="n/a",0,IF(BC$378&lt;=$C406,0,IF(BC$378&gt;($F$376+$C406),INDEX($D$390:$W$390,,$C406)-SUM($D406:BB406),INDEX($D$390:$W$390,,$C406)/$F$376)))</f>
        <v>0</v>
      </c>
      <c r="BD406" s="2">
        <f>IF($F$376="n/a",0,IF(BD$378&lt;=$C406,0,IF(BD$378&gt;($F$376+$C406),INDEX($D$390:$W$390,,$C406)-SUM($D406:BC406),INDEX($D$390:$W$390,,$C406)/$F$376)))</f>
        <v>0</v>
      </c>
      <c r="BE406" s="2">
        <f>IF($F$376="n/a",0,IF(BE$378&lt;=$C406,0,IF(BE$378&gt;($F$376+$C406),INDEX($D$390:$W$390,,$C406)-SUM($D406:BD406),INDEX($D$390:$W$390,,$C406)/$F$376)))</f>
        <v>0</v>
      </c>
      <c r="BF406" s="2">
        <f>IF($F$376="n/a",0,IF(BF$378&lt;=$C406,0,IF(BF$378&gt;($F$376+$C406),INDEX($D$390:$W$390,,$C406)-SUM($D406:BE406),INDEX($D$390:$W$390,,$C406)/$F$376)))</f>
        <v>0</v>
      </c>
      <c r="BG406" s="2">
        <f>IF($F$376="n/a",0,IF(BG$378&lt;=$C406,0,IF(BG$378&gt;($F$376+$C406),INDEX($D$390:$W$390,,$C406)-SUM($D406:BF406),INDEX($D$390:$W$390,,$C406)/$F$376)))</f>
        <v>0</v>
      </c>
      <c r="BH406" s="2">
        <f>IF($F$376="n/a",0,IF(BH$378&lt;=$C406,0,IF(BH$378&gt;($F$376+$C406),INDEX($D$390:$W$390,,$C406)-SUM($D406:BG406),INDEX($D$390:$W$390,,$C406)/$F$376)))</f>
        <v>0</v>
      </c>
      <c r="BI406" s="2">
        <f>IF($F$376="n/a",0,IF(BI$378&lt;=$C406,0,IF(BI$378&gt;($F$376+$C406),INDEX($D$390:$W$390,,$C406)-SUM($D406:BH406),INDEX($D$390:$W$390,,$C406)/$F$376)))</f>
        <v>0</v>
      </c>
      <c r="BJ406" s="2">
        <f>IF($F$376="n/a",0,IF(BJ$378&lt;=$C406,0,IF(BJ$378&gt;($F$376+$C406),INDEX($D$390:$W$390,,$C406)-SUM($D406:BI406),INDEX($D$390:$W$390,,$C406)/$F$376)))</f>
        <v>0</v>
      </c>
      <c r="BK406" s="2">
        <f>IF($F$376="n/a",0,IF(BK$378&lt;=$C406,0,IF(BK$378&gt;($F$376+$C406),INDEX($D$390:$W$390,,$C406)-SUM($D406:BJ406),INDEX($D$390:$W$390,,$C406)/$F$376)))</f>
        <v>0</v>
      </c>
      <c r="BL406" s="2">
        <f>IF($F$376="n/a",0,IF(BL$378&lt;=$C406,0,IF(BL$378&gt;($F$376+$C406),INDEX($D$390:$W$390,,$C406)-SUM($D406:BK406),INDEX($D$390:$W$390,,$C406)/$F$376)))</f>
        <v>0</v>
      </c>
      <c r="BM406" s="2">
        <f>IF($F$376="n/a",0,IF(BM$378&lt;=$C406,0,IF(BM$378&gt;($F$376+$C406),INDEX($D$390:$W$390,,$C406)-SUM($D406:BL406),INDEX($D$390:$W$390,,$C406)/$F$376)))</f>
        <v>0</v>
      </c>
      <c r="BN406" s="2">
        <f>IF($F$376="n/a",0,IF(BN$378&lt;=$C406,0,IF(BN$378&gt;($F$376+$C406),INDEX($D$390:$W$390,,$C406)-SUM($D406:BM406),INDEX($D$390:$W$390,,$C406)/$F$376)))</f>
        <v>0</v>
      </c>
      <c r="BO406" s="2">
        <f>IF($F$376="n/a",0,IF(BO$378&lt;=$C406,0,IF(BO$378&gt;($F$376+$C406),INDEX($D$390:$W$390,,$C406)-SUM($D406:BN406),INDEX($D$390:$W$390,,$C406)/$F$376)))</f>
        <v>0</v>
      </c>
      <c r="BP406" s="2">
        <f>IF($F$376="n/a",0,IF(BP$378&lt;=$C406,0,IF(BP$378&gt;($F$376+$C406),INDEX($D$390:$W$390,,$C406)-SUM($D406:BO406),INDEX($D$390:$W$390,,$C406)/$F$376)))</f>
        <v>0</v>
      </c>
      <c r="BQ406" s="2">
        <f>IF($F$376="n/a",0,IF(BQ$378&lt;=$C406,0,IF(BQ$378&gt;($F$376+$C406),INDEX($D$390:$W$390,,$C406)-SUM($D406:BP406),INDEX($D$390:$W$390,,$C406)/$F$376)))</f>
        <v>0</v>
      </c>
      <c r="BR406" s="2">
        <f>IF($F$376="n/a",0,IF(BR$378&lt;=$C406,0,IF(BR$378&gt;($F$376+$C406),INDEX($D$390:$W$390,,$C406)-SUM($D406:BQ406),INDEX($D$390:$W$390,,$C406)/$F$376)))</f>
        <v>0</v>
      </c>
      <c r="BS406" s="2">
        <f>IF($F$376="n/a",0,IF(BS$378&lt;=$C406,0,IF(BS$378&gt;($F$376+$C406),INDEX($D$390:$W$390,,$C406)-SUM($D406:BR406),INDEX($D$390:$W$390,,$C406)/$F$376)))</f>
        <v>0</v>
      </c>
    </row>
    <row r="407" spans="2:71" outlineLevel="1">
      <c r="B407" s="24">
        <v>2025</v>
      </c>
      <c r="C407" s="24">
        <v>15</v>
      </c>
      <c r="E407" s="2">
        <f>IF($F$376="n/a",0,IF(E$378&lt;=$C407,0,IF(E$378&gt;($F$376+$C407),INDEX($D$390:$W$390,,$C407)-SUM($D407:D407),INDEX($D$390:$W$390,,$C407)/$F$376)))</f>
        <v>0</v>
      </c>
      <c r="F407" s="2">
        <f>IF($F$376="n/a",0,IF(F$378&lt;=$C407,0,IF(F$378&gt;($F$376+$C407),INDEX($D$390:$W$390,,$C407)-SUM($D407:E407),INDEX($D$390:$W$390,,$C407)/$F$376)))</f>
        <v>0</v>
      </c>
      <c r="G407" s="2">
        <f>IF($F$376="n/a",0,IF(G$378&lt;=$C407,0,IF(G$378&gt;($F$376+$C407),INDEX($D$390:$W$390,,$C407)-SUM($D407:F407),INDEX($D$390:$W$390,,$C407)/$F$376)))</f>
        <v>0</v>
      </c>
      <c r="H407" s="2">
        <f>IF($F$376="n/a",0,IF(H$378&lt;=$C407,0,IF(H$378&gt;($F$376+$C407),INDEX($D$390:$W$390,,$C407)-SUM($D407:G407),INDEX($D$390:$W$390,,$C407)/$F$376)))</f>
        <v>0</v>
      </c>
      <c r="I407" s="2">
        <f>IF($F$376="n/a",0,IF(I$378&lt;=$C407,0,IF(I$378&gt;($F$376+$C407),INDEX($D$390:$W$390,,$C407)-SUM($D407:H407),INDEX($D$390:$W$390,,$C407)/$F$376)))</f>
        <v>0</v>
      </c>
      <c r="J407" s="2">
        <f>IF($F$376="n/a",0,IF(J$378&lt;=$C407,0,IF(J$378&gt;($F$376+$C407),INDEX($D$390:$W$390,,$C407)-SUM($D407:I407),INDEX($D$390:$W$390,,$C407)/$F$376)))</f>
        <v>0</v>
      </c>
      <c r="K407" s="2">
        <f>IF($F$376="n/a",0,IF(K$378&lt;=$C407,0,IF(K$378&gt;($F$376+$C407),INDEX($D$390:$W$390,,$C407)-SUM($D407:J407),INDEX($D$390:$W$390,,$C407)/$F$376)))</f>
        <v>0</v>
      </c>
      <c r="L407" s="2">
        <f>IF($F$376="n/a",0,IF(L$378&lt;=$C407,0,IF(L$378&gt;($F$376+$C407),INDEX($D$390:$W$390,,$C407)-SUM($D407:K407),INDEX($D$390:$W$390,,$C407)/$F$376)))</f>
        <v>0</v>
      </c>
      <c r="M407" s="2">
        <f>IF($F$376="n/a",0,IF(M$378&lt;=$C407,0,IF(M$378&gt;($F$376+$C407),INDEX($D$390:$W$390,,$C407)-SUM($D407:L407),INDEX($D$390:$W$390,,$C407)/$F$376)))</f>
        <v>0</v>
      </c>
      <c r="N407" s="2">
        <f>IF($F$376="n/a",0,IF(N$378&lt;=$C407,0,IF(N$378&gt;($F$376+$C407),INDEX($D$390:$W$390,,$C407)-SUM($D407:M407),INDEX($D$390:$W$390,,$C407)/$F$376)))</f>
        <v>0</v>
      </c>
      <c r="O407" s="2">
        <f>IF($F$376="n/a",0,IF(O$378&lt;=$C407,0,IF(O$378&gt;($F$376+$C407),INDEX($D$390:$W$390,,$C407)-SUM($D407:N407),INDEX($D$390:$W$390,,$C407)/$F$376)))</f>
        <v>0</v>
      </c>
      <c r="P407" s="2">
        <f>IF($F$376="n/a",0,IF(P$378&lt;=$C407,0,IF(P$378&gt;($F$376+$C407),INDEX($D$390:$W$390,,$C407)-SUM($D407:O407),INDEX($D$390:$W$390,,$C407)/$F$376)))</f>
        <v>0</v>
      </c>
      <c r="Q407" s="2">
        <f>IF($F$376="n/a",0,IF(Q$378&lt;=$C407,0,IF(Q$378&gt;($F$376+$C407),INDEX($D$390:$W$390,,$C407)-SUM($D407:P407),INDEX($D$390:$W$390,,$C407)/$F$376)))</f>
        <v>0</v>
      </c>
      <c r="R407" s="2">
        <f>IF($F$376="n/a",0,IF(R$378&lt;=$C407,0,IF(R$378&gt;($F$376+$C407),INDEX($D$390:$W$390,,$C407)-SUM($D407:Q407),INDEX($D$390:$W$390,,$C407)/$F$376)))</f>
        <v>0</v>
      </c>
      <c r="S407" s="2">
        <f>IF($F$376="n/a",0,IF(S$378&lt;=$C407,0,IF(S$378&gt;($F$376+$C407),INDEX($D$390:$W$390,,$C407)-SUM($D407:R407),INDEX($D$390:$W$390,,$C407)/$F$376)))</f>
        <v>0</v>
      </c>
      <c r="T407" s="2">
        <f>IF($F$376="n/a",0,IF(T$378&lt;=$C407,0,IF(T$378&gt;($F$376+$C407),INDEX($D$390:$W$390,,$C407)-SUM($D407:S407),INDEX($D$390:$W$390,,$C407)/$F$376)))</f>
        <v>0</v>
      </c>
      <c r="U407" s="2">
        <f>IF($F$376="n/a",0,IF(U$378&lt;=$C407,0,IF(U$378&gt;($F$376+$C407),INDEX($D$390:$W$390,,$C407)-SUM($D407:T407),INDEX($D$390:$W$390,,$C407)/$F$376)))</f>
        <v>0</v>
      </c>
      <c r="V407" s="2">
        <f>IF($F$376="n/a",0,IF(V$378&lt;=$C407,0,IF(V$378&gt;($F$376+$C407),INDEX($D$390:$W$390,,$C407)-SUM($D407:U407),INDEX($D$390:$W$390,,$C407)/$F$376)))</f>
        <v>0</v>
      </c>
      <c r="W407" s="2">
        <f>IF($F$376="n/a",0,IF(W$378&lt;=$C407,0,IF(W$378&gt;($F$376+$C407),INDEX($D$390:$W$390,,$C407)-SUM($D407:V407),INDEX($D$390:$W$390,,$C407)/$F$376)))</f>
        <v>0</v>
      </c>
      <c r="X407" s="2">
        <f>IF($F$376="n/a",0,IF(X$378&lt;=$C407,0,IF(X$378&gt;($F$376+$C407),INDEX($D$390:$W$390,,$C407)-SUM($D407:W407),INDEX($D$390:$W$390,,$C407)/$F$376)))</f>
        <v>0</v>
      </c>
      <c r="Y407" s="2">
        <f>IF($F$376="n/a",0,IF(Y$378&lt;=$C407,0,IF(Y$378&gt;($F$376+$C407),INDEX($D$390:$W$390,,$C407)-SUM($D407:X407),INDEX($D$390:$W$390,,$C407)/$F$376)))</f>
        <v>0</v>
      </c>
      <c r="Z407" s="2">
        <f>IF($F$376="n/a",0,IF(Z$378&lt;=$C407,0,IF(Z$378&gt;($F$376+$C407),INDEX($D$390:$W$390,,$C407)-SUM($D407:Y407),INDEX($D$390:$W$390,,$C407)/$F$376)))</f>
        <v>0</v>
      </c>
      <c r="AA407" s="2">
        <f>IF($F$376="n/a",0,IF(AA$378&lt;=$C407,0,IF(AA$378&gt;($F$376+$C407),INDEX($D$390:$W$390,,$C407)-SUM($D407:Z407),INDEX($D$390:$W$390,,$C407)/$F$376)))</f>
        <v>0</v>
      </c>
      <c r="AB407" s="2">
        <f>IF($F$376="n/a",0,IF(AB$378&lt;=$C407,0,IF(AB$378&gt;($F$376+$C407),INDEX($D$390:$W$390,,$C407)-SUM($D407:AA407),INDEX($D$390:$W$390,,$C407)/$F$376)))</f>
        <v>0</v>
      </c>
      <c r="AC407" s="2">
        <f>IF($F$376="n/a",0,IF(AC$378&lt;=$C407,0,IF(AC$378&gt;($F$376+$C407),INDEX($D$390:$W$390,,$C407)-SUM($D407:AB407),INDEX($D$390:$W$390,,$C407)/$F$376)))</f>
        <v>0</v>
      </c>
      <c r="AD407" s="2">
        <f>IF($F$376="n/a",0,IF(AD$378&lt;=$C407,0,IF(AD$378&gt;($F$376+$C407),INDEX($D$390:$W$390,,$C407)-SUM($D407:AC407),INDEX($D$390:$W$390,,$C407)/$F$376)))</f>
        <v>0</v>
      </c>
      <c r="AE407" s="2">
        <f>IF($F$376="n/a",0,IF(AE$378&lt;=$C407,0,IF(AE$378&gt;($F$376+$C407),INDEX($D$390:$W$390,,$C407)-SUM($D407:AD407),INDEX($D$390:$W$390,,$C407)/$F$376)))</f>
        <v>0</v>
      </c>
      <c r="AF407" s="2">
        <f>IF($F$376="n/a",0,IF(AF$378&lt;=$C407,0,IF(AF$378&gt;($F$376+$C407),INDEX($D$390:$W$390,,$C407)-SUM($D407:AE407),INDEX($D$390:$W$390,,$C407)/$F$376)))</f>
        <v>0</v>
      </c>
      <c r="AG407" s="2">
        <f>IF($F$376="n/a",0,IF(AG$378&lt;=$C407,0,IF(AG$378&gt;($F$376+$C407),INDEX($D$390:$W$390,,$C407)-SUM($D407:AF407),INDEX($D$390:$W$390,,$C407)/$F$376)))</f>
        <v>0</v>
      </c>
      <c r="AH407" s="2">
        <f>IF($F$376="n/a",0,IF(AH$378&lt;=$C407,0,IF(AH$378&gt;($F$376+$C407),INDEX($D$390:$W$390,,$C407)-SUM($D407:AG407),INDEX($D$390:$W$390,,$C407)/$F$376)))</f>
        <v>0</v>
      </c>
      <c r="AI407" s="2">
        <f>IF($F$376="n/a",0,IF(AI$378&lt;=$C407,0,IF(AI$378&gt;($F$376+$C407),INDEX($D$390:$W$390,,$C407)-SUM($D407:AH407),INDEX($D$390:$W$390,,$C407)/$F$376)))</f>
        <v>0</v>
      </c>
      <c r="AJ407" s="2">
        <f>IF($F$376="n/a",0,IF(AJ$378&lt;=$C407,0,IF(AJ$378&gt;($F$376+$C407),INDEX($D$390:$W$390,,$C407)-SUM($D407:AI407),INDEX($D$390:$W$390,,$C407)/$F$376)))</f>
        <v>0</v>
      </c>
      <c r="AK407" s="2">
        <f>IF($F$376="n/a",0,IF(AK$378&lt;=$C407,0,IF(AK$378&gt;($F$376+$C407),INDEX($D$390:$W$390,,$C407)-SUM($D407:AJ407),INDEX($D$390:$W$390,,$C407)/$F$376)))</f>
        <v>0</v>
      </c>
      <c r="AL407" s="2">
        <f>IF($F$376="n/a",0,IF(AL$378&lt;=$C407,0,IF(AL$378&gt;($F$376+$C407),INDEX($D$390:$W$390,,$C407)-SUM($D407:AK407),INDEX($D$390:$W$390,,$C407)/$F$376)))</f>
        <v>0</v>
      </c>
      <c r="AM407" s="2">
        <f>IF($F$376="n/a",0,IF(AM$378&lt;=$C407,0,IF(AM$378&gt;($F$376+$C407),INDEX($D$390:$W$390,,$C407)-SUM($D407:AL407),INDEX($D$390:$W$390,,$C407)/$F$376)))</f>
        <v>0</v>
      </c>
      <c r="AN407" s="2">
        <f>IF($F$376="n/a",0,IF(AN$378&lt;=$C407,0,IF(AN$378&gt;($F$376+$C407),INDEX($D$390:$W$390,,$C407)-SUM($D407:AM407),INDEX($D$390:$W$390,,$C407)/$F$376)))</f>
        <v>0</v>
      </c>
      <c r="AO407" s="2">
        <f>IF($F$376="n/a",0,IF(AO$378&lt;=$C407,0,IF(AO$378&gt;($F$376+$C407),INDEX($D$390:$W$390,,$C407)-SUM($D407:AN407),INDEX($D$390:$W$390,,$C407)/$F$376)))</f>
        <v>0</v>
      </c>
      <c r="AP407" s="2">
        <f>IF($F$376="n/a",0,IF(AP$378&lt;=$C407,0,IF(AP$378&gt;($F$376+$C407),INDEX($D$390:$W$390,,$C407)-SUM($D407:AO407),INDEX($D$390:$W$390,,$C407)/$F$376)))</f>
        <v>0</v>
      </c>
      <c r="AQ407" s="2">
        <f>IF($F$376="n/a",0,IF(AQ$378&lt;=$C407,0,IF(AQ$378&gt;($F$376+$C407),INDEX($D$390:$W$390,,$C407)-SUM($D407:AP407),INDEX($D$390:$W$390,,$C407)/$F$376)))</f>
        <v>0</v>
      </c>
      <c r="AR407" s="2">
        <f>IF($F$376="n/a",0,IF(AR$378&lt;=$C407,0,IF(AR$378&gt;($F$376+$C407),INDEX($D$390:$W$390,,$C407)-SUM($D407:AQ407),INDEX($D$390:$W$390,,$C407)/$F$376)))</f>
        <v>0</v>
      </c>
      <c r="AS407" s="2">
        <f>IF($F$376="n/a",0,IF(AS$378&lt;=$C407,0,IF(AS$378&gt;($F$376+$C407),INDEX($D$390:$W$390,,$C407)-SUM($D407:AR407),INDEX($D$390:$W$390,,$C407)/$F$376)))</f>
        <v>0</v>
      </c>
      <c r="AT407" s="2">
        <f>IF($F$376="n/a",0,IF(AT$378&lt;=$C407,0,IF(AT$378&gt;($F$376+$C407),INDEX($D$390:$W$390,,$C407)-SUM($D407:AS407),INDEX($D$390:$W$390,,$C407)/$F$376)))</f>
        <v>0</v>
      </c>
      <c r="AU407" s="2">
        <f>IF($F$376="n/a",0,IF(AU$378&lt;=$C407,0,IF(AU$378&gt;($F$376+$C407),INDEX($D$390:$W$390,,$C407)-SUM($D407:AT407),INDEX($D$390:$W$390,,$C407)/$F$376)))</f>
        <v>0</v>
      </c>
      <c r="AV407" s="2">
        <f>IF($F$376="n/a",0,IF(AV$378&lt;=$C407,0,IF(AV$378&gt;($F$376+$C407),INDEX($D$390:$W$390,,$C407)-SUM($D407:AU407),INDEX($D$390:$W$390,,$C407)/$F$376)))</f>
        <v>0</v>
      </c>
      <c r="AW407" s="2">
        <f>IF($F$376="n/a",0,IF(AW$378&lt;=$C407,0,IF(AW$378&gt;($F$376+$C407),INDEX($D$390:$W$390,,$C407)-SUM($D407:AV407),INDEX($D$390:$W$390,,$C407)/$F$376)))</f>
        <v>0</v>
      </c>
      <c r="AX407" s="2">
        <f>IF($F$376="n/a",0,IF(AX$378&lt;=$C407,0,IF(AX$378&gt;($F$376+$C407),INDEX($D$390:$W$390,,$C407)-SUM($D407:AW407),INDEX($D$390:$W$390,,$C407)/$F$376)))</f>
        <v>0</v>
      </c>
      <c r="AY407" s="2">
        <f>IF($F$376="n/a",0,IF(AY$378&lt;=$C407,0,IF(AY$378&gt;($F$376+$C407),INDEX($D$390:$W$390,,$C407)-SUM($D407:AX407),INDEX($D$390:$W$390,,$C407)/$F$376)))</f>
        <v>0</v>
      </c>
      <c r="AZ407" s="2">
        <f>IF($F$376="n/a",0,IF(AZ$378&lt;=$C407,0,IF(AZ$378&gt;($F$376+$C407),INDEX($D$390:$W$390,,$C407)-SUM($D407:AY407),INDEX($D$390:$W$390,,$C407)/$F$376)))</f>
        <v>0</v>
      </c>
      <c r="BA407" s="2">
        <f>IF($F$376="n/a",0,IF(BA$378&lt;=$C407,0,IF(BA$378&gt;($F$376+$C407),INDEX($D$390:$W$390,,$C407)-SUM($D407:AZ407),INDEX($D$390:$W$390,,$C407)/$F$376)))</f>
        <v>0</v>
      </c>
      <c r="BB407" s="2">
        <f>IF($F$376="n/a",0,IF(BB$378&lt;=$C407,0,IF(BB$378&gt;($F$376+$C407),INDEX($D$390:$W$390,,$C407)-SUM($D407:BA407),INDEX($D$390:$W$390,,$C407)/$F$376)))</f>
        <v>0</v>
      </c>
      <c r="BC407" s="2">
        <f>IF($F$376="n/a",0,IF(BC$378&lt;=$C407,0,IF(BC$378&gt;($F$376+$C407),INDEX($D$390:$W$390,,$C407)-SUM($D407:BB407),INDEX($D$390:$W$390,,$C407)/$F$376)))</f>
        <v>0</v>
      </c>
      <c r="BD407" s="2">
        <f>IF($F$376="n/a",0,IF(BD$378&lt;=$C407,0,IF(BD$378&gt;($F$376+$C407),INDEX($D$390:$W$390,,$C407)-SUM($D407:BC407),INDEX($D$390:$W$390,,$C407)/$F$376)))</f>
        <v>0</v>
      </c>
      <c r="BE407" s="2">
        <f>IF($F$376="n/a",0,IF(BE$378&lt;=$C407,0,IF(BE$378&gt;($F$376+$C407),INDEX($D$390:$W$390,,$C407)-SUM($D407:BD407),INDEX($D$390:$W$390,,$C407)/$F$376)))</f>
        <v>0</v>
      </c>
      <c r="BF407" s="2">
        <f>IF($F$376="n/a",0,IF(BF$378&lt;=$C407,0,IF(BF$378&gt;($F$376+$C407),INDEX($D$390:$W$390,,$C407)-SUM($D407:BE407),INDEX($D$390:$W$390,,$C407)/$F$376)))</f>
        <v>0</v>
      </c>
      <c r="BG407" s="2">
        <f>IF($F$376="n/a",0,IF(BG$378&lt;=$C407,0,IF(BG$378&gt;($F$376+$C407),INDEX($D$390:$W$390,,$C407)-SUM($D407:BF407),INDEX($D$390:$W$390,,$C407)/$F$376)))</f>
        <v>0</v>
      </c>
      <c r="BH407" s="2">
        <f>IF($F$376="n/a",0,IF(BH$378&lt;=$C407,0,IF(BH$378&gt;($F$376+$C407),INDEX($D$390:$W$390,,$C407)-SUM($D407:BG407),INDEX($D$390:$W$390,,$C407)/$F$376)))</f>
        <v>0</v>
      </c>
      <c r="BI407" s="2">
        <f>IF($F$376="n/a",0,IF(BI$378&lt;=$C407,0,IF(BI$378&gt;($F$376+$C407),INDEX($D$390:$W$390,,$C407)-SUM($D407:BH407),INDEX($D$390:$W$390,,$C407)/$F$376)))</f>
        <v>0</v>
      </c>
      <c r="BJ407" s="2">
        <f>IF($F$376="n/a",0,IF(BJ$378&lt;=$C407,0,IF(BJ$378&gt;($F$376+$C407),INDEX($D$390:$W$390,,$C407)-SUM($D407:BI407),INDEX($D$390:$W$390,,$C407)/$F$376)))</f>
        <v>0</v>
      </c>
      <c r="BK407" s="2">
        <f>IF($F$376="n/a",0,IF(BK$378&lt;=$C407,0,IF(BK$378&gt;($F$376+$C407),INDEX($D$390:$W$390,,$C407)-SUM($D407:BJ407),INDEX($D$390:$W$390,,$C407)/$F$376)))</f>
        <v>0</v>
      </c>
      <c r="BL407" s="2">
        <f>IF($F$376="n/a",0,IF(BL$378&lt;=$C407,0,IF(BL$378&gt;($F$376+$C407),INDEX($D$390:$W$390,,$C407)-SUM($D407:BK407),INDEX($D$390:$W$390,,$C407)/$F$376)))</f>
        <v>0</v>
      </c>
      <c r="BM407" s="2">
        <f>IF($F$376="n/a",0,IF(BM$378&lt;=$C407,0,IF(BM$378&gt;($F$376+$C407),INDEX($D$390:$W$390,,$C407)-SUM($D407:BL407),INDEX($D$390:$W$390,,$C407)/$F$376)))</f>
        <v>0</v>
      </c>
      <c r="BN407" s="2">
        <f>IF($F$376="n/a",0,IF(BN$378&lt;=$C407,0,IF(BN$378&gt;($F$376+$C407),INDEX($D$390:$W$390,,$C407)-SUM($D407:BM407),INDEX($D$390:$W$390,,$C407)/$F$376)))</f>
        <v>0</v>
      </c>
      <c r="BO407" s="2">
        <f>IF($F$376="n/a",0,IF(BO$378&lt;=$C407,0,IF(BO$378&gt;($F$376+$C407),INDEX($D$390:$W$390,,$C407)-SUM($D407:BN407),INDEX($D$390:$W$390,,$C407)/$F$376)))</f>
        <v>0</v>
      </c>
      <c r="BP407" s="2">
        <f>IF($F$376="n/a",0,IF(BP$378&lt;=$C407,0,IF(BP$378&gt;($F$376+$C407),INDEX($D$390:$W$390,,$C407)-SUM($D407:BO407),INDEX($D$390:$W$390,,$C407)/$F$376)))</f>
        <v>0</v>
      </c>
      <c r="BQ407" s="2">
        <f>IF($F$376="n/a",0,IF(BQ$378&lt;=$C407,0,IF(BQ$378&gt;($F$376+$C407),INDEX($D$390:$W$390,,$C407)-SUM($D407:BP407),INDEX($D$390:$W$390,,$C407)/$F$376)))</f>
        <v>0</v>
      </c>
      <c r="BR407" s="2">
        <f>IF($F$376="n/a",0,IF(BR$378&lt;=$C407,0,IF(BR$378&gt;($F$376+$C407),INDEX($D$390:$W$390,,$C407)-SUM($D407:BQ407),INDEX($D$390:$W$390,,$C407)/$F$376)))</f>
        <v>0</v>
      </c>
      <c r="BS407" s="2">
        <f>IF($F$376="n/a",0,IF(BS$378&lt;=$C407,0,IF(BS$378&gt;($F$376+$C407),INDEX($D$390:$W$390,,$C407)-SUM($D407:BR407),INDEX($D$390:$W$390,,$C407)/$F$376)))</f>
        <v>0</v>
      </c>
    </row>
    <row r="408" spans="2:71" outlineLevel="1">
      <c r="B408" s="24">
        <v>2026</v>
      </c>
      <c r="C408" s="24">
        <v>16</v>
      </c>
      <c r="E408" s="2">
        <f>IF($F$376="n/a",0,IF(E$378&lt;=$C408,0,IF(E$378&gt;($F$376+$C408),INDEX($D$390:$W$390,,$C408)-SUM($D408:D408),INDEX($D$390:$W$390,,$C408)/$F$376)))</f>
        <v>0</v>
      </c>
      <c r="F408" s="2">
        <f>IF($F$376="n/a",0,IF(F$378&lt;=$C408,0,IF(F$378&gt;($F$376+$C408),INDEX($D$390:$W$390,,$C408)-SUM($D408:E408),INDEX($D$390:$W$390,,$C408)/$F$376)))</f>
        <v>0</v>
      </c>
      <c r="G408" s="2">
        <f>IF($F$376="n/a",0,IF(G$378&lt;=$C408,0,IF(G$378&gt;($F$376+$C408),INDEX($D$390:$W$390,,$C408)-SUM($D408:F408),INDEX($D$390:$W$390,,$C408)/$F$376)))</f>
        <v>0</v>
      </c>
      <c r="H408" s="2">
        <f>IF($F$376="n/a",0,IF(H$378&lt;=$C408,0,IF(H$378&gt;($F$376+$C408),INDEX($D$390:$W$390,,$C408)-SUM($D408:G408),INDEX($D$390:$W$390,,$C408)/$F$376)))</f>
        <v>0</v>
      </c>
      <c r="I408" s="2">
        <f>IF($F$376="n/a",0,IF(I$378&lt;=$C408,0,IF(I$378&gt;($F$376+$C408),INDEX($D$390:$W$390,,$C408)-SUM($D408:H408),INDEX($D$390:$W$390,,$C408)/$F$376)))</f>
        <v>0</v>
      </c>
      <c r="J408" s="2">
        <f>IF($F$376="n/a",0,IF(J$378&lt;=$C408,0,IF(J$378&gt;($F$376+$C408),INDEX($D$390:$W$390,,$C408)-SUM($D408:I408),INDEX($D$390:$W$390,,$C408)/$F$376)))</f>
        <v>0</v>
      </c>
      <c r="K408" s="2">
        <f>IF($F$376="n/a",0,IF(K$378&lt;=$C408,0,IF(K$378&gt;($F$376+$C408),INDEX($D$390:$W$390,,$C408)-SUM($D408:J408),INDEX($D$390:$W$390,,$C408)/$F$376)))</f>
        <v>0</v>
      </c>
      <c r="L408" s="2">
        <f>IF($F$376="n/a",0,IF(L$378&lt;=$C408,0,IF(L$378&gt;($F$376+$C408),INDEX($D$390:$W$390,,$C408)-SUM($D408:K408),INDEX($D$390:$W$390,,$C408)/$F$376)))</f>
        <v>0</v>
      </c>
      <c r="M408" s="2">
        <f>IF($F$376="n/a",0,IF(M$378&lt;=$C408,0,IF(M$378&gt;($F$376+$C408),INDEX($D$390:$W$390,,$C408)-SUM($D408:L408),INDEX($D$390:$W$390,,$C408)/$F$376)))</f>
        <v>0</v>
      </c>
      <c r="N408" s="2">
        <f>IF($F$376="n/a",0,IF(N$378&lt;=$C408,0,IF(N$378&gt;($F$376+$C408),INDEX($D$390:$W$390,,$C408)-SUM($D408:M408),INDEX($D$390:$W$390,,$C408)/$F$376)))</f>
        <v>0</v>
      </c>
      <c r="O408" s="2">
        <f>IF($F$376="n/a",0,IF(O$378&lt;=$C408,0,IF(O$378&gt;($F$376+$C408),INDEX($D$390:$W$390,,$C408)-SUM($D408:N408),INDEX($D$390:$W$390,,$C408)/$F$376)))</f>
        <v>0</v>
      </c>
      <c r="P408" s="2">
        <f>IF($F$376="n/a",0,IF(P$378&lt;=$C408,0,IF(P$378&gt;($F$376+$C408),INDEX($D$390:$W$390,,$C408)-SUM($D408:O408),INDEX($D$390:$W$390,,$C408)/$F$376)))</f>
        <v>0</v>
      </c>
      <c r="Q408" s="2">
        <f>IF($F$376="n/a",0,IF(Q$378&lt;=$C408,0,IF(Q$378&gt;($F$376+$C408),INDEX($D$390:$W$390,,$C408)-SUM($D408:P408),INDEX($D$390:$W$390,,$C408)/$F$376)))</f>
        <v>0</v>
      </c>
      <c r="R408" s="2">
        <f>IF($F$376="n/a",0,IF(R$378&lt;=$C408,0,IF(R$378&gt;($F$376+$C408),INDEX($D$390:$W$390,,$C408)-SUM($D408:Q408),INDEX($D$390:$W$390,,$C408)/$F$376)))</f>
        <v>0</v>
      </c>
      <c r="S408" s="2">
        <f>IF($F$376="n/a",0,IF(S$378&lt;=$C408,0,IF(S$378&gt;($F$376+$C408),INDEX($D$390:$W$390,,$C408)-SUM($D408:R408),INDEX($D$390:$W$390,,$C408)/$F$376)))</f>
        <v>0</v>
      </c>
      <c r="T408" s="2">
        <f>IF($F$376="n/a",0,IF(T$378&lt;=$C408,0,IF(T$378&gt;($F$376+$C408),INDEX($D$390:$W$390,,$C408)-SUM($D408:S408),INDEX($D$390:$W$390,,$C408)/$F$376)))</f>
        <v>0</v>
      </c>
      <c r="U408" s="2">
        <f>IF($F$376="n/a",0,IF(U$378&lt;=$C408,0,IF(U$378&gt;($F$376+$C408),INDEX($D$390:$W$390,,$C408)-SUM($D408:T408),INDEX($D$390:$W$390,,$C408)/$F$376)))</f>
        <v>0</v>
      </c>
      <c r="V408" s="2">
        <f>IF($F$376="n/a",0,IF(V$378&lt;=$C408,0,IF(V$378&gt;($F$376+$C408),INDEX($D$390:$W$390,,$C408)-SUM($D408:U408),INDEX($D$390:$W$390,,$C408)/$F$376)))</f>
        <v>0</v>
      </c>
      <c r="W408" s="2">
        <f>IF($F$376="n/a",0,IF(W$378&lt;=$C408,0,IF(W$378&gt;($F$376+$C408),INDEX($D$390:$W$390,,$C408)-SUM($D408:V408),INDEX($D$390:$W$390,,$C408)/$F$376)))</f>
        <v>0</v>
      </c>
      <c r="X408" s="2">
        <f>IF($F$376="n/a",0,IF(X$378&lt;=$C408,0,IF(X$378&gt;($F$376+$C408),INDEX($D$390:$W$390,,$C408)-SUM($D408:W408),INDEX($D$390:$W$390,,$C408)/$F$376)))</f>
        <v>0</v>
      </c>
      <c r="Y408" s="2">
        <f>IF($F$376="n/a",0,IF(Y$378&lt;=$C408,0,IF(Y$378&gt;($F$376+$C408),INDEX($D$390:$W$390,,$C408)-SUM($D408:X408),INDEX($D$390:$W$390,,$C408)/$F$376)))</f>
        <v>0</v>
      </c>
      <c r="Z408" s="2">
        <f>IF($F$376="n/a",0,IF(Z$378&lt;=$C408,0,IF(Z$378&gt;($F$376+$C408),INDEX($D$390:$W$390,,$C408)-SUM($D408:Y408),INDEX($D$390:$W$390,,$C408)/$F$376)))</f>
        <v>0</v>
      </c>
      <c r="AA408" s="2">
        <f>IF($F$376="n/a",0,IF(AA$378&lt;=$C408,0,IF(AA$378&gt;($F$376+$C408),INDEX($D$390:$W$390,,$C408)-SUM($D408:Z408),INDEX($D$390:$W$390,,$C408)/$F$376)))</f>
        <v>0</v>
      </c>
      <c r="AB408" s="2">
        <f>IF($F$376="n/a",0,IF(AB$378&lt;=$C408,0,IF(AB$378&gt;($F$376+$C408),INDEX($D$390:$W$390,,$C408)-SUM($D408:AA408),INDEX($D$390:$W$390,,$C408)/$F$376)))</f>
        <v>0</v>
      </c>
      <c r="AC408" s="2">
        <f>IF($F$376="n/a",0,IF(AC$378&lt;=$C408,0,IF(AC$378&gt;($F$376+$C408),INDEX($D$390:$W$390,,$C408)-SUM($D408:AB408),INDEX($D$390:$W$390,,$C408)/$F$376)))</f>
        <v>0</v>
      </c>
      <c r="AD408" s="2">
        <f>IF($F$376="n/a",0,IF(AD$378&lt;=$C408,0,IF(AD$378&gt;($F$376+$C408),INDEX($D$390:$W$390,,$C408)-SUM($D408:AC408),INDEX($D$390:$W$390,,$C408)/$F$376)))</f>
        <v>0</v>
      </c>
      <c r="AE408" s="2">
        <f>IF($F$376="n/a",0,IF(AE$378&lt;=$C408,0,IF(AE$378&gt;($F$376+$C408),INDEX($D$390:$W$390,,$C408)-SUM($D408:AD408),INDEX($D$390:$W$390,,$C408)/$F$376)))</f>
        <v>0</v>
      </c>
      <c r="AF408" s="2">
        <f>IF($F$376="n/a",0,IF(AF$378&lt;=$C408,0,IF(AF$378&gt;($F$376+$C408),INDEX($D$390:$W$390,,$C408)-SUM($D408:AE408),INDEX($D$390:$W$390,,$C408)/$F$376)))</f>
        <v>0</v>
      </c>
      <c r="AG408" s="2">
        <f>IF($F$376="n/a",0,IF(AG$378&lt;=$C408,0,IF(AG$378&gt;($F$376+$C408),INDEX($D$390:$W$390,,$C408)-SUM($D408:AF408),INDEX($D$390:$W$390,,$C408)/$F$376)))</f>
        <v>0</v>
      </c>
      <c r="AH408" s="2">
        <f>IF($F$376="n/a",0,IF(AH$378&lt;=$C408,0,IF(AH$378&gt;($F$376+$C408),INDEX($D$390:$W$390,,$C408)-SUM($D408:AG408),INDEX($D$390:$W$390,,$C408)/$F$376)))</f>
        <v>0</v>
      </c>
      <c r="AI408" s="2">
        <f>IF($F$376="n/a",0,IF(AI$378&lt;=$C408,0,IF(AI$378&gt;($F$376+$C408),INDEX($D$390:$W$390,,$C408)-SUM($D408:AH408),INDEX($D$390:$W$390,,$C408)/$F$376)))</f>
        <v>0</v>
      </c>
      <c r="AJ408" s="2">
        <f>IF($F$376="n/a",0,IF(AJ$378&lt;=$C408,0,IF(AJ$378&gt;($F$376+$C408),INDEX($D$390:$W$390,,$C408)-SUM($D408:AI408),INDEX($D$390:$W$390,,$C408)/$F$376)))</f>
        <v>0</v>
      </c>
      <c r="AK408" s="2">
        <f>IF($F$376="n/a",0,IF(AK$378&lt;=$C408,0,IF(AK$378&gt;($F$376+$C408),INDEX($D$390:$W$390,,$C408)-SUM($D408:AJ408),INDEX($D$390:$W$390,,$C408)/$F$376)))</f>
        <v>0</v>
      </c>
      <c r="AL408" s="2">
        <f>IF($F$376="n/a",0,IF(AL$378&lt;=$C408,0,IF(AL$378&gt;($F$376+$C408),INDEX($D$390:$W$390,,$C408)-SUM($D408:AK408),INDEX($D$390:$W$390,,$C408)/$F$376)))</f>
        <v>0</v>
      </c>
      <c r="AM408" s="2">
        <f>IF($F$376="n/a",0,IF(AM$378&lt;=$C408,0,IF(AM$378&gt;($F$376+$C408),INDEX($D$390:$W$390,,$C408)-SUM($D408:AL408),INDEX($D$390:$W$390,,$C408)/$F$376)))</f>
        <v>0</v>
      </c>
      <c r="AN408" s="2">
        <f>IF($F$376="n/a",0,IF(AN$378&lt;=$C408,0,IF(AN$378&gt;($F$376+$C408),INDEX($D$390:$W$390,,$C408)-SUM($D408:AM408),INDEX($D$390:$W$390,,$C408)/$F$376)))</f>
        <v>0</v>
      </c>
      <c r="AO408" s="2">
        <f>IF($F$376="n/a",0,IF(AO$378&lt;=$C408,0,IF(AO$378&gt;($F$376+$C408),INDEX($D$390:$W$390,,$C408)-SUM($D408:AN408),INDEX($D$390:$W$390,,$C408)/$F$376)))</f>
        <v>0</v>
      </c>
      <c r="AP408" s="2">
        <f>IF($F$376="n/a",0,IF(AP$378&lt;=$C408,0,IF(AP$378&gt;($F$376+$C408),INDEX($D$390:$W$390,,$C408)-SUM($D408:AO408),INDEX($D$390:$W$390,,$C408)/$F$376)))</f>
        <v>0</v>
      </c>
      <c r="AQ408" s="2">
        <f>IF($F$376="n/a",0,IF(AQ$378&lt;=$C408,0,IF(AQ$378&gt;($F$376+$C408),INDEX($D$390:$W$390,,$C408)-SUM($D408:AP408),INDEX($D$390:$W$390,,$C408)/$F$376)))</f>
        <v>0</v>
      </c>
      <c r="AR408" s="2">
        <f>IF($F$376="n/a",0,IF(AR$378&lt;=$C408,0,IF(AR$378&gt;($F$376+$C408),INDEX($D$390:$W$390,,$C408)-SUM($D408:AQ408),INDEX($D$390:$W$390,,$C408)/$F$376)))</f>
        <v>0</v>
      </c>
      <c r="AS408" s="2">
        <f>IF($F$376="n/a",0,IF(AS$378&lt;=$C408,0,IF(AS$378&gt;($F$376+$C408),INDEX($D$390:$W$390,,$C408)-SUM($D408:AR408),INDEX($D$390:$W$390,,$C408)/$F$376)))</f>
        <v>0</v>
      </c>
      <c r="AT408" s="2">
        <f>IF($F$376="n/a",0,IF(AT$378&lt;=$C408,0,IF(AT$378&gt;($F$376+$C408),INDEX($D$390:$W$390,,$C408)-SUM($D408:AS408),INDEX($D$390:$W$390,,$C408)/$F$376)))</f>
        <v>0</v>
      </c>
      <c r="AU408" s="2">
        <f>IF($F$376="n/a",0,IF(AU$378&lt;=$C408,0,IF(AU$378&gt;($F$376+$C408),INDEX($D$390:$W$390,,$C408)-SUM($D408:AT408),INDEX($D$390:$W$390,,$C408)/$F$376)))</f>
        <v>0</v>
      </c>
      <c r="AV408" s="2">
        <f>IF($F$376="n/a",0,IF(AV$378&lt;=$C408,0,IF(AV$378&gt;($F$376+$C408),INDEX($D$390:$W$390,,$C408)-SUM($D408:AU408),INDEX($D$390:$W$390,,$C408)/$F$376)))</f>
        <v>0</v>
      </c>
      <c r="AW408" s="2">
        <f>IF($F$376="n/a",0,IF(AW$378&lt;=$C408,0,IF(AW$378&gt;($F$376+$C408),INDEX($D$390:$W$390,,$C408)-SUM($D408:AV408),INDEX($D$390:$W$390,,$C408)/$F$376)))</f>
        <v>0</v>
      </c>
      <c r="AX408" s="2">
        <f>IF($F$376="n/a",0,IF(AX$378&lt;=$C408,0,IF(AX$378&gt;($F$376+$C408),INDEX($D$390:$W$390,,$C408)-SUM($D408:AW408),INDEX($D$390:$W$390,,$C408)/$F$376)))</f>
        <v>0</v>
      </c>
      <c r="AY408" s="2">
        <f>IF($F$376="n/a",0,IF(AY$378&lt;=$C408,0,IF(AY$378&gt;($F$376+$C408),INDEX($D$390:$W$390,,$C408)-SUM($D408:AX408),INDEX($D$390:$W$390,,$C408)/$F$376)))</f>
        <v>0</v>
      </c>
      <c r="AZ408" s="2">
        <f>IF($F$376="n/a",0,IF(AZ$378&lt;=$C408,0,IF(AZ$378&gt;($F$376+$C408),INDEX($D$390:$W$390,,$C408)-SUM($D408:AY408),INDEX($D$390:$W$390,,$C408)/$F$376)))</f>
        <v>0</v>
      </c>
      <c r="BA408" s="2">
        <f>IF($F$376="n/a",0,IF(BA$378&lt;=$C408,0,IF(BA$378&gt;($F$376+$C408),INDEX($D$390:$W$390,,$C408)-SUM($D408:AZ408),INDEX($D$390:$W$390,,$C408)/$F$376)))</f>
        <v>0</v>
      </c>
      <c r="BB408" s="2">
        <f>IF($F$376="n/a",0,IF(BB$378&lt;=$C408,0,IF(BB$378&gt;($F$376+$C408),INDEX($D$390:$W$390,,$C408)-SUM($D408:BA408),INDEX($D$390:$W$390,,$C408)/$F$376)))</f>
        <v>0</v>
      </c>
      <c r="BC408" s="2">
        <f>IF($F$376="n/a",0,IF(BC$378&lt;=$C408,0,IF(BC$378&gt;($F$376+$C408),INDEX($D$390:$W$390,,$C408)-SUM($D408:BB408),INDEX($D$390:$W$390,,$C408)/$F$376)))</f>
        <v>0</v>
      </c>
      <c r="BD408" s="2">
        <f>IF($F$376="n/a",0,IF(BD$378&lt;=$C408,0,IF(BD$378&gt;($F$376+$C408),INDEX($D$390:$W$390,,$C408)-SUM($D408:BC408),INDEX($D$390:$W$390,,$C408)/$F$376)))</f>
        <v>0</v>
      </c>
      <c r="BE408" s="2">
        <f>IF($F$376="n/a",0,IF(BE$378&lt;=$C408,0,IF(BE$378&gt;($F$376+$C408),INDEX($D$390:$W$390,,$C408)-SUM($D408:BD408),INDEX($D$390:$W$390,,$C408)/$F$376)))</f>
        <v>0</v>
      </c>
      <c r="BF408" s="2">
        <f>IF($F$376="n/a",0,IF(BF$378&lt;=$C408,0,IF(BF$378&gt;($F$376+$C408),INDEX($D$390:$W$390,,$C408)-SUM($D408:BE408),INDEX($D$390:$W$390,,$C408)/$F$376)))</f>
        <v>0</v>
      </c>
      <c r="BG408" s="2">
        <f>IF($F$376="n/a",0,IF(BG$378&lt;=$C408,0,IF(BG$378&gt;($F$376+$C408),INDEX($D$390:$W$390,,$C408)-SUM($D408:BF408),INDEX($D$390:$W$390,,$C408)/$F$376)))</f>
        <v>0</v>
      </c>
      <c r="BH408" s="2">
        <f>IF($F$376="n/a",0,IF(BH$378&lt;=$C408,0,IF(BH$378&gt;($F$376+$C408),INDEX($D$390:$W$390,,$C408)-SUM($D408:BG408),INDEX($D$390:$W$390,,$C408)/$F$376)))</f>
        <v>0</v>
      </c>
      <c r="BI408" s="2">
        <f>IF($F$376="n/a",0,IF(BI$378&lt;=$C408,0,IF(BI$378&gt;($F$376+$C408),INDEX($D$390:$W$390,,$C408)-SUM($D408:BH408),INDEX($D$390:$W$390,,$C408)/$F$376)))</f>
        <v>0</v>
      </c>
      <c r="BJ408" s="2">
        <f>IF($F$376="n/a",0,IF(BJ$378&lt;=$C408,0,IF(BJ$378&gt;($F$376+$C408),INDEX($D$390:$W$390,,$C408)-SUM($D408:BI408),INDEX($D$390:$W$390,,$C408)/$F$376)))</f>
        <v>0</v>
      </c>
      <c r="BK408" s="2">
        <f>IF($F$376="n/a",0,IF(BK$378&lt;=$C408,0,IF(BK$378&gt;($F$376+$C408),INDEX($D$390:$W$390,,$C408)-SUM($D408:BJ408),INDEX($D$390:$W$390,,$C408)/$F$376)))</f>
        <v>0</v>
      </c>
      <c r="BL408" s="2">
        <f>IF($F$376="n/a",0,IF(BL$378&lt;=$C408,0,IF(BL$378&gt;($F$376+$C408),INDEX($D$390:$W$390,,$C408)-SUM($D408:BK408),INDEX($D$390:$W$390,,$C408)/$F$376)))</f>
        <v>0</v>
      </c>
      <c r="BM408" s="2">
        <f>IF($F$376="n/a",0,IF(BM$378&lt;=$C408,0,IF(BM$378&gt;($F$376+$C408),INDEX($D$390:$W$390,,$C408)-SUM($D408:BL408),INDEX($D$390:$W$390,,$C408)/$F$376)))</f>
        <v>0</v>
      </c>
      <c r="BN408" s="2">
        <f>IF($F$376="n/a",0,IF(BN$378&lt;=$C408,0,IF(BN$378&gt;($F$376+$C408),INDEX($D$390:$W$390,,$C408)-SUM($D408:BM408),INDEX($D$390:$W$390,,$C408)/$F$376)))</f>
        <v>0</v>
      </c>
      <c r="BO408" s="2">
        <f>IF($F$376="n/a",0,IF(BO$378&lt;=$C408,0,IF(BO$378&gt;($F$376+$C408),INDEX($D$390:$W$390,,$C408)-SUM($D408:BN408),INDEX($D$390:$W$390,,$C408)/$F$376)))</f>
        <v>0</v>
      </c>
      <c r="BP408" s="2">
        <f>IF($F$376="n/a",0,IF(BP$378&lt;=$C408,0,IF(BP$378&gt;($F$376+$C408),INDEX($D$390:$W$390,,$C408)-SUM($D408:BO408),INDEX($D$390:$W$390,,$C408)/$F$376)))</f>
        <v>0</v>
      </c>
      <c r="BQ408" s="2">
        <f>IF($F$376="n/a",0,IF(BQ$378&lt;=$C408,0,IF(BQ$378&gt;($F$376+$C408),INDEX($D$390:$W$390,,$C408)-SUM($D408:BP408),INDEX($D$390:$W$390,,$C408)/$F$376)))</f>
        <v>0</v>
      </c>
      <c r="BR408" s="2">
        <f>IF($F$376="n/a",0,IF(BR$378&lt;=$C408,0,IF(BR$378&gt;($F$376+$C408),INDEX($D$390:$W$390,,$C408)-SUM($D408:BQ408),INDEX($D$390:$W$390,,$C408)/$F$376)))</f>
        <v>0</v>
      </c>
      <c r="BS408" s="2">
        <f>IF($F$376="n/a",0,IF(BS$378&lt;=$C408,0,IF(BS$378&gt;($F$376+$C408),INDEX($D$390:$W$390,,$C408)-SUM($D408:BR408),INDEX($D$390:$W$390,,$C408)/$F$376)))</f>
        <v>0</v>
      </c>
    </row>
    <row r="409" spans="2:71" outlineLevel="1">
      <c r="B409" s="24">
        <v>2027</v>
      </c>
      <c r="C409" s="24">
        <v>17</v>
      </c>
      <c r="E409" s="2">
        <f>IF($F$376="n/a",0,IF(E$378&lt;=$C409,0,IF(E$378&gt;($F$376+$C409),INDEX($D$390:$W$390,,$C409)-SUM($D409:D409),INDEX($D$390:$W$390,,$C409)/$F$376)))</f>
        <v>0</v>
      </c>
      <c r="F409" s="2">
        <f>IF($F$376="n/a",0,IF(F$378&lt;=$C409,0,IF(F$378&gt;($F$376+$C409),INDEX($D$390:$W$390,,$C409)-SUM($D409:E409),INDEX($D$390:$W$390,,$C409)/$F$376)))</f>
        <v>0</v>
      </c>
      <c r="G409" s="2">
        <f>IF($F$376="n/a",0,IF(G$378&lt;=$C409,0,IF(G$378&gt;($F$376+$C409),INDEX($D$390:$W$390,,$C409)-SUM($D409:F409),INDEX($D$390:$W$390,,$C409)/$F$376)))</f>
        <v>0</v>
      </c>
      <c r="H409" s="2">
        <f>IF($F$376="n/a",0,IF(H$378&lt;=$C409,0,IF(H$378&gt;($F$376+$C409),INDEX($D$390:$W$390,,$C409)-SUM($D409:G409),INDEX($D$390:$W$390,,$C409)/$F$376)))</f>
        <v>0</v>
      </c>
      <c r="I409" s="2">
        <f>IF($F$376="n/a",0,IF(I$378&lt;=$C409,0,IF(I$378&gt;($F$376+$C409),INDEX($D$390:$W$390,,$C409)-SUM($D409:H409),INDEX($D$390:$W$390,,$C409)/$F$376)))</f>
        <v>0</v>
      </c>
      <c r="J409" s="2">
        <f>IF($F$376="n/a",0,IF(J$378&lt;=$C409,0,IF(J$378&gt;($F$376+$C409),INDEX($D$390:$W$390,,$C409)-SUM($D409:I409),INDEX($D$390:$W$390,,$C409)/$F$376)))</f>
        <v>0</v>
      </c>
      <c r="K409" s="2">
        <f>IF($F$376="n/a",0,IF(K$378&lt;=$C409,0,IF(K$378&gt;($F$376+$C409),INDEX($D$390:$W$390,,$C409)-SUM($D409:J409),INDEX($D$390:$W$390,,$C409)/$F$376)))</f>
        <v>0</v>
      </c>
      <c r="L409" s="2">
        <f>IF($F$376="n/a",0,IF(L$378&lt;=$C409,0,IF(L$378&gt;($F$376+$C409),INDEX($D$390:$W$390,,$C409)-SUM($D409:K409),INDEX($D$390:$W$390,,$C409)/$F$376)))</f>
        <v>0</v>
      </c>
      <c r="M409" s="2">
        <f>IF($F$376="n/a",0,IF(M$378&lt;=$C409,0,IF(M$378&gt;($F$376+$C409),INDEX($D$390:$W$390,,$C409)-SUM($D409:L409),INDEX($D$390:$W$390,,$C409)/$F$376)))</f>
        <v>0</v>
      </c>
      <c r="N409" s="2">
        <f>IF($F$376="n/a",0,IF(N$378&lt;=$C409,0,IF(N$378&gt;($F$376+$C409),INDEX($D$390:$W$390,,$C409)-SUM($D409:M409),INDEX($D$390:$W$390,,$C409)/$F$376)))</f>
        <v>0</v>
      </c>
      <c r="O409" s="2">
        <f>IF($F$376="n/a",0,IF(O$378&lt;=$C409,0,IF(O$378&gt;($F$376+$C409),INDEX($D$390:$W$390,,$C409)-SUM($D409:N409),INDEX($D$390:$W$390,,$C409)/$F$376)))</f>
        <v>0</v>
      </c>
      <c r="P409" s="2">
        <f>IF($F$376="n/a",0,IF(P$378&lt;=$C409,0,IF(P$378&gt;($F$376+$C409),INDEX($D$390:$W$390,,$C409)-SUM($D409:O409),INDEX($D$390:$W$390,,$C409)/$F$376)))</f>
        <v>0</v>
      </c>
      <c r="Q409" s="2">
        <f>IF($F$376="n/a",0,IF(Q$378&lt;=$C409,0,IF(Q$378&gt;($F$376+$C409),INDEX($D$390:$W$390,,$C409)-SUM($D409:P409),INDEX($D$390:$W$390,,$C409)/$F$376)))</f>
        <v>0</v>
      </c>
      <c r="R409" s="2">
        <f>IF($F$376="n/a",0,IF(R$378&lt;=$C409,0,IF(R$378&gt;($F$376+$C409),INDEX($D$390:$W$390,,$C409)-SUM($D409:Q409),INDEX($D$390:$W$390,,$C409)/$F$376)))</f>
        <v>0</v>
      </c>
      <c r="S409" s="2">
        <f>IF($F$376="n/a",0,IF(S$378&lt;=$C409,0,IF(S$378&gt;($F$376+$C409),INDEX($D$390:$W$390,,$C409)-SUM($D409:R409),INDEX($D$390:$W$390,,$C409)/$F$376)))</f>
        <v>0</v>
      </c>
      <c r="T409" s="2">
        <f>IF($F$376="n/a",0,IF(T$378&lt;=$C409,0,IF(T$378&gt;($F$376+$C409),INDEX($D$390:$W$390,,$C409)-SUM($D409:S409),INDEX($D$390:$W$390,,$C409)/$F$376)))</f>
        <v>0</v>
      </c>
      <c r="U409" s="2">
        <f>IF($F$376="n/a",0,IF(U$378&lt;=$C409,0,IF(U$378&gt;($F$376+$C409),INDEX($D$390:$W$390,,$C409)-SUM($D409:T409),INDEX($D$390:$W$390,,$C409)/$F$376)))</f>
        <v>0</v>
      </c>
      <c r="V409" s="2">
        <f>IF($F$376="n/a",0,IF(V$378&lt;=$C409,0,IF(V$378&gt;($F$376+$C409),INDEX($D$390:$W$390,,$C409)-SUM($D409:U409),INDEX($D$390:$W$390,,$C409)/$F$376)))</f>
        <v>0</v>
      </c>
      <c r="W409" s="2">
        <f>IF($F$376="n/a",0,IF(W$378&lt;=$C409,0,IF(W$378&gt;($F$376+$C409),INDEX($D$390:$W$390,,$C409)-SUM($D409:V409),INDEX($D$390:$W$390,,$C409)/$F$376)))</f>
        <v>0</v>
      </c>
      <c r="X409" s="2">
        <f>IF($F$376="n/a",0,IF(X$378&lt;=$C409,0,IF(X$378&gt;($F$376+$C409),INDEX($D$390:$W$390,,$C409)-SUM($D409:W409),INDEX($D$390:$W$390,,$C409)/$F$376)))</f>
        <v>0</v>
      </c>
      <c r="Y409" s="2">
        <f>IF($F$376="n/a",0,IF(Y$378&lt;=$C409,0,IF(Y$378&gt;($F$376+$C409),INDEX($D$390:$W$390,,$C409)-SUM($D409:X409),INDEX($D$390:$W$390,,$C409)/$F$376)))</f>
        <v>0</v>
      </c>
      <c r="Z409" s="2">
        <f>IF($F$376="n/a",0,IF(Z$378&lt;=$C409,0,IF(Z$378&gt;($F$376+$C409),INDEX($D$390:$W$390,,$C409)-SUM($D409:Y409),INDEX($D$390:$W$390,,$C409)/$F$376)))</f>
        <v>0</v>
      </c>
      <c r="AA409" s="2">
        <f>IF($F$376="n/a",0,IF(AA$378&lt;=$C409,0,IF(AA$378&gt;($F$376+$C409),INDEX($D$390:$W$390,,$C409)-SUM($D409:Z409),INDEX($D$390:$W$390,,$C409)/$F$376)))</f>
        <v>0</v>
      </c>
      <c r="AB409" s="2">
        <f>IF($F$376="n/a",0,IF(AB$378&lt;=$C409,0,IF(AB$378&gt;($F$376+$C409),INDEX($D$390:$W$390,,$C409)-SUM($D409:AA409),INDEX($D$390:$W$390,,$C409)/$F$376)))</f>
        <v>0</v>
      </c>
      <c r="AC409" s="2">
        <f>IF($F$376="n/a",0,IF(AC$378&lt;=$C409,0,IF(AC$378&gt;($F$376+$C409),INDEX($D$390:$W$390,,$C409)-SUM($D409:AB409),INDEX($D$390:$W$390,,$C409)/$F$376)))</f>
        <v>0</v>
      </c>
      <c r="AD409" s="2">
        <f>IF($F$376="n/a",0,IF(AD$378&lt;=$C409,0,IF(AD$378&gt;($F$376+$C409),INDEX($D$390:$W$390,,$C409)-SUM($D409:AC409),INDEX($D$390:$W$390,,$C409)/$F$376)))</f>
        <v>0</v>
      </c>
      <c r="AE409" s="2">
        <f>IF($F$376="n/a",0,IF(AE$378&lt;=$C409,0,IF(AE$378&gt;($F$376+$C409),INDEX($D$390:$W$390,,$C409)-SUM($D409:AD409),INDEX($D$390:$W$390,,$C409)/$F$376)))</f>
        <v>0</v>
      </c>
      <c r="AF409" s="2">
        <f>IF($F$376="n/a",0,IF(AF$378&lt;=$C409,0,IF(AF$378&gt;($F$376+$C409),INDEX($D$390:$W$390,,$C409)-SUM($D409:AE409),INDEX($D$390:$W$390,,$C409)/$F$376)))</f>
        <v>0</v>
      </c>
      <c r="AG409" s="2">
        <f>IF($F$376="n/a",0,IF(AG$378&lt;=$C409,0,IF(AG$378&gt;($F$376+$C409),INDEX($D$390:$W$390,,$C409)-SUM($D409:AF409),INDEX($D$390:$W$390,,$C409)/$F$376)))</f>
        <v>0</v>
      </c>
      <c r="AH409" s="2">
        <f>IF($F$376="n/a",0,IF(AH$378&lt;=$C409,0,IF(AH$378&gt;($F$376+$C409),INDEX($D$390:$W$390,,$C409)-SUM($D409:AG409),INDEX($D$390:$W$390,,$C409)/$F$376)))</f>
        <v>0</v>
      </c>
      <c r="AI409" s="2">
        <f>IF($F$376="n/a",0,IF(AI$378&lt;=$C409,0,IF(AI$378&gt;($F$376+$C409),INDEX($D$390:$W$390,,$C409)-SUM($D409:AH409),INDEX($D$390:$W$390,,$C409)/$F$376)))</f>
        <v>0</v>
      </c>
      <c r="AJ409" s="2">
        <f>IF($F$376="n/a",0,IF(AJ$378&lt;=$C409,0,IF(AJ$378&gt;($F$376+$C409),INDEX($D$390:$W$390,,$C409)-SUM($D409:AI409),INDEX($D$390:$W$390,,$C409)/$F$376)))</f>
        <v>0</v>
      </c>
      <c r="AK409" s="2">
        <f>IF($F$376="n/a",0,IF(AK$378&lt;=$C409,0,IF(AK$378&gt;($F$376+$C409),INDEX($D$390:$W$390,,$C409)-SUM($D409:AJ409),INDEX($D$390:$W$390,,$C409)/$F$376)))</f>
        <v>0</v>
      </c>
      <c r="AL409" s="2">
        <f>IF($F$376="n/a",0,IF(AL$378&lt;=$C409,0,IF(AL$378&gt;($F$376+$C409),INDEX($D$390:$W$390,,$C409)-SUM($D409:AK409),INDEX($D$390:$W$390,,$C409)/$F$376)))</f>
        <v>0</v>
      </c>
      <c r="AM409" s="2">
        <f>IF($F$376="n/a",0,IF(AM$378&lt;=$C409,0,IF(AM$378&gt;($F$376+$C409),INDEX($D$390:$W$390,,$C409)-SUM($D409:AL409),INDEX($D$390:$W$390,,$C409)/$F$376)))</f>
        <v>0</v>
      </c>
      <c r="AN409" s="2">
        <f>IF($F$376="n/a",0,IF(AN$378&lt;=$C409,0,IF(AN$378&gt;($F$376+$C409),INDEX($D$390:$W$390,,$C409)-SUM($D409:AM409),INDEX($D$390:$W$390,,$C409)/$F$376)))</f>
        <v>0</v>
      </c>
      <c r="AO409" s="2">
        <f>IF($F$376="n/a",0,IF(AO$378&lt;=$C409,0,IF(AO$378&gt;($F$376+$C409),INDEX($D$390:$W$390,,$C409)-SUM($D409:AN409),INDEX($D$390:$W$390,,$C409)/$F$376)))</f>
        <v>0</v>
      </c>
      <c r="AP409" s="2">
        <f>IF($F$376="n/a",0,IF(AP$378&lt;=$C409,0,IF(AP$378&gt;($F$376+$C409),INDEX($D$390:$W$390,,$C409)-SUM($D409:AO409),INDEX($D$390:$W$390,,$C409)/$F$376)))</f>
        <v>0</v>
      </c>
      <c r="AQ409" s="2">
        <f>IF($F$376="n/a",0,IF(AQ$378&lt;=$C409,0,IF(AQ$378&gt;($F$376+$C409),INDEX($D$390:$W$390,,$C409)-SUM($D409:AP409),INDEX($D$390:$W$390,,$C409)/$F$376)))</f>
        <v>0</v>
      </c>
      <c r="AR409" s="2">
        <f>IF($F$376="n/a",0,IF(AR$378&lt;=$C409,0,IF(AR$378&gt;($F$376+$C409),INDEX($D$390:$W$390,,$C409)-SUM($D409:AQ409),INDEX($D$390:$W$390,,$C409)/$F$376)))</f>
        <v>0</v>
      </c>
      <c r="AS409" s="2">
        <f>IF($F$376="n/a",0,IF(AS$378&lt;=$C409,0,IF(AS$378&gt;($F$376+$C409),INDEX($D$390:$W$390,,$C409)-SUM($D409:AR409),INDEX($D$390:$W$390,,$C409)/$F$376)))</f>
        <v>0</v>
      </c>
      <c r="AT409" s="2">
        <f>IF($F$376="n/a",0,IF(AT$378&lt;=$C409,0,IF(AT$378&gt;($F$376+$C409),INDEX($D$390:$W$390,,$C409)-SUM($D409:AS409),INDEX($D$390:$W$390,,$C409)/$F$376)))</f>
        <v>0</v>
      </c>
      <c r="AU409" s="2">
        <f>IF($F$376="n/a",0,IF(AU$378&lt;=$C409,0,IF(AU$378&gt;($F$376+$C409),INDEX($D$390:$W$390,,$C409)-SUM($D409:AT409),INDEX($D$390:$W$390,,$C409)/$F$376)))</f>
        <v>0</v>
      </c>
      <c r="AV409" s="2">
        <f>IF($F$376="n/a",0,IF(AV$378&lt;=$C409,0,IF(AV$378&gt;($F$376+$C409),INDEX($D$390:$W$390,,$C409)-SUM($D409:AU409),INDEX($D$390:$W$390,,$C409)/$F$376)))</f>
        <v>0</v>
      </c>
      <c r="AW409" s="2">
        <f>IF($F$376="n/a",0,IF(AW$378&lt;=$C409,0,IF(AW$378&gt;($F$376+$C409),INDEX($D$390:$W$390,,$C409)-SUM($D409:AV409),INDEX($D$390:$W$390,,$C409)/$F$376)))</f>
        <v>0</v>
      </c>
      <c r="AX409" s="2">
        <f>IF($F$376="n/a",0,IF(AX$378&lt;=$C409,0,IF(AX$378&gt;($F$376+$C409),INDEX($D$390:$W$390,,$C409)-SUM($D409:AW409),INDEX($D$390:$W$390,,$C409)/$F$376)))</f>
        <v>0</v>
      </c>
      <c r="AY409" s="2">
        <f>IF($F$376="n/a",0,IF(AY$378&lt;=$C409,0,IF(AY$378&gt;($F$376+$C409),INDEX($D$390:$W$390,,$C409)-SUM($D409:AX409),INDEX($D$390:$W$390,,$C409)/$F$376)))</f>
        <v>0</v>
      </c>
      <c r="AZ409" s="2">
        <f>IF($F$376="n/a",0,IF(AZ$378&lt;=$C409,0,IF(AZ$378&gt;($F$376+$C409),INDEX($D$390:$W$390,,$C409)-SUM($D409:AY409),INDEX($D$390:$W$390,,$C409)/$F$376)))</f>
        <v>0</v>
      </c>
      <c r="BA409" s="2">
        <f>IF($F$376="n/a",0,IF(BA$378&lt;=$C409,0,IF(BA$378&gt;($F$376+$C409),INDEX($D$390:$W$390,,$C409)-SUM($D409:AZ409),INDEX($D$390:$W$390,,$C409)/$F$376)))</f>
        <v>0</v>
      </c>
      <c r="BB409" s="2">
        <f>IF($F$376="n/a",0,IF(BB$378&lt;=$C409,0,IF(BB$378&gt;($F$376+$C409),INDEX($D$390:$W$390,,$C409)-SUM($D409:BA409),INDEX($D$390:$W$390,,$C409)/$F$376)))</f>
        <v>0</v>
      </c>
      <c r="BC409" s="2">
        <f>IF($F$376="n/a",0,IF(BC$378&lt;=$C409,0,IF(BC$378&gt;($F$376+$C409),INDEX($D$390:$W$390,,$C409)-SUM($D409:BB409),INDEX($D$390:$W$390,,$C409)/$F$376)))</f>
        <v>0</v>
      </c>
      <c r="BD409" s="2">
        <f>IF($F$376="n/a",0,IF(BD$378&lt;=$C409,0,IF(BD$378&gt;($F$376+$C409),INDEX($D$390:$W$390,,$C409)-SUM($D409:BC409),INDEX($D$390:$W$390,,$C409)/$F$376)))</f>
        <v>0</v>
      </c>
      <c r="BE409" s="2">
        <f>IF($F$376="n/a",0,IF(BE$378&lt;=$C409,0,IF(BE$378&gt;($F$376+$C409),INDEX($D$390:$W$390,,$C409)-SUM($D409:BD409),INDEX($D$390:$W$390,,$C409)/$F$376)))</f>
        <v>0</v>
      </c>
      <c r="BF409" s="2">
        <f>IF($F$376="n/a",0,IF(BF$378&lt;=$C409,0,IF(BF$378&gt;($F$376+$C409),INDEX($D$390:$W$390,,$C409)-SUM($D409:BE409),INDEX($D$390:$W$390,,$C409)/$F$376)))</f>
        <v>0</v>
      </c>
      <c r="BG409" s="2">
        <f>IF($F$376="n/a",0,IF(BG$378&lt;=$C409,0,IF(BG$378&gt;($F$376+$C409),INDEX($D$390:$W$390,,$C409)-SUM($D409:BF409),INDEX($D$390:$W$390,,$C409)/$F$376)))</f>
        <v>0</v>
      </c>
      <c r="BH409" s="2">
        <f>IF($F$376="n/a",0,IF(BH$378&lt;=$C409,0,IF(BH$378&gt;($F$376+$C409),INDEX($D$390:$W$390,,$C409)-SUM($D409:BG409),INDEX($D$390:$W$390,,$C409)/$F$376)))</f>
        <v>0</v>
      </c>
      <c r="BI409" s="2">
        <f>IF($F$376="n/a",0,IF(BI$378&lt;=$C409,0,IF(BI$378&gt;($F$376+$C409),INDEX($D$390:$W$390,,$C409)-SUM($D409:BH409),INDEX($D$390:$W$390,,$C409)/$F$376)))</f>
        <v>0</v>
      </c>
      <c r="BJ409" s="2">
        <f>IF($F$376="n/a",0,IF(BJ$378&lt;=$C409,0,IF(BJ$378&gt;($F$376+$C409),INDEX($D$390:$W$390,,$C409)-SUM($D409:BI409),INDEX($D$390:$W$390,,$C409)/$F$376)))</f>
        <v>0</v>
      </c>
      <c r="BK409" s="2">
        <f>IF($F$376="n/a",0,IF(BK$378&lt;=$C409,0,IF(BK$378&gt;($F$376+$C409),INDEX($D$390:$W$390,,$C409)-SUM($D409:BJ409),INDEX($D$390:$W$390,,$C409)/$F$376)))</f>
        <v>0</v>
      </c>
      <c r="BL409" s="2">
        <f>IF($F$376="n/a",0,IF(BL$378&lt;=$C409,0,IF(BL$378&gt;($F$376+$C409),INDEX($D$390:$W$390,,$C409)-SUM($D409:BK409),INDEX($D$390:$W$390,,$C409)/$F$376)))</f>
        <v>0</v>
      </c>
      <c r="BM409" s="2">
        <f>IF($F$376="n/a",0,IF(BM$378&lt;=$C409,0,IF(BM$378&gt;($F$376+$C409),INDEX($D$390:$W$390,,$C409)-SUM($D409:BL409),INDEX($D$390:$W$390,,$C409)/$F$376)))</f>
        <v>0</v>
      </c>
      <c r="BN409" s="2">
        <f>IF($F$376="n/a",0,IF(BN$378&lt;=$C409,0,IF(BN$378&gt;($F$376+$C409),INDEX($D$390:$W$390,,$C409)-SUM($D409:BM409),INDEX($D$390:$W$390,,$C409)/$F$376)))</f>
        <v>0</v>
      </c>
      <c r="BO409" s="2">
        <f>IF($F$376="n/a",0,IF(BO$378&lt;=$C409,0,IF(BO$378&gt;($F$376+$C409),INDEX($D$390:$W$390,,$C409)-SUM($D409:BN409),INDEX($D$390:$W$390,,$C409)/$F$376)))</f>
        <v>0</v>
      </c>
      <c r="BP409" s="2">
        <f>IF($F$376="n/a",0,IF(BP$378&lt;=$C409,0,IF(BP$378&gt;($F$376+$C409),INDEX($D$390:$W$390,,$C409)-SUM($D409:BO409),INDEX($D$390:$W$390,,$C409)/$F$376)))</f>
        <v>0</v>
      </c>
      <c r="BQ409" s="2">
        <f>IF($F$376="n/a",0,IF(BQ$378&lt;=$C409,0,IF(BQ$378&gt;($F$376+$C409),INDEX($D$390:$W$390,,$C409)-SUM($D409:BP409),INDEX($D$390:$W$390,,$C409)/$F$376)))</f>
        <v>0</v>
      </c>
      <c r="BR409" s="2">
        <f>IF($F$376="n/a",0,IF(BR$378&lt;=$C409,0,IF(BR$378&gt;($F$376+$C409),INDEX($D$390:$W$390,,$C409)-SUM($D409:BQ409),INDEX($D$390:$W$390,,$C409)/$F$376)))</f>
        <v>0</v>
      </c>
      <c r="BS409" s="2">
        <f>IF($F$376="n/a",0,IF(BS$378&lt;=$C409,0,IF(BS$378&gt;($F$376+$C409),INDEX($D$390:$W$390,,$C409)-SUM($D409:BR409),INDEX($D$390:$W$390,,$C409)/$F$376)))</f>
        <v>0</v>
      </c>
    </row>
    <row r="410" spans="2:71" outlineLevel="1">
      <c r="B410" s="24">
        <v>2028</v>
      </c>
      <c r="C410" s="24">
        <v>18</v>
      </c>
      <c r="E410" s="2">
        <f>IF($F$376="n/a",0,IF(E$378&lt;=$C410,0,IF(E$378&gt;($F$376+$C410),INDEX($D$390:$W$390,,$C410)-SUM($D410:D410),INDEX($D$390:$W$390,,$C410)/$F$376)))</f>
        <v>0</v>
      </c>
      <c r="F410" s="2">
        <f>IF($F$376="n/a",0,IF(F$378&lt;=$C410,0,IF(F$378&gt;($F$376+$C410),INDEX($D$390:$W$390,,$C410)-SUM($D410:E410),INDEX($D$390:$W$390,,$C410)/$F$376)))</f>
        <v>0</v>
      </c>
      <c r="G410" s="2">
        <f>IF($F$376="n/a",0,IF(G$378&lt;=$C410,0,IF(G$378&gt;($F$376+$C410),INDEX($D$390:$W$390,,$C410)-SUM($D410:F410),INDEX($D$390:$W$390,,$C410)/$F$376)))</f>
        <v>0</v>
      </c>
      <c r="H410" s="2">
        <f>IF($F$376="n/a",0,IF(H$378&lt;=$C410,0,IF(H$378&gt;($F$376+$C410),INDEX($D$390:$W$390,,$C410)-SUM($D410:G410),INDEX($D$390:$W$390,,$C410)/$F$376)))</f>
        <v>0</v>
      </c>
      <c r="I410" s="2">
        <f>IF($F$376="n/a",0,IF(I$378&lt;=$C410,0,IF(I$378&gt;($F$376+$C410),INDEX($D$390:$W$390,,$C410)-SUM($D410:H410),INDEX($D$390:$W$390,,$C410)/$F$376)))</f>
        <v>0</v>
      </c>
      <c r="J410" s="2">
        <f>IF($F$376="n/a",0,IF(J$378&lt;=$C410,0,IF(J$378&gt;($F$376+$C410),INDEX($D$390:$W$390,,$C410)-SUM($D410:I410),INDEX($D$390:$W$390,,$C410)/$F$376)))</f>
        <v>0</v>
      </c>
      <c r="K410" s="2">
        <f>IF($F$376="n/a",0,IF(K$378&lt;=$C410,0,IF(K$378&gt;($F$376+$C410),INDEX($D$390:$W$390,,$C410)-SUM($D410:J410),INDEX($D$390:$W$390,,$C410)/$F$376)))</f>
        <v>0</v>
      </c>
      <c r="L410" s="2">
        <f>IF($F$376="n/a",0,IF(L$378&lt;=$C410,0,IF(L$378&gt;($F$376+$C410),INDEX($D$390:$W$390,,$C410)-SUM($D410:K410),INDEX($D$390:$W$390,,$C410)/$F$376)))</f>
        <v>0</v>
      </c>
      <c r="M410" s="2">
        <f>IF($F$376="n/a",0,IF(M$378&lt;=$C410,0,IF(M$378&gt;($F$376+$C410),INDEX($D$390:$W$390,,$C410)-SUM($D410:L410),INDEX($D$390:$W$390,,$C410)/$F$376)))</f>
        <v>0</v>
      </c>
      <c r="N410" s="2">
        <f>IF($F$376="n/a",0,IF(N$378&lt;=$C410,0,IF(N$378&gt;($F$376+$C410),INDEX($D$390:$W$390,,$C410)-SUM($D410:M410),INDEX($D$390:$W$390,,$C410)/$F$376)))</f>
        <v>0</v>
      </c>
      <c r="O410" s="2">
        <f>IF($F$376="n/a",0,IF(O$378&lt;=$C410,0,IF(O$378&gt;($F$376+$C410),INDEX($D$390:$W$390,,$C410)-SUM($D410:N410),INDEX($D$390:$W$390,,$C410)/$F$376)))</f>
        <v>0</v>
      </c>
      <c r="P410" s="2">
        <f>IF($F$376="n/a",0,IF(P$378&lt;=$C410,0,IF(P$378&gt;($F$376+$C410),INDEX($D$390:$W$390,,$C410)-SUM($D410:O410),INDEX($D$390:$W$390,,$C410)/$F$376)))</f>
        <v>0</v>
      </c>
      <c r="Q410" s="2">
        <f>IF($F$376="n/a",0,IF(Q$378&lt;=$C410,0,IF(Q$378&gt;($F$376+$C410),INDEX($D$390:$W$390,,$C410)-SUM($D410:P410),INDEX($D$390:$W$390,,$C410)/$F$376)))</f>
        <v>0</v>
      </c>
      <c r="R410" s="2">
        <f>IF($F$376="n/a",0,IF(R$378&lt;=$C410,0,IF(R$378&gt;($F$376+$C410),INDEX($D$390:$W$390,,$C410)-SUM($D410:Q410),INDEX($D$390:$W$390,,$C410)/$F$376)))</f>
        <v>0</v>
      </c>
      <c r="S410" s="2">
        <f>IF($F$376="n/a",0,IF(S$378&lt;=$C410,0,IF(S$378&gt;($F$376+$C410),INDEX($D$390:$W$390,,$C410)-SUM($D410:R410),INDEX($D$390:$W$390,,$C410)/$F$376)))</f>
        <v>0</v>
      </c>
      <c r="T410" s="2">
        <f>IF($F$376="n/a",0,IF(T$378&lt;=$C410,0,IF(T$378&gt;($F$376+$C410),INDEX($D$390:$W$390,,$C410)-SUM($D410:S410),INDEX($D$390:$W$390,,$C410)/$F$376)))</f>
        <v>0</v>
      </c>
      <c r="U410" s="2">
        <f>IF($F$376="n/a",0,IF(U$378&lt;=$C410,0,IF(U$378&gt;($F$376+$C410),INDEX($D$390:$W$390,,$C410)-SUM($D410:T410),INDEX($D$390:$W$390,,$C410)/$F$376)))</f>
        <v>0</v>
      </c>
      <c r="V410" s="2">
        <f>IF($F$376="n/a",0,IF(V$378&lt;=$C410,0,IF(V$378&gt;($F$376+$C410),INDEX($D$390:$W$390,,$C410)-SUM($D410:U410),INDEX($D$390:$W$390,,$C410)/$F$376)))</f>
        <v>0</v>
      </c>
      <c r="W410" s="2">
        <f>IF($F$376="n/a",0,IF(W$378&lt;=$C410,0,IF(W$378&gt;($F$376+$C410),INDEX($D$390:$W$390,,$C410)-SUM($D410:V410),INDEX($D$390:$W$390,,$C410)/$F$376)))</f>
        <v>0</v>
      </c>
      <c r="X410" s="2">
        <f>IF($F$376="n/a",0,IF(X$378&lt;=$C410,0,IF(X$378&gt;($F$376+$C410),INDEX($D$390:$W$390,,$C410)-SUM($D410:W410),INDEX($D$390:$W$390,,$C410)/$F$376)))</f>
        <v>0</v>
      </c>
      <c r="Y410" s="2">
        <f>IF($F$376="n/a",0,IF(Y$378&lt;=$C410,0,IF(Y$378&gt;($F$376+$C410),INDEX($D$390:$W$390,,$C410)-SUM($D410:X410),INDEX($D$390:$W$390,,$C410)/$F$376)))</f>
        <v>0</v>
      </c>
      <c r="Z410" s="2">
        <f>IF($F$376="n/a",0,IF(Z$378&lt;=$C410,0,IF(Z$378&gt;($F$376+$C410),INDEX($D$390:$W$390,,$C410)-SUM($D410:Y410),INDEX($D$390:$W$390,,$C410)/$F$376)))</f>
        <v>0</v>
      </c>
      <c r="AA410" s="2">
        <f>IF($F$376="n/a",0,IF(AA$378&lt;=$C410,0,IF(AA$378&gt;($F$376+$C410),INDEX($D$390:$W$390,,$C410)-SUM($D410:Z410),INDEX($D$390:$W$390,,$C410)/$F$376)))</f>
        <v>0</v>
      </c>
      <c r="AB410" s="2">
        <f>IF($F$376="n/a",0,IF(AB$378&lt;=$C410,0,IF(AB$378&gt;($F$376+$C410),INDEX($D$390:$W$390,,$C410)-SUM($D410:AA410),INDEX($D$390:$W$390,,$C410)/$F$376)))</f>
        <v>0</v>
      </c>
      <c r="AC410" s="2">
        <f>IF($F$376="n/a",0,IF(AC$378&lt;=$C410,0,IF(AC$378&gt;($F$376+$C410),INDEX($D$390:$W$390,,$C410)-SUM($D410:AB410),INDEX($D$390:$W$390,,$C410)/$F$376)))</f>
        <v>0</v>
      </c>
      <c r="AD410" s="2">
        <f>IF($F$376="n/a",0,IF(AD$378&lt;=$C410,0,IF(AD$378&gt;($F$376+$C410),INDEX($D$390:$W$390,,$C410)-SUM($D410:AC410),INDEX($D$390:$W$390,,$C410)/$F$376)))</f>
        <v>0</v>
      </c>
      <c r="AE410" s="2">
        <f>IF($F$376="n/a",0,IF(AE$378&lt;=$C410,0,IF(AE$378&gt;($F$376+$C410),INDEX($D$390:$W$390,,$C410)-SUM($D410:AD410),INDEX($D$390:$W$390,,$C410)/$F$376)))</f>
        <v>0</v>
      </c>
      <c r="AF410" s="2">
        <f>IF($F$376="n/a",0,IF(AF$378&lt;=$C410,0,IF(AF$378&gt;($F$376+$C410),INDEX($D$390:$W$390,,$C410)-SUM($D410:AE410),INDEX($D$390:$W$390,,$C410)/$F$376)))</f>
        <v>0</v>
      </c>
      <c r="AG410" s="2">
        <f>IF($F$376="n/a",0,IF(AG$378&lt;=$C410,0,IF(AG$378&gt;($F$376+$C410),INDEX($D$390:$W$390,,$C410)-SUM($D410:AF410),INDEX($D$390:$W$390,,$C410)/$F$376)))</f>
        <v>0</v>
      </c>
      <c r="AH410" s="2">
        <f>IF($F$376="n/a",0,IF(AH$378&lt;=$C410,0,IF(AH$378&gt;($F$376+$C410),INDEX($D$390:$W$390,,$C410)-SUM($D410:AG410),INDEX($D$390:$W$390,,$C410)/$F$376)))</f>
        <v>0</v>
      </c>
      <c r="AI410" s="2">
        <f>IF($F$376="n/a",0,IF(AI$378&lt;=$C410,0,IF(AI$378&gt;($F$376+$C410),INDEX($D$390:$W$390,,$C410)-SUM($D410:AH410),INDEX($D$390:$W$390,,$C410)/$F$376)))</f>
        <v>0</v>
      </c>
      <c r="AJ410" s="2">
        <f>IF($F$376="n/a",0,IF(AJ$378&lt;=$C410,0,IF(AJ$378&gt;($F$376+$C410),INDEX($D$390:$W$390,,$C410)-SUM($D410:AI410),INDEX($D$390:$W$390,,$C410)/$F$376)))</f>
        <v>0</v>
      </c>
      <c r="AK410" s="2">
        <f>IF($F$376="n/a",0,IF(AK$378&lt;=$C410,0,IF(AK$378&gt;($F$376+$C410),INDEX($D$390:$W$390,,$C410)-SUM($D410:AJ410),INDEX($D$390:$W$390,,$C410)/$F$376)))</f>
        <v>0</v>
      </c>
      <c r="AL410" s="2">
        <f>IF($F$376="n/a",0,IF(AL$378&lt;=$C410,0,IF(AL$378&gt;($F$376+$C410),INDEX($D$390:$W$390,,$C410)-SUM($D410:AK410),INDEX($D$390:$W$390,,$C410)/$F$376)))</f>
        <v>0</v>
      </c>
      <c r="AM410" s="2">
        <f>IF($F$376="n/a",0,IF(AM$378&lt;=$C410,0,IF(AM$378&gt;($F$376+$C410),INDEX($D$390:$W$390,,$C410)-SUM($D410:AL410),INDEX($D$390:$W$390,,$C410)/$F$376)))</f>
        <v>0</v>
      </c>
      <c r="AN410" s="2">
        <f>IF($F$376="n/a",0,IF(AN$378&lt;=$C410,0,IF(AN$378&gt;($F$376+$C410),INDEX($D$390:$W$390,,$C410)-SUM($D410:AM410),INDEX($D$390:$W$390,,$C410)/$F$376)))</f>
        <v>0</v>
      </c>
      <c r="AO410" s="2">
        <f>IF($F$376="n/a",0,IF(AO$378&lt;=$C410,0,IF(AO$378&gt;($F$376+$C410),INDEX($D$390:$W$390,,$C410)-SUM($D410:AN410),INDEX($D$390:$W$390,,$C410)/$F$376)))</f>
        <v>0</v>
      </c>
      <c r="AP410" s="2">
        <f>IF($F$376="n/a",0,IF(AP$378&lt;=$C410,0,IF(AP$378&gt;($F$376+$C410),INDEX($D$390:$W$390,,$C410)-SUM($D410:AO410),INDEX($D$390:$W$390,,$C410)/$F$376)))</f>
        <v>0</v>
      </c>
      <c r="AQ410" s="2">
        <f>IF($F$376="n/a",0,IF(AQ$378&lt;=$C410,0,IF(AQ$378&gt;($F$376+$C410),INDEX($D$390:$W$390,,$C410)-SUM($D410:AP410),INDEX($D$390:$W$390,,$C410)/$F$376)))</f>
        <v>0</v>
      </c>
      <c r="AR410" s="2">
        <f>IF($F$376="n/a",0,IF(AR$378&lt;=$C410,0,IF(AR$378&gt;($F$376+$C410),INDEX($D$390:$W$390,,$C410)-SUM($D410:AQ410),INDEX($D$390:$W$390,,$C410)/$F$376)))</f>
        <v>0</v>
      </c>
      <c r="AS410" s="2">
        <f>IF($F$376="n/a",0,IF(AS$378&lt;=$C410,0,IF(AS$378&gt;($F$376+$C410),INDEX($D$390:$W$390,,$C410)-SUM($D410:AR410),INDEX($D$390:$W$390,,$C410)/$F$376)))</f>
        <v>0</v>
      </c>
      <c r="AT410" s="2">
        <f>IF($F$376="n/a",0,IF(AT$378&lt;=$C410,0,IF(AT$378&gt;($F$376+$C410),INDEX($D$390:$W$390,,$C410)-SUM($D410:AS410),INDEX($D$390:$W$390,,$C410)/$F$376)))</f>
        <v>0</v>
      </c>
      <c r="AU410" s="2">
        <f>IF($F$376="n/a",0,IF(AU$378&lt;=$C410,0,IF(AU$378&gt;($F$376+$C410),INDEX($D$390:$W$390,,$C410)-SUM($D410:AT410),INDEX($D$390:$W$390,,$C410)/$F$376)))</f>
        <v>0</v>
      </c>
      <c r="AV410" s="2">
        <f>IF($F$376="n/a",0,IF(AV$378&lt;=$C410,0,IF(AV$378&gt;($F$376+$C410),INDEX($D$390:$W$390,,$C410)-SUM($D410:AU410),INDEX($D$390:$W$390,,$C410)/$F$376)))</f>
        <v>0</v>
      </c>
      <c r="AW410" s="2">
        <f>IF($F$376="n/a",0,IF(AW$378&lt;=$C410,0,IF(AW$378&gt;($F$376+$C410),INDEX($D$390:$W$390,,$C410)-SUM($D410:AV410),INDEX($D$390:$W$390,,$C410)/$F$376)))</f>
        <v>0</v>
      </c>
      <c r="AX410" s="2">
        <f>IF($F$376="n/a",0,IF(AX$378&lt;=$C410,0,IF(AX$378&gt;($F$376+$C410),INDEX($D$390:$W$390,,$C410)-SUM($D410:AW410),INDEX($D$390:$W$390,,$C410)/$F$376)))</f>
        <v>0</v>
      </c>
      <c r="AY410" s="2">
        <f>IF($F$376="n/a",0,IF(AY$378&lt;=$C410,0,IF(AY$378&gt;($F$376+$C410),INDEX($D$390:$W$390,,$C410)-SUM($D410:AX410),INDEX($D$390:$W$390,,$C410)/$F$376)))</f>
        <v>0</v>
      </c>
      <c r="AZ410" s="2">
        <f>IF($F$376="n/a",0,IF(AZ$378&lt;=$C410,0,IF(AZ$378&gt;($F$376+$C410),INDEX($D$390:$W$390,,$C410)-SUM($D410:AY410),INDEX($D$390:$W$390,,$C410)/$F$376)))</f>
        <v>0</v>
      </c>
      <c r="BA410" s="2">
        <f>IF($F$376="n/a",0,IF(BA$378&lt;=$C410,0,IF(BA$378&gt;($F$376+$C410),INDEX($D$390:$W$390,,$C410)-SUM($D410:AZ410),INDEX($D$390:$W$390,,$C410)/$F$376)))</f>
        <v>0</v>
      </c>
      <c r="BB410" s="2">
        <f>IF($F$376="n/a",0,IF(BB$378&lt;=$C410,0,IF(BB$378&gt;($F$376+$C410),INDEX($D$390:$W$390,,$C410)-SUM($D410:BA410),INDEX($D$390:$W$390,,$C410)/$F$376)))</f>
        <v>0</v>
      </c>
      <c r="BC410" s="2">
        <f>IF($F$376="n/a",0,IF(BC$378&lt;=$C410,0,IF(BC$378&gt;($F$376+$C410),INDEX($D$390:$W$390,,$C410)-SUM($D410:BB410),INDEX($D$390:$W$390,,$C410)/$F$376)))</f>
        <v>0</v>
      </c>
      <c r="BD410" s="2">
        <f>IF($F$376="n/a",0,IF(BD$378&lt;=$C410,0,IF(BD$378&gt;($F$376+$C410),INDEX($D$390:$W$390,,$C410)-SUM($D410:BC410),INDEX($D$390:$W$390,,$C410)/$F$376)))</f>
        <v>0</v>
      </c>
      <c r="BE410" s="2">
        <f>IF($F$376="n/a",0,IF(BE$378&lt;=$C410,0,IF(BE$378&gt;($F$376+$C410),INDEX($D$390:$W$390,,$C410)-SUM($D410:BD410),INDEX($D$390:$W$390,,$C410)/$F$376)))</f>
        <v>0</v>
      </c>
      <c r="BF410" s="2">
        <f>IF($F$376="n/a",0,IF(BF$378&lt;=$C410,0,IF(BF$378&gt;($F$376+$C410),INDEX($D$390:$W$390,,$C410)-SUM($D410:BE410),INDEX($D$390:$W$390,,$C410)/$F$376)))</f>
        <v>0</v>
      </c>
      <c r="BG410" s="2">
        <f>IF($F$376="n/a",0,IF(BG$378&lt;=$C410,0,IF(BG$378&gt;($F$376+$C410),INDEX($D$390:$W$390,,$C410)-SUM($D410:BF410),INDEX($D$390:$W$390,,$C410)/$F$376)))</f>
        <v>0</v>
      </c>
      <c r="BH410" s="2">
        <f>IF($F$376="n/a",0,IF(BH$378&lt;=$C410,0,IF(BH$378&gt;($F$376+$C410),INDEX($D$390:$W$390,,$C410)-SUM($D410:BG410),INDEX($D$390:$W$390,,$C410)/$F$376)))</f>
        <v>0</v>
      </c>
      <c r="BI410" s="2">
        <f>IF($F$376="n/a",0,IF(BI$378&lt;=$C410,0,IF(BI$378&gt;($F$376+$C410),INDEX($D$390:$W$390,,$C410)-SUM($D410:BH410),INDEX($D$390:$W$390,,$C410)/$F$376)))</f>
        <v>0</v>
      </c>
      <c r="BJ410" s="2">
        <f>IF($F$376="n/a",0,IF(BJ$378&lt;=$C410,0,IF(BJ$378&gt;($F$376+$C410),INDEX($D$390:$W$390,,$C410)-SUM($D410:BI410),INDEX($D$390:$W$390,,$C410)/$F$376)))</f>
        <v>0</v>
      </c>
      <c r="BK410" s="2">
        <f>IF($F$376="n/a",0,IF(BK$378&lt;=$C410,0,IF(BK$378&gt;($F$376+$C410),INDEX($D$390:$W$390,,$C410)-SUM($D410:BJ410),INDEX($D$390:$W$390,,$C410)/$F$376)))</f>
        <v>0</v>
      </c>
      <c r="BL410" s="2">
        <f>IF($F$376="n/a",0,IF(BL$378&lt;=$C410,0,IF(BL$378&gt;($F$376+$C410),INDEX($D$390:$W$390,,$C410)-SUM($D410:BK410),INDEX($D$390:$W$390,,$C410)/$F$376)))</f>
        <v>0</v>
      </c>
      <c r="BM410" s="2">
        <f>IF($F$376="n/a",0,IF(BM$378&lt;=$C410,0,IF(BM$378&gt;($F$376+$C410),INDEX($D$390:$W$390,,$C410)-SUM($D410:BL410),INDEX($D$390:$W$390,,$C410)/$F$376)))</f>
        <v>0</v>
      </c>
      <c r="BN410" s="2">
        <f>IF($F$376="n/a",0,IF(BN$378&lt;=$C410,0,IF(BN$378&gt;($F$376+$C410),INDEX($D$390:$W$390,,$C410)-SUM($D410:BM410),INDEX($D$390:$W$390,,$C410)/$F$376)))</f>
        <v>0</v>
      </c>
      <c r="BO410" s="2">
        <f>IF($F$376="n/a",0,IF(BO$378&lt;=$C410,0,IF(BO$378&gt;($F$376+$C410),INDEX($D$390:$W$390,,$C410)-SUM($D410:BN410),INDEX($D$390:$W$390,,$C410)/$F$376)))</f>
        <v>0</v>
      </c>
      <c r="BP410" s="2">
        <f>IF($F$376="n/a",0,IF(BP$378&lt;=$C410,0,IF(BP$378&gt;($F$376+$C410),INDEX($D$390:$W$390,,$C410)-SUM($D410:BO410),INDEX($D$390:$W$390,,$C410)/$F$376)))</f>
        <v>0</v>
      </c>
      <c r="BQ410" s="2">
        <f>IF($F$376="n/a",0,IF(BQ$378&lt;=$C410,0,IF(BQ$378&gt;($F$376+$C410),INDEX($D$390:$W$390,,$C410)-SUM($D410:BP410),INDEX($D$390:$W$390,,$C410)/$F$376)))</f>
        <v>0</v>
      </c>
      <c r="BR410" s="2">
        <f>IF($F$376="n/a",0,IF(BR$378&lt;=$C410,0,IF(BR$378&gt;($F$376+$C410),INDEX($D$390:$W$390,,$C410)-SUM($D410:BQ410),INDEX($D$390:$W$390,,$C410)/$F$376)))</f>
        <v>0</v>
      </c>
      <c r="BS410" s="2">
        <f>IF($F$376="n/a",0,IF(BS$378&lt;=$C410,0,IF(BS$378&gt;($F$376+$C410),INDEX($D$390:$W$390,,$C410)-SUM($D410:BR410),INDEX($D$390:$W$390,,$C410)/$F$376)))</f>
        <v>0</v>
      </c>
    </row>
    <row r="411" spans="2:71" outlineLevel="1">
      <c r="B411" s="24">
        <v>2029</v>
      </c>
      <c r="C411" s="24">
        <v>19</v>
      </c>
      <c r="E411" s="2">
        <f>IF($F$376="n/a",0,IF(E$378&lt;=$C411,0,IF(E$378&gt;($F$376+$C411),INDEX($D$390:$W$390,,$C411)-SUM($D411:D411),INDEX($D$390:$W$390,,$C411)/$F$376)))</f>
        <v>0</v>
      </c>
      <c r="F411" s="2">
        <f>IF($F$376="n/a",0,IF(F$378&lt;=$C411,0,IF(F$378&gt;($F$376+$C411),INDEX($D$390:$W$390,,$C411)-SUM($D411:E411),INDEX($D$390:$W$390,,$C411)/$F$376)))</f>
        <v>0</v>
      </c>
      <c r="G411" s="2">
        <f>IF($F$376="n/a",0,IF(G$378&lt;=$C411,0,IF(G$378&gt;($F$376+$C411),INDEX($D$390:$W$390,,$C411)-SUM($D411:F411),INDEX($D$390:$W$390,,$C411)/$F$376)))</f>
        <v>0</v>
      </c>
      <c r="H411" s="2">
        <f>IF($F$376="n/a",0,IF(H$378&lt;=$C411,0,IF(H$378&gt;($F$376+$C411),INDEX($D$390:$W$390,,$C411)-SUM($D411:G411),INDEX($D$390:$W$390,,$C411)/$F$376)))</f>
        <v>0</v>
      </c>
      <c r="I411" s="2">
        <f>IF($F$376="n/a",0,IF(I$378&lt;=$C411,0,IF(I$378&gt;($F$376+$C411),INDEX($D$390:$W$390,,$C411)-SUM($D411:H411),INDEX($D$390:$W$390,,$C411)/$F$376)))</f>
        <v>0</v>
      </c>
      <c r="J411" s="2">
        <f>IF($F$376="n/a",0,IF(J$378&lt;=$C411,0,IF(J$378&gt;($F$376+$C411),INDEX($D$390:$W$390,,$C411)-SUM($D411:I411),INDEX($D$390:$W$390,,$C411)/$F$376)))</f>
        <v>0</v>
      </c>
      <c r="K411" s="2">
        <f>IF($F$376="n/a",0,IF(K$378&lt;=$C411,0,IF(K$378&gt;($F$376+$C411),INDEX($D$390:$W$390,,$C411)-SUM($D411:J411),INDEX($D$390:$W$390,,$C411)/$F$376)))</f>
        <v>0</v>
      </c>
      <c r="L411" s="2">
        <f>IF($F$376="n/a",0,IF(L$378&lt;=$C411,0,IF(L$378&gt;($F$376+$C411),INDEX($D$390:$W$390,,$C411)-SUM($D411:K411),INDEX($D$390:$W$390,,$C411)/$F$376)))</f>
        <v>0</v>
      </c>
      <c r="M411" s="2">
        <f>IF($F$376="n/a",0,IF(M$378&lt;=$C411,0,IF(M$378&gt;($F$376+$C411),INDEX($D$390:$W$390,,$C411)-SUM($D411:L411),INDEX($D$390:$W$390,,$C411)/$F$376)))</f>
        <v>0</v>
      </c>
      <c r="N411" s="2">
        <f>IF($F$376="n/a",0,IF(N$378&lt;=$C411,0,IF(N$378&gt;($F$376+$C411),INDEX($D$390:$W$390,,$C411)-SUM($D411:M411),INDEX($D$390:$W$390,,$C411)/$F$376)))</f>
        <v>0</v>
      </c>
      <c r="O411" s="2">
        <f>IF($F$376="n/a",0,IF(O$378&lt;=$C411,0,IF(O$378&gt;($F$376+$C411),INDEX($D$390:$W$390,,$C411)-SUM($D411:N411),INDEX($D$390:$W$390,,$C411)/$F$376)))</f>
        <v>0</v>
      </c>
      <c r="P411" s="2">
        <f>IF($F$376="n/a",0,IF(P$378&lt;=$C411,0,IF(P$378&gt;($F$376+$C411),INDEX($D$390:$W$390,,$C411)-SUM($D411:O411),INDEX($D$390:$W$390,,$C411)/$F$376)))</f>
        <v>0</v>
      </c>
      <c r="Q411" s="2">
        <f>IF($F$376="n/a",0,IF(Q$378&lt;=$C411,0,IF(Q$378&gt;($F$376+$C411),INDEX($D$390:$W$390,,$C411)-SUM($D411:P411),INDEX($D$390:$W$390,,$C411)/$F$376)))</f>
        <v>0</v>
      </c>
      <c r="R411" s="2">
        <f>IF($F$376="n/a",0,IF(R$378&lt;=$C411,0,IF(R$378&gt;($F$376+$C411),INDEX($D$390:$W$390,,$C411)-SUM($D411:Q411),INDEX($D$390:$W$390,,$C411)/$F$376)))</f>
        <v>0</v>
      </c>
      <c r="S411" s="2">
        <f>IF($F$376="n/a",0,IF(S$378&lt;=$C411,0,IF(S$378&gt;($F$376+$C411),INDEX($D$390:$W$390,,$C411)-SUM($D411:R411),INDEX($D$390:$W$390,,$C411)/$F$376)))</f>
        <v>0</v>
      </c>
      <c r="T411" s="2">
        <f>IF($F$376="n/a",0,IF(T$378&lt;=$C411,0,IF(T$378&gt;($F$376+$C411),INDEX($D$390:$W$390,,$C411)-SUM($D411:S411),INDEX($D$390:$W$390,,$C411)/$F$376)))</f>
        <v>0</v>
      </c>
      <c r="U411" s="2">
        <f>IF($F$376="n/a",0,IF(U$378&lt;=$C411,0,IF(U$378&gt;($F$376+$C411),INDEX($D$390:$W$390,,$C411)-SUM($D411:T411),INDEX($D$390:$W$390,,$C411)/$F$376)))</f>
        <v>0</v>
      </c>
      <c r="V411" s="2">
        <f>IF($F$376="n/a",0,IF(V$378&lt;=$C411,0,IF(V$378&gt;($F$376+$C411),INDEX($D$390:$W$390,,$C411)-SUM($D411:U411),INDEX($D$390:$W$390,,$C411)/$F$376)))</f>
        <v>0</v>
      </c>
      <c r="W411" s="2">
        <f>IF($F$376="n/a",0,IF(W$378&lt;=$C411,0,IF(W$378&gt;($F$376+$C411),INDEX($D$390:$W$390,,$C411)-SUM($D411:V411),INDEX($D$390:$W$390,,$C411)/$F$376)))</f>
        <v>0</v>
      </c>
      <c r="X411" s="2">
        <f>IF($F$376="n/a",0,IF(X$378&lt;=$C411,0,IF(X$378&gt;($F$376+$C411),INDEX($D$390:$W$390,,$C411)-SUM($D411:W411),INDEX($D$390:$W$390,,$C411)/$F$376)))</f>
        <v>0</v>
      </c>
      <c r="Y411" s="2">
        <f>IF($F$376="n/a",0,IF(Y$378&lt;=$C411,0,IF(Y$378&gt;($F$376+$C411),INDEX($D$390:$W$390,,$C411)-SUM($D411:X411),INDEX($D$390:$W$390,,$C411)/$F$376)))</f>
        <v>0</v>
      </c>
      <c r="Z411" s="2">
        <f>IF($F$376="n/a",0,IF(Z$378&lt;=$C411,0,IF(Z$378&gt;($F$376+$C411),INDEX($D$390:$W$390,,$C411)-SUM($D411:Y411),INDEX($D$390:$W$390,,$C411)/$F$376)))</f>
        <v>0</v>
      </c>
      <c r="AA411" s="2">
        <f>IF($F$376="n/a",0,IF(AA$378&lt;=$C411,0,IF(AA$378&gt;($F$376+$C411),INDEX($D$390:$W$390,,$C411)-SUM($D411:Z411),INDEX($D$390:$W$390,,$C411)/$F$376)))</f>
        <v>0</v>
      </c>
      <c r="AB411" s="2">
        <f>IF($F$376="n/a",0,IF(AB$378&lt;=$C411,0,IF(AB$378&gt;($F$376+$C411),INDEX($D$390:$W$390,,$C411)-SUM($D411:AA411),INDEX($D$390:$W$390,,$C411)/$F$376)))</f>
        <v>0</v>
      </c>
      <c r="AC411" s="2">
        <f>IF($F$376="n/a",0,IF(AC$378&lt;=$C411,0,IF(AC$378&gt;($F$376+$C411),INDEX($D$390:$W$390,,$C411)-SUM($D411:AB411),INDEX($D$390:$W$390,,$C411)/$F$376)))</f>
        <v>0</v>
      </c>
      <c r="AD411" s="2">
        <f>IF($F$376="n/a",0,IF(AD$378&lt;=$C411,0,IF(AD$378&gt;($F$376+$C411),INDEX($D$390:$W$390,,$C411)-SUM($D411:AC411),INDEX($D$390:$W$390,,$C411)/$F$376)))</f>
        <v>0</v>
      </c>
      <c r="AE411" s="2">
        <f>IF($F$376="n/a",0,IF(AE$378&lt;=$C411,0,IF(AE$378&gt;($F$376+$C411),INDEX($D$390:$W$390,,$C411)-SUM($D411:AD411),INDEX($D$390:$W$390,,$C411)/$F$376)))</f>
        <v>0</v>
      </c>
      <c r="AF411" s="2">
        <f>IF($F$376="n/a",0,IF(AF$378&lt;=$C411,0,IF(AF$378&gt;($F$376+$C411),INDEX($D$390:$W$390,,$C411)-SUM($D411:AE411),INDEX($D$390:$W$390,,$C411)/$F$376)))</f>
        <v>0</v>
      </c>
      <c r="AG411" s="2">
        <f>IF($F$376="n/a",0,IF(AG$378&lt;=$C411,0,IF(AG$378&gt;($F$376+$C411),INDEX($D$390:$W$390,,$C411)-SUM($D411:AF411),INDEX($D$390:$W$390,,$C411)/$F$376)))</f>
        <v>0</v>
      </c>
      <c r="AH411" s="2">
        <f>IF($F$376="n/a",0,IF(AH$378&lt;=$C411,0,IF(AH$378&gt;($F$376+$C411),INDEX($D$390:$W$390,,$C411)-SUM($D411:AG411),INDEX($D$390:$W$390,,$C411)/$F$376)))</f>
        <v>0</v>
      </c>
      <c r="AI411" s="2">
        <f>IF($F$376="n/a",0,IF(AI$378&lt;=$C411,0,IF(AI$378&gt;($F$376+$C411),INDEX($D$390:$W$390,,$C411)-SUM($D411:AH411),INDEX($D$390:$W$390,,$C411)/$F$376)))</f>
        <v>0</v>
      </c>
      <c r="AJ411" s="2">
        <f>IF($F$376="n/a",0,IF(AJ$378&lt;=$C411,0,IF(AJ$378&gt;($F$376+$C411),INDEX($D$390:$W$390,,$C411)-SUM($D411:AI411),INDEX($D$390:$W$390,,$C411)/$F$376)))</f>
        <v>0</v>
      </c>
      <c r="AK411" s="2">
        <f>IF($F$376="n/a",0,IF(AK$378&lt;=$C411,0,IF(AK$378&gt;($F$376+$C411),INDEX($D$390:$W$390,,$C411)-SUM($D411:AJ411),INDEX($D$390:$W$390,,$C411)/$F$376)))</f>
        <v>0</v>
      </c>
      <c r="AL411" s="2">
        <f>IF($F$376="n/a",0,IF(AL$378&lt;=$C411,0,IF(AL$378&gt;($F$376+$C411),INDEX($D$390:$W$390,,$C411)-SUM($D411:AK411),INDEX($D$390:$W$390,,$C411)/$F$376)))</f>
        <v>0</v>
      </c>
      <c r="AM411" s="2">
        <f>IF($F$376="n/a",0,IF(AM$378&lt;=$C411,0,IF(AM$378&gt;($F$376+$C411),INDEX($D$390:$W$390,,$C411)-SUM($D411:AL411),INDEX($D$390:$W$390,,$C411)/$F$376)))</f>
        <v>0</v>
      </c>
      <c r="AN411" s="2">
        <f>IF($F$376="n/a",0,IF(AN$378&lt;=$C411,0,IF(AN$378&gt;($F$376+$C411),INDEX($D$390:$W$390,,$C411)-SUM($D411:AM411),INDEX($D$390:$W$390,,$C411)/$F$376)))</f>
        <v>0</v>
      </c>
      <c r="AO411" s="2">
        <f>IF($F$376="n/a",0,IF(AO$378&lt;=$C411,0,IF(AO$378&gt;($F$376+$C411),INDEX($D$390:$W$390,,$C411)-SUM($D411:AN411),INDEX($D$390:$W$390,,$C411)/$F$376)))</f>
        <v>0</v>
      </c>
      <c r="AP411" s="2">
        <f>IF($F$376="n/a",0,IF(AP$378&lt;=$C411,0,IF(AP$378&gt;($F$376+$C411),INDEX($D$390:$W$390,,$C411)-SUM($D411:AO411),INDEX($D$390:$W$390,,$C411)/$F$376)))</f>
        <v>0</v>
      </c>
      <c r="AQ411" s="2">
        <f>IF($F$376="n/a",0,IF(AQ$378&lt;=$C411,0,IF(AQ$378&gt;($F$376+$C411),INDEX($D$390:$W$390,,$C411)-SUM($D411:AP411),INDEX($D$390:$W$390,,$C411)/$F$376)))</f>
        <v>0</v>
      </c>
      <c r="AR411" s="2">
        <f>IF($F$376="n/a",0,IF(AR$378&lt;=$C411,0,IF(AR$378&gt;($F$376+$C411),INDEX($D$390:$W$390,,$C411)-SUM($D411:AQ411),INDEX($D$390:$W$390,,$C411)/$F$376)))</f>
        <v>0</v>
      </c>
      <c r="AS411" s="2">
        <f>IF($F$376="n/a",0,IF(AS$378&lt;=$C411,0,IF(AS$378&gt;($F$376+$C411),INDEX($D$390:$W$390,,$C411)-SUM($D411:AR411),INDEX($D$390:$W$390,,$C411)/$F$376)))</f>
        <v>0</v>
      </c>
      <c r="AT411" s="2">
        <f>IF($F$376="n/a",0,IF(AT$378&lt;=$C411,0,IF(AT$378&gt;($F$376+$C411),INDEX($D$390:$W$390,,$C411)-SUM($D411:AS411),INDEX($D$390:$W$390,,$C411)/$F$376)))</f>
        <v>0</v>
      </c>
      <c r="AU411" s="2">
        <f>IF($F$376="n/a",0,IF(AU$378&lt;=$C411,0,IF(AU$378&gt;($F$376+$C411),INDEX($D$390:$W$390,,$C411)-SUM($D411:AT411),INDEX($D$390:$W$390,,$C411)/$F$376)))</f>
        <v>0</v>
      </c>
      <c r="AV411" s="2">
        <f>IF($F$376="n/a",0,IF(AV$378&lt;=$C411,0,IF(AV$378&gt;($F$376+$C411),INDEX($D$390:$W$390,,$C411)-SUM($D411:AU411),INDEX($D$390:$W$390,,$C411)/$F$376)))</f>
        <v>0</v>
      </c>
      <c r="AW411" s="2">
        <f>IF($F$376="n/a",0,IF(AW$378&lt;=$C411,0,IF(AW$378&gt;($F$376+$C411),INDEX($D$390:$W$390,,$C411)-SUM($D411:AV411),INDEX($D$390:$W$390,,$C411)/$F$376)))</f>
        <v>0</v>
      </c>
      <c r="AX411" s="2">
        <f>IF($F$376="n/a",0,IF(AX$378&lt;=$C411,0,IF(AX$378&gt;($F$376+$C411),INDEX($D$390:$W$390,,$C411)-SUM($D411:AW411),INDEX($D$390:$W$390,,$C411)/$F$376)))</f>
        <v>0</v>
      </c>
      <c r="AY411" s="2">
        <f>IF($F$376="n/a",0,IF(AY$378&lt;=$C411,0,IF(AY$378&gt;($F$376+$C411),INDEX($D$390:$W$390,,$C411)-SUM($D411:AX411),INDEX($D$390:$W$390,,$C411)/$F$376)))</f>
        <v>0</v>
      </c>
      <c r="AZ411" s="2">
        <f>IF($F$376="n/a",0,IF(AZ$378&lt;=$C411,0,IF(AZ$378&gt;($F$376+$C411),INDEX($D$390:$W$390,,$C411)-SUM($D411:AY411),INDEX($D$390:$W$390,,$C411)/$F$376)))</f>
        <v>0</v>
      </c>
      <c r="BA411" s="2">
        <f>IF($F$376="n/a",0,IF(BA$378&lt;=$C411,0,IF(BA$378&gt;($F$376+$C411),INDEX($D$390:$W$390,,$C411)-SUM($D411:AZ411),INDEX($D$390:$W$390,,$C411)/$F$376)))</f>
        <v>0</v>
      </c>
      <c r="BB411" s="2">
        <f>IF($F$376="n/a",0,IF(BB$378&lt;=$C411,0,IF(BB$378&gt;($F$376+$C411),INDEX($D$390:$W$390,,$C411)-SUM($D411:BA411),INDEX($D$390:$W$390,,$C411)/$F$376)))</f>
        <v>0</v>
      </c>
      <c r="BC411" s="2">
        <f>IF($F$376="n/a",0,IF(BC$378&lt;=$C411,0,IF(BC$378&gt;($F$376+$C411),INDEX($D$390:$W$390,,$C411)-SUM($D411:BB411),INDEX($D$390:$W$390,,$C411)/$F$376)))</f>
        <v>0</v>
      </c>
      <c r="BD411" s="2">
        <f>IF($F$376="n/a",0,IF(BD$378&lt;=$C411,0,IF(BD$378&gt;($F$376+$C411),INDEX($D$390:$W$390,,$C411)-SUM($D411:BC411),INDEX($D$390:$W$390,,$C411)/$F$376)))</f>
        <v>0</v>
      </c>
      <c r="BE411" s="2">
        <f>IF($F$376="n/a",0,IF(BE$378&lt;=$C411,0,IF(BE$378&gt;($F$376+$C411),INDEX($D$390:$W$390,,$C411)-SUM($D411:BD411),INDEX($D$390:$W$390,,$C411)/$F$376)))</f>
        <v>0</v>
      </c>
      <c r="BF411" s="2">
        <f>IF($F$376="n/a",0,IF(BF$378&lt;=$C411,0,IF(BF$378&gt;($F$376+$C411),INDEX($D$390:$W$390,,$C411)-SUM($D411:BE411),INDEX($D$390:$W$390,,$C411)/$F$376)))</f>
        <v>0</v>
      </c>
      <c r="BG411" s="2">
        <f>IF($F$376="n/a",0,IF(BG$378&lt;=$C411,0,IF(BG$378&gt;($F$376+$C411),INDEX($D$390:$W$390,,$C411)-SUM($D411:BF411),INDEX($D$390:$W$390,,$C411)/$F$376)))</f>
        <v>0</v>
      </c>
      <c r="BH411" s="2">
        <f>IF($F$376="n/a",0,IF(BH$378&lt;=$C411,0,IF(BH$378&gt;($F$376+$C411),INDEX($D$390:$W$390,,$C411)-SUM($D411:BG411),INDEX($D$390:$W$390,,$C411)/$F$376)))</f>
        <v>0</v>
      </c>
      <c r="BI411" s="2">
        <f>IF($F$376="n/a",0,IF(BI$378&lt;=$C411,0,IF(BI$378&gt;($F$376+$C411),INDEX($D$390:$W$390,,$C411)-SUM($D411:BH411),INDEX($D$390:$W$390,,$C411)/$F$376)))</f>
        <v>0</v>
      </c>
      <c r="BJ411" s="2">
        <f>IF($F$376="n/a",0,IF(BJ$378&lt;=$C411,0,IF(BJ$378&gt;($F$376+$C411),INDEX($D$390:$W$390,,$C411)-SUM($D411:BI411),INDEX($D$390:$W$390,,$C411)/$F$376)))</f>
        <v>0</v>
      </c>
      <c r="BK411" s="2">
        <f>IF($F$376="n/a",0,IF(BK$378&lt;=$C411,0,IF(BK$378&gt;($F$376+$C411),INDEX($D$390:$W$390,,$C411)-SUM($D411:BJ411),INDEX($D$390:$W$390,,$C411)/$F$376)))</f>
        <v>0</v>
      </c>
      <c r="BL411" s="2">
        <f>IF($F$376="n/a",0,IF(BL$378&lt;=$C411,0,IF(BL$378&gt;($F$376+$C411),INDEX($D$390:$W$390,,$C411)-SUM($D411:BK411),INDEX($D$390:$W$390,,$C411)/$F$376)))</f>
        <v>0</v>
      </c>
      <c r="BM411" s="2">
        <f>IF($F$376="n/a",0,IF(BM$378&lt;=$C411,0,IF(BM$378&gt;($F$376+$C411),INDEX($D$390:$W$390,,$C411)-SUM($D411:BL411),INDEX($D$390:$W$390,,$C411)/$F$376)))</f>
        <v>0</v>
      </c>
      <c r="BN411" s="2">
        <f>IF($F$376="n/a",0,IF(BN$378&lt;=$C411,0,IF(BN$378&gt;($F$376+$C411),INDEX($D$390:$W$390,,$C411)-SUM($D411:BM411),INDEX($D$390:$W$390,,$C411)/$F$376)))</f>
        <v>0</v>
      </c>
      <c r="BO411" s="2">
        <f>IF($F$376="n/a",0,IF(BO$378&lt;=$C411,0,IF(BO$378&gt;($F$376+$C411),INDEX($D$390:$W$390,,$C411)-SUM($D411:BN411),INDEX($D$390:$W$390,,$C411)/$F$376)))</f>
        <v>0</v>
      </c>
      <c r="BP411" s="2">
        <f>IF($F$376="n/a",0,IF(BP$378&lt;=$C411,0,IF(BP$378&gt;($F$376+$C411),INDEX($D$390:$W$390,,$C411)-SUM($D411:BO411),INDEX($D$390:$W$390,,$C411)/$F$376)))</f>
        <v>0</v>
      </c>
      <c r="BQ411" s="2">
        <f>IF($F$376="n/a",0,IF(BQ$378&lt;=$C411,0,IF(BQ$378&gt;($F$376+$C411),INDEX($D$390:$W$390,,$C411)-SUM($D411:BP411),INDEX($D$390:$W$390,,$C411)/$F$376)))</f>
        <v>0</v>
      </c>
      <c r="BR411" s="2">
        <f>IF($F$376="n/a",0,IF(BR$378&lt;=$C411,0,IF(BR$378&gt;($F$376+$C411),INDEX($D$390:$W$390,,$C411)-SUM($D411:BQ411),INDEX($D$390:$W$390,,$C411)/$F$376)))</f>
        <v>0</v>
      </c>
      <c r="BS411" s="2">
        <f>IF($F$376="n/a",0,IF(BS$378&lt;=$C411,0,IF(BS$378&gt;($F$376+$C411),INDEX($D$390:$W$390,,$C411)-SUM($D411:BR411),INDEX($D$390:$W$390,,$C411)/$F$376)))</f>
        <v>0</v>
      </c>
    </row>
    <row r="412" spans="2:71" outlineLevel="1">
      <c r="B412" s="24">
        <v>2030</v>
      </c>
      <c r="C412" s="24">
        <v>20</v>
      </c>
      <c r="E412" s="2">
        <f>IF($F$376="n/a",0,IF(E$378&lt;=$C412,0,IF(E$378&gt;($F$376+$C412),INDEX($D$390:$W$390,,$C412)-SUM($D412:D412),INDEX($D$390:$W$390,,$C412)/$F$376)))</f>
        <v>0</v>
      </c>
      <c r="F412" s="2">
        <f>IF($F$376="n/a",0,IF(F$378&lt;=$C412,0,IF(F$378&gt;($F$376+$C412),INDEX($D$390:$W$390,,$C412)-SUM($D412:E412),INDEX($D$390:$W$390,,$C412)/$F$376)))</f>
        <v>0</v>
      </c>
      <c r="G412" s="2">
        <f>IF($F$376="n/a",0,IF(G$378&lt;=$C412,0,IF(G$378&gt;($F$376+$C412),INDEX($D$390:$W$390,,$C412)-SUM($D412:F412),INDEX($D$390:$W$390,,$C412)/$F$376)))</f>
        <v>0</v>
      </c>
      <c r="H412" s="2">
        <f>IF($F$376="n/a",0,IF(H$378&lt;=$C412,0,IF(H$378&gt;($F$376+$C412),INDEX($D$390:$W$390,,$C412)-SUM($D412:G412),INDEX($D$390:$W$390,,$C412)/$F$376)))</f>
        <v>0</v>
      </c>
      <c r="I412" s="2">
        <f>IF($F$376="n/a",0,IF(I$378&lt;=$C412,0,IF(I$378&gt;($F$376+$C412),INDEX($D$390:$W$390,,$C412)-SUM($D412:H412),INDEX($D$390:$W$390,,$C412)/$F$376)))</f>
        <v>0</v>
      </c>
      <c r="J412" s="2">
        <f>IF($F$376="n/a",0,IF(J$378&lt;=$C412,0,IF(J$378&gt;($F$376+$C412),INDEX($D$390:$W$390,,$C412)-SUM($D412:I412),INDEX($D$390:$W$390,,$C412)/$F$376)))</f>
        <v>0</v>
      </c>
      <c r="K412" s="2">
        <f>IF($F$376="n/a",0,IF(K$378&lt;=$C412,0,IF(K$378&gt;($F$376+$C412),INDEX($D$390:$W$390,,$C412)-SUM($D412:J412),INDEX($D$390:$W$390,,$C412)/$F$376)))</f>
        <v>0</v>
      </c>
      <c r="L412" s="2">
        <f>IF($F$376="n/a",0,IF(L$378&lt;=$C412,0,IF(L$378&gt;($F$376+$C412),INDEX($D$390:$W$390,,$C412)-SUM($D412:K412),INDEX($D$390:$W$390,,$C412)/$F$376)))</f>
        <v>0</v>
      </c>
      <c r="M412" s="2">
        <f>IF($F$376="n/a",0,IF(M$378&lt;=$C412,0,IF(M$378&gt;($F$376+$C412),INDEX($D$390:$W$390,,$C412)-SUM($D412:L412),INDEX($D$390:$W$390,,$C412)/$F$376)))</f>
        <v>0</v>
      </c>
      <c r="N412" s="2">
        <f>IF($F$376="n/a",0,IF(N$378&lt;=$C412,0,IF(N$378&gt;($F$376+$C412),INDEX($D$390:$W$390,,$C412)-SUM($D412:M412),INDEX($D$390:$W$390,,$C412)/$F$376)))</f>
        <v>0</v>
      </c>
      <c r="O412" s="2">
        <f>IF($F$376="n/a",0,IF(O$378&lt;=$C412,0,IF(O$378&gt;($F$376+$C412),INDEX($D$390:$W$390,,$C412)-SUM($D412:N412),INDEX($D$390:$W$390,,$C412)/$F$376)))</f>
        <v>0</v>
      </c>
      <c r="P412" s="2">
        <f>IF($F$376="n/a",0,IF(P$378&lt;=$C412,0,IF(P$378&gt;($F$376+$C412),INDEX($D$390:$W$390,,$C412)-SUM($D412:O412),INDEX($D$390:$W$390,,$C412)/$F$376)))</f>
        <v>0</v>
      </c>
      <c r="Q412" s="2">
        <f>IF($F$376="n/a",0,IF(Q$378&lt;=$C412,0,IF(Q$378&gt;($F$376+$C412),INDEX($D$390:$W$390,,$C412)-SUM($D412:P412),INDEX($D$390:$W$390,,$C412)/$F$376)))</f>
        <v>0</v>
      </c>
      <c r="R412" s="2">
        <f>IF($F$376="n/a",0,IF(R$378&lt;=$C412,0,IF(R$378&gt;($F$376+$C412),INDEX($D$390:$W$390,,$C412)-SUM($D412:Q412),INDEX($D$390:$W$390,,$C412)/$F$376)))</f>
        <v>0</v>
      </c>
      <c r="S412" s="2">
        <f>IF($F$376="n/a",0,IF(S$378&lt;=$C412,0,IF(S$378&gt;($F$376+$C412),INDEX($D$390:$W$390,,$C412)-SUM($D412:R412),INDEX($D$390:$W$390,,$C412)/$F$376)))</f>
        <v>0</v>
      </c>
      <c r="T412" s="2">
        <f>IF($F$376="n/a",0,IF(T$378&lt;=$C412,0,IF(T$378&gt;($F$376+$C412),INDEX($D$390:$W$390,,$C412)-SUM($D412:S412),INDEX($D$390:$W$390,,$C412)/$F$376)))</f>
        <v>0</v>
      </c>
      <c r="U412" s="2">
        <f>IF($F$376="n/a",0,IF(U$378&lt;=$C412,0,IF(U$378&gt;($F$376+$C412),INDEX($D$390:$W$390,,$C412)-SUM($D412:T412),INDEX($D$390:$W$390,,$C412)/$F$376)))</f>
        <v>0</v>
      </c>
      <c r="V412" s="2">
        <f>IF($F$376="n/a",0,IF(V$378&lt;=$C412,0,IF(V$378&gt;($F$376+$C412),INDEX($D$390:$W$390,,$C412)-SUM($D412:U412),INDEX($D$390:$W$390,,$C412)/$F$376)))</f>
        <v>0</v>
      </c>
      <c r="W412" s="2">
        <f>IF($F$376="n/a",0,IF(W$378&lt;=$C412,0,IF(W$378&gt;($F$376+$C412),INDEX($D$390:$W$390,,$C412)-SUM($D412:V412),INDEX($D$390:$W$390,,$C412)/$F$376)))</f>
        <v>0</v>
      </c>
      <c r="X412" s="2">
        <f>IF($F$376="n/a",0,IF(X$378&lt;=$C412,0,IF(X$378&gt;($F$376+$C412),INDEX($D$390:$W$390,,$C412)-SUM($D412:W412),INDEX($D$390:$W$390,,$C412)/$F$376)))</f>
        <v>0</v>
      </c>
      <c r="Y412" s="2">
        <f>IF($F$376="n/a",0,IF(Y$378&lt;=$C412,0,IF(Y$378&gt;($F$376+$C412),INDEX($D$390:$W$390,,$C412)-SUM($D412:X412),INDEX($D$390:$W$390,,$C412)/$F$376)))</f>
        <v>0</v>
      </c>
      <c r="Z412" s="2">
        <f>IF($F$376="n/a",0,IF(Z$378&lt;=$C412,0,IF(Z$378&gt;($F$376+$C412),INDEX($D$390:$W$390,,$C412)-SUM($D412:Y412),INDEX($D$390:$W$390,,$C412)/$F$376)))</f>
        <v>0</v>
      </c>
      <c r="AA412" s="2">
        <f>IF($F$376="n/a",0,IF(AA$378&lt;=$C412,0,IF(AA$378&gt;($F$376+$C412),INDEX($D$390:$W$390,,$C412)-SUM($D412:Z412),INDEX($D$390:$W$390,,$C412)/$F$376)))</f>
        <v>0</v>
      </c>
      <c r="AB412" s="2">
        <f>IF($F$376="n/a",0,IF(AB$378&lt;=$C412,0,IF(AB$378&gt;($F$376+$C412),INDEX($D$390:$W$390,,$C412)-SUM($D412:AA412),INDEX($D$390:$W$390,,$C412)/$F$376)))</f>
        <v>0</v>
      </c>
      <c r="AC412" s="2">
        <f>IF($F$376="n/a",0,IF(AC$378&lt;=$C412,0,IF(AC$378&gt;($F$376+$C412),INDEX($D$390:$W$390,,$C412)-SUM($D412:AB412),INDEX($D$390:$W$390,,$C412)/$F$376)))</f>
        <v>0</v>
      </c>
      <c r="AD412" s="2">
        <f>IF($F$376="n/a",0,IF(AD$378&lt;=$C412,0,IF(AD$378&gt;($F$376+$C412),INDEX($D$390:$W$390,,$C412)-SUM($D412:AC412),INDEX($D$390:$W$390,,$C412)/$F$376)))</f>
        <v>0</v>
      </c>
      <c r="AE412" s="2">
        <f>IF($F$376="n/a",0,IF(AE$378&lt;=$C412,0,IF(AE$378&gt;($F$376+$C412),INDEX($D$390:$W$390,,$C412)-SUM($D412:AD412),INDEX($D$390:$W$390,,$C412)/$F$376)))</f>
        <v>0</v>
      </c>
      <c r="AF412" s="2">
        <f>IF($F$376="n/a",0,IF(AF$378&lt;=$C412,0,IF(AF$378&gt;($F$376+$C412),INDEX($D$390:$W$390,,$C412)-SUM($D412:AE412),INDEX($D$390:$W$390,,$C412)/$F$376)))</f>
        <v>0</v>
      </c>
      <c r="AG412" s="2">
        <f>IF($F$376="n/a",0,IF(AG$378&lt;=$C412,0,IF(AG$378&gt;($F$376+$C412),INDEX($D$390:$W$390,,$C412)-SUM($D412:AF412),INDEX($D$390:$W$390,,$C412)/$F$376)))</f>
        <v>0</v>
      </c>
      <c r="AH412" s="2">
        <f>IF($F$376="n/a",0,IF(AH$378&lt;=$C412,0,IF(AH$378&gt;($F$376+$C412),INDEX($D$390:$W$390,,$C412)-SUM($D412:AG412),INDEX($D$390:$W$390,,$C412)/$F$376)))</f>
        <v>0</v>
      </c>
      <c r="AI412" s="2">
        <f>IF($F$376="n/a",0,IF(AI$378&lt;=$C412,0,IF(AI$378&gt;($F$376+$C412),INDEX($D$390:$W$390,,$C412)-SUM($D412:AH412),INDEX($D$390:$W$390,,$C412)/$F$376)))</f>
        <v>0</v>
      </c>
      <c r="AJ412" s="2">
        <f>IF($F$376="n/a",0,IF(AJ$378&lt;=$C412,0,IF(AJ$378&gt;($F$376+$C412),INDEX($D$390:$W$390,,$C412)-SUM($D412:AI412),INDEX($D$390:$W$390,,$C412)/$F$376)))</f>
        <v>0</v>
      </c>
      <c r="AK412" s="2">
        <f>IF($F$376="n/a",0,IF(AK$378&lt;=$C412,0,IF(AK$378&gt;($F$376+$C412),INDEX($D$390:$W$390,,$C412)-SUM($D412:AJ412),INDEX($D$390:$W$390,,$C412)/$F$376)))</f>
        <v>0</v>
      </c>
      <c r="AL412" s="2">
        <f>IF($F$376="n/a",0,IF(AL$378&lt;=$C412,0,IF(AL$378&gt;($F$376+$C412),INDEX($D$390:$W$390,,$C412)-SUM($D412:AK412),INDEX($D$390:$W$390,,$C412)/$F$376)))</f>
        <v>0</v>
      </c>
      <c r="AM412" s="2">
        <f>IF($F$376="n/a",0,IF(AM$378&lt;=$C412,0,IF(AM$378&gt;($F$376+$C412),INDEX($D$390:$W$390,,$C412)-SUM($D412:AL412),INDEX($D$390:$W$390,,$C412)/$F$376)))</f>
        <v>0</v>
      </c>
      <c r="AN412" s="2">
        <f>IF($F$376="n/a",0,IF(AN$378&lt;=$C412,0,IF(AN$378&gt;($F$376+$C412),INDEX($D$390:$W$390,,$C412)-SUM($D412:AM412),INDEX($D$390:$W$390,,$C412)/$F$376)))</f>
        <v>0</v>
      </c>
      <c r="AO412" s="2">
        <f>IF($F$376="n/a",0,IF(AO$378&lt;=$C412,0,IF(AO$378&gt;($F$376+$C412),INDEX($D$390:$W$390,,$C412)-SUM($D412:AN412),INDEX($D$390:$W$390,,$C412)/$F$376)))</f>
        <v>0</v>
      </c>
      <c r="AP412" s="2">
        <f>IF($F$376="n/a",0,IF(AP$378&lt;=$C412,0,IF(AP$378&gt;($F$376+$C412),INDEX($D$390:$W$390,,$C412)-SUM($D412:AO412),INDEX($D$390:$W$390,,$C412)/$F$376)))</f>
        <v>0</v>
      </c>
      <c r="AQ412" s="2">
        <f>IF($F$376="n/a",0,IF(AQ$378&lt;=$C412,0,IF(AQ$378&gt;($F$376+$C412),INDEX($D$390:$W$390,,$C412)-SUM($D412:AP412),INDEX($D$390:$W$390,,$C412)/$F$376)))</f>
        <v>0</v>
      </c>
      <c r="AR412" s="2">
        <f>IF($F$376="n/a",0,IF(AR$378&lt;=$C412,0,IF(AR$378&gt;($F$376+$C412),INDEX($D$390:$W$390,,$C412)-SUM($D412:AQ412),INDEX($D$390:$W$390,,$C412)/$F$376)))</f>
        <v>0</v>
      </c>
      <c r="AS412" s="2">
        <f>IF($F$376="n/a",0,IF(AS$378&lt;=$C412,0,IF(AS$378&gt;($F$376+$C412),INDEX($D$390:$W$390,,$C412)-SUM($D412:AR412),INDEX($D$390:$W$390,,$C412)/$F$376)))</f>
        <v>0</v>
      </c>
      <c r="AT412" s="2">
        <f>IF($F$376="n/a",0,IF(AT$378&lt;=$C412,0,IF(AT$378&gt;($F$376+$C412),INDEX($D$390:$W$390,,$C412)-SUM($D412:AS412),INDEX($D$390:$W$390,,$C412)/$F$376)))</f>
        <v>0</v>
      </c>
      <c r="AU412" s="2">
        <f>IF($F$376="n/a",0,IF(AU$378&lt;=$C412,0,IF(AU$378&gt;($F$376+$C412),INDEX($D$390:$W$390,,$C412)-SUM($D412:AT412),INDEX($D$390:$W$390,,$C412)/$F$376)))</f>
        <v>0</v>
      </c>
      <c r="AV412" s="2">
        <f>IF($F$376="n/a",0,IF(AV$378&lt;=$C412,0,IF(AV$378&gt;($F$376+$C412),INDEX($D$390:$W$390,,$C412)-SUM($D412:AU412),INDEX($D$390:$W$390,,$C412)/$F$376)))</f>
        <v>0</v>
      </c>
      <c r="AW412" s="2">
        <f>IF($F$376="n/a",0,IF(AW$378&lt;=$C412,0,IF(AW$378&gt;($F$376+$C412),INDEX($D$390:$W$390,,$C412)-SUM($D412:AV412),INDEX($D$390:$W$390,,$C412)/$F$376)))</f>
        <v>0</v>
      </c>
      <c r="AX412" s="2">
        <f>IF($F$376="n/a",0,IF(AX$378&lt;=$C412,0,IF(AX$378&gt;($F$376+$C412),INDEX($D$390:$W$390,,$C412)-SUM($D412:AW412),INDEX($D$390:$W$390,,$C412)/$F$376)))</f>
        <v>0</v>
      </c>
      <c r="AY412" s="2">
        <f>IF($F$376="n/a",0,IF(AY$378&lt;=$C412,0,IF(AY$378&gt;($F$376+$C412),INDEX($D$390:$W$390,,$C412)-SUM($D412:AX412),INDEX($D$390:$W$390,,$C412)/$F$376)))</f>
        <v>0</v>
      </c>
      <c r="AZ412" s="2">
        <f>IF($F$376="n/a",0,IF(AZ$378&lt;=$C412,0,IF(AZ$378&gt;($F$376+$C412),INDEX($D$390:$W$390,,$C412)-SUM($D412:AY412),INDEX($D$390:$W$390,,$C412)/$F$376)))</f>
        <v>0</v>
      </c>
      <c r="BA412" s="2">
        <f>IF($F$376="n/a",0,IF(BA$378&lt;=$C412,0,IF(BA$378&gt;($F$376+$C412),INDEX($D$390:$W$390,,$C412)-SUM($D412:AZ412),INDEX($D$390:$W$390,,$C412)/$F$376)))</f>
        <v>0</v>
      </c>
      <c r="BB412" s="2">
        <f>IF($F$376="n/a",0,IF(BB$378&lt;=$C412,0,IF(BB$378&gt;($F$376+$C412),INDEX($D$390:$W$390,,$C412)-SUM($D412:BA412),INDEX($D$390:$W$390,,$C412)/$F$376)))</f>
        <v>0</v>
      </c>
      <c r="BC412" s="2">
        <f>IF($F$376="n/a",0,IF(BC$378&lt;=$C412,0,IF(BC$378&gt;($F$376+$C412),INDEX($D$390:$W$390,,$C412)-SUM($D412:BB412),INDEX($D$390:$W$390,,$C412)/$F$376)))</f>
        <v>0</v>
      </c>
      <c r="BD412" s="2">
        <f>IF($F$376="n/a",0,IF(BD$378&lt;=$C412,0,IF(BD$378&gt;($F$376+$C412),INDEX($D$390:$W$390,,$C412)-SUM($D412:BC412),INDEX($D$390:$W$390,,$C412)/$F$376)))</f>
        <v>0</v>
      </c>
      <c r="BE412" s="2">
        <f>IF($F$376="n/a",0,IF(BE$378&lt;=$C412,0,IF(BE$378&gt;($F$376+$C412),INDEX($D$390:$W$390,,$C412)-SUM($D412:BD412),INDEX($D$390:$W$390,,$C412)/$F$376)))</f>
        <v>0</v>
      </c>
      <c r="BF412" s="2">
        <f>IF($F$376="n/a",0,IF(BF$378&lt;=$C412,0,IF(BF$378&gt;($F$376+$C412),INDEX($D$390:$W$390,,$C412)-SUM($D412:BE412),INDEX($D$390:$W$390,,$C412)/$F$376)))</f>
        <v>0</v>
      </c>
      <c r="BG412" s="2">
        <f>IF($F$376="n/a",0,IF(BG$378&lt;=$C412,0,IF(BG$378&gt;($F$376+$C412),INDEX($D$390:$W$390,,$C412)-SUM($D412:BF412),INDEX($D$390:$W$390,,$C412)/$F$376)))</f>
        <v>0</v>
      </c>
      <c r="BH412" s="2">
        <f>IF($F$376="n/a",0,IF(BH$378&lt;=$C412,0,IF(BH$378&gt;($F$376+$C412),INDEX($D$390:$W$390,,$C412)-SUM($D412:BG412),INDEX($D$390:$W$390,,$C412)/$F$376)))</f>
        <v>0</v>
      </c>
      <c r="BI412" s="2">
        <f>IF($F$376="n/a",0,IF(BI$378&lt;=$C412,0,IF(BI$378&gt;($F$376+$C412),INDEX($D$390:$W$390,,$C412)-SUM($D412:BH412),INDEX($D$390:$W$390,,$C412)/$F$376)))</f>
        <v>0</v>
      </c>
      <c r="BJ412" s="2">
        <f>IF($F$376="n/a",0,IF(BJ$378&lt;=$C412,0,IF(BJ$378&gt;($F$376+$C412),INDEX($D$390:$W$390,,$C412)-SUM($D412:BI412),INDEX($D$390:$W$390,,$C412)/$F$376)))</f>
        <v>0</v>
      </c>
      <c r="BK412" s="2">
        <f>IF($F$376="n/a",0,IF(BK$378&lt;=$C412,0,IF(BK$378&gt;($F$376+$C412),INDEX($D$390:$W$390,,$C412)-SUM($D412:BJ412),INDEX($D$390:$W$390,,$C412)/$F$376)))</f>
        <v>0</v>
      </c>
      <c r="BL412" s="2">
        <f>IF($F$376="n/a",0,IF(BL$378&lt;=$C412,0,IF(BL$378&gt;($F$376+$C412),INDEX($D$390:$W$390,,$C412)-SUM($D412:BK412),INDEX($D$390:$W$390,,$C412)/$F$376)))</f>
        <v>0</v>
      </c>
      <c r="BM412" s="2">
        <f>IF($F$376="n/a",0,IF(BM$378&lt;=$C412,0,IF(BM$378&gt;($F$376+$C412),INDEX($D$390:$W$390,,$C412)-SUM($D412:BL412),INDEX($D$390:$W$390,,$C412)/$F$376)))</f>
        <v>0</v>
      </c>
      <c r="BN412" s="2">
        <f>IF($F$376="n/a",0,IF(BN$378&lt;=$C412,0,IF(BN$378&gt;($F$376+$C412),INDEX($D$390:$W$390,,$C412)-SUM($D412:BM412),INDEX($D$390:$W$390,,$C412)/$F$376)))</f>
        <v>0</v>
      </c>
      <c r="BO412" s="2">
        <f>IF($F$376="n/a",0,IF(BO$378&lt;=$C412,0,IF(BO$378&gt;($F$376+$C412),INDEX($D$390:$W$390,,$C412)-SUM($D412:BN412),INDEX($D$390:$W$390,,$C412)/$F$376)))</f>
        <v>0</v>
      </c>
      <c r="BP412" s="2">
        <f>IF($F$376="n/a",0,IF(BP$378&lt;=$C412,0,IF(BP$378&gt;($F$376+$C412),INDEX($D$390:$W$390,,$C412)-SUM($D412:BO412),INDEX($D$390:$W$390,,$C412)/$F$376)))</f>
        <v>0</v>
      </c>
      <c r="BQ412" s="2">
        <f>IF($F$376="n/a",0,IF(BQ$378&lt;=$C412,0,IF(BQ$378&gt;($F$376+$C412),INDEX($D$390:$W$390,,$C412)-SUM($D412:BP412),INDEX($D$390:$W$390,,$C412)/$F$376)))</f>
        <v>0</v>
      </c>
      <c r="BR412" s="2">
        <f>IF($F$376="n/a",0,IF(BR$378&lt;=$C412,0,IF(BR$378&gt;($F$376+$C412),INDEX($D$390:$W$390,,$C412)-SUM($D412:BQ412),INDEX($D$390:$W$390,,$C412)/$F$376)))</f>
        <v>0</v>
      </c>
      <c r="BS412" s="2">
        <f>IF($F$376="n/a",0,IF(BS$378&lt;=$C412,0,IF(BS$378&gt;($F$376+$C412),INDEX($D$390:$W$390,,$C412)-SUM($D412:BR412),INDEX($D$390:$W$390,,$C412)/$F$376)))</f>
        <v>0</v>
      </c>
    </row>
    <row r="413" spans="2:71">
      <c r="B413" s="24"/>
      <c r="C413" s="24"/>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2:71">
      <c r="B414" t="s">
        <v>26</v>
      </c>
      <c r="D414" s="2">
        <f>SUM(D393:D412)</f>
        <v>0</v>
      </c>
      <c r="E414" s="2">
        <f t="shared" ref="E414:BP414" si="192">SUM(E393:E412)</f>
        <v>0</v>
      </c>
      <c r="F414" s="2">
        <f t="shared" si="192"/>
        <v>0</v>
      </c>
      <c r="G414" s="2">
        <f t="shared" si="192"/>
        <v>0</v>
      </c>
      <c r="H414" s="2">
        <f t="shared" si="192"/>
        <v>0</v>
      </c>
      <c r="I414" s="2">
        <f t="shared" si="192"/>
        <v>0</v>
      </c>
      <c r="J414" s="2">
        <f t="shared" si="192"/>
        <v>0</v>
      </c>
      <c r="K414" s="2">
        <f t="shared" si="192"/>
        <v>0</v>
      </c>
      <c r="L414" s="2">
        <f t="shared" si="192"/>
        <v>0</v>
      </c>
      <c r="M414" s="2">
        <f t="shared" si="192"/>
        <v>0</v>
      </c>
      <c r="N414" s="2">
        <f t="shared" si="192"/>
        <v>0</v>
      </c>
      <c r="O414" s="2">
        <f t="shared" si="192"/>
        <v>0</v>
      </c>
      <c r="P414" s="2">
        <f t="shared" si="192"/>
        <v>0</v>
      </c>
      <c r="Q414" s="2">
        <f t="shared" si="192"/>
        <v>0</v>
      </c>
      <c r="R414" s="2">
        <f t="shared" si="192"/>
        <v>0</v>
      </c>
      <c r="S414" s="2">
        <f t="shared" si="192"/>
        <v>0</v>
      </c>
      <c r="T414" s="2">
        <f t="shared" si="192"/>
        <v>0</v>
      </c>
      <c r="U414" s="2">
        <f t="shared" si="192"/>
        <v>0</v>
      </c>
      <c r="V414" s="2">
        <f t="shared" si="192"/>
        <v>0</v>
      </c>
      <c r="W414" s="2">
        <f t="shared" si="192"/>
        <v>0</v>
      </c>
      <c r="X414" s="2">
        <f t="shared" si="192"/>
        <v>0</v>
      </c>
      <c r="Y414" s="2">
        <f t="shared" si="192"/>
        <v>0</v>
      </c>
      <c r="Z414" s="2">
        <f t="shared" si="192"/>
        <v>0</v>
      </c>
      <c r="AA414" s="2">
        <f t="shared" si="192"/>
        <v>0</v>
      </c>
      <c r="AB414" s="2">
        <f t="shared" si="192"/>
        <v>0</v>
      </c>
      <c r="AC414" s="2">
        <f t="shared" si="192"/>
        <v>0</v>
      </c>
      <c r="AD414" s="2">
        <f t="shared" si="192"/>
        <v>0</v>
      </c>
      <c r="AE414" s="2">
        <f t="shared" si="192"/>
        <v>0</v>
      </c>
      <c r="AF414" s="2">
        <f t="shared" si="192"/>
        <v>0</v>
      </c>
      <c r="AG414" s="2">
        <f t="shared" si="192"/>
        <v>0</v>
      </c>
      <c r="AH414" s="2">
        <f t="shared" si="192"/>
        <v>0</v>
      </c>
      <c r="AI414" s="2">
        <f t="shared" si="192"/>
        <v>0</v>
      </c>
      <c r="AJ414" s="2">
        <f t="shared" si="192"/>
        <v>0</v>
      </c>
      <c r="AK414" s="2">
        <f t="shared" si="192"/>
        <v>0</v>
      </c>
      <c r="AL414" s="2">
        <f t="shared" si="192"/>
        <v>0</v>
      </c>
      <c r="AM414" s="2">
        <f t="shared" si="192"/>
        <v>0</v>
      </c>
      <c r="AN414" s="2">
        <f t="shared" si="192"/>
        <v>0</v>
      </c>
      <c r="AO414" s="2">
        <f t="shared" si="192"/>
        <v>0</v>
      </c>
      <c r="AP414" s="2">
        <f t="shared" si="192"/>
        <v>0</v>
      </c>
      <c r="AQ414" s="2">
        <f t="shared" si="192"/>
        <v>0</v>
      </c>
      <c r="AR414" s="2">
        <f t="shared" si="192"/>
        <v>0</v>
      </c>
      <c r="AS414" s="2">
        <f t="shared" si="192"/>
        <v>0</v>
      </c>
      <c r="AT414" s="2">
        <f t="shared" si="192"/>
        <v>0</v>
      </c>
      <c r="AU414" s="2">
        <f t="shared" si="192"/>
        <v>0</v>
      </c>
      <c r="AV414" s="2">
        <f t="shared" si="192"/>
        <v>0</v>
      </c>
      <c r="AW414" s="2">
        <f t="shared" si="192"/>
        <v>0</v>
      </c>
      <c r="AX414" s="2">
        <f t="shared" si="192"/>
        <v>0</v>
      </c>
      <c r="AY414" s="2">
        <f t="shared" si="192"/>
        <v>0</v>
      </c>
      <c r="AZ414" s="2">
        <f t="shared" si="192"/>
        <v>0</v>
      </c>
      <c r="BA414" s="2">
        <f t="shared" si="192"/>
        <v>0</v>
      </c>
      <c r="BB414" s="2">
        <f t="shared" si="192"/>
        <v>0</v>
      </c>
      <c r="BC414" s="2">
        <f t="shared" si="192"/>
        <v>0</v>
      </c>
      <c r="BD414" s="2">
        <f t="shared" si="192"/>
        <v>0</v>
      </c>
      <c r="BE414" s="2">
        <f t="shared" si="192"/>
        <v>0</v>
      </c>
      <c r="BF414" s="2">
        <f t="shared" si="192"/>
        <v>0</v>
      </c>
      <c r="BG414" s="2">
        <f t="shared" si="192"/>
        <v>0</v>
      </c>
      <c r="BH414" s="2">
        <f t="shared" si="192"/>
        <v>0</v>
      </c>
      <c r="BI414" s="2">
        <f t="shared" si="192"/>
        <v>0</v>
      </c>
      <c r="BJ414" s="2">
        <f t="shared" si="192"/>
        <v>0</v>
      </c>
      <c r="BK414" s="2">
        <f t="shared" si="192"/>
        <v>0</v>
      </c>
      <c r="BL414" s="2">
        <f t="shared" si="192"/>
        <v>0</v>
      </c>
      <c r="BM414" s="2">
        <f t="shared" si="192"/>
        <v>0</v>
      </c>
      <c r="BN414" s="2">
        <f t="shared" si="192"/>
        <v>0</v>
      </c>
      <c r="BO414" s="2">
        <f t="shared" si="192"/>
        <v>0</v>
      </c>
      <c r="BP414" s="2">
        <f t="shared" si="192"/>
        <v>0</v>
      </c>
      <c r="BQ414" s="2">
        <f t="shared" ref="BQ414:BS414" si="193">SUM(BQ393:BQ412)</f>
        <v>0</v>
      </c>
      <c r="BR414" s="2">
        <f t="shared" si="193"/>
        <v>0</v>
      </c>
      <c r="BS414" s="2">
        <f t="shared" si="193"/>
        <v>0</v>
      </c>
    </row>
    <row r="415" spans="2:7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2:71">
      <c r="B416" s="63" t="s">
        <v>123</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2:71">
      <c r="B417" s="67" t="s">
        <v>66</v>
      </c>
      <c r="D417" s="2"/>
      <c r="E417" s="2"/>
      <c r="F417" s="2"/>
      <c r="G417" s="2"/>
      <c r="H417" s="2"/>
      <c r="I417" s="2"/>
      <c r="J417" s="2"/>
      <c r="K417" s="2"/>
      <c r="L417" s="2"/>
      <c r="M417" s="25">
        <f>(Inputs!N70)/Inputs!$N$5</f>
        <v>0</v>
      </c>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2:71">
      <c r="B418" s="63" t="s">
        <v>95</v>
      </c>
      <c r="C418">
        <v>10</v>
      </c>
      <c r="D418" s="2"/>
      <c r="E418" s="2"/>
      <c r="F418" s="2"/>
      <c r="G418" s="2"/>
      <c r="H418" s="2"/>
      <c r="I418" s="2"/>
      <c r="J418" s="2"/>
      <c r="K418" s="2"/>
      <c r="L418" s="2"/>
      <c r="M418" s="2"/>
      <c r="N418" s="183"/>
      <c r="O418" s="25">
        <f>IF(O$23&gt;($F376-5+$C418),$M417-SUM($M418:N418),$M417/($F376-5))</f>
        <v>0</v>
      </c>
      <c r="P418" s="25">
        <f>IF(P$23&gt;($F376-5+$C418),$M417-SUM($M418:O418),$M417/($F376-5))</f>
        <v>0</v>
      </c>
      <c r="Q418" s="25">
        <f>IF(Q$23&gt;($F376-5+$C418),$M417-SUM($M418:P418),$M417/($F376-5))</f>
        <v>0</v>
      </c>
      <c r="R418" s="25">
        <f>IF(R$23&gt;($F376-5+$C418),$M417-SUM($M418:Q418),$M417/($F376-5))</f>
        <v>0</v>
      </c>
      <c r="S418" s="25">
        <f>IF(S$23&gt;($F376-5+$C418),$M417-SUM($M418:R418),$M417/($F376-5))</f>
        <v>0</v>
      </c>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2:7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2:71">
      <c r="B420" t="s">
        <v>24</v>
      </c>
      <c r="D420" s="2">
        <f>D381+D414</f>
        <v>0</v>
      </c>
      <c r="E420" s="2">
        <f t="shared" ref="E420:M420" si="194">E381+E414</f>
        <v>0</v>
      </c>
      <c r="F420" s="2">
        <f t="shared" si="194"/>
        <v>0</v>
      </c>
      <c r="G420" s="2">
        <f t="shared" si="194"/>
        <v>0</v>
      </c>
      <c r="H420" s="2">
        <f t="shared" si="194"/>
        <v>0</v>
      </c>
      <c r="I420" s="2">
        <f t="shared" si="194"/>
        <v>0</v>
      </c>
      <c r="J420" s="2">
        <f t="shared" si="194"/>
        <v>0</v>
      </c>
      <c r="K420" s="2">
        <f t="shared" si="194"/>
        <v>0</v>
      </c>
      <c r="L420" s="2">
        <f t="shared" si="194"/>
        <v>0</v>
      </c>
      <c r="M420" s="2">
        <f t="shared" si="194"/>
        <v>0</v>
      </c>
      <c r="N420" s="43">
        <f>N381+N414+N418</f>
        <v>0</v>
      </c>
      <c r="O420" s="43">
        <f t="shared" ref="O420:BP420" si="195">O381+O414+O418</f>
        <v>0</v>
      </c>
      <c r="P420" s="43">
        <f t="shared" si="195"/>
        <v>0</v>
      </c>
      <c r="Q420" s="43">
        <f t="shared" si="195"/>
        <v>0</v>
      </c>
      <c r="R420" s="43">
        <f t="shared" si="195"/>
        <v>0</v>
      </c>
      <c r="S420" s="43">
        <f t="shared" si="195"/>
        <v>0</v>
      </c>
      <c r="T420" s="43">
        <f t="shared" si="195"/>
        <v>0</v>
      </c>
      <c r="U420" s="43">
        <f t="shared" si="195"/>
        <v>0</v>
      </c>
      <c r="V420" s="43">
        <f t="shared" si="195"/>
        <v>0</v>
      </c>
      <c r="W420" s="43">
        <f t="shared" si="195"/>
        <v>0</v>
      </c>
      <c r="X420" s="43">
        <f t="shared" si="195"/>
        <v>0</v>
      </c>
      <c r="Y420" s="43">
        <f t="shared" si="195"/>
        <v>0</v>
      </c>
      <c r="Z420" s="43">
        <f t="shared" si="195"/>
        <v>0</v>
      </c>
      <c r="AA420" s="43">
        <f t="shared" si="195"/>
        <v>0</v>
      </c>
      <c r="AB420" s="43">
        <f t="shared" si="195"/>
        <v>0</v>
      </c>
      <c r="AC420" s="43">
        <f t="shared" si="195"/>
        <v>0</v>
      </c>
      <c r="AD420" s="43">
        <f t="shared" si="195"/>
        <v>0</v>
      </c>
      <c r="AE420" s="43">
        <f t="shared" si="195"/>
        <v>0</v>
      </c>
      <c r="AF420" s="43">
        <f t="shared" si="195"/>
        <v>0</v>
      </c>
      <c r="AG420" s="43">
        <f t="shared" si="195"/>
        <v>0</v>
      </c>
      <c r="AH420" s="43">
        <f t="shared" si="195"/>
        <v>0</v>
      </c>
      <c r="AI420" s="43">
        <f t="shared" si="195"/>
        <v>0</v>
      </c>
      <c r="AJ420" s="43">
        <f t="shared" si="195"/>
        <v>0</v>
      </c>
      <c r="AK420" s="43">
        <f t="shared" si="195"/>
        <v>0</v>
      </c>
      <c r="AL420" s="43">
        <f t="shared" si="195"/>
        <v>0</v>
      </c>
      <c r="AM420" s="43">
        <f t="shared" si="195"/>
        <v>0</v>
      </c>
      <c r="AN420" s="43">
        <f t="shared" si="195"/>
        <v>0</v>
      </c>
      <c r="AO420" s="43">
        <f t="shared" si="195"/>
        <v>0</v>
      </c>
      <c r="AP420" s="43">
        <f t="shared" si="195"/>
        <v>0</v>
      </c>
      <c r="AQ420" s="43">
        <f t="shared" si="195"/>
        <v>0</v>
      </c>
      <c r="AR420" s="43">
        <f t="shared" si="195"/>
        <v>0</v>
      </c>
      <c r="AS420" s="43">
        <f t="shared" si="195"/>
        <v>0</v>
      </c>
      <c r="AT420" s="43">
        <f t="shared" si="195"/>
        <v>0</v>
      </c>
      <c r="AU420" s="43">
        <f t="shared" si="195"/>
        <v>0</v>
      </c>
      <c r="AV420" s="43">
        <f t="shared" si="195"/>
        <v>0</v>
      </c>
      <c r="AW420" s="43">
        <f t="shared" si="195"/>
        <v>0</v>
      </c>
      <c r="AX420" s="43">
        <f t="shared" si="195"/>
        <v>0</v>
      </c>
      <c r="AY420" s="43">
        <f t="shared" si="195"/>
        <v>0</v>
      </c>
      <c r="AZ420" s="43">
        <f t="shared" si="195"/>
        <v>0</v>
      </c>
      <c r="BA420" s="43">
        <f t="shared" si="195"/>
        <v>0</v>
      </c>
      <c r="BB420" s="43">
        <f t="shared" si="195"/>
        <v>0</v>
      </c>
      <c r="BC420" s="43">
        <f t="shared" si="195"/>
        <v>0</v>
      </c>
      <c r="BD420" s="43">
        <f t="shared" si="195"/>
        <v>0</v>
      </c>
      <c r="BE420" s="43">
        <f t="shared" si="195"/>
        <v>0</v>
      </c>
      <c r="BF420" s="43">
        <f t="shared" si="195"/>
        <v>0</v>
      </c>
      <c r="BG420" s="43">
        <f t="shared" si="195"/>
        <v>0</v>
      </c>
      <c r="BH420" s="43">
        <f t="shared" si="195"/>
        <v>0</v>
      </c>
      <c r="BI420" s="43">
        <f t="shared" si="195"/>
        <v>0</v>
      </c>
      <c r="BJ420" s="43">
        <f t="shared" si="195"/>
        <v>0</v>
      </c>
      <c r="BK420" s="43">
        <f t="shared" si="195"/>
        <v>0</v>
      </c>
      <c r="BL420" s="43">
        <f t="shared" si="195"/>
        <v>0</v>
      </c>
      <c r="BM420" s="43">
        <f t="shared" si="195"/>
        <v>0</v>
      </c>
      <c r="BN420" s="43">
        <f t="shared" si="195"/>
        <v>0</v>
      </c>
      <c r="BO420" s="43">
        <f t="shared" si="195"/>
        <v>0</v>
      </c>
      <c r="BP420" s="43">
        <f t="shared" si="195"/>
        <v>0</v>
      </c>
      <c r="BQ420" s="43">
        <f t="shared" ref="BQ420:BS420" si="196">BQ381+BQ414+BQ418</f>
        <v>0</v>
      </c>
      <c r="BR420" s="43">
        <f t="shared" si="196"/>
        <v>0</v>
      </c>
      <c r="BS420" s="43">
        <f t="shared" si="196"/>
        <v>0</v>
      </c>
    </row>
    <row r="421" spans="2:71">
      <c r="B421" t="s">
        <v>25</v>
      </c>
      <c r="D421" s="2">
        <f>D390-D414</f>
        <v>0</v>
      </c>
      <c r="E421" s="2">
        <f>E390-E414+D421</f>
        <v>0</v>
      </c>
      <c r="F421" s="2">
        <f t="shared" ref="F421" si="197">F390-F414+E421</f>
        <v>0</v>
      </c>
      <c r="G421" s="2">
        <f t="shared" ref="G421" si="198">G390-G414+F421</f>
        <v>0</v>
      </c>
      <c r="H421" s="2">
        <f t="shared" ref="H421" si="199">H390-H414+G421</f>
        <v>0</v>
      </c>
      <c r="I421" s="2">
        <f t="shared" ref="I421" si="200">I390-I414+H421</f>
        <v>0</v>
      </c>
      <c r="J421" s="2">
        <f t="shared" ref="J421" si="201">J390-J414+I421</f>
        <v>0</v>
      </c>
      <c r="K421" s="2">
        <f t="shared" ref="K421" si="202">K390-K414+J421</f>
        <v>0</v>
      </c>
      <c r="L421" s="2">
        <f t="shared" ref="L421" si="203">L390-L414+K421</f>
        <v>0</v>
      </c>
      <c r="M421" s="43">
        <f>M390-M414+L421+M417</f>
        <v>0</v>
      </c>
      <c r="N421" s="43">
        <f>N390-N414+M421-N418</f>
        <v>0</v>
      </c>
      <c r="O421" s="43">
        <f t="shared" ref="O421" si="204">O390-O414+N421-O418</f>
        <v>0</v>
      </c>
      <c r="P421" s="43">
        <f t="shared" ref="P421" si="205">P390-P414+O421-P418</f>
        <v>0</v>
      </c>
      <c r="Q421" s="43">
        <f t="shared" ref="Q421" si="206">Q390-Q414+P421-Q418</f>
        <v>0</v>
      </c>
      <c r="R421" s="43">
        <f t="shared" ref="R421" si="207">R390-R414+Q421-R418</f>
        <v>0</v>
      </c>
      <c r="S421" s="43">
        <f t="shared" ref="S421" si="208">S390-S414+R421-S418</f>
        <v>0</v>
      </c>
      <c r="T421" s="43">
        <f t="shared" ref="T421" si="209">T390-T414+S421-T418</f>
        <v>0</v>
      </c>
      <c r="U421" s="43">
        <f t="shared" ref="U421" si="210">U390-U414+T421-U418</f>
        <v>0</v>
      </c>
      <c r="V421" s="43">
        <f t="shared" ref="V421" si="211">V390-V414+U421-V418</f>
        <v>0</v>
      </c>
      <c r="W421" s="43">
        <f t="shared" ref="W421" si="212">W390-W414+V421-W418</f>
        <v>0</v>
      </c>
      <c r="X421" s="43">
        <f t="shared" ref="X421" si="213">X390-X414+W421-X418</f>
        <v>0</v>
      </c>
      <c r="Y421" s="43">
        <f t="shared" ref="Y421" si="214">Y390-Y414+X421-Y418</f>
        <v>0</v>
      </c>
      <c r="Z421" s="43">
        <f t="shared" ref="Z421" si="215">Z390-Z414+Y421-Z418</f>
        <v>0</v>
      </c>
      <c r="AA421" s="43">
        <f t="shared" ref="AA421" si="216">AA390-AA414+Z421-AA418</f>
        <v>0</v>
      </c>
      <c r="AB421" s="43">
        <f t="shared" ref="AB421" si="217">AB390-AB414+AA421-AB418</f>
        <v>0</v>
      </c>
      <c r="AC421" s="43">
        <f t="shared" ref="AC421" si="218">AC390-AC414+AB421-AC418</f>
        <v>0</v>
      </c>
      <c r="AD421" s="43">
        <f t="shared" ref="AD421" si="219">AD390-AD414+AC421-AD418</f>
        <v>0</v>
      </c>
      <c r="AE421" s="43">
        <f t="shared" ref="AE421" si="220">AE390-AE414+AD421-AE418</f>
        <v>0</v>
      </c>
      <c r="AF421" s="43">
        <f t="shared" ref="AF421" si="221">AF390-AF414+AE421-AF418</f>
        <v>0</v>
      </c>
      <c r="AG421" s="43">
        <f t="shared" ref="AG421" si="222">AG390-AG414+AF421-AG418</f>
        <v>0</v>
      </c>
      <c r="AH421" s="43">
        <f t="shared" ref="AH421" si="223">AH390-AH414+AG421-AH418</f>
        <v>0</v>
      </c>
      <c r="AI421" s="43">
        <f t="shared" ref="AI421" si="224">AI390-AI414+AH421-AI418</f>
        <v>0</v>
      </c>
      <c r="AJ421" s="43">
        <f t="shared" ref="AJ421" si="225">AJ390-AJ414+AI421-AJ418</f>
        <v>0</v>
      </c>
      <c r="AK421" s="43">
        <f t="shared" ref="AK421" si="226">AK390-AK414+AJ421-AK418</f>
        <v>0</v>
      </c>
      <c r="AL421" s="43">
        <f t="shared" ref="AL421" si="227">AL390-AL414+AK421-AL418</f>
        <v>0</v>
      </c>
      <c r="AM421" s="43">
        <f t="shared" ref="AM421" si="228">AM390-AM414+AL421-AM418</f>
        <v>0</v>
      </c>
      <c r="AN421" s="43">
        <f t="shared" ref="AN421" si="229">AN390-AN414+AM421-AN418</f>
        <v>0</v>
      </c>
      <c r="AO421" s="43">
        <f t="shared" ref="AO421" si="230">AO390-AO414+AN421-AO418</f>
        <v>0</v>
      </c>
      <c r="AP421" s="43">
        <f t="shared" ref="AP421" si="231">AP390-AP414+AO421-AP418</f>
        <v>0</v>
      </c>
      <c r="AQ421" s="43">
        <f t="shared" ref="AQ421" si="232">AQ390-AQ414+AP421-AQ418</f>
        <v>0</v>
      </c>
      <c r="AR421" s="43">
        <f t="shared" ref="AR421" si="233">AR390-AR414+AQ421-AR418</f>
        <v>0</v>
      </c>
      <c r="AS421" s="43">
        <f t="shared" ref="AS421" si="234">AS390-AS414+AR421-AS418</f>
        <v>0</v>
      </c>
      <c r="AT421" s="43">
        <f t="shared" ref="AT421" si="235">AT390-AT414+AS421-AT418</f>
        <v>0</v>
      </c>
      <c r="AU421" s="43">
        <f t="shared" ref="AU421" si="236">AU390-AU414+AT421-AU418</f>
        <v>0</v>
      </c>
      <c r="AV421" s="43">
        <f t="shared" ref="AV421" si="237">AV390-AV414+AU421-AV418</f>
        <v>0</v>
      </c>
      <c r="AW421" s="43">
        <f t="shared" ref="AW421" si="238">AW390-AW414+AV421-AW418</f>
        <v>0</v>
      </c>
      <c r="AX421" s="43">
        <f t="shared" ref="AX421" si="239">AX390-AX414+AW421-AX418</f>
        <v>0</v>
      </c>
      <c r="AY421" s="43">
        <f t="shared" ref="AY421" si="240">AY390-AY414+AX421-AY418</f>
        <v>0</v>
      </c>
      <c r="AZ421" s="43">
        <f t="shared" ref="AZ421" si="241">AZ390-AZ414+AY421-AZ418</f>
        <v>0</v>
      </c>
      <c r="BA421" s="43">
        <f t="shared" ref="BA421" si="242">BA390-BA414+AZ421-BA418</f>
        <v>0</v>
      </c>
      <c r="BB421" s="43">
        <f t="shared" ref="BB421" si="243">BB390-BB414+BA421-BB418</f>
        <v>0</v>
      </c>
      <c r="BC421" s="43">
        <f t="shared" ref="BC421" si="244">BC390-BC414+BB421-BC418</f>
        <v>0</v>
      </c>
      <c r="BD421" s="43">
        <f t="shared" ref="BD421" si="245">BD390-BD414+BC421-BD418</f>
        <v>0</v>
      </c>
      <c r="BE421" s="43">
        <f t="shared" ref="BE421" si="246">BE390-BE414+BD421-BE418</f>
        <v>0</v>
      </c>
      <c r="BF421" s="43">
        <f t="shared" ref="BF421" si="247">BF390-BF414+BE421-BF418</f>
        <v>0</v>
      </c>
      <c r="BG421" s="43">
        <f t="shared" ref="BG421" si="248">BG390-BG414+BF421-BG418</f>
        <v>0</v>
      </c>
      <c r="BH421" s="43">
        <f t="shared" ref="BH421" si="249">BH390-BH414+BG421-BH418</f>
        <v>0</v>
      </c>
      <c r="BI421" s="43">
        <f t="shared" ref="BI421" si="250">BI390-BI414+BH421-BI418</f>
        <v>0</v>
      </c>
      <c r="BJ421" s="43">
        <f t="shared" ref="BJ421" si="251">BJ390-BJ414+BI421-BJ418</f>
        <v>0</v>
      </c>
      <c r="BK421" s="43">
        <f t="shared" ref="BK421" si="252">BK390-BK414+BJ421-BK418</f>
        <v>0</v>
      </c>
      <c r="BL421" s="43">
        <f t="shared" ref="BL421" si="253">BL390-BL414+BK421-BL418</f>
        <v>0</v>
      </c>
      <c r="BM421" s="43">
        <f t="shared" ref="BM421" si="254">BM390-BM414+BL421-BM418</f>
        <v>0</v>
      </c>
      <c r="BN421" s="43">
        <f t="shared" ref="BN421" si="255">BN390-BN414+BM421-BN418</f>
        <v>0</v>
      </c>
      <c r="BO421" s="43">
        <f t="shared" ref="BO421" si="256">BO390-BO414+BN421-BO418</f>
        <v>0</v>
      </c>
      <c r="BP421" s="43">
        <f t="shared" ref="BP421:BQ421" si="257">BP390-BP414+BO421-BP418</f>
        <v>0</v>
      </c>
      <c r="BQ421" s="43">
        <f t="shared" si="257"/>
        <v>0</v>
      </c>
      <c r="BR421" s="43">
        <f t="shared" ref="BR421" si="258">BR390-BR414+BQ421-BR418</f>
        <v>0</v>
      </c>
      <c r="BS421" s="43">
        <f t="shared" ref="BS421" si="259">BS390-BS414+BR421-BS418</f>
        <v>0</v>
      </c>
    </row>
    <row r="422" spans="2:71">
      <c r="B422" t="s">
        <v>27</v>
      </c>
      <c r="D422" s="2">
        <f>D387+D421</f>
        <v>0</v>
      </c>
      <c r="E422" s="2">
        <f t="shared" ref="E422:BP422" si="260">E387+E421</f>
        <v>0</v>
      </c>
      <c r="F422" s="2">
        <f t="shared" si="260"/>
        <v>0</v>
      </c>
      <c r="G422" s="2">
        <f t="shared" si="260"/>
        <v>0</v>
      </c>
      <c r="H422" s="2">
        <f t="shared" si="260"/>
        <v>0</v>
      </c>
      <c r="I422" s="2">
        <f t="shared" si="260"/>
        <v>0</v>
      </c>
      <c r="J422" s="2">
        <f t="shared" si="260"/>
        <v>0</v>
      </c>
      <c r="K422" s="2">
        <f t="shared" si="260"/>
        <v>0</v>
      </c>
      <c r="L422" s="2">
        <f t="shared" si="260"/>
        <v>0</v>
      </c>
      <c r="M422" s="2">
        <f t="shared" si="260"/>
        <v>0</v>
      </c>
      <c r="N422" s="2">
        <f t="shared" si="260"/>
        <v>0</v>
      </c>
      <c r="O422" s="2">
        <f t="shared" si="260"/>
        <v>0</v>
      </c>
      <c r="P422" s="2">
        <f t="shared" si="260"/>
        <v>0</v>
      </c>
      <c r="Q422" s="2">
        <f t="shared" si="260"/>
        <v>0</v>
      </c>
      <c r="R422" s="2">
        <f t="shared" si="260"/>
        <v>0</v>
      </c>
      <c r="S422" s="2">
        <f t="shared" si="260"/>
        <v>0</v>
      </c>
      <c r="T422" s="2">
        <f t="shared" si="260"/>
        <v>0</v>
      </c>
      <c r="U422" s="2">
        <f t="shared" si="260"/>
        <v>0</v>
      </c>
      <c r="V422" s="2">
        <f t="shared" si="260"/>
        <v>0</v>
      </c>
      <c r="W422" s="2">
        <f t="shared" si="260"/>
        <v>0</v>
      </c>
      <c r="X422" s="2">
        <f t="shared" si="260"/>
        <v>0</v>
      </c>
      <c r="Y422" s="2">
        <f t="shared" si="260"/>
        <v>0</v>
      </c>
      <c r="Z422" s="2">
        <f t="shared" si="260"/>
        <v>0</v>
      </c>
      <c r="AA422" s="2">
        <f t="shared" si="260"/>
        <v>0</v>
      </c>
      <c r="AB422" s="2">
        <f t="shared" si="260"/>
        <v>0</v>
      </c>
      <c r="AC422" s="2">
        <f t="shared" si="260"/>
        <v>0</v>
      </c>
      <c r="AD422" s="2">
        <f t="shared" si="260"/>
        <v>0</v>
      </c>
      <c r="AE422" s="2">
        <f t="shared" si="260"/>
        <v>0</v>
      </c>
      <c r="AF422" s="2">
        <f t="shared" si="260"/>
        <v>0</v>
      </c>
      <c r="AG422" s="2">
        <f t="shared" si="260"/>
        <v>0</v>
      </c>
      <c r="AH422" s="2">
        <f t="shared" si="260"/>
        <v>0</v>
      </c>
      <c r="AI422" s="2">
        <f t="shared" si="260"/>
        <v>0</v>
      </c>
      <c r="AJ422" s="2">
        <f t="shared" si="260"/>
        <v>0</v>
      </c>
      <c r="AK422" s="2">
        <f t="shared" si="260"/>
        <v>0</v>
      </c>
      <c r="AL422" s="2">
        <f t="shared" si="260"/>
        <v>0</v>
      </c>
      <c r="AM422" s="2">
        <f t="shared" si="260"/>
        <v>0</v>
      </c>
      <c r="AN422" s="2">
        <f t="shared" si="260"/>
        <v>0</v>
      </c>
      <c r="AO422" s="2">
        <f t="shared" si="260"/>
        <v>0</v>
      </c>
      <c r="AP422" s="2">
        <f t="shared" si="260"/>
        <v>0</v>
      </c>
      <c r="AQ422" s="2">
        <f t="shared" si="260"/>
        <v>0</v>
      </c>
      <c r="AR422" s="2">
        <f t="shared" si="260"/>
        <v>0</v>
      </c>
      <c r="AS422" s="2">
        <f t="shared" si="260"/>
        <v>0</v>
      </c>
      <c r="AT422" s="2">
        <f t="shared" si="260"/>
        <v>0</v>
      </c>
      <c r="AU422" s="2">
        <f t="shared" si="260"/>
        <v>0</v>
      </c>
      <c r="AV422" s="2">
        <f t="shared" si="260"/>
        <v>0</v>
      </c>
      <c r="AW422" s="2">
        <f t="shared" si="260"/>
        <v>0</v>
      </c>
      <c r="AX422" s="2">
        <f t="shared" si="260"/>
        <v>0</v>
      </c>
      <c r="AY422" s="2">
        <f t="shared" si="260"/>
        <v>0</v>
      </c>
      <c r="AZ422" s="2">
        <f t="shared" si="260"/>
        <v>0</v>
      </c>
      <c r="BA422" s="2">
        <f t="shared" si="260"/>
        <v>0</v>
      </c>
      <c r="BB422" s="2">
        <f t="shared" si="260"/>
        <v>0</v>
      </c>
      <c r="BC422" s="2">
        <f t="shared" si="260"/>
        <v>0</v>
      </c>
      <c r="BD422" s="2">
        <f t="shared" si="260"/>
        <v>0</v>
      </c>
      <c r="BE422" s="2">
        <f t="shared" si="260"/>
        <v>0</v>
      </c>
      <c r="BF422" s="2">
        <f t="shared" si="260"/>
        <v>0</v>
      </c>
      <c r="BG422" s="2">
        <f t="shared" si="260"/>
        <v>0</v>
      </c>
      <c r="BH422" s="2">
        <f t="shared" si="260"/>
        <v>0</v>
      </c>
      <c r="BI422" s="2">
        <f t="shared" si="260"/>
        <v>0</v>
      </c>
      <c r="BJ422" s="2">
        <f t="shared" si="260"/>
        <v>0</v>
      </c>
      <c r="BK422" s="2">
        <f t="shared" si="260"/>
        <v>0</v>
      </c>
      <c r="BL422" s="2">
        <f t="shared" si="260"/>
        <v>0</v>
      </c>
      <c r="BM422" s="2">
        <f t="shared" si="260"/>
        <v>0</v>
      </c>
      <c r="BN422" s="2">
        <f t="shared" si="260"/>
        <v>0</v>
      </c>
      <c r="BO422" s="2">
        <f t="shared" si="260"/>
        <v>0</v>
      </c>
      <c r="BP422" s="2">
        <f t="shared" si="260"/>
        <v>0</v>
      </c>
      <c r="BQ422" s="2">
        <f t="shared" ref="BQ422:BS422" si="261">BQ387+BQ421</f>
        <v>0</v>
      </c>
      <c r="BR422" s="2">
        <f t="shared" si="261"/>
        <v>0</v>
      </c>
      <c r="BS422" s="2">
        <f t="shared" si="261"/>
        <v>0</v>
      </c>
    </row>
    <row r="424" spans="2:71" s="3" customFormat="1">
      <c r="B424" s="3" t="s">
        <v>13</v>
      </c>
    </row>
    <row r="425" spans="2:71" s="4" customFormat="1"/>
    <row r="426" spans="2:71">
      <c r="D426" s="1" t="s">
        <v>2</v>
      </c>
      <c r="E426" s="1" t="s">
        <v>1</v>
      </c>
      <c r="F426" s="1" t="s">
        <v>3</v>
      </c>
      <c r="G426" s="1" t="s">
        <v>3</v>
      </c>
      <c r="H426" s="1" t="s">
        <v>3</v>
      </c>
    </row>
    <row r="427" spans="2:71">
      <c r="B427" t="s">
        <v>16</v>
      </c>
      <c r="D427" s="2">
        <f>'OAV 2011'!C12</f>
        <v>0</v>
      </c>
      <c r="E427" s="2" t="str">
        <f>'OAV 2011'!D12</f>
        <v>n/a</v>
      </c>
      <c r="F427" s="34">
        <f>'OAV 2011'!E12</f>
        <v>46.474672142650419</v>
      </c>
      <c r="G427" s="265">
        <v>47.916873397221963</v>
      </c>
      <c r="H427" s="265">
        <v>47.916873397221963</v>
      </c>
      <c r="I427" s="206">
        <f>IF(OR(E427&lt;I429,E427="n/a"),0,(E427-5)*(H438-H436)/H438+(F427-5)*H436/H438)</f>
        <v>0</v>
      </c>
      <c r="J427" s="207" t="s">
        <v>81</v>
      </c>
      <c r="K427" s="208" t="s">
        <v>82</v>
      </c>
      <c r="L427" s="208"/>
      <c r="M427" s="208"/>
      <c r="N427" s="208"/>
    </row>
    <row r="428" spans="2:71">
      <c r="F428" s="16"/>
      <c r="G428" s="16"/>
      <c r="H428" s="16"/>
    </row>
    <row r="429" spans="2:71">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c r="BQ429" s="1">
        <v>66</v>
      </c>
      <c r="BR429" s="1">
        <v>67</v>
      </c>
      <c r="BS429" s="1">
        <v>68</v>
      </c>
    </row>
    <row r="430" spans="2:71">
      <c r="D430" s="1">
        <v>2011</v>
      </c>
      <c r="E430" s="1">
        <v>2012</v>
      </c>
      <c r="F430" s="1">
        <v>2013</v>
      </c>
      <c r="G430" s="1">
        <v>2014</v>
      </c>
      <c r="H430" s="1">
        <v>2015</v>
      </c>
      <c r="I430" s="1">
        <v>2016</v>
      </c>
      <c r="J430" s="1">
        <v>2017</v>
      </c>
      <c r="K430" s="1">
        <v>2018</v>
      </c>
      <c r="L430" s="1">
        <v>2019</v>
      </c>
      <c r="M430" s="1">
        <v>2020</v>
      </c>
      <c r="N430" s="1">
        <v>2021</v>
      </c>
      <c r="O430" s="1">
        <v>2022</v>
      </c>
      <c r="P430" s="1">
        <v>2023</v>
      </c>
      <c r="Q430" s="1">
        <v>2024</v>
      </c>
      <c r="R430" s="1">
        <v>2025</v>
      </c>
      <c r="S430" s="1">
        <v>2026</v>
      </c>
      <c r="T430" s="1">
        <v>2027</v>
      </c>
      <c r="U430" s="1">
        <v>2028</v>
      </c>
      <c r="V430" s="1">
        <v>2029</v>
      </c>
      <c r="W430" s="1">
        <v>2030</v>
      </c>
      <c r="X430" s="1">
        <v>2031</v>
      </c>
      <c r="Y430" s="1">
        <v>2032</v>
      </c>
      <c r="Z430" s="1">
        <v>2033</v>
      </c>
      <c r="AA430" s="1">
        <v>2034</v>
      </c>
      <c r="AB430" s="1">
        <v>2035</v>
      </c>
      <c r="AC430" s="1">
        <v>2036</v>
      </c>
      <c r="AD430" s="1">
        <v>2037</v>
      </c>
      <c r="AE430" s="1">
        <v>2038</v>
      </c>
      <c r="AF430" s="1">
        <v>2039</v>
      </c>
      <c r="AG430" s="1">
        <v>2040</v>
      </c>
      <c r="AH430" s="1">
        <v>2041</v>
      </c>
      <c r="AI430" s="1">
        <v>2042</v>
      </c>
      <c r="AJ430" s="1">
        <v>2043</v>
      </c>
      <c r="AK430" s="1">
        <v>2044</v>
      </c>
      <c r="AL430" s="1">
        <v>2045</v>
      </c>
      <c r="AM430" s="1">
        <v>2046</v>
      </c>
      <c r="AN430" s="1">
        <v>2047</v>
      </c>
      <c r="AO430" s="1">
        <v>2048</v>
      </c>
      <c r="AP430" s="1">
        <v>2049</v>
      </c>
      <c r="AQ430" s="1">
        <v>2050</v>
      </c>
      <c r="AR430" s="1">
        <v>2051</v>
      </c>
      <c r="AS430" s="1">
        <v>2052</v>
      </c>
      <c r="AT430" s="1">
        <v>2053</v>
      </c>
      <c r="AU430" s="1">
        <v>2054</v>
      </c>
      <c r="AV430" s="1">
        <v>2055</v>
      </c>
      <c r="AW430" s="1">
        <v>2056</v>
      </c>
      <c r="AX430" s="1">
        <v>2057</v>
      </c>
      <c r="AY430" s="1">
        <v>2058</v>
      </c>
      <c r="AZ430" s="1">
        <v>2059</v>
      </c>
      <c r="BA430" s="1">
        <v>2060</v>
      </c>
      <c r="BB430" s="1">
        <v>2061</v>
      </c>
      <c r="BC430" s="1">
        <v>2062</v>
      </c>
      <c r="BD430" s="1">
        <v>2063</v>
      </c>
      <c r="BE430" s="1">
        <v>2064</v>
      </c>
      <c r="BF430" s="1">
        <v>2065</v>
      </c>
      <c r="BG430" s="1">
        <v>2066</v>
      </c>
      <c r="BH430" s="1">
        <v>2067</v>
      </c>
      <c r="BI430" s="1">
        <v>2068</v>
      </c>
      <c r="BJ430" s="1">
        <v>2069</v>
      </c>
      <c r="BK430" s="1">
        <v>2070</v>
      </c>
      <c r="BL430" s="1">
        <v>2071</v>
      </c>
      <c r="BM430" s="1">
        <v>2072</v>
      </c>
      <c r="BN430" s="1">
        <v>2073</v>
      </c>
      <c r="BO430" s="1">
        <v>2074</v>
      </c>
      <c r="BP430" s="1">
        <v>2075</v>
      </c>
      <c r="BQ430" s="1">
        <v>2076</v>
      </c>
      <c r="BR430" s="1">
        <v>2077</v>
      </c>
      <c r="BS430" s="1">
        <v>2078</v>
      </c>
    </row>
    <row r="432" spans="2:71">
      <c r="B432" t="s">
        <v>21</v>
      </c>
      <c r="D432" s="2">
        <f>IF($D427=0,0,IF(D429&gt;$E427,($D427+SUM(C436:$C436))-SUM(C432:$C432),($D427+SUM(C436:$C436))/$E427))</f>
        <v>0</v>
      </c>
      <c r="E432" s="2">
        <f>IF($D427=0,0,IF(E429&gt;$E427,($D427+SUM($C436:D436))-SUM($C432:D432),($D427+SUM($C436:D436))/$E427))</f>
        <v>0</v>
      </c>
      <c r="F432" s="2">
        <f>IF($D427=0,0,IF(F429&gt;$E427,($D427+SUM($C436:E436))-SUM($C432:E432),($D427+SUM($C436:E436))/$E427))</f>
        <v>0</v>
      </c>
      <c r="G432" s="2">
        <f>IF($D427=0,0,IF(G429&gt;$E427,($D427+SUM($C436:F436))-SUM($C432:F432),($D427+SUM($C436:F436))/$E427))</f>
        <v>0</v>
      </c>
      <c r="H432" s="2">
        <f>IF($D427=0,0,IF(H429&gt;$E427,($D427+SUM($C436:G436))-SUM($C432:G432),($D427+SUM($C436:G436))/$E427))</f>
        <v>0</v>
      </c>
      <c r="I432" s="205">
        <f>IF(I427&gt;0,IF(AND(I429=1,$I427&lt;1),0,IF(I429-5&gt;$I427,$H438,$H438/$I427)),IF(OR(AND(I429=1,$E427&lt;1),$E427="n/a"),0,IF(I429&gt;$E427,($D427+SUM($C436:H437))-SUM($C432:H432),($D427+SUM($C436:H437))/$E427)))</f>
        <v>0</v>
      </c>
      <c r="J432" s="205">
        <f>IF(AND(J429=1,$I427&lt;1),0,IF(J429-5&gt;$I427,$H438-SUM($I432:I432),$H438/$I427))</f>
        <v>0</v>
      </c>
      <c r="K432" s="205">
        <f>IF(AND(K429=1,$I427&lt;1),0,IF(K429-5&gt;$I427,$H438-SUM($I432:J432),$H438/$I427))</f>
        <v>0</v>
      </c>
      <c r="L432" s="205">
        <f>IF(AND(L429=1,$I427&lt;1),0,IF(L429-5&gt;$I427,$H438-SUM($I432:K432),$H438/$I427))</f>
        <v>0</v>
      </c>
      <c r="M432" s="205">
        <f>IF(AND(M429=1,$I427&lt;1),0,IF(M429-5&gt;$I427,$H438-SUM($I432:L432),$H438/$I427))</f>
        <v>0</v>
      </c>
      <c r="N432" s="205">
        <f>IF(AND(N429=1,$I427&lt;1),0,IF(N429-5&gt;$I427,$H438-SUM($I432:M432),$H438/$I427))</f>
        <v>0</v>
      </c>
      <c r="O432" s="205">
        <f>IF(AND(O429=1,$I427&lt;1),0,IF(O429-5&gt;$I427,$H438-SUM($I432:N432),$H438/$I427))</f>
        <v>0</v>
      </c>
      <c r="P432" s="205">
        <f>IF(AND(P429=1,$I427&lt;1),0,IF(P429-5&gt;$I427,$H438-SUM($I432:O432),$H438/$I427))</f>
        <v>0</v>
      </c>
      <c r="Q432" s="205">
        <f>IF(AND(Q429=1,$I427&lt;1),0,IF(Q429-5&gt;$I427,$H438-SUM($I432:P432),$H438/$I427))</f>
        <v>0</v>
      </c>
      <c r="R432" s="205">
        <f>IF(AND(R429=1,$I427&lt;1),0,IF(R429-5&gt;$I427,$H438-SUM($I432:Q432),$H438/$I427))</f>
        <v>0</v>
      </c>
      <c r="S432" s="205">
        <f>IF(AND(S429=1,$I427&lt;1),0,IF(S429-5&gt;$I427,$H438-SUM($I432:R432),$H438/$I427))</f>
        <v>0</v>
      </c>
      <c r="T432" s="205">
        <f>IF(AND(T429=1,$I427&lt;1),0,IF(T429-5&gt;$I427,$H438-SUM($I432:S432),$H438/$I427))</f>
        <v>0</v>
      </c>
      <c r="U432" s="205">
        <f>IF(AND(U429=1,$I427&lt;1),0,IF(U429-5&gt;$I427,$H438-SUM($I432:T432),$H438/$I427))</f>
        <v>0</v>
      </c>
      <c r="V432" s="205">
        <f>IF(AND(V429=1,$I427&lt;1),0,IF(V429-5&gt;$I427,$H438-SUM($I432:U432),$H438/$I427))</f>
        <v>0</v>
      </c>
      <c r="W432" s="205">
        <f>IF(AND(W429=1,$I427&lt;1),0,IF(W429-5&gt;$I427,$H438-SUM($I432:V432),$H438/$I427))</f>
        <v>0</v>
      </c>
      <c r="X432" s="205">
        <f>IF(AND(X429=1,$I427&lt;1),0,IF(X429-5&gt;$I427,$H438-SUM($I432:W432),$H438/$I427))</f>
        <v>0</v>
      </c>
      <c r="Y432" s="205">
        <f>IF(AND(Y429=1,$I427&lt;1),0,IF(Y429-5&gt;$I427,$H438-SUM($I432:X432),$H438/$I427))</f>
        <v>0</v>
      </c>
      <c r="Z432" s="205">
        <f>IF(AND(Z429=1,$I427&lt;1),0,IF(Z429-5&gt;$I427,$H438-SUM($I432:Y432),$H438/$I427))</f>
        <v>0</v>
      </c>
      <c r="AA432" s="205">
        <f>IF(AND(AA429=1,$I427&lt;1),0,IF(AA429-5&gt;$I427,$H438-SUM($I432:Z432),$H438/$I427))</f>
        <v>0</v>
      </c>
      <c r="AB432" s="205">
        <f>IF(AND(AB429=1,$I427&lt;1),0,IF(AB429-5&gt;$I427,$H438-SUM($I432:AA432),$H438/$I427))</f>
        <v>0</v>
      </c>
      <c r="AC432" s="205">
        <f>IF(AND(AC429=1,$I427&lt;1),0,IF(AC429-5&gt;$I427,$H438-SUM($I432:AB432),$H438/$I427))</f>
        <v>0</v>
      </c>
      <c r="AD432" s="205">
        <f>IF(AND(AD429=1,$I427&lt;1),0,IF(AD429-5&gt;$I427,$H438-SUM($I432:AC432),$H438/$I427))</f>
        <v>0</v>
      </c>
      <c r="AE432" s="205">
        <f>IF(AND(AE429=1,$I427&lt;1),0,IF(AE429-5&gt;$I427,$H438-SUM($I432:AD432),$H438/$I427))</f>
        <v>0</v>
      </c>
      <c r="AF432" s="205">
        <f>IF(AND(AF429=1,$I427&lt;1),0,IF(AF429-5&gt;$I427,$H438-SUM($I432:AE432),$H438/$I427))</f>
        <v>0</v>
      </c>
      <c r="AG432" s="205">
        <f>IF(AND(AG429=1,$I427&lt;1),0,IF(AG429-5&gt;$I427,$H438-SUM($I432:AF432),$H438/$I427))</f>
        <v>0</v>
      </c>
      <c r="AH432" s="205">
        <f>IF(AND(AH429=1,$I427&lt;1),0,IF(AH429-5&gt;$I427,$H438-SUM($I432:AG432),$H438/$I427))</f>
        <v>0</v>
      </c>
      <c r="AI432" s="205">
        <f>IF(AND(AI429=1,$I427&lt;1),0,IF(AI429-5&gt;$I427,$H438-SUM($I432:AH432),$H438/$I427))</f>
        <v>0</v>
      </c>
      <c r="AJ432" s="205">
        <f>IF(AND(AJ429=1,$I427&lt;1),0,IF(AJ429-5&gt;$I427,$H438-SUM($I432:AI432),$H438/$I427))</f>
        <v>0</v>
      </c>
      <c r="AK432" s="205">
        <f>IF(AND(AK429=1,$I427&lt;1),0,IF(AK429-5&gt;$I427,$H438-SUM($I432:AJ432),$H438/$I427))</f>
        <v>0</v>
      </c>
      <c r="AL432" s="205">
        <f>IF(AND(AL429=1,$I427&lt;1),0,IF(AL429-5&gt;$I427,$H438-SUM($I432:AK432),$H438/$I427))</f>
        <v>0</v>
      </c>
      <c r="AM432" s="205">
        <f>IF(AND(AM429=1,$I427&lt;1),0,IF(AM429-5&gt;$I427,$H438-SUM($I432:AL432),$H438/$I427))</f>
        <v>0</v>
      </c>
      <c r="AN432" s="205">
        <f>IF(AND(AN429=1,$I427&lt;1),0,IF(AN429-5&gt;$I427,$H438-SUM($I432:AM432),$H438/$I427))</f>
        <v>0</v>
      </c>
      <c r="AO432" s="205">
        <f>IF(AND(AO429=1,$I427&lt;1),0,IF(AO429-5&gt;$I427,$H438-SUM($I432:AN432),$H438/$I427))</f>
        <v>0</v>
      </c>
      <c r="AP432" s="205">
        <f>IF(AND(AP429=1,$I427&lt;1),0,IF(AP429-5&gt;$I427,$H438-SUM($I432:AO432),$H438/$I427))</f>
        <v>0</v>
      </c>
      <c r="AQ432" s="205">
        <f>IF(AND(AQ429=1,$I427&lt;1),0,IF(AQ429-5&gt;$I427,$H438-SUM($I432:AP432),$H438/$I427))</f>
        <v>0</v>
      </c>
      <c r="AR432" s="205">
        <f>IF(AND(AR429=1,$I427&lt;1),0,IF(AR429-5&gt;$I427,$H438-SUM($I432:AQ432),$H438/$I427))</f>
        <v>0</v>
      </c>
      <c r="AS432" s="205">
        <f>IF(AND(AS429=1,$I427&lt;1),0,IF(AS429-5&gt;$I427,$H438-SUM($I432:AR432),$H438/$I427))</f>
        <v>0</v>
      </c>
      <c r="AT432" s="205">
        <f>IF(AND(AT429=1,$I427&lt;1),0,IF(AT429-5&gt;$I427,$H438-SUM($I432:AS432),$H438/$I427))</f>
        <v>0</v>
      </c>
      <c r="AU432" s="205">
        <f>IF(AND(AU429=1,$I427&lt;1),0,IF(AU429-5&gt;$I427,$H438-SUM($I432:AT432),$H438/$I427))</f>
        <v>0</v>
      </c>
      <c r="AV432" s="205">
        <f>IF(AND(AV429=1,$I427&lt;1),0,IF(AV429-5&gt;$I427,$H438-SUM($I432:AU432),$H438/$I427))</f>
        <v>0</v>
      </c>
      <c r="AW432" s="205">
        <f>IF(AND(AW429=1,$I427&lt;1),0,IF(AW429-5&gt;$I427,$H438-SUM($I432:AV432),$H438/$I427))</f>
        <v>0</v>
      </c>
      <c r="AX432" s="205">
        <f>IF(AND(AX429=1,$I427&lt;1),0,IF(AX429-5&gt;$I427,$H438-SUM($I432:AW432),$H438/$I427))</f>
        <v>0</v>
      </c>
      <c r="AY432" s="205">
        <f>IF(AND(AY429=1,$I427&lt;1),0,IF(AY429-5&gt;$I427,$H438-SUM($I432:AX432),$H438/$I427))</f>
        <v>0</v>
      </c>
      <c r="AZ432" s="205">
        <f>IF(AND(AZ429=1,$I427&lt;1),0,IF(AZ429-5&gt;$I427,$H438-SUM($I432:AY432),$H438/$I427))</f>
        <v>0</v>
      </c>
      <c r="BA432" s="205">
        <f>IF(AND(BA429=1,$I427&lt;1),0,IF(BA429-5&gt;$I427,$H438-SUM($I432:AZ432),$H438/$I427))</f>
        <v>0</v>
      </c>
      <c r="BB432" s="205">
        <f>IF(AND(BB429=1,$I427&lt;1),0,IF(BB429-5&gt;$I427,$H438-SUM($I432:BA432),$H438/$I427))</f>
        <v>0</v>
      </c>
      <c r="BC432" s="205">
        <f>IF(AND(BC429=1,$I427&lt;1),0,IF(BC429-5&gt;$I427,$H438-SUM($I432:BB432),$H438/$I427))</f>
        <v>0</v>
      </c>
      <c r="BD432" s="205">
        <f>IF(AND(BD429=1,$I427&lt;1),0,IF(BD429-5&gt;$I427,$H438-SUM($I432:BC432),$H438/$I427))</f>
        <v>0</v>
      </c>
      <c r="BE432" s="205">
        <f>IF(AND(BE429=1,$I427&lt;1),0,IF(BE429-5&gt;$I427,$H438-SUM($I432:BD432),$H438/$I427))</f>
        <v>0</v>
      </c>
      <c r="BF432" s="205">
        <f>IF(AND(BF429=1,$I427&lt;1),0,IF(BF429-5&gt;$I427,$H438-SUM($I432:BE432),$H438/$I427))</f>
        <v>0</v>
      </c>
      <c r="BG432" s="205">
        <f>IF(AND(BG429=1,$I427&lt;1),0,IF(BG429-5&gt;$I427,$H438-SUM($I432:BF432),$H438/$I427))</f>
        <v>0</v>
      </c>
      <c r="BH432" s="205">
        <f>IF(AND(BH429=1,$I427&lt;1),0,IF(BH429-5&gt;$I427,$H438-SUM($I432:BG432),$H438/$I427))</f>
        <v>0</v>
      </c>
      <c r="BI432" s="205">
        <f>IF(AND(BI429=1,$I427&lt;1),0,IF(BI429-5&gt;$I427,$H438-SUM($I432:BH432),$H438/$I427))</f>
        <v>0</v>
      </c>
      <c r="BJ432" s="205">
        <f>IF(AND(BJ429=1,$I427&lt;1),0,IF(BJ429-5&gt;$I427,$H438-SUM($I432:BI432),$H438/$I427))</f>
        <v>0</v>
      </c>
      <c r="BK432" s="205">
        <f>IF(AND(BK429=1,$I427&lt;1),0,IF(BK429-5&gt;$I427,$H438-SUM($I432:BJ432),$H438/$I427))</f>
        <v>0</v>
      </c>
      <c r="BL432" s="205">
        <f>IF(AND(BL429=1,$I427&lt;1),0,IF(BL429-5&gt;$I427,$H438-SUM($I432:BK432),$H438/$I427))</f>
        <v>0</v>
      </c>
      <c r="BM432" s="205">
        <f>IF(AND(BM429=1,$I427&lt;1),0,IF(BM429-5&gt;$I427,$H438-SUM($I432:BL432),$H438/$I427))</f>
        <v>0</v>
      </c>
      <c r="BN432" s="205">
        <f>IF(AND(BN429=1,$I427&lt;1),0,IF(BN429-5&gt;$I427,$H438-SUM($I432:BM432),$H438/$I427))</f>
        <v>0</v>
      </c>
      <c r="BO432" s="205">
        <f>IF(AND(BO429=1,$I427&lt;1),0,IF(BO429-5&gt;$I427,$H438-SUM($I432:BN432),$H438/$I427))</f>
        <v>0</v>
      </c>
      <c r="BP432" s="205">
        <f>IF(AND(BP429=1,$I427&lt;1),0,IF(BP429-5&gt;$I427,$H438-SUM($I432:BO432),$H438/$I427))</f>
        <v>0</v>
      </c>
      <c r="BQ432" s="205">
        <f>IF(AND(BQ429=1,$I427&lt;1),0,IF(BQ429-5&gt;$I427,$H438-SUM($I432:BP432),$H438/$I427))</f>
        <v>0</v>
      </c>
      <c r="BR432" s="205">
        <f>IF(AND(BR429=1,$I427&lt;1),0,IF(BR429-5&gt;$I427,$H438-SUM($I432:BQ432),$H438/$I427))</f>
        <v>0</v>
      </c>
      <c r="BS432" s="205">
        <f>IF(AND(BS429=1,$I427&lt;1),0,IF(BS429-5&gt;$I427,$H438-SUM($I432:BR432),$H438/$I427))</f>
        <v>0</v>
      </c>
    </row>
    <row r="433" spans="2:71">
      <c r="B433" t="s">
        <v>17</v>
      </c>
    </row>
    <row r="434" spans="2:71">
      <c r="B434" s="10" t="s">
        <v>18</v>
      </c>
      <c r="C434" s="10"/>
      <c r="H434" s="25">
        <f>VLOOKUP($B424,Inputs!$B$63:$I$72,8,FALSE)/Inputs!$I$5</f>
        <v>0</v>
      </c>
    </row>
    <row r="435" spans="2:71">
      <c r="B435" s="10" t="s">
        <v>19</v>
      </c>
      <c r="C435" s="10"/>
      <c r="D435" s="12"/>
      <c r="E435" s="12"/>
      <c r="F435" s="12"/>
      <c r="G435" s="12"/>
      <c r="H435" s="13">
        <f>VLOOKUP($B424,Inputs!$B$76:$I$85,8,FALSE)/Inputs!$I$5</f>
        <v>0</v>
      </c>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row>
    <row r="436" spans="2:71">
      <c r="B436" s="10" t="s">
        <v>66</v>
      </c>
      <c r="C436" s="10"/>
      <c r="D436" s="2">
        <f t="shared" ref="D436:G436" si="262">SUM(D434:D435)</f>
        <v>0</v>
      </c>
      <c r="E436" s="2">
        <f t="shared" si="262"/>
        <v>0</v>
      </c>
      <c r="F436" s="2">
        <f t="shared" si="262"/>
        <v>0</v>
      </c>
      <c r="G436" s="2">
        <f t="shared" si="262"/>
        <v>0</v>
      </c>
      <c r="H436" s="2">
        <f>SUM(H434:H435)</f>
        <v>0</v>
      </c>
      <c r="I436" s="2">
        <f t="shared" ref="I436:BK436" si="263">SUM(I434:I435)</f>
        <v>0</v>
      </c>
      <c r="J436" s="2">
        <f t="shared" si="263"/>
        <v>0</v>
      </c>
      <c r="K436" s="2">
        <f t="shared" si="263"/>
        <v>0</v>
      </c>
      <c r="L436" s="2">
        <f t="shared" si="263"/>
        <v>0</v>
      </c>
      <c r="M436" s="2">
        <f t="shared" si="263"/>
        <v>0</v>
      </c>
      <c r="N436" s="2">
        <f t="shared" si="263"/>
        <v>0</v>
      </c>
      <c r="O436" s="2">
        <f t="shared" si="263"/>
        <v>0</v>
      </c>
      <c r="P436" s="2">
        <f t="shared" si="263"/>
        <v>0</v>
      </c>
      <c r="Q436" s="2">
        <f t="shared" si="263"/>
        <v>0</v>
      </c>
      <c r="R436" s="2">
        <f t="shared" si="263"/>
        <v>0</v>
      </c>
      <c r="S436" s="2">
        <f t="shared" si="263"/>
        <v>0</v>
      </c>
      <c r="T436" s="2">
        <f t="shared" si="263"/>
        <v>0</v>
      </c>
      <c r="U436" s="2">
        <f t="shared" si="263"/>
        <v>0</v>
      </c>
      <c r="V436" s="2">
        <f t="shared" si="263"/>
        <v>0</v>
      </c>
      <c r="W436" s="2">
        <f t="shared" si="263"/>
        <v>0</v>
      </c>
      <c r="X436" s="2">
        <f t="shared" si="263"/>
        <v>0</v>
      </c>
      <c r="Y436" s="2">
        <f t="shared" si="263"/>
        <v>0</v>
      </c>
      <c r="Z436" s="2">
        <f t="shared" si="263"/>
        <v>0</v>
      </c>
      <c r="AA436" s="2">
        <f t="shared" si="263"/>
        <v>0</v>
      </c>
      <c r="AB436" s="2">
        <f t="shared" si="263"/>
        <v>0</v>
      </c>
      <c r="AC436" s="2">
        <f t="shared" si="263"/>
        <v>0</v>
      </c>
      <c r="AD436" s="2">
        <f t="shared" si="263"/>
        <v>0</v>
      </c>
      <c r="AE436" s="2">
        <f t="shared" si="263"/>
        <v>0</v>
      </c>
      <c r="AF436" s="2">
        <f t="shared" si="263"/>
        <v>0</v>
      </c>
      <c r="AG436" s="2">
        <f t="shared" si="263"/>
        <v>0</v>
      </c>
      <c r="AH436" s="2">
        <f t="shared" si="263"/>
        <v>0</v>
      </c>
      <c r="AI436" s="2">
        <f t="shared" si="263"/>
        <v>0</v>
      </c>
      <c r="AJ436" s="2">
        <f t="shared" si="263"/>
        <v>0</v>
      </c>
      <c r="AK436" s="2">
        <f t="shared" si="263"/>
        <v>0</v>
      </c>
      <c r="AL436" s="2">
        <f t="shared" si="263"/>
        <v>0</v>
      </c>
      <c r="AM436" s="2">
        <f t="shared" si="263"/>
        <v>0</v>
      </c>
      <c r="AN436" s="2">
        <f t="shared" si="263"/>
        <v>0</v>
      </c>
      <c r="AO436" s="2">
        <f t="shared" si="263"/>
        <v>0</v>
      </c>
      <c r="AP436" s="2">
        <f t="shared" si="263"/>
        <v>0</v>
      </c>
      <c r="AQ436" s="2">
        <f t="shared" si="263"/>
        <v>0</v>
      </c>
      <c r="AR436" s="2">
        <f t="shared" si="263"/>
        <v>0</v>
      </c>
      <c r="AS436" s="2">
        <f t="shared" si="263"/>
        <v>0</v>
      </c>
      <c r="AT436" s="2">
        <f t="shared" si="263"/>
        <v>0</v>
      </c>
      <c r="AU436" s="2">
        <f t="shared" si="263"/>
        <v>0</v>
      </c>
      <c r="AV436" s="2">
        <f t="shared" si="263"/>
        <v>0</v>
      </c>
      <c r="AW436" s="2">
        <f t="shared" si="263"/>
        <v>0</v>
      </c>
      <c r="AX436" s="2">
        <f t="shared" si="263"/>
        <v>0</v>
      </c>
      <c r="AY436" s="2">
        <f t="shared" si="263"/>
        <v>0</v>
      </c>
      <c r="AZ436" s="2">
        <f t="shared" si="263"/>
        <v>0</v>
      </c>
      <c r="BA436" s="2">
        <f t="shared" si="263"/>
        <v>0</v>
      </c>
      <c r="BB436" s="2">
        <f t="shared" si="263"/>
        <v>0</v>
      </c>
      <c r="BC436" s="2">
        <f t="shared" si="263"/>
        <v>0</v>
      </c>
      <c r="BD436" s="2">
        <f t="shared" si="263"/>
        <v>0</v>
      </c>
      <c r="BE436" s="2">
        <f t="shared" si="263"/>
        <v>0</v>
      </c>
      <c r="BF436" s="2">
        <f t="shared" si="263"/>
        <v>0</v>
      </c>
      <c r="BG436" s="2">
        <f t="shared" si="263"/>
        <v>0</v>
      </c>
      <c r="BH436" s="2">
        <f t="shared" si="263"/>
        <v>0</v>
      </c>
      <c r="BI436" s="2">
        <f t="shared" si="263"/>
        <v>0</v>
      </c>
      <c r="BJ436" s="2">
        <f t="shared" si="263"/>
        <v>0</v>
      </c>
      <c r="BK436" s="2">
        <f t="shared" si="263"/>
        <v>0</v>
      </c>
      <c r="BL436" s="2">
        <f t="shared" ref="BL436:BP436" si="264">SUM(BL434:BL435)</f>
        <v>0</v>
      </c>
      <c r="BM436" s="2">
        <f t="shared" si="264"/>
        <v>0</v>
      </c>
      <c r="BN436" s="2">
        <f t="shared" si="264"/>
        <v>0</v>
      </c>
      <c r="BO436" s="2">
        <f t="shared" si="264"/>
        <v>0</v>
      </c>
      <c r="BP436" s="2">
        <f t="shared" si="264"/>
        <v>0</v>
      </c>
      <c r="BQ436" s="2">
        <f t="shared" ref="BQ436:BS436" si="265">SUM(BQ434:BQ435)</f>
        <v>0</v>
      </c>
      <c r="BR436" s="2">
        <f t="shared" si="265"/>
        <v>0</v>
      </c>
      <c r="BS436" s="2">
        <f t="shared" si="265"/>
        <v>0</v>
      </c>
    </row>
    <row r="437" spans="2:71">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2:71">
      <c r="B438" t="s">
        <v>22</v>
      </c>
      <c r="C438" s="319"/>
      <c r="D438" s="25">
        <v>0</v>
      </c>
      <c r="E438" s="2">
        <v>0</v>
      </c>
      <c r="F438" s="2">
        <v>0</v>
      </c>
      <c r="G438" s="2">
        <v>0</v>
      </c>
      <c r="H438" s="2">
        <v>0</v>
      </c>
      <c r="I438" s="2">
        <v>0</v>
      </c>
      <c r="J438" s="2">
        <v>0</v>
      </c>
      <c r="K438" s="2">
        <v>0</v>
      </c>
      <c r="L438" s="2">
        <v>0</v>
      </c>
      <c r="M438" s="2">
        <v>0</v>
      </c>
      <c r="N438" s="2">
        <v>0</v>
      </c>
      <c r="O438" s="2">
        <v>0</v>
      </c>
      <c r="P438" s="2">
        <v>0</v>
      </c>
      <c r="Q438" s="2">
        <v>0</v>
      </c>
      <c r="R438" s="2">
        <v>0</v>
      </c>
      <c r="S438" s="2">
        <v>0</v>
      </c>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c r="AL438" s="2">
        <v>0</v>
      </c>
      <c r="AM438" s="2">
        <v>0</v>
      </c>
      <c r="AN438" s="2">
        <v>0</v>
      </c>
      <c r="AO438" s="2">
        <v>0</v>
      </c>
      <c r="AP438" s="2">
        <v>0</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0</v>
      </c>
      <c r="BQ438" s="2">
        <v>0</v>
      </c>
      <c r="BR438" s="2">
        <v>0</v>
      </c>
      <c r="BS438" s="2">
        <v>0</v>
      </c>
    </row>
    <row r="441" spans="2:71">
      <c r="B441" t="s">
        <v>59</v>
      </c>
      <c r="D441" s="2">
        <f>INDEX(Inputs!$E$34:$X$44,MATCH('Depr schedule - Actual'!$B424,Inputs!$B$34:$B$44,0),MATCH('Depr schedule - Actual'!D430,Inputs!$E$18:$X$18,0))*IF(D430&gt;=Base_Reg_Year,(1+D$3)^0.5,(1+D$4)^0.5)</f>
        <v>1.5131622996028458</v>
      </c>
      <c r="E441" s="2">
        <f>INDEX(Inputs!$E$34:$X$44,MATCH('Depr schedule - Actual'!$B424,Inputs!$B$34:$B$44,0),MATCH('Depr schedule - Actual'!E430,Inputs!$E$18:$X$18,0))*IF(E430&gt;=Base_Reg_Year,(1+E$3)^0.5,(1+E$4)^0.5)</f>
        <v>0</v>
      </c>
      <c r="F441" s="2">
        <f>INDEX(Inputs!$E$34:$X$44,MATCH('Depr schedule - Actual'!$B424,Inputs!$B$34:$B$44,0),MATCH('Depr schedule - Actual'!F430,Inputs!$E$18:$X$18,0))*IF(F430&gt;=Base_Reg_Year,(1+F$3)^0.5,(1+F$4)^0.5)</f>
        <v>0</v>
      </c>
      <c r="G441" s="2">
        <f>INDEX(Inputs!$E$34:$X$44,MATCH('Depr schedule - Actual'!$B424,Inputs!$B$34:$B$44,0),MATCH('Depr schedule - Actual'!G430,Inputs!$E$18:$X$18,0))*IF(G430&gt;=Base_Reg_Year,(1+G$3)^0.5,(1+G$4)^0.5)</f>
        <v>0</v>
      </c>
      <c r="H441" s="2">
        <f>INDEX(Inputs!$E$34:$X$44,MATCH('Depr schedule - Actual'!$B424,Inputs!$B$34:$B$44,0),MATCH('Depr schedule - Actual'!H430,Inputs!$E$18:$X$18,0))*IF(H430&gt;=Base_Reg_Year,(1+H$3)^0.5,(1+H$4)^0.5)</f>
        <v>0</v>
      </c>
      <c r="I441" s="2">
        <f>INDEX(Inputs!$E$34:$X$44,MATCH('Depr schedule - Actual'!$B424,Inputs!$B$34:$B$44,0),MATCH('Depr schedule - Actual'!I430,Inputs!$E$18:$X$18,0))*IF(I430&gt;=Base_Reg_Year,(1+I$3)^0.5,(1+I$4)^0.5)</f>
        <v>9.4543275612461475</v>
      </c>
      <c r="J441" s="2">
        <f>INDEX(Inputs!$E$34:$X$44,MATCH('Depr schedule - Actual'!$B424,Inputs!$B$34:$B$44,0),MATCH('Depr schedule - Actual'!J430,Inputs!$E$18:$X$18,0))*IF(J430&gt;=Base_Reg_Year,(1+J$3)^0.5,(1+J$4)^0.5)</f>
        <v>0</v>
      </c>
      <c r="K441" s="2">
        <f>INDEX(Inputs!$E$34:$X$44,MATCH('Depr schedule - Actual'!$B424,Inputs!$B$34:$B$44,0),MATCH('Depr schedule - Actual'!K430,Inputs!$E$18:$X$18,0))*IF(K430&gt;=Base_Reg_Year,(1+K$3)^0.5,(1+K$4)^0.5)</f>
        <v>0</v>
      </c>
      <c r="L441" s="2">
        <f>INDEX(Inputs!$E$34:$X$44,MATCH('Depr schedule - Actual'!$B424,Inputs!$B$34:$B$44,0),MATCH('Depr schedule - Actual'!L430,Inputs!$E$18:$X$18,0))*IF(L430&gt;=Base_Reg_Year,(1+L$3)^0.5,(1+L$4)^0.5)</f>
        <v>0</v>
      </c>
      <c r="M441" s="2">
        <f>INDEX(Inputs!$E$34:$X$44,MATCH('Depr schedule - Actual'!$B424,Inputs!$B$34:$B$44,0),MATCH('Depr schedule - Actual'!M430,Inputs!$E$18:$X$18,0))*IF(M430&gt;=Base_Reg_Year,(1+M$3)^0.5,(1+M$4)^0.5)</f>
        <v>0</v>
      </c>
      <c r="N441" s="2">
        <f>INDEX(Inputs!$E$34:$X$44,MATCH('Depr schedule - Actual'!$B424,Inputs!$B$34:$B$44,0),MATCH('Depr schedule - Actual'!N430,Inputs!$E$18:$X$18,0))*IF(N430&gt;=Base_Reg_Year,(1+N$3)^0.5,(1+N$4)^0.5)</f>
        <v>1.1831723256255435</v>
      </c>
      <c r="O441" s="2">
        <f>INDEX(Inputs!$E$34:$X$44,MATCH('Depr schedule - Actual'!$B424,Inputs!$B$34:$B$44,0),MATCH('Depr schedule - Actual'!O430,Inputs!$E$18:$X$18,0))*IF(O430&gt;=Base_Reg_Year,(1+O$3)^0.5,(1+O$4)^0.5)</f>
        <v>0</v>
      </c>
      <c r="P441" s="2">
        <f>INDEX(Inputs!$E$34:$X$44,MATCH('Depr schedule - Actual'!$B424,Inputs!$B$34:$B$44,0),MATCH('Depr schedule - Actual'!P430,Inputs!$E$18:$X$18,0))*IF(P430&gt;=Base_Reg_Year,(1+P$3)^0.5,(1+P$4)^0.5)</f>
        <v>0</v>
      </c>
      <c r="Q441" s="2">
        <f>INDEX(Inputs!$E$34:$X$44,MATCH('Depr schedule - Actual'!$B424,Inputs!$B$34:$B$44,0),MATCH('Depr schedule - Actual'!Q430,Inputs!$E$18:$X$18,0))*IF(Q430&gt;=Base_Reg_Year,(1+Q$3)^0.5,(1+Q$4)^0.5)</f>
        <v>0</v>
      </c>
      <c r="R441" s="2">
        <f>INDEX(Inputs!$E$34:$X$44,MATCH('Depr schedule - Actual'!$B424,Inputs!$B$34:$B$44,0),MATCH('Depr schedule - Actual'!R430,Inputs!$E$18:$X$18,0))*IF(R430&gt;=Base_Reg_Year,(1+R$3)^0.5,(1+R$4)^0.5)</f>
        <v>0</v>
      </c>
      <c r="S441" s="2">
        <f>INDEX(Inputs!$E$34:$X$44,MATCH('Depr schedule - Actual'!$B424,Inputs!$B$34:$B$44,0),MATCH('Depr schedule - Actual'!S430,Inputs!$E$18:$X$18,0))*IF(S430&gt;=Base_Reg_Year,(1+S$3)^0.5,(1+S$4)^0.5)</f>
        <v>0</v>
      </c>
      <c r="T441" s="2">
        <f>INDEX(Inputs!$E$34:$X$44,MATCH('Depr schedule - Actual'!$B424,Inputs!$B$34:$B$44,0),MATCH('Depr schedule - Actual'!T430,Inputs!$E$18:$X$18,0))*IF(T430&gt;=Base_Reg_Year,(1+T$3)^0.5,(1+T$4)^0.5)</f>
        <v>0</v>
      </c>
      <c r="U441" s="2">
        <f>INDEX(Inputs!$E$34:$X$44,MATCH('Depr schedule - Actual'!$B424,Inputs!$B$34:$B$44,0),MATCH('Depr schedule - Actual'!U430,Inputs!$E$18:$X$18,0))*IF(U430&gt;=Base_Reg_Year,(1+U$3)^0.5,(1+U$4)^0.5)</f>
        <v>0</v>
      </c>
      <c r="V441" s="2">
        <f>INDEX(Inputs!$E$34:$X$44,MATCH('Depr schedule - Actual'!$B424,Inputs!$B$34:$B$44,0),MATCH('Depr schedule - Actual'!V430,Inputs!$E$18:$X$18,0))*IF(V430&gt;=Base_Reg_Year,(1+V$3)^0.5,(1+V$4)^0.5)</f>
        <v>0</v>
      </c>
      <c r="W441" s="2">
        <f>INDEX(Inputs!$E$34:$X$44,MATCH('Depr schedule - Actual'!$B424,Inputs!$B$34:$B$44,0),MATCH('Depr schedule - Actual'!W430,Inputs!$E$18:$X$18,0))*IF(W430&gt;=Base_Reg_Year,(1+W$3)^0.5,(1+W$4)^0.5)</f>
        <v>0</v>
      </c>
    </row>
    <row r="442" spans="2:71">
      <c r="I442" s="2"/>
      <c r="J442" s="2"/>
      <c r="K442" s="2"/>
      <c r="L442" s="2"/>
      <c r="M442" s="2"/>
    </row>
    <row r="443" spans="2:71">
      <c r="B443" t="s">
        <v>23</v>
      </c>
    </row>
    <row r="444" spans="2:71">
      <c r="B444" s="24">
        <v>2011</v>
      </c>
      <c r="C444" s="24">
        <v>1</v>
      </c>
      <c r="E444" s="2">
        <f>IF($F$427="n/a",0,IF(E$429&lt;=$C444,0,IF(E$429&gt;($F$427+$C444),INDEX($D$441:$W$441,,$C444)-SUM($D444:D444),INDEX($D$441:$W$441,,$C444)/$F$427)))</f>
        <v>3.2558859048178131E-2</v>
      </c>
      <c r="F444" s="2">
        <f>IF($F$427="n/a",0,IF(F$429&lt;=$C444,0,IF(F$429&gt;($F$427+$C444),INDEX($D$441:$W$441,,$C444)-SUM($D444:E444),INDEX($D$441:$W$441,,$C444)/$F$427)))</f>
        <v>3.2558859048178131E-2</v>
      </c>
      <c r="G444" s="2">
        <f>IF($F$427="n/a",0,IF(G$429&lt;=$C444,0,IF(G$429&gt;($F$427+$C444),INDEX($D$441:$W$441,,$C444)-SUM($D444:F444),INDEX($D$441:$W$441,,$C444)/$F$427)))</f>
        <v>3.2558859048178131E-2</v>
      </c>
      <c r="H444" s="2">
        <f>IF($F$427="n/a",0,IF(H$429&lt;=$C444,0,IF(H$429&gt;($F$427+$C444),INDEX($D$441:$W$441,,$C444)-SUM($D444:G444),INDEX($D$441:$W$441,,$C444)/$F$427)))</f>
        <v>3.2558859048178131E-2</v>
      </c>
      <c r="I444" s="2">
        <f>IF($F$427="n/a",0,IF(I$429&lt;=$C444,0,IF(I$429&gt;($F$427+$C444),INDEX($D$441:$W$441,,$C444)-SUM($D444:H444),INDEX($D$441:$W$441,,$C444)/$F$427)))</f>
        <v>3.2558859048178131E-2</v>
      </c>
      <c r="J444" s="2">
        <f>IF($F$427="n/a",0,IF(J$429&lt;=$C444,0,IF(J$429&gt;($F$427+$C444),INDEX($D$441:$W$441,,$C444)-SUM($D444:I444),INDEX($D$441:$W$441,,$C444)/$F$427)))</f>
        <v>3.2558859048178131E-2</v>
      </c>
      <c r="K444" s="2">
        <f>IF($F$427="n/a",0,IF(K$429&lt;=$C444,0,IF(K$429&gt;($F$427+$C444),INDEX($D$441:$W$441,,$C444)-SUM($D444:J444),INDEX($D$441:$W$441,,$C444)/$F$427)))</f>
        <v>3.2558859048178131E-2</v>
      </c>
      <c r="L444" s="2">
        <f>IF($F$427="n/a",0,IF(L$429&lt;=$C444,0,IF(L$429&gt;($F$427+$C444),INDEX($D$441:$W$441,,$C444)-SUM($D444:K444),INDEX($D$441:$W$441,,$C444)/$F$427)))</f>
        <v>3.2558859048178131E-2</v>
      </c>
      <c r="M444" s="2">
        <f>IF($F$427="n/a",0,IF(M$429&lt;=$C444,0,IF(M$429&gt;($F$427+$C444),INDEX($D$441:$W$441,,$C444)-SUM($D444:L444),INDEX($D$441:$W$441,,$C444)/$F$427)))</f>
        <v>3.2558859048178131E-2</v>
      </c>
      <c r="N444" s="170">
        <f>IF($F$427="n/a",0,IF(N$429&lt;=$C444,0,IF(N$429&gt;($F$427+$C444),INDEX($D$441:$W$441,,$C444)-SUM($D444:M444),INDEX($D$441:$W$441,,$C444)/$F$427)))*0.5</f>
        <v>1.6279429524089065E-2</v>
      </c>
      <c r="O444" s="2">
        <f>IF($F$427="n/a",0,IF(O$429&lt;=$C444,0,IF(O$429&gt;($F$427+$C444),INDEX($D$441:$W$441,,$C444)-SUM($D444:N444),INDEX($D$441:$W$441,,$C444)/$F$427)))</f>
        <v>3.2558859048178131E-2</v>
      </c>
      <c r="P444" s="25">
        <f>IF($F$427="n/a",0,IF(P$429&lt;=$C444,0,IF(P$429&gt;($F$427+$C444),INDEX($D$441:$W$441,,$C444)-SUM($D444:O444),INDEX($D$441:$W$441,,$C444)/$F$427)))</f>
        <v>3.2558859048178131E-2</v>
      </c>
      <c r="Q444" s="2">
        <f>IF($F$427="n/a",0,IF(Q$429&lt;=$C444,0,IF(Q$429&gt;($F$427+$C444),INDEX($D$441:$W$441,,$C444)-SUM($D444:P444),INDEX($D$441:$W$441,,$C444)/$F$427)))</f>
        <v>3.2558859048178131E-2</v>
      </c>
      <c r="R444" s="2">
        <f>IF($F$427="n/a",0,IF(R$429&lt;=$C444,0,IF(R$429&gt;($F$427+$C444),INDEX($D$441:$W$441,,$C444)-SUM($D444:Q444),INDEX($D$441:$W$441,,$C444)/$F$427)))</f>
        <v>3.2558859048178131E-2</v>
      </c>
      <c r="S444" s="2">
        <f>IF($F$427="n/a",0,IF(S$429&lt;=$C444,0,IF(S$429&gt;($F$427+$C444),INDEX($D$441:$W$441,,$C444)-SUM($D444:R444),INDEX($D$441:$W$441,,$C444)/$F$427)))</f>
        <v>3.2558859048178131E-2</v>
      </c>
      <c r="T444" s="2">
        <f>IF($F$427="n/a",0,IF(T$429&lt;=$C444,0,IF(T$429&gt;($F$427+$C444),INDEX($D$441:$W$441,,$C444)-SUM($D444:S444),INDEX($D$441:$W$441,,$C444)/$F$427)))</f>
        <v>3.2558859048178131E-2</v>
      </c>
      <c r="U444" s="2">
        <f>IF($F$427="n/a",0,IF(U$429&lt;=$C444,0,IF(U$429&gt;($F$427+$C444),INDEX($D$441:$W$441,,$C444)-SUM($D444:T444),INDEX($D$441:$W$441,,$C444)/$F$427)))</f>
        <v>3.2558859048178131E-2</v>
      </c>
      <c r="V444" s="2">
        <f>IF($F$427="n/a",0,IF(V$429&lt;=$C444,0,IF(V$429&gt;($F$427+$C444),INDEX($D$441:$W$441,,$C444)-SUM($D444:U444),INDEX($D$441:$W$441,,$C444)/$F$427)))</f>
        <v>3.2558859048178131E-2</v>
      </c>
      <c r="W444" s="2">
        <f>IF($F$427="n/a",0,IF(W$429&lt;=$C444,0,IF(W$429&gt;($F$427+$C444),INDEX($D$441:$W$441,,$C444)-SUM($D444:V444),INDEX($D$441:$W$441,,$C444)/$F$427)))</f>
        <v>3.2558859048178131E-2</v>
      </c>
      <c r="X444" s="2">
        <f>IF($F$427="n/a",0,IF(X$429&lt;=$C444,0,IF(X$429&gt;($F$427+$C444),INDEX($D$441:$W$441,,$C444)-SUM($D444:W444),INDEX($D$441:$W$441,,$C444)/$F$427)))</f>
        <v>3.2558859048178131E-2</v>
      </c>
      <c r="Y444" s="2">
        <f>IF($F$427="n/a",0,IF(Y$429&lt;=$C444,0,IF(Y$429&gt;($F$427+$C444),INDEX($D$441:$W$441,,$C444)-SUM($D444:X444),INDEX($D$441:$W$441,,$C444)/$F$427)))</f>
        <v>3.2558859048178131E-2</v>
      </c>
      <c r="Z444" s="2">
        <f>IF($F$427="n/a",0,IF(Z$429&lt;=$C444,0,IF(Z$429&gt;($F$427+$C444),INDEX($D$441:$W$441,,$C444)-SUM($D444:Y444),INDEX($D$441:$W$441,,$C444)/$F$427)))</f>
        <v>3.2558859048178131E-2</v>
      </c>
      <c r="AA444" s="2">
        <f>IF($F$427="n/a",0,IF(AA$429&lt;=$C444,0,IF(AA$429&gt;($F$427+$C444),INDEX($D$441:$W$441,,$C444)-SUM($D444:Z444),INDEX($D$441:$W$441,,$C444)/$F$427)))</f>
        <v>3.2558859048178131E-2</v>
      </c>
      <c r="AB444" s="2">
        <f>IF($F$427="n/a",0,IF(AB$429&lt;=$C444,0,IF(AB$429&gt;($F$427+$C444),INDEX($D$441:$W$441,,$C444)-SUM($D444:AA444),INDEX($D$441:$W$441,,$C444)/$F$427)))</f>
        <v>3.2558859048178131E-2</v>
      </c>
      <c r="AC444" s="2">
        <f>IF($F$427="n/a",0,IF(AC$429&lt;=$C444,0,IF(AC$429&gt;($F$427+$C444),INDEX($D$441:$W$441,,$C444)-SUM($D444:AB444),INDEX($D$441:$W$441,,$C444)/$F$427)))</f>
        <v>3.2558859048178131E-2</v>
      </c>
      <c r="AD444" s="2">
        <f>IF($F$427="n/a",0,IF(AD$429&lt;=$C444,0,IF(AD$429&gt;($F$427+$C444),INDEX($D$441:$W$441,,$C444)-SUM($D444:AC444),INDEX($D$441:$W$441,,$C444)/$F$427)))</f>
        <v>3.2558859048178131E-2</v>
      </c>
      <c r="AE444" s="2">
        <f>IF($F$427="n/a",0,IF(AE$429&lt;=$C444,0,IF(AE$429&gt;($F$427+$C444),INDEX($D$441:$W$441,,$C444)-SUM($D444:AD444),INDEX($D$441:$W$441,,$C444)/$F$427)))</f>
        <v>3.2558859048178131E-2</v>
      </c>
      <c r="AF444" s="2">
        <f>IF($F$427="n/a",0,IF(AF$429&lt;=$C444,0,IF(AF$429&gt;($F$427+$C444),INDEX($D$441:$W$441,,$C444)-SUM($D444:AE444),INDEX($D$441:$W$441,,$C444)/$F$427)))</f>
        <v>3.2558859048178131E-2</v>
      </c>
      <c r="AG444" s="2">
        <f>IF($F$427="n/a",0,IF(AG$429&lt;=$C444,0,IF(AG$429&gt;($F$427+$C444),INDEX($D$441:$W$441,,$C444)-SUM($D444:AF444),INDEX($D$441:$W$441,,$C444)/$F$427)))</f>
        <v>3.2558859048178131E-2</v>
      </c>
      <c r="AH444" s="2">
        <f>IF($F$427="n/a",0,IF(AH$429&lt;=$C444,0,IF(AH$429&gt;($F$427+$C444),INDEX($D$441:$W$441,,$C444)-SUM($D444:AG444),INDEX($D$441:$W$441,,$C444)/$F$427)))</f>
        <v>3.2558859048178131E-2</v>
      </c>
      <c r="AI444" s="2">
        <f>IF($F$427="n/a",0,IF(AI$429&lt;=$C444,0,IF(AI$429&gt;($F$427+$C444),INDEX($D$441:$W$441,,$C444)-SUM($D444:AH444),INDEX($D$441:$W$441,,$C444)/$F$427)))</f>
        <v>3.2558859048178131E-2</v>
      </c>
      <c r="AJ444" s="2">
        <f>IF($F$427="n/a",0,IF(AJ$429&lt;=$C444,0,IF(AJ$429&gt;($F$427+$C444),INDEX($D$441:$W$441,,$C444)-SUM($D444:AI444),INDEX($D$441:$W$441,,$C444)/$F$427)))</f>
        <v>3.2558859048178131E-2</v>
      </c>
      <c r="AK444" s="2">
        <f>IF($F$427="n/a",0,IF(AK$429&lt;=$C444,0,IF(AK$429&gt;($F$427+$C444),INDEX($D$441:$W$441,,$C444)-SUM($D444:AJ444),INDEX($D$441:$W$441,,$C444)/$F$427)))</f>
        <v>3.2558859048178131E-2</v>
      </c>
      <c r="AL444" s="2">
        <f>IF($F$427="n/a",0,IF(AL$429&lt;=$C444,0,IF(AL$429&gt;($F$427+$C444),INDEX($D$441:$W$441,,$C444)-SUM($D444:AK444),INDEX($D$441:$W$441,,$C444)/$F$427)))</f>
        <v>3.2558859048178131E-2</v>
      </c>
      <c r="AM444" s="2">
        <f>IF($F$427="n/a",0,IF(AM$429&lt;=$C444,0,IF(AM$429&gt;($F$427+$C444),INDEX($D$441:$W$441,,$C444)-SUM($D444:AL444),INDEX($D$441:$W$441,,$C444)/$F$427)))</f>
        <v>3.2558859048178131E-2</v>
      </c>
      <c r="AN444" s="2">
        <f>IF($F$427="n/a",0,IF(AN$429&lt;=$C444,0,IF(AN$429&gt;($F$427+$C444),INDEX($D$441:$W$441,,$C444)-SUM($D444:AM444),INDEX($D$441:$W$441,,$C444)/$F$427)))</f>
        <v>3.2558859048178131E-2</v>
      </c>
      <c r="AO444" s="2">
        <f>IF($F$427="n/a",0,IF(AO$429&lt;=$C444,0,IF(AO$429&gt;($F$427+$C444),INDEX($D$441:$W$441,,$C444)-SUM($D444:AN444),INDEX($D$441:$W$441,,$C444)/$F$427)))</f>
        <v>3.2558859048178131E-2</v>
      </c>
      <c r="AP444" s="2">
        <f>IF($F$427="n/a",0,IF(AP$429&lt;=$C444,0,IF(AP$429&gt;($F$427+$C444),INDEX($D$441:$W$441,,$C444)-SUM($D444:AO444),INDEX($D$441:$W$441,,$C444)/$F$427)))</f>
        <v>3.2558859048178131E-2</v>
      </c>
      <c r="AQ444" s="2">
        <f>IF($F$427="n/a",0,IF(AQ$429&lt;=$C444,0,IF(AQ$429&gt;($F$427+$C444),INDEX($D$441:$W$441,,$C444)-SUM($D444:AP444),INDEX($D$441:$W$441,,$C444)/$F$427)))</f>
        <v>3.2558859048178131E-2</v>
      </c>
      <c r="AR444" s="2">
        <f>IF($F$427="n/a",0,IF(AR$429&lt;=$C444,0,IF(AR$429&gt;($F$427+$C444),INDEX($D$441:$W$441,,$C444)-SUM($D444:AQ444),INDEX($D$441:$W$441,,$C444)/$F$427)))</f>
        <v>3.2558859048178131E-2</v>
      </c>
      <c r="AS444" s="2">
        <f>IF($F$427="n/a",0,IF(AS$429&lt;=$C444,0,IF(AS$429&gt;($F$427+$C444),INDEX($D$441:$W$441,,$C444)-SUM($D444:AR444),INDEX($D$441:$W$441,,$C444)/$F$427)))</f>
        <v>3.2558859048178131E-2</v>
      </c>
      <c r="AT444" s="2">
        <f>IF($F$427="n/a",0,IF(AT$429&lt;=$C444,0,IF(AT$429&gt;($F$427+$C444),INDEX($D$441:$W$441,,$C444)-SUM($D444:AS444),INDEX($D$441:$W$441,,$C444)/$F$427)))</f>
        <v>3.2558859048178131E-2</v>
      </c>
      <c r="AU444" s="2">
        <f>IF($F$427="n/a",0,IF(AU$429&lt;=$C444,0,IF(AU$429&gt;($F$427+$C444),INDEX($D$441:$W$441,,$C444)-SUM($D444:AT444),INDEX($D$441:$W$441,,$C444)/$F$427)))</f>
        <v>3.2558859048178131E-2</v>
      </c>
      <c r="AV444" s="2">
        <f>IF($F$427="n/a",0,IF(AV$429&lt;=$C444,0,IF(AV$429&gt;($F$427+$C444),INDEX($D$441:$W$441,,$C444)-SUM($D444:AU444),INDEX($D$441:$W$441,,$C444)/$F$427)))</f>
        <v>3.2558859048178131E-2</v>
      </c>
      <c r="AW444" s="2">
        <f>IF($F$427="n/a",0,IF(AW$429&lt;=$C444,0,IF(AW$429&gt;($F$427+$C444),INDEX($D$441:$W$441,,$C444)-SUM($D444:AV444),INDEX($D$441:$W$441,,$C444)/$F$427)))</f>
        <v>3.2558859048178131E-2</v>
      </c>
      <c r="AX444" s="2">
        <f>IF($F$427="n/a",0,IF(AX$429&lt;=$C444,0,IF(AX$429&gt;($F$427+$C444),INDEX($D$441:$W$441,,$C444)-SUM($D444:AW444),INDEX($D$441:$W$441,,$C444)/$F$427)))</f>
        <v>3.2558859048178131E-2</v>
      </c>
      <c r="AY444" s="2">
        <f>IF($F$427="n/a",0,IF(AY$429&lt;=$C444,0,IF(AY$429&gt;($F$427+$C444),INDEX($D$441:$W$441,,$C444)-SUM($D444:AX444),INDEX($D$441:$W$441,,$C444)/$F$427)))</f>
        <v>3.1734212910739412E-2</v>
      </c>
      <c r="AZ444" s="2">
        <f>IF($F$427="n/a",0,IF(AZ$429&lt;=$C444,0,IF(AZ$429&gt;($F$427+$C444),INDEX($D$441:$W$441,,$C444)-SUM($D444:AY444),INDEX($D$441:$W$441,,$C444)/$F$427)))</f>
        <v>0</v>
      </c>
      <c r="BA444" s="2">
        <f>IF($F$427="n/a",0,IF(BA$429&lt;=$C444,0,IF(BA$429&gt;($F$427+$C444),INDEX($D$441:$W$441,,$C444)-SUM($D444:AZ444),INDEX($D$441:$W$441,,$C444)/$F$427)))</f>
        <v>0</v>
      </c>
      <c r="BB444" s="2">
        <f>IF($F$427="n/a",0,IF(BB$429&lt;=$C444,0,IF(BB$429&gt;($F$427+$C444),INDEX($D$441:$W$441,,$C444)-SUM($D444:BA444),INDEX($D$441:$W$441,,$C444)/$F$427)))</f>
        <v>0</v>
      </c>
      <c r="BC444" s="2">
        <f>IF($F$427="n/a",0,IF(BC$429&lt;=$C444,0,IF(BC$429&gt;($F$427+$C444),INDEX($D$441:$W$441,,$C444)-SUM($D444:BB444),INDEX($D$441:$W$441,,$C444)/$F$427)))</f>
        <v>0</v>
      </c>
      <c r="BD444" s="2">
        <f>IF($F$427="n/a",0,IF(BD$429&lt;=$C444,0,IF(BD$429&gt;($F$427+$C444),INDEX($D$441:$W$441,,$C444)-SUM($D444:BC444),INDEX($D$441:$W$441,,$C444)/$F$427)))</f>
        <v>0</v>
      </c>
      <c r="BE444" s="2">
        <f>IF($F$427="n/a",0,IF(BE$429&lt;=$C444,0,IF(BE$429&gt;($F$427+$C444),INDEX($D$441:$W$441,,$C444)-SUM($D444:BD444),INDEX($D$441:$W$441,,$C444)/$F$427)))</f>
        <v>0</v>
      </c>
      <c r="BF444" s="2">
        <f>IF($F$427="n/a",0,IF(BF$429&lt;=$C444,0,IF(BF$429&gt;($F$427+$C444),INDEX($D$441:$W$441,,$C444)-SUM($D444:BE444),INDEX($D$441:$W$441,,$C444)/$F$427)))</f>
        <v>0</v>
      </c>
      <c r="BG444" s="2">
        <f>IF($F$427="n/a",0,IF(BG$429&lt;=$C444,0,IF(BG$429&gt;($F$427+$C444),INDEX($D$441:$W$441,,$C444)-SUM($D444:BF444),INDEX($D$441:$W$441,,$C444)/$F$427)))</f>
        <v>0</v>
      </c>
      <c r="BH444" s="2">
        <f>IF($F$427="n/a",0,IF(BH$429&lt;=$C444,0,IF(BH$429&gt;($F$427+$C444),INDEX($D$441:$W$441,,$C444)-SUM($D444:BG444),INDEX($D$441:$W$441,,$C444)/$F$427)))</f>
        <v>0</v>
      </c>
      <c r="BI444" s="2">
        <f>IF($F$427="n/a",0,IF(BI$429&lt;=$C444,0,IF(BI$429&gt;($F$427+$C444),INDEX($D$441:$W$441,,$C444)-SUM($D444:BH444),INDEX($D$441:$W$441,,$C444)/$F$427)))</f>
        <v>0</v>
      </c>
      <c r="BJ444" s="2">
        <f>IF($F$427="n/a",0,IF(BJ$429&lt;=$C444,0,IF(BJ$429&gt;($F$427+$C444),INDEX($D$441:$W$441,,$C444)-SUM($D444:BI444),INDEX($D$441:$W$441,,$C444)/$F$427)))</f>
        <v>0</v>
      </c>
      <c r="BK444" s="2">
        <f>IF($F$427="n/a",0,IF(BK$429&lt;=$C444,0,IF(BK$429&gt;($F$427+$C444),INDEX($D$441:$W$441,,$C444)-SUM($D444:BJ444),INDEX($D$441:$W$441,,$C444)/$F$427)))</f>
        <v>0</v>
      </c>
      <c r="BL444" s="2">
        <f>IF($F$427="n/a",0,IF(BL$429&lt;=$C444,0,IF(BL$429&gt;($F$427+$C444),INDEX($D$441:$W$441,,$C444)-SUM($D444:BK444),INDEX($D$441:$W$441,,$C444)/$F$427)))</f>
        <v>0</v>
      </c>
      <c r="BM444" s="2">
        <f>IF($F$427="n/a",0,IF(BM$429&lt;=$C444,0,IF(BM$429&gt;($F$427+$C444),INDEX($D$441:$W$441,,$C444)-SUM($D444:BL444),INDEX($D$441:$W$441,,$C444)/$F$427)))</f>
        <v>0</v>
      </c>
      <c r="BN444" s="2">
        <f>IF($F$427="n/a",0,IF(BN$429&lt;=$C444,0,IF(BN$429&gt;($F$427+$C444),INDEX($D$441:$W$441,,$C444)-SUM($D444:BM444),INDEX($D$441:$W$441,,$C444)/$F$427)))</f>
        <v>0</v>
      </c>
      <c r="BO444" s="2">
        <f>IF($F$427="n/a",0,IF(BO$429&lt;=$C444,0,IF(BO$429&gt;($F$427+$C444),INDEX($D$441:$W$441,,$C444)-SUM($D444:BN444),INDEX($D$441:$W$441,,$C444)/$F$427)))</f>
        <v>0</v>
      </c>
      <c r="BP444" s="2">
        <f>IF($F$427="n/a",0,IF(BP$429&lt;=$C444,0,IF(BP$429&gt;($F$427+$C444),INDEX($D$441:$W$441,,$C444)-SUM($D444:BO444),INDEX($D$441:$W$441,,$C444)/$F$427)))</f>
        <v>0</v>
      </c>
      <c r="BQ444" s="2">
        <f>IF($F$427="n/a",0,IF(BQ$429&lt;=$C444,0,IF(BQ$429&gt;($F$427+$C444),INDEX($D$441:$W$441,,$C444)-SUM($D444:BP444),INDEX($D$441:$W$441,,$C444)/$F$427)))</f>
        <v>0</v>
      </c>
      <c r="BR444" s="2">
        <f>IF($F$427="n/a",0,IF(BR$429&lt;=$C444,0,IF(BR$429&gt;($F$427+$C444),INDEX($D$441:$W$441,,$C444)-SUM($D444:BQ444),INDEX($D$441:$W$441,,$C444)/$F$427)))</f>
        <v>0</v>
      </c>
      <c r="BS444" s="2">
        <f>IF($F$427="n/a",0,IF(BS$429&lt;=$C444,0,IF(BS$429&gt;($F$427+$C444),INDEX($D$441:$W$441,,$C444)-SUM($D444:BR444),INDEX($D$441:$W$441,,$C444)/$F$427)))</f>
        <v>0</v>
      </c>
    </row>
    <row r="445" spans="2:71">
      <c r="B445" s="24">
        <v>2012</v>
      </c>
      <c r="C445" s="24">
        <v>2</v>
      </c>
      <c r="E445" s="2">
        <f>IF($F$427="n/a",0,IF(E$429&lt;=$C445,0,IF(E$429&gt;($F$427+$C445),INDEX($D$441:$W$441,,$C445)-SUM($D445:D445),INDEX($D$441:$W$441,,$C445)/$F$427)))</f>
        <v>0</v>
      </c>
      <c r="F445" s="2">
        <f>IF($F$427="n/a",0,IF(F$429&lt;=$C445,0,IF(F$429&gt;($F$427+$C445),INDEX($D$441:$W$441,,$C445)-SUM($D445:E445),INDEX($D$441:$W$441,,$C445)/$F$427)))</f>
        <v>0</v>
      </c>
      <c r="G445" s="2">
        <f>IF($F$427="n/a",0,IF(G$429&lt;=$C445,0,IF(G$429&gt;($F$427+$C445),INDEX($D$441:$W$441,,$C445)-SUM($D445:F445),INDEX($D$441:$W$441,,$C445)/$F$427)))</f>
        <v>0</v>
      </c>
      <c r="H445" s="2">
        <f>IF($F$427="n/a",0,IF(H$429&lt;=$C445,0,IF(H$429&gt;($F$427+$C445),INDEX($D$441:$W$441,,$C445)-SUM($D445:G445),INDEX($D$441:$W$441,,$C445)/$F$427)))</f>
        <v>0</v>
      </c>
      <c r="I445" s="2">
        <f>IF($F$427="n/a",0,IF(I$429&lt;=$C445,0,IF(I$429&gt;($F$427+$C445),INDEX($D$441:$W$441,,$C445)-SUM($D445:H445),INDEX($D$441:$W$441,,$C445)/$F$427)))</f>
        <v>0</v>
      </c>
      <c r="J445" s="2">
        <f>IF($F$427="n/a",0,IF(J$429&lt;=$C445,0,IF(J$429&gt;($F$427+$C445),INDEX($D$441:$W$441,,$C445)-SUM($D445:I445),INDEX($D$441:$W$441,,$C445)/$F$427)))</f>
        <v>0</v>
      </c>
      <c r="K445" s="2">
        <f>IF($F$427="n/a",0,IF(K$429&lt;=$C445,0,IF(K$429&gt;($F$427+$C445),INDEX($D$441:$W$441,,$C445)-SUM($D445:J445),INDEX($D$441:$W$441,,$C445)/$F$427)))</f>
        <v>0</v>
      </c>
      <c r="L445" s="2">
        <f>IF($F$427="n/a",0,IF(L$429&lt;=$C445,0,IF(L$429&gt;($F$427+$C445),INDEX($D$441:$W$441,,$C445)-SUM($D445:K445),INDEX($D$441:$W$441,,$C445)/$F$427)))</f>
        <v>0</v>
      </c>
      <c r="M445" s="2">
        <f>IF($F$427="n/a",0,IF(M$429&lt;=$C445,0,IF(M$429&gt;($F$427+$C445),INDEX($D$441:$W$441,,$C445)-SUM($D445:L445),INDEX($D$441:$W$441,,$C445)/$F$427)))</f>
        <v>0</v>
      </c>
      <c r="N445" s="2">
        <f>IF($F$427="n/a",0,IF(N$429&lt;=$C445,0,IF(N$429&gt;($F$427+$C445),INDEX($D$441:$W$441,,$C445)-SUM($D445:M445),INDEX($D$441:$W$441,,$C445)/$F$427)))</f>
        <v>0</v>
      </c>
      <c r="O445" s="2">
        <f>IF($F$427="n/a",0,IF(O$429&lt;=$C445,0,IF(O$429&gt;($F$427+$C445),INDEX($D$441:$W$441,,$C445)-SUM($D445:N445),INDEX($D$441:$W$441,,$C445)/$F$427)))</f>
        <v>0</v>
      </c>
      <c r="P445" s="25">
        <f>IF($F$427="n/a",0,IF(P$429&lt;=$C445,0,IF(P$429&gt;($F$427+$C445),INDEX($D$441:$W$441,,$C445)-SUM($D445:O445),INDEX($D$441:$W$441,,$C445)/$F$427)))</f>
        <v>0</v>
      </c>
      <c r="Q445" s="2">
        <f>IF($F$427="n/a",0,IF(Q$429&lt;=$C445,0,IF(Q$429&gt;($F$427+$C445),INDEX($D$441:$W$441,,$C445)-SUM($D445:P445),INDEX($D$441:$W$441,,$C445)/$F$427)))</f>
        <v>0</v>
      </c>
      <c r="R445" s="2">
        <f>IF($F$427="n/a",0,IF(R$429&lt;=$C445,0,IF(R$429&gt;($F$427+$C445),INDEX($D$441:$W$441,,$C445)-SUM($D445:Q445),INDEX($D$441:$W$441,,$C445)/$F$427)))</f>
        <v>0</v>
      </c>
      <c r="S445" s="2">
        <f>IF($F$427="n/a",0,IF(S$429&lt;=$C445,0,IF(S$429&gt;($F$427+$C445),INDEX($D$441:$W$441,,$C445)-SUM($D445:R445),INDEX($D$441:$W$441,,$C445)/$F$427)))</f>
        <v>0</v>
      </c>
      <c r="T445" s="2">
        <f>IF($F$427="n/a",0,IF(T$429&lt;=$C445,0,IF(T$429&gt;($F$427+$C445),INDEX($D$441:$W$441,,$C445)-SUM($D445:S445),INDEX($D$441:$W$441,,$C445)/$F$427)))</f>
        <v>0</v>
      </c>
      <c r="U445" s="2">
        <f>IF($F$427="n/a",0,IF(U$429&lt;=$C445,0,IF(U$429&gt;($F$427+$C445),INDEX($D$441:$W$441,,$C445)-SUM($D445:T445),INDEX($D$441:$W$441,,$C445)/$F$427)))</f>
        <v>0</v>
      </c>
      <c r="V445" s="2">
        <f>IF($F$427="n/a",0,IF(V$429&lt;=$C445,0,IF(V$429&gt;($F$427+$C445),INDEX($D$441:$W$441,,$C445)-SUM($D445:U445),INDEX($D$441:$W$441,,$C445)/$F$427)))</f>
        <v>0</v>
      </c>
      <c r="W445" s="2">
        <f>IF($F$427="n/a",0,IF(W$429&lt;=$C445,0,IF(W$429&gt;($F$427+$C445),INDEX($D$441:$W$441,,$C445)-SUM($D445:V445),INDEX($D$441:$W$441,,$C445)/$F$427)))</f>
        <v>0</v>
      </c>
      <c r="X445" s="2">
        <f>IF($F$427="n/a",0,IF(X$429&lt;=$C445,0,IF(X$429&gt;($F$427+$C445),INDEX($D$441:$W$441,,$C445)-SUM($D445:W445),INDEX($D$441:$W$441,,$C445)/$F$427)))</f>
        <v>0</v>
      </c>
      <c r="Y445" s="2">
        <f>IF($F$427="n/a",0,IF(Y$429&lt;=$C445,0,IF(Y$429&gt;($F$427+$C445),INDEX($D$441:$W$441,,$C445)-SUM($D445:X445),INDEX($D$441:$W$441,,$C445)/$F$427)))</f>
        <v>0</v>
      </c>
      <c r="Z445" s="2">
        <f>IF($F$427="n/a",0,IF(Z$429&lt;=$C445,0,IF(Z$429&gt;($F$427+$C445),INDEX($D$441:$W$441,,$C445)-SUM($D445:Y445),INDEX($D$441:$W$441,,$C445)/$F$427)))</f>
        <v>0</v>
      </c>
      <c r="AA445" s="2">
        <f>IF($F$427="n/a",0,IF(AA$429&lt;=$C445,0,IF(AA$429&gt;($F$427+$C445),INDEX($D$441:$W$441,,$C445)-SUM($D445:Z445),INDEX($D$441:$W$441,,$C445)/$F$427)))</f>
        <v>0</v>
      </c>
      <c r="AB445" s="2">
        <f>IF($F$427="n/a",0,IF(AB$429&lt;=$C445,0,IF(AB$429&gt;($F$427+$C445),INDEX($D$441:$W$441,,$C445)-SUM($D445:AA445),INDEX($D$441:$W$441,,$C445)/$F$427)))</f>
        <v>0</v>
      </c>
      <c r="AC445" s="2">
        <f>IF($F$427="n/a",0,IF(AC$429&lt;=$C445,0,IF(AC$429&gt;($F$427+$C445),INDEX($D$441:$W$441,,$C445)-SUM($D445:AB445),INDEX($D$441:$W$441,,$C445)/$F$427)))</f>
        <v>0</v>
      </c>
      <c r="AD445" s="2">
        <f>IF($F$427="n/a",0,IF(AD$429&lt;=$C445,0,IF(AD$429&gt;($F$427+$C445),INDEX($D$441:$W$441,,$C445)-SUM($D445:AC445),INDEX($D$441:$W$441,,$C445)/$F$427)))</f>
        <v>0</v>
      </c>
      <c r="AE445" s="2">
        <f>IF($F$427="n/a",0,IF(AE$429&lt;=$C445,0,IF(AE$429&gt;($F$427+$C445),INDEX($D$441:$W$441,,$C445)-SUM($D445:AD445),INDEX($D$441:$W$441,,$C445)/$F$427)))</f>
        <v>0</v>
      </c>
      <c r="AF445" s="2">
        <f>IF($F$427="n/a",0,IF(AF$429&lt;=$C445,0,IF(AF$429&gt;($F$427+$C445),INDEX($D$441:$W$441,,$C445)-SUM($D445:AE445),INDEX($D$441:$W$441,,$C445)/$F$427)))</f>
        <v>0</v>
      </c>
      <c r="AG445" s="2">
        <f>IF($F$427="n/a",0,IF(AG$429&lt;=$C445,0,IF(AG$429&gt;($F$427+$C445),INDEX($D$441:$W$441,,$C445)-SUM($D445:AF445),INDEX($D$441:$W$441,,$C445)/$F$427)))</f>
        <v>0</v>
      </c>
      <c r="AH445" s="2">
        <f>IF($F$427="n/a",0,IF(AH$429&lt;=$C445,0,IF(AH$429&gt;($F$427+$C445),INDEX($D$441:$W$441,,$C445)-SUM($D445:AG445),INDEX($D$441:$W$441,,$C445)/$F$427)))</f>
        <v>0</v>
      </c>
      <c r="AI445" s="2">
        <f>IF($F$427="n/a",0,IF(AI$429&lt;=$C445,0,IF(AI$429&gt;($F$427+$C445),INDEX($D$441:$W$441,,$C445)-SUM($D445:AH445),INDEX($D$441:$W$441,,$C445)/$F$427)))</f>
        <v>0</v>
      </c>
      <c r="AJ445" s="2">
        <f>IF($F$427="n/a",0,IF(AJ$429&lt;=$C445,0,IF(AJ$429&gt;($F$427+$C445),INDEX($D$441:$W$441,,$C445)-SUM($D445:AI445),INDEX($D$441:$W$441,,$C445)/$F$427)))</f>
        <v>0</v>
      </c>
      <c r="AK445" s="2">
        <f>IF($F$427="n/a",0,IF(AK$429&lt;=$C445,0,IF(AK$429&gt;($F$427+$C445),INDEX($D$441:$W$441,,$C445)-SUM($D445:AJ445),INDEX($D$441:$W$441,,$C445)/$F$427)))</f>
        <v>0</v>
      </c>
      <c r="AL445" s="2">
        <f>IF($F$427="n/a",0,IF(AL$429&lt;=$C445,0,IF(AL$429&gt;($F$427+$C445),INDEX($D$441:$W$441,,$C445)-SUM($D445:AK445),INDEX($D$441:$W$441,,$C445)/$F$427)))</f>
        <v>0</v>
      </c>
      <c r="AM445" s="2">
        <f>IF($F$427="n/a",0,IF(AM$429&lt;=$C445,0,IF(AM$429&gt;($F$427+$C445),INDEX($D$441:$W$441,,$C445)-SUM($D445:AL445),INDEX($D$441:$W$441,,$C445)/$F$427)))</f>
        <v>0</v>
      </c>
      <c r="AN445" s="2">
        <f>IF($F$427="n/a",0,IF(AN$429&lt;=$C445,0,IF(AN$429&gt;($F$427+$C445),INDEX($D$441:$W$441,,$C445)-SUM($D445:AM445),INDEX($D$441:$W$441,,$C445)/$F$427)))</f>
        <v>0</v>
      </c>
      <c r="AO445" s="2">
        <f>IF($F$427="n/a",0,IF(AO$429&lt;=$C445,0,IF(AO$429&gt;($F$427+$C445),INDEX($D$441:$W$441,,$C445)-SUM($D445:AN445),INDEX($D$441:$W$441,,$C445)/$F$427)))</f>
        <v>0</v>
      </c>
      <c r="AP445" s="2">
        <f>IF($F$427="n/a",0,IF(AP$429&lt;=$C445,0,IF(AP$429&gt;($F$427+$C445),INDEX($D$441:$W$441,,$C445)-SUM($D445:AO445),INDEX($D$441:$W$441,,$C445)/$F$427)))</f>
        <v>0</v>
      </c>
      <c r="AQ445" s="2">
        <f>IF($F$427="n/a",0,IF(AQ$429&lt;=$C445,0,IF(AQ$429&gt;($F$427+$C445),INDEX($D$441:$W$441,,$C445)-SUM($D445:AP445),INDEX($D$441:$W$441,,$C445)/$F$427)))</f>
        <v>0</v>
      </c>
      <c r="AR445" s="2">
        <f>IF($F$427="n/a",0,IF(AR$429&lt;=$C445,0,IF(AR$429&gt;($F$427+$C445),INDEX($D$441:$W$441,,$C445)-SUM($D445:AQ445),INDEX($D$441:$W$441,,$C445)/$F$427)))</f>
        <v>0</v>
      </c>
      <c r="AS445" s="2">
        <f>IF($F$427="n/a",0,IF(AS$429&lt;=$C445,0,IF(AS$429&gt;($F$427+$C445),INDEX($D$441:$W$441,,$C445)-SUM($D445:AR445),INDEX($D$441:$W$441,,$C445)/$F$427)))</f>
        <v>0</v>
      </c>
      <c r="AT445" s="2">
        <f>IF($F$427="n/a",0,IF(AT$429&lt;=$C445,0,IF(AT$429&gt;($F$427+$C445),INDEX($D$441:$W$441,,$C445)-SUM($D445:AS445),INDEX($D$441:$W$441,,$C445)/$F$427)))</f>
        <v>0</v>
      </c>
      <c r="AU445" s="2">
        <f>IF($F$427="n/a",0,IF(AU$429&lt;=$C445,0,IF(AU$429&gt;($F$427+$C445),INDEX($D$441:$W$441,,$C445)-SUM($D445:AT445),INDEX($D$441:$W$441,,$C445)/$F$427)))</f>
        <v>0</v>
      </c>
      <c r="AV445" s="2">
        <f>IF($F$427="n/a",0,IF(AV$429&lt;=$C445,0,IF(AV$429&gt;($F$427+$C445),INDEX($D$441:$W$441,,$C445)-SUM($D445:AU445),INDEX($D$441:$W$441,,$C445)/$F$427)))</f>
        <v>0</v>
      </c>
      <c r="AW445" s="2">
        <f>IF($F$427="n/a",0,IF(AW$429&lt;=$C445,0,IF(AW$429&gt;($F$427+$C445),INDEX($D$441:$W$441,,$C445)-SUM($D445:AV445),INDEX($D$441:$W$441,,$C445)/$F$427)))</f>
        <v>0</v>
      </c>
      <c r="AX445" s="2">
        <f>IF($F$427="n/a",0,IF(AX$429&lt;=$C445,0,IF(AX$429&gt;($F$427+$C445),INDEX($D$441:$W$441,,$C445)-SUM($D445:AW445),INDEX($D$441:$W$441,,$C445)/$F$427)))</f>
        <v>0</v>
      </c>
      <c r="AY445" s="2">
        <f>IF($F$427="n/a",0,IF(AY$429&lt;=$C445,0,IF(AY$429&gt;($F$427+$C445),INDEX($D$441:$W$441,,$C445)-SUM($D445:AX445),INDEX($D$441:$W$441,,$C445)/$F$427)))</f>
        <v>0</v>
      </c>
      <c r="AZ445" s="2">
        <f>IF($F$427="n/a",0,IF(AZ$429&lt;=$C445,0,IF(AZ$429&gt;($F$427+$C445),INDEX($D$441:$W$441,,$C445)-SUM($D445:AY445),INDEX($D$441:$W$441,,$C445)/$F$427)))</f>
        <v>0</v>
      </c>
      <c r="BA445" s="2">
        <f>IF($F$427="n/a",0,IF(BA$429&lt;=$C445,0,IF(BA$429&gt;($F$427+$C445),INDEX($D$441:$W$441,,$C445)-SUM($D445:AZ445),INDEX($D$441:$W$441,,$C445)/$F$427)))</f>
        <v>0</v>
      </c>
      <c r="BB445" s="2">
        <f>IF($F$427="n/a",0,IF(BB$429&lt;=$C445,0,IF(BB$429&gt;($F$427+$C445),INDEX($D$441:$W$441,,$C445)-SUM($D445:BA445),INDEX($D$441:$W$441,,$C445)/$F$427)))</f>
        <v>0</v>
      </c>
      <c r="BC445" s="2">
        <f>IF($F$427="n/a",0,IF(BC$429&lt;=$C445,0,IF(BC$429&gt;($F$427+$C445),INDEX($D$441:$W$441,,$C445)-SUM($D445:BB445),INDEX($D$441:$W$441,,$C445)/$F$427)))</f>
        <v>0</v>
      </c>
      <c r="BD445" s="2">
        <f>IF($F$427="n/a",0,IF(BD$429&lt;=$C445,0,IF(BD$429&gt;($F$427+$C445),INDEX($D$441:$W$441,,$C445)-SUM($D445:BC445),INDEX($D$441:$W$441,,$C445)/$F$427)))</f>
        <v>0</v>
      </c>
      <c r="BE445" s="2">
        <f>IF($F$427="n/a",0,IF(BE$429&lt;=$C445,0,IF(BE$429&gt;($F$427+$C445),INDEX($D$441:$W$441,,$C445)-SUM($D445:BD445),INDEX($D$441:$W$441,,$C445)/$F$427)))</f>
        <v>0</v>
      </c>
      <c r="BF445" s="2">
        <f>IF($F$427="n/a",0,IF(BF$429&lt;=$C445,0,IF(BF$429&gt;($F$427+$C445),INDEX($D$441:$W$441,,$C445)-SUM($D445:BE445),INDEX($D$441:$W$441,,$C445)/$F$427)))</f>
        <v>0</v>
      </c>
      <c r="BG445" s="2">
        <f>IF($F$427="n/a",0,IF(BG$429&lt;=$C445,0,IF(BG$429&gt;($F$427+$C445),INDEX($D$441:$W$441,,$C445)-SUM($D445:BF445),INDEX($D$441:$W$441,,$C445)/$F$427)))</f>
        <v>0</v>
      </c>
      <c r="BH445" s="2">
        <f>IF($F$427="n/a",0,IF(BH$429&lt;=$C445,0,IF(BH$429&gt;($F$427+$C445),INDEX($D$441:$W$441,,$C445)-SUM($D445:BG445),INDEX($D$441:$W$441,,$C445)/$F$427)))</f>
        <v>0</v>
      </c>
      <c r="BI445" s="2">
        <f>IF($F$427="n/a",0,IF(BI$429&lt;=$C445,0,IF(BI$429&gt;($F$427+$C445),INDEX($D$441:$W$441,,$C445)-SUM($D445:BH445),INDEX($D$441:$W$441,,$C445)/$F$427)))</f>
        <v>0</v>
      </c>
      <c r="BJ445" s="2">
        <f>IF($F$427="n/a",0,IF(BJ$429&lt;=$C445,0,IF(BJ$429&gt;($F$427+$C445),INDEX($D$441:$W$441,,$C445)-SUM($D445:BI445),INDEX($D$441:$W$441,,$C445)/$F$427)))</f>
        <v>0</v>
      </c>
      <c r="BK445" s="2">
        <f>IF($F$427="n/a",0,IF(BK$429&lt;=$C445,0,IF(BK$429&gt;($F$427+$C445),INDEX($D$441:$W$441,,$C445)-SUM($D445:BJ445),INDEX($D$441:$W$441,,$C445)/$F$427)))</f>
        <v>0</v>
      </c>
      <c r="BL445" s="2">
        <f>IF($F$427="n/a",0,IF(BL$429&lt;=$C445,0,IF(BL$429&gt;($F$427+$C445),INDEX($D$441:$W$441,,$C445)-SUM($D445:BK445),INDEX($D$441:$W$441,,$C445)/$F$427)))</f>
        <v>0</v>
      </c>
      <c r="BM445" s="2">
        <f>IF($F$427="n/a",0,IF(BM$429&lt;=$C445,0,IF(BM$429&gt;($F$427+$C445),INDEX($D$441:$W$441,,$C445)-SUM($D445:BL445),INDEX($D$441:$W$441,,$C445)/$F$427)))</f>
        <v>0</v>
      </c>
      <c r="BN445" s="2">
        <f>IF($F$427="n/a",0,IF(BN$429&lt;=$C445,0,IF(BN$429&gt;($F$427+$C445),INDEX($D$441:$W$441,,$C445)-SUM($D445:BM445),INDEX($D$441:$W$441,,$C445)/$F$427)))</f>
        <v>0</v>
      </c>
      <c r="BO445" s="2">
        <f>IF($F$427="n/a",0,IF(BO$429&lt;=$C445,0,IF(BO$429&gt;($F$427+$C445),INDEX($D$441:$W$441,,$C445)-SUM($D445:BN445),INDEX($D$441:$W$441,,$C445)/$F$427)))</f>
        <v>0</v>
      </c>
      <c r="BP445" s="2">
        <f>IF($F$427="n/a",0,IF(BP$429&lt;=$C445,0,IF(BP$429&gt;($F$427+$C445),INDEX($D$441:$W$441,,$C445)-SUM($D445:BO445),INDEX($D$441:$W$441,,$C445)/$F$427)))</f>
        <v>0</v>
      </c>
      <c r="BQ445" s="2">
        <f>IF($F$427="n/a",0,IF(BQ$429&lt;=$C445,0,IF(BQ$429&gt;($F$427+$C445),INDEX($D$441:$W$441,,$C445)-SUM($D445:BP445),INDEX($D$441:$W$441,,$C445)/$F$427)))</f>
        <v>0</v>
      </c>
      <c r="BR445" s="2">
        <f>IF($F$427="n/a",0,IF(BR$429&lt;=$C445,0,IF(BR$429&gt;($F$427+$C445),INDEX($D$441:$W$441,,$C445)-SUM($D445:BQ445),INDEX($D$441:$W$441,,$C445)/$F$427)))</f>
        <v>0</v>
      </c>
      <c r="BS445" s="2">
        <f>IF($F$427="n/a",0,IF(BS$429&lt;=$C445,0,IF(BS$429&gt;($F$427+$C445),INDEX($D$441:$W$441,,$C445)-SUM($D445:BR445),INDEX($D$441:$W$441,,$C445)/$F$427)))</f>
        <v>0</v>
      </c>
    </row>
    <row r="446" spans="2:71">
      <c r="B446" s="24">
        <v>2013</v>
      </c>
      <c r="C446" s="24">
        <v>3</v>
      </c>
      <c r="E446" s="2">
        <f>IF($F$427="n/a",0,IF(E$429&lt;=$C446,0,IF(E$429&gt;($F$427+$C446),INDEX($D$441:$W$441,,$C446)-SUM($D446:D446),INDEX($D$441:$W$441,,$C446)/$F$427)))</f>
        <v>0</v>
      </c>
      <c r="F446" s="2">
        <f>IF($F$427="n/a",0,IF(F$429&lt;=$C446,0,IF(F$429&gt;($F$427+$C446),INDEX($D$441:$W$441,,$C446)-SUM($D446:E446),INDEX($D$441:$W$441,,$C446)/$F$427)))</f>
        <v>0</v>
      </c>
      <c r="G446" s="2">
        <f>IF($F$427="n/a",0,IF(G$429&lt;=$C446,0,IF(G$429&gt;($F$427+$C446),INDEX($D$441:$W$441,,$C446)-SUM($D446:F446),INDEX($D$441:$W$441,,$C446)/$F$427)))</f>
        <v>0</v>
      </c>
      <c r="H446" s="2">
        <f>IF($F$427="n/a",0,IF(H$429&lt;=$C446,0,IF(H$429&gt;($F$427+$C446),INDEX($D$441:$W$441,,$C446)-SUM($D446:G446),INDEX($D$441:$W$441,,$C446)/$F$427)))</f>
        <v>0</v>
      </c>
      <c r="I446" s="2">
        <f>IF($F$427="n/a",0,IF(I$429&lt;=$C446,0,IF(I$429&gt;($F$427+$C446),INDEX($D$441:$W$441,,$C446)-SUM($D446:H446),INDEX($D$441:$W$441,,$C446)/$F$427)))</f>
        <v>0</v>
      </c>
      <c r="J446" s="2">
        <f>IF($F$427="n/a",0,IF(J$429&lt;=$C446,0,IF(J$429&gt;($F$427+$C446),INDEX($D$441:$W$441,,$C446)-SUM($D446:I446),INDEX($D$441:$W$441,,$C446)/$F$427)))</f>
        <v>0</v>
      </c>
      <c r="K446" s="2">
        <f>IF($F$427="n/a",0,IF(K$429&lt;=$C446,0,IF(K$429&gt;($F$427+$C446),INDEX($D$441:$W$441,,$C446)-SUM($D446:J446),INDEX($D$441:$W$441,,$C446)/$F$427)))</f>
        <v>0</v>
      </c>
      <c r="L446" s="2">
        <f>IF($F$427="n/a",0,IF(L$429&lt;=$C446,0,IF(L$429&gt;($F$427+$C446),INDEX($D$441:$W$441,,$C446)-SUM($D446:K446),INDEX($D$441:$W$441,,$C446)/$F$427)))</f>
        <v>0</v>
      </c>
      <c r="M446" s="2">
        <f>IF($F$427="n/a",0,IF(M$429&lt;=$C446,0,IF(M$429&gt;($F$427+$C446),INDEX($D$441:$W$441,,$C446)-SUM($D446:L446),INDEX($D$441:$W$441,,$C446)/$F$427)))</f>
        <v>0</v>
      </c>
      <c r="N446" s="2">
        <f>IF($F$427="n/a",0,IF(N$429&lt;=$C446,0,IF(N$429&gt;($F$427+$C446),INDEX($D$441:$W$441,,$C446)-SUM($D446:M446),INDEX($D$441:$W$441,,$C446)/$F$427)))</f>
        <v>0</v>
      </c>
      <c r="O446" s="2">
        <f>IF($F$427="n/a",0,IF(O$429&lt;=$C446,0,IF(O$429&gt;($F$427+$C446),INDEX($D$441:$W$441,,$C446)-SUM($D446:N446),INDEX($D$441:$W$441,,$C446)/$F$427)))</f>
        <v>0</v>
      </c>
      <c r="P446" s="25">
        <f>IF($F$427="n/a",0,IF(P$429&lt;=$C446,0,IF(P$429&gt;($F$427+$C446),INDEX($D$441:$W$441,,$C446)-SUM($D446:O446),INDEX($D$441:$W$441,,$C446)/$F$427)))</f>
        <v>0</v>
      </c>
      <c r="Q446" s="2">
        <f>IF($F$427="n/a",0,IF(Q$429&lt;=$C446,0,IF(Q$429&gt;($F$427+$C446),INDEX($D$441:$W$441,,$C446)-SUM($D446:P446),INDEX($D$441:$W$441,,$C446)/$F$427)))</f>
        <v>0</v>
      </c>
      <c r="R446" s="2">
        <f>IF($F$427="n/a",0,IF(R$429&lt;=$C446,0,IF(R$429&gt;($F$427+$C446),INDEX($D$441:$W$441,,$C446)-SUM($D446:Q446),INDEX($D$441:$W$441,,$C446)/$F$427)))</f>
        <v>0</v>
      </c>
      <c r="S446" s="2">
        <f>IF($F$427="n/a",0,IF(S$429&lt;=$C446,0,IF(S$429&gt;($F$427+$C446),INDEX($D$441:$W$441,,$C446)-SUM($D446:R446),INDEX($D$441:$W$441,,$C446)/$F$427)))</f>
        <v>0</v>
      </c>
      <c r="T446" s="2">
        <f>IF($F$427="n/a",0,IF(T$429&lt;=$C446,0,IF(T$429&gt;($F$427+$C446),INDEX($D$441:$W$441,,$C446)-SUM($D446:S446),INDEX($D$441:$W$441,,$C446)/$F$427)))</f>
        <v>0</v>
      </c>
      <c r="U446" s="2">
        <f>IF($F$427="n/a",0,IF(U$429&lt;=$C446,0,IF(U$429&gt;($F$427+$C446),INDEX($D$441:$W$441,,$C446)-SUM($D446:T446),INDEX($D$441:$W$441,,$C446)/$F$427)))</f>
        <v>0</v>
      </c>
      <c r="V446" s="2">
        <f>IF($F$427="n/a",0,IF(V$429&lt;=$C446,0,IF(V$429&gt;($F$427+$C446),INDEX($D$441:$W$441,,$C446)-SUM($D446:U446),INDEX($D$441:$W$441,,$C446)/$F$427)))</f>
        <v>0</v>
      </c>
      <c r="W446" s="2">
        <f>IF($F$427="n/a",0,IF(W$429&lt;=$C446,0,IF(W$429&gt;($F$427+$C446),INDEX($D$441:$W$441,,$C446)-SUM($D446:V446),INDEX($D$441:$W$441,,$C446)/$F$427)))</f>
        <v>0</v>
      </c>
      <c r="X446" s="2">
        <f>IF($F$427="n/a",0,IF(X$429&lt;=$C446,0,IF(X$429&gt;($F$427+$C446),INDEX($D$441:$W$441,,$C446)-SUM($D446:W446),INDEX($D$441:$W$441,,$C446)/$F$427)))</f>
        <v>0</v>
      </c>
      <c r="Y446" s="2">
        <f>IF($F$427="n/a",0,IF(Y$429&lt;=$C446,0,IF(Y$429&gt;($F$427+$C446),INDEX($D$441:$W$441,,$C446)-SUM($D446:X446),INDEX($D$441:$W$441,,$C446)/$F$427)))</f>
        <v>0</v>
      </c>
      <c r="Z446" s="2">
        <f>IF($F$427="n/a",0,IF(Z$429&lt;=$C446,0,IF(Z$429&gt;($F$427+$C446),INDEX($D$441:$W$441,,$C446)-SUM($D446:Y446),INDEX($D$441:$W$441,,$C446)/$F$427)))</f>
        <v>0</v>
      </c>
      <c r="AA446" s="2">
        <f>IF($F$427="n/a",0,IF(AA$429&lt;=$C446,0,IF(AA$429&gt;($F$427+$C446),INDEX($D$441:$W$441,,$C446)-SUM($D446:Z446),INDEX($D$441:$W$441,,$C446)/$F$427)))</f>
        <v>0</v>
      </c>
      <c r="AB446" s="2">
        <f>IF($F$427="n/a",0,IF(AB$429&lt;=$C446,0,IF(AB$429&gt;($F$427+$C446),INDEX($D$441:$W$441,,$C446)-SUM($D446:AA446),INDEX($D$441:$W$441,,$C446)/$F$427)))</f>
        <v>0</v>
      </c>
      <c r="AC446" s="2">
        <f>IF($F$427="n/a",0,IF(AC$429&lt;=$C446,0,IF(AC$429&gt;($F$427+$C446),INDEX($D$441:$W$441,,$C446)-SUM($D446:AB446),INDEX($D$441:$W$441,,$C446)/$F$427)))</f>
        <v>0</v>
      </c>
      <c r="AD446" s="2">
        <f>IF($F$427="n/a",0,IF(AD$429&lt;=$C446,0,IF(AD$429&gt;($F$427+$C446),INDEX($D$441:$W$441,,$C446)-SUM($D446:AC446),INDEX($D$441:$W$441,,$C446)/$F$427)))</f>
        <v>0</v>
      </c>
      <c r="AE446" s="2">
        <f>IF($F$427="n/a",0,IF(AE$429&lt;=$C446,0,IF(AE$429&gt;($F$427+$C446),INDEX($D$441:$W$441,,$C446)-SUM($D446:AD446),INDEX($D$441:$W$441,,$C446)/$F$427)))</f>
        <v>0</v>
      </c>
      <c r="AF446" s="2">
        <f>IF($F$427="n/a",0,IF(AF$429&lt;=$C446,0,IF(AF$429&gt;($F$427+$C446),INDEX($D$441:$W$441,,$C446)-SUM($D446:AE446),INDEX($D$441:$W$441,,$C446)/$F$427)))</f>
        <v>0</v>
      </c>
      <c r="AG446" s="2">
        <f>IF($F$427="n/a",0,IF(AG$429&lt;=$C446,0,IF(AG$429&gt;($F$427+$C446),INDEX($D$441:$W$441,,$C446)-SUM($D446:AF446),INDEX($D$441:$W$441,,$C446)/$F$427)))</f>
        <v>0</v>
      </c>
      <c r="AH446" s="2">
        <f>IF($F$427="n/a",0,IF(AH$429&lt;=$C446,0,IF(AH$429&gt;($F$427+$C446),INDEX($D$441:$W$441,,$C446)-SUM($D446:AG446),INDEX($D$441:$W$441,,$C446)/$F$427)))</f>
        <v>0</v>
      </c>
      <c r="AI446" s="2">
        <f>IF($F$427="n/a",0,IF(AI$429&lt;=$C446,0,IF(AI$429&gt;($F$427+$C446),INDEX($D$441:$W$441,,$C446)-SUM($D446:AH446),INDEX($D$441:$W$441,,$C446)/$F$427)))</f>
        <v>0</v>
      </c>
      <c r="AJ446" s="2">
        <f>IF($F$427="n/a",0,IF(AJ$429&lt;=$C446,0,IF(AJ$429&gt;($F$427+$C446),INDEX($D$441:$W$441,,$C446)-SUM($D446:AI446),INDEX($D$441:$W$441,,$C446)/$F$427)))</f>
        <v>0</v>
      </c>
      <c r="AK446" s="2">
        <f>IF($F$427="n/a",0,IF(AK$429&lt;=$C446,0,IF(AK$429&gt;($F$427+$C446),INDEX($D$441:$W$441,,$C446)-SUM($D446:AJ446),INDEX($D$441:$W$441,,$C446)/$F$427)))</f>
        <v>0</v>
      </c>
      <c r="AL446" s="2">
        <f>IF($F$427="n/a",0,IF(AL$429&lt;=$C446,0,IF(AL$429&gt;($F$427+$C446),INDEX($D$441:$W$441,,$C446)-SUM($D446:AK446),INDEX($D$441:$W$441,,$C446)/$F$427)))</f>
        <v>0</v>
      </c>
      <c r="AM446" s="2">
        <f>IF($F$427="n/a",0,IF(AM$429&lt;=$C446,0,IF(AM$429&gt;($F$427+$C446),INDEX($D$441:$W$441,,$C446)-SUM($D446:AL446),INDEX($D$441:$W$441,,$C446)/$F$427)))</f>
        <v>0</v>
      </c>
      <c r="AN446" s="2">
        <f>IF($F$427="n/a",0,IF(AN$429&lt;=$C446,0,IF(AN$429&gt;($F$427+$C446),INDEX($D$441:$W$441,,$C446)-SUM($D446:AM446),INDEX($D$441:$W$441,,$C446)/$F$427)))</f>
        <v>0</v>
      </c>
      <c r="AO446" s="2">
        <f>IF($F$427="n/a",0,IF(AO$429&lt;=$C446,0,IF(AO$429&gt;($F$427+$C446),INDEX($D$441:$W$441,,$C446)-SUM($D446:AN446),INDEX($D$441:$W$441,,$C446)/$F$427)))</f>
        <v>0</v>
      </c>
      <c r="AP446" s="2">
        <f>IF($F$427="n/a",0,IF(AP$429&lt;=$C446,0,IF(AP$429&gt;($F$427+$C446),INDEX($D$441:$W$441,,$C446)-SUM($D446:AO446),INDEX($D$441:$W$441,,$C446)/$F$427)))</f>
        <v>0</v>
      </c>
      <c r="AQ446" s="2">
        <f>IF($F$427="n/a",0,IF(AQ$429&lt;=$C446,0,IF(AQ$429&gt;($F$427+$C446),INDEX($D$441:$W$441,,$C446)-SUM($D446:AP446),INDEX($D$441:$W$441,,$C446)/$F$427)))</f>
        <v>0</v>
      </c>
      <c r="AR446" s="2">
        <f>IF($F$427="n/a",0,IF(AR$429&lt;=$C446,0,IF(AR$429&gt;($F$427+$C446),INDEX($D$441:$W$441,,$C446)-SUM($D446:AQ446),INDEX($D$441:$W$441,,$C446)/$F$427)))</f>
        <v>0</v>
      </c>
      <c r="AS446" s="2">
        <f>IF($F$427="n/a",0,IF(AS$429&lt;=$C446,0,IF(AS$429&gt;($F$427+$C446),INDEX($D$441:$W$441,,$C446)-SUM($D446:AR446),INDEX($D$441:$W$441,,$C446)/$F$427)))</f>
        <v>0</v>
      </c>
      <c r="AT446" s="2">
        <f>IF($F$427="n/a",0,IF(AT$429&lt;=$C446,0,IF(AT$429&gt;($F$427+$C446),INDEX($D$441:$W$441,,$C446)-SUM($D446:AS446),INDEX($D$441:$W$441,,$C446)/$F$427)))</f>
        <v>0</v>
      </c>
      <c r="AU446" s="2">
        <f>IF($F$427="n/a",0,IF(AU$429&lt;=$C446,0,IF(AU$429&gt;($F$427+$C446),INDEX($D$441:$W$441,,$C446)-SUM($D446:AT446),INDEX($D$441:$W$441,,$C446)/$F$427)))</f>
        <v>0</v>
      </c>
      <c r="AV446" s="2">
        <f>IF($F$427="n/a",0,IF(AV$429&lt;=$C446,0,IF(AV$429&gt;($F$427+$C446),INDEX($D$441:$W$441,,$C446)-SUM($D446:AU446),INDEX($D$441:$W$441,,$C446)/$F$427)))</f>
        <v>0</v>
      </c>
      <c r="AW446" s="2">
        <f>IF($F$427="n/a",0,IF(AW$429&lt;=$C446,0,IF(AW$429&gt;($F$427+$C446),INDEX($D$441:$W$441,,$C446)-SUM($D446:AV446),INDEX($D$441:$W$441,,$C446)/$F$427)))</f>
        <v>0</v>
      </c>
      <c r="AX446" s="2">
        <f>IF($F$427="n/a",0,IF(AX$429&lt;=$C446,0,IF(AX$429&gt;($F$427+$C446),INDEX($D$441:$W$441,,$C446)-SUM($D446:AW446),INDEX($D$441:$W$441,,$C446)/$F$427)))</f>
        <v>0</v>
      </c>
      <c r="AY446" s="2">
        <f>IF($F$427="n/a",0,IF(AY$429&lt;=$C446,0,IF(AY$429&gt;($F$427+$C446),INDEX($D$441:$W$441,,$C446)-SUM($D446:AX446),INDEX($D$441:$W$441,,$C446)/$F$427)))</f>
        <v>0</v>
      </c>
      <c r="AZ446" s="2">
        <f>IF($F$427="n/a",0,IF(AZ$429&lt;=$C446,0,IF(AZ$429&gt;($F$427+$C446),INDEX($D$441:$W$441,,$C446)-SUM($D446:AY446),INDEX($D$441:$W$441,,$C446)/$F$427)))</f>
        <v>0</v>
      </c>
      <c r="BA446" s="2">
        <f>IF($F$427="n/a",0,IF(BA$429&lt;=$C446,0,IF(BA$429&gt;($F$427+$C446),INDEX($D$441:$W$441,,$C446)-SUM($D446:AZ446),INDEX($D$441:$W$441,,$C446)/$F$427)))</f>
        <v>0</v>
      </c>
      <c r="BB446" s="2">
        <f>IF($F$427="n/a",0,IF(BB$429&lt;=$C446,0,IF(BB$429&gt;($F$427+$C446),INDEX($D$441:$W$441,,$C446)-SUM($D446:BA446),INDEX($D$441:$W$441,,$C446)/$F$427)))</f>
        <v>0</v>
      </c>
      <c r="BC446" s="2">
        <f>IF($F$427="n/a",0,IF(BC$429&lt;=$C446,0,IF(BC$429&gt;($F$427+$C446),INDEX($D$441:$W$441,,$C446)-SUM($D446:BB446),INDEX($D$441:$W$441,,$C446)/$F$427)))</f>
        <v>0</v>
      </c>
      <c r="BD446" s="2">
        <f>IF($F$427="n/a",0,IF(BD$429&lt;=$C446,0,IF(BD$429&gt;($F$427+$C446),INDEX($D$441:$W$441,,$C446)-SUM($D446:BC446),INDEX($D$441:$W$441,,$C446)/$F$427)))</f>
        <v>0</v>
      </c>
      <c r="BE446" s="2">
        <f>IF($F$427="n/a",0,IF(BE$429&lt;=$C446,0,IF(BE$429&gt;($F$427+$C446),INDEX($D$441:$W$441,,$C446)-SUM($D446:BD446),INDEX($D$441:$W$441,,$C446)/$F$427)))</f>
        <v>0</v>
      </c>
      <c r="BF446" s="2">
        <f>IF($F$427="n/a",0,IF(BF$429&lt;=$C446,0,IF(BF$429&gt;($F$427+$C446),INDEX($D$441:$W$441,,$C446)-SUM($D446:BE446),INDEX($D$441:$W$441,,$C446)/$F$427)))</f>
        <v>0</v>
      </c>
      <c r="BG446" s="2">
        <f>IF($F$427="n/a",0,IF(BG$429&lt;=$C446,0,IF(BG$429&gt;($F$427+$C446),INDEX($D$441:$W$441,,$C446)-SUM($D446:BF446),INDEX($D$441:$W$441,,$C446)/$F$427)))</f>
        <v>0</v>
      </c>
      <c r="BH446" s="2">
        <f>IF($F$427="n/a",0,IF(BH$429&lt;=$C446,0,IF(BH$429&gt;($F$427+$C446),INDEX($D$441:$W$441,,$C446)-SUM($D446:BG446),INDEX($D$441:$W$441,,$C446)/$F$427)))</f>
        <v>0</v>
      </c>
      <c r="BI446" s="2">
        <f>IF($F$427="n/a",0,IF(BI$429&lt;=$C446,0,IF(BI$429&gt;($F$427+$C446),INDEX($D$441:$W$441,,$C446)-SUM($D446:BH446),INDEX($D$441:$W$441,,$C446)/$F$427)))</f>
        <v>0</v>
      </c>
      <c r="BJ446" s="2">
        <f>IF($F$427="n/a",0,IF(BJ$429&lt;=$C446,0,IF(BJ$429&gt;($F$427+$C446),INDEX($D$441:$W$441,,$C446)-SUM($D446:BI446),INDEX($D$441:$W$441,,$C446)/$F$427)))</f>
        <v>0</v>
      </c>
      <c r="BK446" s="2">
        <f>IF($F$427="n/a",0,IF(BK$429&lt;=$C446,0,IF(BK$429&gt;($F$427+$C446),INDEX($D$441:$W$441,,$C446)-SUM($D446:BJ446),INDEX($D$441:$W$441,,$C446)/$F$427)))</f>
        <v>0</v>
      </c>
      <c r="BL446" s="2">
        <f>IF($F$427="n/a",0,IF(BL$429&lt;=$C446,0,IF(BL$429&gt;($F$427+$C446),INDEX($D$441:$W$441,,$C446)-SUM($D446:BK446),INDEX($D$441:$W$441,,$C446)/$F$427)))</f>
        <v>0</v>
      </c>
      <c r="BM446" s="2">
        <f>IF($F$427="n/a",0,IF(BM$429&lt;=$C446,0,IF(BM$429&gt;($F$427+$C446),INDEX($D$441:$W$441,,$C446)-SUM($D446:BL446),INDEX($D$441:$W$441,,$C446)/$F$427)))</f>
        <v>0</v>
      </c>
      <c r="BN446" s="2">
        <f>IF($F$427="n/a",0,IF(BN$429&lt;=$C446,0,IF(BN$429&gt;($F$427+$C446),INDEX($D$441:$W$441,,$C446)-SUM($D446:BM446),INDEX($D$441:$W$441,,$C446)/$F$427)))</f>
        <v>0</v>
      </c>
      <c r="BO446" s="2">
        <f>IF($F$427="n/a",0,IF(BO$429&lt;=$C446,0,IF(BO$429&gt;($F$427+$C446),INDEX($D$441:$W$441,,$C446)-SUM($D446:BN446),INDEX($D$441:$W$441,,$C446)/$F$427)))</f>
        <v>0</v>
      </c>
      <c r="BP446" s="2">
        <f>IF($F$427="n/a",0,IF(BP$429&lt;=$C446,0,IF(BP$429&gt;($F$427+$C446),INDEX($D$441:$W$441,,$C446)-SUM($D446:BO446),INDEX($D$441:$W$441,,$C446)/$F$427)))</f>
        <v>0</v>
      </c>
      <c r="BQ446" s="2">
        <f>IF($F$427="n/a",0,IF(BQ$429&lt;=$C446,0,IF(BQ$429&gt;($F$427+$C446),INDEX($D$441:$W$441,,$C446)-SUM($D446:BP446),INDEX($D$441:$W$441,,$C446)/$F$427)))</f>
        <v>0</v>
      </c>
      <c r="BR446" s="2">
        <f>IF($F$427="n/a",0,IF(BR$429&lt;=$C446,0,IF(BR$429&gt;($F$427+$C446),INDEX($D$441:$W$441,,$C446)-SUM($D446:BQ446),INDEX($D$441:$W$441,,$C446)/$F$427)))</f>
        <v>0</v>
      </c>
      <c r="BS446" s="2">
        <f>IF($F$427="n/a",0,IF(BS$429&lt;=$C446,0,IF(BS$429&gt;($F$427+$C446),INDEX($D$441:$W$441,,$C446)-SUM($D446:BR446),INDEX($D$441:$W$441,,$C446)/$F$427)))</f>
        <v>0</v>
      </c>
    </row>
    <row r="447" spans="2:71">
      <c r="B447" s="24">
        <v>2014</v>
      </c>
      <c r="C447" s="24">
        <v>4</v>
      </c>
      <c r="E447" s="2">
        <f>IF($F$427="n/a",0,IF(E$429&lt;=$C447,0,IF(E$429&gt;($F$427+$C447),INDEX($D$441:$W$441,,$C447)-SUM($D447:D447),INDEX($D$441:$W$441,,$C447)/$F$427)))</f>
        <v>0</v>
      </c>
      <c r="F447" s="2">
        <f>IF($F$427="n/a",0,IF(F$429&lt;=$C447,0,IF(F$429&gt;($F$427+$C447),INDEX($D$441:$W$441,,$C447)-SUM($D447:E447),INDEX($D$441:$W$441,,$C447)/$F$427)))</f>
        <v>0</v>
      </c>
      <c r="G447" s="2">
        <f>IF($F$427="n/a",0,IF(G$429&lt;=$C447,0,IF(G$429&gt;($F$427+$C447),INDEX($D$441:$W$441,,$C447)-SUM($D447:F447),INDEX($D$441:$W$441,,$C447)/$F$427)))</f>
        <v>0</v>
      </c>
      <c r="H447" s="2">
        <f>IF($F$427="n/a",0,IF(H$429&lt;=$C447,0,IF(H$429&gt;($F$427+$C447),INDEX($D$441:$W$441,,$C447)-SUM($D447:G447),INDEX($D$441:$W$441,,$C447)/$F$427)))</f>
        <v>0</v>
      </c>
      <c r="I447" s="2">
        <f>IF($F$427="n/a",0,IF(I$429&lt;=$C447,0,IF(I$429&gt;($F$427+$C447),INDEX($D$441:$W$441,,$C447)-SUM($D447:H447),INDEX($D$441:$W$441,,$C447)/$F$427)))</f>
        <v>0</v>
      </c>
      <c r="J447" s="2">
        <f>IF($F$427="n/a",0,IF(J$429&lt;=$C447,0,IF(J$429&gt;($F$427+$C447),INDEX($D$441:$W$441,,$C447)-SUM($D447:I447),INDEX($D$441:$W$441,,$C447)/$F$427)))</f>
        <v>0</v>
      </c>
      <c r="K447" s="2">
        <f>IF($F$427="n/a",0,IF(K$429&lt;=$C447,0,IF(K$429&gt;($F$427+$C447),INDEX($D$441:$W$441,,$C447)-SUM($D447:J447),INDEX($D$441:$W$441,,$C447)/$F$427)))</f>
        <v>0</v>
      </c>
      <c r="L447" s="2">
        <f>IF($F$427="n/a",0,IF(L$429&lt;=$C447,0,IF(L$429&gt;($F$427+$C447),INDEX($D$441:$W$441,,$C447)-SUM($D447:K447),INDEX($D$441:$W$441,,$C447)/$F$427)))</f>
        <v>0</v>
      </c>
      <c r="M447" s="2">
        <f>IF($F$427="n/a",0,IF(M$429&lt;=$C447,0,IF(M$429&gt;($F$427+$C447),INDEX($D$441:$W$441,,$C447)-SUM($D447:L447),INDEX($D$441:$W$441,,$C447)/$F$427)))</f>
        <v>0</v>
      </c>
      <c r="N447" s="2">
        <f>IF($F$427="n/a",0,IF(N$429&lt;=$C447,0,IF(N$429&gt;($F$427+$C447),INDEX($D$441:$W$441,,$C447)-SUM($D447:M447),INDEX($D$441:$W$441,,$C447)/$F$427)))</f>
        <v>0</v>
      </c>
      <c r="O447" s="2">
        <f>IF($F$427="n/a",0,IF(O$429&lt;=$C447,0,IF(O$429&gt;($F$427+$C447),INDEX($D$441:$W$441,,$C447)-SUM($D447:N447),INDEX($D$441:$W$441,,$C447)/$F$427)))</f>
        <v>0</v>
      </c>
      <c r="P447" s="25">
        <f>IF($F$427="n/a",0,IF(P$429&lt;=$C447,0,IF(P$429&gt;($F$427+$C447),INDEX($D$441:$W$441,,$C447)-SUM($D447:O447),INDEX($D$441:$W$441,,$C447)/$F$427)))</f>
        <v>0</v>
      </c>
      <c r="Q447" s="2">
        <f>IF($F$427="n/a",0,IF(Q$429&lt;=$C447,0,IF(Q$429&gt;($F$427+$C447),INDEX($D$441:$W$441,,$C447)-SUM($D447:P447),INDEX($D$441:$W$441,,$C447)/$F$427)))</f>
        <v>0</v>
      </c>
      <c r="R447" s="2">
        <f>IF($F$427="n/a",0,IF(R$429&lt;=$C447,0,IF(R$429&gt;($F$427+$C447),INDEX($D$441:$W$441,,$C447)-SUM($D447:Q447),INDEX($D$441:$W$441,,$C447)/$F$427)))</f>
        <v>0</v>
      </c>
      <c r="S447" s="2">
        <f>IF($F$427="n/a",0,IF(S$429&lt;=$C447,0,IF(S$429&gt;($F$427+$C447),INDEX($D$441:$W$441,,$C447)-SUM($D447:R447),INDEX($D$441:$W$441,,$C447)/$F$427)))</f>
        <v>0</v>
      </c>
      <c r="T447" s="2">
        <f>IF($F$427="n/a",0,IF(T$429&lt;=$C447,0,IF(T$429&gt;($F$427+$C447),INDEX($D$441:$W$441,,$C447)-SUM($D447:S447),INDEX($D$441:$W$441,,$C447)/$F$427)))</f>
        <v>0</v>
      </c>
      <c r="U447" s="2">
        <f>IF($F$427="n/a",0,IF(U$429&lt;=$C447,0,IF(U$429&gt;($F$427+$C447),INDEX($D$441:$W$441,,$C447)-SUM($D447:T447),INDEX($D$441:$W$441,,$C447)/$F$427)))</f>
        <v>0</v>
      </c>
      <c r="V447" s="2">
        <f>IF($F$427="n/a",0,IF(V$429&lt;=$C447,0,IF(V$429&gt;($F$427+$C447),INDEX($D$441:$W$441,,$C447)-SUM($D447:U447),INDEX($D$441:$W$441,,$C447)/$F$427)))</f>
        <v>0</v>
      </c>
      <c r="W447" s="2">
        <f>IF($F$427="n/a",0,IF(W$429&lt;=$C447,0,IF(W$429&gt;($F$427+$C447),INDEX($D$441:$W$441,,$C447)-SUM($D447:V447),INDEX($D$441:$W$441,,$C447)/$F$427)))</f>
        <v>0</v>
      </c>
      <c r="X447" s="2">
        <f>IF($F$427="n/a",0,IF(X$429&lt;=$C447,0,IF(X$429&gt;($F$427+$C447),INDEX($D$441:$W$441,,$C447)-SUM($D447:W447),INDEX($D$441:$W$441,,$C447)/$F$427)))</f>
        <v>0</v>
      </c>
      <c r="Y447" s="2">
        <f>IF($F$427="n/a",0,IF(Y$429&lt;=$C447,0,IF(Y$429&gt;($F$427+$C447),INDEX($D$441:$W$441,,$C447)-SUM($D447:X447),INDEX($D$441:$W$441,,$C447)/$F$427)))</f>
        <v>0</v>
      </c>
      <c r="Z447" s="2">
        <f>IF($F$427="n/a",0,IF(Z$429&lt;=$C447,0,IF(Z$429&gt;($F$427+$C447),INDEX($D$441:$W$441,,$C447)-SUM($D447:Y447),INDEX($D$441:$W$441,,$C447)/$F$427)))</f>
        <v>0</v>
      </c>
      <c r="AA447" s="2">
        <f>IF($F$427="n/a",0,IF(AA$429&lt;=$C447,0,IF(AA$429&gt;($F$427+$C447),INDEX($D$441:$W$441,,$C447)-SUM($D447:Z447),INDEX($D$441:$W$441,,$C447)/$F$427)))</f>
        <v>0</v>
      </c>
      <c r="AB447" s="2">
        <f>IF($F$427="n/a",0,IF(AB$429&lt;=$C447,0,IF(AB$429&gt;($F$427+$C447),INDEX($D$441:$W$441,,$C447)-SUM($D447:AA447),INDEX($D$441:$W$441,,$C447)/$F$427)))</f>
        <v>0</v>
      </c>
      <c r="AC447" s="2">
        <f>IF($F$427="n/a",0,IF(AC$429&lt;=$C447,0,IF(AC$429&gt;($F$427+$C447),INDEX($D$441:$W$441,,$C447)-SUM($D447:AB447),INDEX($D$441:$W$441,,$C447)/$F$427)))</f>
        <v>0</v>
      </c>
      <c r="AD447" s="2">
        <f>IF($F$427="n/a",0,IF(AD$429&lt;=$C447,0,IF(AD$429&gt;($F$427+$C447),INDEX($D$441:$W$441,,$C447)-SUM($D447:AC447),INDEX($D$441:$W$441,,$C447)/$F$427)))</f>
        <v>0</v>
      </c>
      <c r="AE447" s="2">
        <f>IF($F$427="n/a",0,IF(AE$429&lt;=$C447,0,IF(AE$429&gt;($F$427+$C447),INDEX($D$441:$W$441,,$C447)-SUM($D447:AD447),INDEX($D$441:$W$441,,$C447)/$F$427)))</f>
        <v>0</v>
      </c>
      <c r="AF447" s="2">
        <f>IF($F$427="n/a",0,IF(AF$429&lt;=$C447,0,IF(AF$429&gt;($F$427+$C447),INDEX($D$441:$W$441,,$C447)-SUM($D447:AE447),INDEX($D$441:$W$441,,$C447)/$F$427)))</f>
        <v>0</v>
      </c>
      <c r="AG447" s="2">
        <f>IF($F$427="n/a",0,IF(AG$429&lt;=$C447,0,IF(AG$429&gt;($F$427+$C447),INDEX($D$441:$W$441,,$C447)-SUM($D447:AF447),INDEX($D$441:$W$441,,$C447)/$F$427)))</f>
        <v>0</v>
      </c>
      <c r="AH447" s="2">
        <f>IF($F$427="n/a",0,IF(AH$429&lt;=$C447,0,IF(AH$429&gt;($F$427+$C447),INDEX($D$441:$W$441,,$C447)-SUM($D447:AG447),INDEX($D$441:$W$441,,$C447)/$F$427)))</f>
        <v>0</v>
      </c>
      <c r="AI447" s="2">
        <f>IF($F$427="n/a",0,IF(AI$429&lt;=$C447,0,IF(AI$429&gt;($F$427+$C447),INDEX($D$441:$W$441,,$C447)-SUM($D447:AH447),INDEX($D$441:$W$441,,$C447)/$F$427)))</f>
        <v>0</v>
      </c>
      <c r="AJ447" s="2">
        <f>IF($F$427="n/a",0,IF(AJ$429&lt;=$C447,0,IF(AJ$429&gt;($F$427+$C447),INDEX($D$441:$W$441,,$C447)-SUM($D447:AI447),INDEX($D$441:$W$441,,$C447)/$F$427)))</f>
        <v>0</v>
      </c>
      <c r="AK447" s="2">
        <f>IF($F$427="n/a",0,IF(AK$429&lt;=$C447,0,IF(AK$429&gt;($F$427+$C447),INDEX($D$441:$W$441,,$C447)-SUM($D447:AJ447),INDEX($D$441:$W$441,,$C447)/$F$427)))</f>
        <v>0</v>
      </c>
      <c r="AL447" s="2">
        <f>IF($F$427="n/a",0,IF(AL$429&lt;=$C447,0,IF(AL$429&gt;($F$427+$C447),INDEX($D$441:$W$441,,$C447)-SUM($D447:AK447),INDEX($D$441:$W$441,,$C447)/$F$427)))</f>
        <v>0</v>
      </c>
      <c r="AM447" s="2">
        <f>IF($F$427="n/a",0,IF(AM$429&lt;=$C447,0,IF(AM$429&gt;($F$427+$C447),INDEX($D$441:$W$441,,$C447)-SUM($D447:AL447),INDEX($D$441:$W$441,,$C447)/$F$427)))</f>
        <v>0</v>
      </c>
      <c r="AN447" s="2">
        <f>IF($F$427="n/a",0,IF(AN$429&lt;=$C447,0,IF(AN$429&gt;($F$427+$C447),INDEX($D$441:$W$441,,$C447)-SUM($D447:AM447),INDEX($D$441:$W$441,,$C447)/$F$427)))</f>
        <v>0</v>
      </c>
      <c r="AO447" s="2">
        <f>IF($F$427="n/a",0,IF(AO$429&lt;=$C447,0,IF(AO$429&gt;($F$427+$C447),INDEX($D$441:$W$441,,$C447)-SUM($D447:AN447),INDEX($D$441:$W$441,,$C447)/$F$427)))</f>
        <v>0</v>
      </c>
      <c r="AP447" s="2">
        <f>IF($F$427="n/a",0,IF(AP$429&lt;=$C447,0,IF(AP$429&gt;($F$427+$C447),INDEX($D$441:$W$441,,$C447)-SUM($D447:AO447),INDEX($D$441:$W$441,,$C447)/$F$427)))</f>
        <v>0</v>
      </c>
      <c r="AQ447" s="2">
        <f>IF($F$427="n/a",0,IF(AQ$429&lt;=$C447,0,IF(AQ$429&gt;($F$427+$C447),INDEX($D$441:$W$441,,$C447)-SUM($D447:AP447),INDEX($D$441:$W$441,,$C447)/$F$427)))</f>
        <v>0</v>
      </c>
      <c r="AR447" s="2">
        <f>IF($F$427="n/a",0,IF(AR$429&lt;=$C447,0,IF(AR$429&gt;($F$427+$C447),INDEX($D$441:$W$441,,$C447)-SUM($D447:AQ447),INDEX($D$441:$W$441,,$C447)/$F$427)))</f>
        <v>0</v>
      </c>
      <c r="AS447" s="2">
        <f>IF($F$427="n/a",0,IF(AS$429&lt;=$C447,0,IF(AS$429&gt;($F$427+$C447),INDEX($D$441:$W$441,,$C447)-SUM($D447:AR447),INDEX($D$441:$W$441,,$C447)/$F$427)))</f>
        <v>0</v>
      </c>
      <c r="AT447" s="2">
        <f>IF($F$427="n/a",0,IF(AT$429&lt;=$C447,0,IF(AT$429&gt;($F$427+$C447),INDEX($D$441:$W$441,,$C447)-SUM($D447:AS447),INDEX($D$441:$W$441,,$C447)/$F$427)))</f>
        <v>0</v>
      </c>
      <c r="AU447" s="2">
        <f>IF($F$427="n/a",0,IF(AU$429&lt;=$C447,0,IF(AU$429&gt;($F$427+$C447),INDEX($D$441:$W$441,,$C447)-SUM($D447:AT447),INDEX($D$441:$W$441,,$C447)/$F$427)))</f>
        <v>0</v>
      </c>
      <c r="AV447" s="2">
        <f>IF($F$427="n/a",0,IF(AV$429&lt;=$C447,0,IF(AV$429&gt;($F$427+$C447),INDEX($D$441:$W$441,,$C447)-SUM($D447:AU447),INDEX($D$441:$W$441,,$C447)/$F$427)))</f>
        <v>0</v>
      </c>
      <c r="AW447" s="2">
        <f>IF($F$427="n/a",0,IF(AW$429&lt;=$C447,0,IF(AW$429&gt;($F$427+$C447),INDEX($D$441:$W$441,,$C447)-SUM($D447:AV447),INDEX($D$441:$W$441,,$C447)/$F$427)))</f>
        <v>0</v>
      </c>
      <c r="AX447" s="2">
        <f>IF($F$427="n/a",0,IF(AX$429&lt;=$C447,0,IF(AX$429&gt;($F$427+$C447),INDEX($D$441:$W$441,,$C447)-SUM($D447:AW447),INDEX($D$441:$W$441,,$C447)/$F$427)))</f>
        <v>0</v>
      </c>
      <c r="AY447" s="2">
        <f>IF($F$427="n/a",0,IF(AY$429&lt;=$C447,0,IF(AY$429&gt;($F$427+$C447),INDEX($D$441:$W$441,,$C447)-SUM($D447:AX447),INDEX($D$441:$W$441,,$C447)/$F$427)))</f>
        <v>0</v>
      </c>
      <c r="AZ447" s="2">
        <f>IF($F$427="n/a",0,IF(AZ$429&lt;=$C447,0,IF(AZ$429&gt;($F$427+$C447),INDEX($D$441:$W$441,,$C447)-SUM($D447:AY447),INDEX($D$441:$W$441,,$C447)/$F$427)))</f>
        <v>0</v>
      </c>
      <c r="BA447" s="2">
        <f>IF($F$427="n/a",0,IF(BA$429&lt;=$C447,0,IF(BA$429&gt;($F$427+$C447),INDEX($D$441:$W$441,,$C447)-SUM($D447:AZ447),INDEX($D$441:$W$441,,$C447)/$F$427)))</f>
        <v>0</v>
      </c>
      <c r="BB447" s="2">
        <f>IF($F$427="n/a",0,IF(BB$429&lt;=$C447,0,IF(BB$429&gt;($F$427+$C447),INDEX($D$441:$W$441,,$C447)-SUM($D447:BA447),INDEX($D$441:$W$441,,$C447)/$F$427)))</f>
        <v>0</v>
      </c>
      <c r="BC447" s="2">
        <f>IF($F$427="n/a",0,IF(BC$429&lt;=$C447,0,IF(BC$429&gt;($F$427+$C447),INDEX($D$441:$W$441,,$C447)-SUM($D447:BB447),INDEX($D$441:$W$441,,$C447)/$F$427)))</f>
        <v>0</v>
      </c>
      <c r="BD447" s="2">
        <f>IF($F$427="n/a",0,IF(BD$429&lt;=$C447,0,IF(BD$429&gt;($F$427+$C447),INDEX($D$441:$W$441,,$C447)-SUM($D447:BC447),INDEX($D$441:$W$441,,$C447)/$F$427)))</f>
        <v>0</v>
      </c>
      <c r="BE447" s="2">
        <f>IF($F$427="n/a",0,IF(BE$429&lt;=$C447,0,IF(BE$429&gt;($F$427+$C447),INDEX($D$441:$W$441,,$C447)-SUM($D447:BD447),INDEX($D$441:$W$441,,$C447)/$F$427)))</f>
        <v>0</v>
      </c>
      <c r="BF447" s="2">
        <f>IF($F$427="n/a",0,IF(BF$429&lt;=$C447,0,IF(BF$429&gt;($F$427+$C447),INDEX($D$441:$W$441,,$C447)-SUM($D447:BE447),INDEX($D$441:$W$441,,$C447)/$F$427)))</f>
        <v>0</v>
      </c>
      <c r="BG447" s="2">
        <f>IF($F$427="n/a",0,IF(BG$429&lt;=$C447,0,IF(BG$429&gt;($F$427+$C447),INDEX($D$441:$W$441,,$C447)-SUM($D447:BF447),INDEX($D$441:$W$441,,$C447)/$F$427)))</f>
        <v>0</v>
      </c>
      <c r="BH447" s="2">
        <f>IF($F$427="n/a",0,IF(BH$429&lt;=$C447,0,IF(BH$429&gt;($F$427+$C447),INDEX($D$441:$W$441,,$C447)-SUM($D447:BG447),INDEX($D$441:$W$441,,$C447)/$F$427)))</f>
        <v>0</v>
      </c>
      <c r="BI447" s="2">
        <f>IF($F$427="n/a",0,IF(BI$429&lt;=$C447,0,IF(BI$429&gt;($F$427+$C447),INDEX($D$441:$W$441,,$C447)-SUM($D447:BH447),INDEX($D$441:$W$441,,$C447)/$F$427)))</f>
        <v>0</v>
      </c>
      <c r="BJ447" s="2">
        <f>IF($F$427="n/a",0,IF(BJ$429&lt;=$C447,0,IF(BJ$429&gt;($F$427+$C447),INDEX($D$441:$W$441,,$C447)-SUM($D447:BI447),INDEX($D$441:$W$441,,$C447)/$F$427)))</f>
        <v>0</v>
      </c>
      <c r="BK447" s="2">
        <f>IF($F$427="n/a",0,IF(BK$429&lt;=$C447,0,IF(BK$429&gt;($F$427+$C447),INDEX($D$441:$W$441,,$C447)-SUM($D447:BJ447),INDEX($D$441:$W$441,,$C447)/$F$427)))</f>
        <v>0</v>
      </c>
      <c r="BL447" s="2">
        <f>IF($F$427="n/a",0,IF(BL$429&lt;=$C447,0,IF(BL$429&gt;($F$427+$C447),INDEX($D$441:$W$441,,$C447)-SUM($D447:BK447),INDEX($D$441:$W$441,,$C447)/$F$427)))</f>
        <v>0</v>
      </c>
      <c r="BM447" s="2">
        <f>IF($F$427="n/a",0,IF(BM$429&lt;=$C447,0,IF(BM$429&gt;($F$427+$C447),INDEX($D$441:$W$441,,$C447)-SUM($D447:BL447),INDEX($D$441:$W$441,,$C447)/$F$427)))</f>
        <v>0</v>
      </c>
      <c r="BN447" s="2">
        <f>IF($F$427="n/a",0,IF(BN$429&lt;=$C447,0,IF(BN$429&gt;($F$427+$C447),INDEX($D$441:$W$441,,$C447)-SUM($D447:BM447),INDEX($D$441:$W$441,,$C447)/$F$427)))</f>
        <v>0</v>
      </c>
      <c r="BO447" s="2">
        <f>IF($F$427="n/a",0,IF(BO$429&lt;=$C447,0,IF(BO$429&gt;($F$427+$C447),INDEX($D$441:$W$441,,$C447)-SUM($D447:BN447),INDEX($D$441:$W$441,,$C447)/$F$427)))</f>
        <v>0</v>
      </c>
      <c r="BP447" s="2">
        <f>IF($F$427="n/a",0,IF(BP$429&lt;=$C447,0,IF(BP$429&gt;($F$427+$C447),INDEX($D$441:$W$441,,$C447)-SUM($D447:BO447),INDEX($D$441:$W$441,,$C447)/$F$427)))</f>
        <v>0</v>
      </c>
      <c r="BQ447" s="2">
        <f>IF($F$427="n/a",0,IF(BQ$429&lt;=$C447,0,IF(BQ$429&gt;($F$427+$C447),INDEX($D$441:$W$441,,$C447)-SUM($D447:BP447),INDEX($D$441:$W$441,,$C447)/$F$427)))</f>
        <v>0</v>
      </c>
      <c r="BR447" s="2">
        <f>IF($F$427="n/a",0,IF(BR$429&lt;=$C447,0,IF(BR$429&gt;($F$427+$C447),INDEX($D$441:$W$441,,$C447)-SUM($D447:BQ447),INDEX($D$441:$W$441,,$C447)/$F$427)))</f>
        <v>0</v>
      </c>
      <c r="BS447" s="2">
        <f>IF($F$427="n/a",0,IF(BS$429&lt;=$C447,0,IF(BS$429&gt;($F$427+$C447),INDEX($D$441:$W$441,,$C447)-SUM($D447:BR447),INDEX($D$441:$W$441,,$C447)/$F$427)))</f>
        <v>0</v>
      </c>
    </row>
    <row r="448" spans="2:71">
      <c r="B448" s="24">
        <v>2015</v>
      </c>
      <c r="C448" s="24">
        <v>5</v>
      </c>
      <c r="E448" s="2">
        <f>IF($F$427="n/a",0,IF(E$429&lt;=$C448,0,IF(E$429&gt;($F$427+$C448),INDEX($D$441:$W$441,,$C448)-SUM($D448:D448),INDEX($D$441:$W$441,,$C448)/$F$427)))</f>
        <v>0</v>
      </c>
      <c r="F448" s="2">
        <f>IF($F$427="n/a",0,IF(F$429&lt;=$C448,0,IF(F$429&gt;($F$427+$C448),INDEX($D$441:$W$441,,$C448)-SUM($D448:E448),INDEX($D$441:$W$441,,$C448)/$F$427)))</f>
        <v>0</v>
      </c>
      <c r="G448" s="2">
        <f>IF($F$427="n/a",0,IF(G$429&lt;=$C448,0,IF(G$429&gt;($F$427+$C448),INDEX($D$441:$W$441,,$C448)-SUM($D448:F448),INDEX($D$441:$W$441,,$C448)/$F$427)))</f>
        <v>0</v>
      </c>
      <c r="H448" s="2">
        <f>IF($F$427="n/a",0,IF(H$429&lt;=$C448,0,IF(H$429&gt;($F$427+$C448),INDEX($D$441:$W$441,,$C448)-SUM($D448:G448),INDEX($D$441:$W$441,,$C448)/$F$427)))</f>
        <v>0</v>
      </c>
      <c r="I448" s="2">
        <f>IF($F$427="n/a",0,IF(I$429&lt;=$C448,0,IF(I$429&gt;($F$427+$C448),INDEX($D$441:$W$441,,$C448)-SUM($D448:H448),INDEX($D$441:$W$441,,$C448)/$F$427)))</f>
        <v>0</v>
      </c>
      <c r="J448" s="2">
        <f>IF($F$427="n/a",0,IF(J$429&lt;=$C448,0,IF(J$429&gt;($F$427+$C448),INDEX($D$441:$W$441,,$C448)-SUM($D448:I448),INDEX($D$441:$W$441,,$C448)/$F$427)))</f>
        <v>0</v>
      </c>
      <c r="K448" s="2">
        <f>IF($F$427="n/a",0,IF(K$429&lt;=$C448,0,IF(K$429&gt;($F$427+$C448),INDEX($D$441:$W$441,,$C448)-SUM($D448:J448),INDEX($D$441:$W$441,,$C448)/$F$427)))</f>
        <v>0</v>
      </c>
      <c r="L448" s="2">
        <f>IF($F$427="n/a",0,IF(L$429&lt;=$C448,0,IF(L$429&gt;($F$427+$C448),INDEX($D$441:$W$441,,$C448)-SUM($D448:K448),INDEX($D$441:$W$441,,$C448)/$F$427)))</f>
        <v>0</v>
      </c>
      <c r="M448" s="2">
        <f>IF($F$427="n/a",0,IF(M$429&lt;=$C448,0,IF(M$429&gt;($F$427+$C448),INDEX($D$441:$W$441,,$C448)-SUM($D448:L448),INDEX($D$441:$W$441,,$C448)/$F$427)))</f>
        <v>0</v>
      </c>
      <c r="N448" s="2">
        <f>IF($F$427="n/a",0,IF(N$429&lt;=$C448,0,IF(N$429&gt;($F$427+$C448),INDEX($D$441:$W$441,,$C448)-SUM($D448:M448),INDEX($D$441:$W$441,,$C448)/$F$427)))</f>
        <v>0</v>
      </c>
      <c r="O448" s="2">
        <f>IF($F$427="n/a",0,IF(O$429&lt;=$C448,0,IF(O$429&gt;($F$427+$C448),INDEX($D$441:$W$441,,$C448)-SUM($D448:N448),INDEX($D$441:$W$441,,$C448)/$F$427)))</f>
        <v>0</v>
      </c>
      <c r="P448" s="25">
        <f>IF($F$427="n/a",0,IF(P$429&lt;=$C448,0,IF(P$429&gt;($F$427+$C448),INDEX($D$441:$W$441,,$C448)-SUM($D448:O448),INDEX($D$441:$W$441,,$C448)/$F$427)))</f>
        <v>0</v>
      </c>
      <c r="Q448" s="2">
        <f>IF($F$427="n/a",0,IF(Q$429&lt;=$C448,0,IF(Q$429&gt;($F$427+$C448),INDEX($D$441:$W$441,,$C448)-SUM($D448:P448),INDEX($D$441:$W$441,,$C448)/$F$427)))</f>
        <v>0</v>
      </c>
      <c r="R448" s="2">
        <f>IF($F$427="n/a",0,IF(R$429&lt;=$C448,0,IF(R$429&gt;($F$427+$C448),INDEX($D$441:$W$441,,$C448)-SUM($D448:Q448),INDEX($D$441:$W$441,,$C448)/$F$427)))</f>
        <v>0</v>
      </c>
      <c r="S448" s="2">
        <f>IF($F$427="n/a",0,IF(S$429&lt;=$C448,0,IF(S$429&gt;($F$427+$C448),INDEX($D$441:$W$441,,$C448)-SUM($D448:R448),INDEX($D$441:$W$441,,$C448)/$F$427)))</f>
        <v>0</v>
      </c>
      <c r="T448" s="2">
        <f>IF($F$427="n/a",0,IF(T$429&lt;=$C448,0,IF(T$429&gt;($F$427+$C448),INDEX($D$441:$W$441,,$C448)-SUM($D448:S448),INDEX($D$441:$W$441,,$C448)/$F$427)))</f>
        <v>0</v>
      </c>
      <c r="U448" s="2">
        <f>IF($F$427="n/a",0,IF(U$429&lt;=$C448,0,IF(U$429&gt;($F$427+$C448),INDEX($D$441:$W$441,,$C448)-SUM($D448:T448),INDEX($D$441:$W$441,,$C448)/$F$427)))</f>
        <v>0</v>
      </c>
      <c r="V448" s="2">
        <f>IF($F$427="n/a",0,IF(V$429&lt;=$C448,0,IF(V$429&gt;($F$427+$C448),INDEX($D$441:$W$441,,$C448)-SUM($D448:U448),INDEX($D$441:$W$441,,$C448)/$F$427)))</f>
        <v>0</v>
      </c>
      <c r="W448" s="2">
        <f>IF($F$427="n/a",0,IF(W$429&lt;=$C448,0,IF(W$429&gt;($F$427+$C448),INDEX($D$441:$W$441,,$C448)-SUM($D448:V448),INDEX($D$441:$W$441,,$C448)/$F$427)))</f>
        <v>0</v>
      </c>
      <c r="X448" s="2">
        <f>IF($F$427="n/a",0,IF(X$429&lt;=$C448,0,IF(X$429&gt;($F$427+$C448),INDEX($D$441:$W$441,,$C448)-SUM($D448:W448),INDEX($D$441:$W$441,,$C448)/$F$427)))</f>
        <v>0</v>
      </c>
      <c r="Y448" s="2">
        <f>IF($F$427="n/a",0,IF(Y$429&lt;=$C448,0,IF(Y$429&gt;($F$427+$C448),INDEX($D$441:$W$441,,$C448)-SUM($D448:X448),INDEX($D$441:$W$441,,$C448)/$F$427)))</f>
        <v>0</v>
      </c>
      <c r="Z448" s="2">
        <f>IF($F$427="n/a",0,IF(Z$429&lt;=$C448,0,IF(Z$429&gt;($F$427+$C448),INDEX($D$441:$W$441,,$C448)-SUM($D448:Y448),INDEX($D$441:$W$441,,$C448)/$F$427)))</f>
        <v>0</v>
      </c>
      <c r="AA448" s="2">
        <f>IF($F$427="n/a",0,IF(AA$429&lt;=$C448,0,IF(AA$429&gt;($F$427+$C448),INDEX($D$441:$W$441,,$C448)-SUM($D448:Z448),INDEX($D$441:$W$441,,$C448)/$F$427)))</f>
        <v>0</v>
      </c>
      <c r="AB448" s="2">
        <f>IF($F$427="n/a",0,IF(AB$429&lt;=$C448,0,IF(AB$429&gt;($F$427+$C448),INDEX($D$441:$W$441,,$C448)-SUM($D448:AA448),INDEX($D$441:$W$441,,$C448)/$F$427)))</f>
        <v>0</v>
      </c>
      <c r="AC448" s="2">
        <f>IF($F$427="n/a",0,IF(AC$429&lt;=$C448,0,IF(AC$429&gt;($F$427+$C448),INDEX($D$441:$W$441,,$C448)-SUM($D448:AB448),INDEX($D$441:$W$441,,$C448)/$F$427)))</f>
        <v>0</v>
      </c>
      <c r="AD448" s="2">
        <f>IF($F$427="n/a",0,IF(AD$429&lt;=$C448,0,IF(AD$429&gt;($F$427+$C448),INDEX($D$441:$W$441,,$C448)-SUM($D448:AC448),INDEX($D$441:$W$441,,$C448)/$F$427)))</f>
        <v>0</v>
      </c>
      <c r="AE448" s="2">
        <f>IF($F$427="n/a",0,IF(AE$429&lt;=$C448,0,IF(AE$429&gt;($F$427+$C448),INDEX($D$441:$W$441,,$C448)-SUM($D448:AD448),INDEX($D$441:$W$441,,$C448)/$F$427)))</f>
        <v>0</v>
      </c>
      <c r="AF448" s="2">
        <f>IF($F$427="n/a",0,IF(AF$429&lt;=$C448,0,IF(AF$429&gt;($F$427+$C448),INDEX($D$441:$W$441,,$C448)-SUM($D448:AE448),INDEX($D$441:$W$441,,$C448)/$F$427)))</f>
        <v>0</v>
      </c>
      <c r="AG448" s="2">
        <f>IF($F$427="n/a",0,IF(AG$429&lt;=$C448,0,IF(AG$429&gt;($F$427+$C448),INDEX($D$441:$W$441,,$C448)-SUM($D448:AF448),INDEX($D$441:$W$441,,$C448)/$F$427)))</f>
        <v>0</v>
      </c>
      <c r="AH448" s="2">
        <f>IF($F$427="n/a",0,IF(AH$429&lt;=$C448,0,IF(AH$429&gt;($F$427+$C448),INDEX($D$441:$W$441,,$C448)-SUM($D448:AG448),INDEX($D$441:$W$441,,$C448)/$F$427)))</f>
        <v>0</v>
      </c>
      <c r="AI448" s="2">
        <f>IF($F$427="n/a",0,IF(AI$429&lt;=$C448,0,IF(AI$429&gt;($F$427+$C448),INDEX($D$441:$W$441,,$C448)-SUM($D448:AH448),INDEX($D$441:$W$441,,$C448)/$F$427)))</f>
        <v>0</v>
      </c>
      <c r="AJ448" s="2">
        <f>IF($F$427="n/a",0,IF(AJ$429&lt;=$C448,0,IF(AJ$429&gt;($F$427+$C448),INDEX($D$441:$W$441,,$C448)-SUM($D448:AI448),INDEX($D$441:$W$441,,$C448)/$F$427)))</f>
        <v>0</v>
      </c>
      <c r="AK448" s="2">
        <f>IF($F$427="n/a",0,IF(AK$429&lt;=$C448,0,IF(AK$429&gt;($F$427+$C448),INDEX($D$441:$W$441,,$C448)-SUM($D448:AJ448),INDEX($D$441:$W$441,,$C448)/$F$427)))</f>
        <v>0</v>
      </c>
      <c r="AL448" s="2">
        <f>IF($F$427="n/a",0,IF(AL$429&lt;=$C448,0,IF(AL$429&gt;($F$427+$C448),INDEX($D$441:$W$441,,$C448)-SUM($D448:AK448),INDEX($D$441:$W$441,,$C448)/$F$427)))</f>
        <v>0</v>
      </c>
      <c r="AM448" s="2">
        <f>IF($F$427="n/a",0,IF(AM$429&lt;=$C448,0,IF(AM$429&gt;($F$427+$C448),INDEX($D$441:$W$441,,$C448)-SUM($D448:AL448),INDEX($D$441:$W$441,,$C448)/$F$427)))</f>
        <v>0</v>
      </c>
      <c r="AN448" s="2">
        <f>IF($F$427="n/a",0,IF(AN$429&lt;=$C448,0,IF(AN$429&gt;($F$427+$C448),INDEX($D$441:$W$441,,$C448)-SUM($D448:AM448),INDEX($D$441:$W$441,,$C448)/$F$427)))</f>
        <v>0</v>
      </c>
      <c r="AO448" s="2">
        <f>IF($F$427="n/a",0,IF(AO$429&lt;=$C448,0,IF(AO$429&gt;($F$427+$C448),INDEX($D$441:$W$441,,$C448)-SUM($D448:AN448),INDEX($D$441:$W$441,,$C448)/$F$427)))</f>
        <v>0</v>
      </c>
      <c r="AP448" s="2">
        <f>IF($F$427="n/a",0,IF(AP$429&lt;=$C448,0,IF(AP$429&gt;($F$427+$C448),INDEX($D$441:$W$441,,$C448)-SUM($D448:AO448),INDEX($D$441:$W$441,,$C448)/$F$427)))</f>
        <v>0</v>
      </c>
      <c r="AQ448" s="2">
        <f>IF($F$427="n/a",0,IF(AQ$429&lt;=$C448,0,IF(AQ$429&gt;($F$427+$C448),INDEX($D$441:$W$441,,$C448)-SUM($D448:AP448),INDEX($D$441:$W$441,,$C448)/$F$427)))</f>
        <v>0</v>
      </c>
      <c r="AR448" s="2">
        <f>IF($F$427="n/a",0,IF(AR$429&lt;=$C448,0,IF(AR$429&gt;($F$427+$C448),INDEX($D$441:$W$441,,$C448)-SUM($D448:AQ448),INDEX($D$441:$W$441,,$C448)/$F$427)))</f>
        <v>0</v>
      </c>
      <c r="AS448" s="2">
        <f>IF($F$427="n/a",0,IF(AS$429&lt;=$C448,0,IF(AS$429&gt;($F$427+$C448),INDEX($D$441:$W$441,,$C448)-SUM($D448:AR448),INDEX($D$441:$W$441,,$C448)/$F$427)))</f>
        <v>0</v>
      </c>
      <c r="AT448" s="2">
        <f>IF($F$427="n/a",0,IF(AT$429&lt;=$C448,0,IF(AT$429&gt;($F$427+$C448),INDEX($D$441:$W$441,,$C448)-SUM($D448:AS448),INDEX($D$441:$W$441,,$C448)/$F$427)))</f>
        <v>0</v>
      </c>
      <c r="AU448" s="2">
        <f>IF($F$427="n/a",0,IF(AU$429&lt;=$C448,0,IF(AU$429&gt;($F$427+$C448),INDEX($D$441:$W$441,,$C448)-SUM($D448:AT448),INDEX($D$441:$W$441,,$C448)/$F$427)))</f>
        <v>0</v>
      </c>
      <c r="AV448" s="2">
        <f>IF($F$427="n/a",0,IF(AV$429&lt;=$C448,0,IF(AV$429&gt;($F$427+$C448),INDEX($D$441:$W$441,,$C448)-SUM($D448:AU448),INDEX($D$441:$W$441,,$C448)/$F$427)))</f>
        <v>0</v>
      </c>
      <c r="AW448" s="2">
        <f>IF($F$427="n/a",0,IF(AW$429&lt;=$C448,0,IF(AW$429&gt;($F$427+$C448),INDEX($D$441:$W$441,,$C448)-SUM($D448:AV448),INDEX($D$441:$W$441,,$C448)/$F$427)))</f>
        <v>0</v>
      </c>
      <c r="AX448" s="2">
        <f>IF($F$427="n/a",0,IF(AX$429&lt;=$C448,0,IF(AX$429&gt;($F$427+$C448),INDEX($D$441:$W$441,,$C448)-SUM($D448:AW448),INDEX($D$441:$W$441,,$C448)/$F$427)))</f>
        <v>0</v>
      </c>
      <c r="AY448" s="2">
        <f>IF($F$427="n/a",0,IF(AY$429&lt;=$C448,0,IF(AY$429&gt;($F$427+$C448),INDEX($D$441:$W$441,,$C448)-SUM($D448:AX448),INDEX($D$441:$W$441,,$C448)/$F$427)))</f>
        <v>0</v>
      </c>
      <c r="AZ448" s="2">
        <f>IF($F$427="n/a",0,IF(AZ$429&lt;=$C448,0,IF(AZ$429&gt;($F$427+$C448),INDEX($D$441:$W$441,,$C448)-SUM($D448:AY448),INDEX($D$441:$W$441,,$C448)/$F$427)))</f>
        <v>0</v>
      </c>
      <c r="BA448" s="2">
        <f>IF($F$427="n/a",0,IF(BA$429&lt;=$C448,0,IF(BA$429&gt;($F$427+$C448),INDEX($D$441:$W$441,,$C448)-SUM($D448:AZ448),INDEX($D$441:$W$441,,$C448)/$F$427)))</f>
        <v>0</v>
      </c>
      <c r="BB448" s="2">
        <f>IF($F$427="n/a",0,IF(BB$429&lt;=$C448,0,IF(BB$429&gt;($F$427+$C448),INDEX($D$441:$W$441,,$C448)-SUM($D448:BA448),INDEX($D$441:$W$441,,$C448)/$F$427)))</f>
        <v>0</v>
      </c>
      <c r="BC448" s="2">
        <f>IF($F$427="n/a",0,IF(BC$429&lt;=$C448,0,IF(BC$429&gt;($F$427+$C448),INDEX($D$441:$W$441,,$C448)-SUM($D448:BB448),INDEX($D$441:$W$441,,$C448)/$F$427)))</f>
        <v>0</v>
      </c>
      <c r="BD448" s="2">
        <f>IF($F$427="n/a",0,IF(BD$429&lt;=$C448,0,IF(BD$429&gt;($F$427+$C448),INDEX($D$441:$W$441,,$C448)-SUM($D448:BC448),INDEX($D$441:$W$441,,$C448)/$F$427)))</f>
        <v>0</v>
      </c>
      <c r="BE448" s="2">
        <f>IF($F$427="n/a",0,IF(BE$429&lt;=$C448,0,IF(BE$429&gt;($F$427+$C448),INDEX($D$441:$W$441,,$C448)-SUM($D448:BD448),INDEX($D$441:$W$441,,$C448)/$F$427)))</f>
        <v>0</v>
      </c>
      <c r="BF448" s="2">
        <f>IF($F$427="n/a",0,IF(BF$429&lt;=$C448,0,IF(BF$429&gt;($F$427+$C448),INDEX($D$441:$W$441,,$C448)-SUM($D448:BE448),INDEX($D$441:$W$441,,$C448)/$F$427)))</f>
        <v>0</v>
      </c>
      <c r="BG448" s="2">
        <f>IF($F$427="n/a",0,IF(BG$429&lt;=$C448,0,IF(BG$429&gt;($F$427+$C448),INDEX($D$441:$W$441,,$C448)-SUM($D448:BF448),INDEX($D$441:$W$441,,$C448)/$F$427)))</f>
        <v>0</v>
      </c>
      <c r="BH448" s="2">
        <f>IF($F$427="n/a",0,IF(BH$429&lt;=$C448,0,IF(BH$429&gt;($F$427+$C448),INDEX($D$441:$W$441,,$C448)-SUM($D448:BG448),INDEX($D$441:$W$441,,$C448)/$F$427)))</f>
        <v>0</v>
      </c>
      <c r="BI448" s="2">
        <f>IF($F$427="n/a",0,IF(BI$429&lt;=$C448,0,IF(BI$429&gt;($F$427+$C448),INDEX($D$441:$W$441,,$C448)-SUM($D448:BH448),INDEX($D$441:$W$441,,$C448)/$F$427)))</f>
        <v>0</v>
      </c>
      <c r="BJ448" s="2">
        <f>IF($F$427="n/a",0,IF(BJ$429&lt;=$C448,0,IF(BJ$429&gt;($F$427+$C448),INDEX($D$441:$W$441,,$C448)-SUM($D448:BI448),INDEX($D$441:$W$441,,$C448)/$F$427)))</f>
        <v>0</v>
      </c>
      <c r="BK448" s="2">
        <f>IF($F$427="n/a",0,IF(BK$429&lt;=$C448,0,IF(BK$429&gt;($F$427+$C448),INDEX($D$441:$W$441,,$C448)-SUM($D448:BJ448),INDEX($D$441:$W$441,,$C448)/$F$427)))</f>
        <v>0</v>
      </c>
      <c r="BL448" s="2">
        <f>IF($F$427="n/a",0,IF(BL$429&lt;=$C448,0,IF(BL$429&gt;($F$427+$C448),INDEX($D$441:$W$441,,$C448)-SUM($D448:BK448),INDEX($D$441:$W$441,,$C448)/$F$427)))</f>
        <v>0</v>
      </c>
      <c r="BM448" s="2">
        <f>IF($F$427="n/a",0,IF(BM$429&lt;=$C448,0,IF(BM$429&gt;($F$427+$C448),INDEX($D$441:$W$441,,$C448)-SUM($D448:BL448),INDEX($D$441:$W$441,,$C448)/$F$427)))</f>
        <v>0</v>
      </c>
      <c r="BN448" s="2">
        <f>IF($F$427="n/a",0,IF(BN$429&lt;=$C448,0,IF(BN$429&gt;($F$427+$C448),INDEX($D$441:$W$441,,$C448)-SUM($D448:BM448),INDEX($D$441:$W$441,,$C448)/$F$427)))</f>
        <v>0</v>
      </c>
      <c r="BO448" s="2">
        <f>IF($F$427="n/a",0,IF(BO$429&lt;=$C448,0,IF(BO$429&gt;($F$427+$C448),INDEX($D$441:$W$441,,$C448)-SUM($D448:BN448),INDEX($D$441:$W$441,,$C448)/$F$427)))</f>
        <v>0</v>
      </c>
      <c r="BP448" s="2">
        <f>IF($F$427="n/a",0,IF(BP$429&lt;=$C448,0,IF(BP$429&gt;($F$427+$C448),INDEX($D$441:$W$441,,$C448)-SUM($D448:BO448),INDEX($D$441:$W$441,,$C448)/$F$427)))</f>
        <v>0</v>
      </c>
      <c r="BQ448" s="2">
        <f>IF($F$427="n/a",0,IF(BQ$429&lt;=$C448,0,IF(BQ$429&gt;($F$427+$C448),INDEX($D$441:$W$441,,$C448)-SUM($D448:BP448),INDEX($D$441:$W$441,,$C448)/$F$427)))</f>
        <v>0</v>
      </c>
      <c r="BR448" s="2">
        <f>IF($F$427="n/a",0,IF(BR$429&lt;=$C448,0,IF(BR$429&gt;($F$427+$C448),INDEX($D$441:$W$441,,$C448)-SUM($D448:BQ448),INDEX($D$441:$W$441,,$C448)/$F$427)))</f>
        <v>0</v>
      </c>
      <c r="BS448" s="2">
        <f>IF($F$427="n/a",0,IF(BS$429&lt;=$C448,0,IF(BS$429&gt;($F$427+$C448),INDEX($D$441:$W$441,,$C448)-SUM($D448:BR448),INDEX($D$441:$W$441,,$C448)/$F$427)))</f>
        <v>0</v>
      </c>
    </row>
    <row r="449" spans="2:71">
      <c r="B449" s="24">
        <v>2016</v>
      </c>
      <c r="C449" s="24">
        <v>6</v>
      </c>
      <c r="E449" s="18">
        <f>IF($G$427="n/a",0,IF(E$429&lt;=$C449,0,IF(E$429&gt;($G$427+$C449),INDEX($D$441:$W$441,,$C449)-SUM($D449:D449),INDEX($D$441:$W$441,,$C449)/$G$427)))</f>
        <v>0</v>
      </c>
      <c r="F449" s="18">
        <f>IF($G$427="n/a",0,IF(F$429&lt;=$C449,0,IF(F$429&gt;($G$427+$C449),INDEX($D$441:$W$441,,$C449)-SUM($D449:E449),INDEX($D$441:$W$441,,$C449)/$G$427)))</f>
        <v>0</v>
      </c>
      <c r="G449" s="18">
        <f>IF($G$427="n/a",0,IF(G$429&lt;=$C449,0,IF(G$429&gt;($G$427+$C449),INDEX($D$441:$W$441,,$C449)-SUM($D449:F449),INDEX($D$441:$W$441,,$C449)/$G$427)))</f>
        <v>0</v>
      </c>
      <c r="H449" s="18">
        <f>IF($G$427="n/a",0,IF(H$429&lt;=$C449,0,IF(H$429&gt;($G$427+$C449),INDEX($D$441:$W$441,,$C449)-SUM($D449:G449),INDEX($D$441:$W$441,,$C449)/$G$427)))</f>
        <v>0</v>
      </c>
      <c r="I449" s="18">
        <f>IF($G$427="n/a",0,IF(I$429&lt;=$C449,0,IF(I$429&gt;($G$427+$C449),INDEX($D$441:$W$441,,$C449)-SUM($D449:H449),INDEX($D$441:$W$441,,$C449)/$G$427)))</f>
        <v>0</v>
      </c>
      <c r="J449" s="18">
        <f>IF($G$427="n/a",0,IF(J$429&lt;=$C449,0,IF(J$429&gt;($G$427+$C449),INDEX($D$441:$W$441,,$C449)-SUM($D449:I449),INDEX($D$441:$W$441,,$C449)/$G$427)))</f>
        <v>0.19730685436989037</v>
      </c>
      <c r="K449" s="18">
        <f>IF($G$427="n/a",0,IF(K$429&lt;=$C449,0,IF(K$429&gt;($G$427+$C449),INDEX($D$441:$W$441,,$C449)-SUM($D449:J449),INDEX($D$441:$W$441,,$C449)/$G$427)))</f>
        <v>0.19730685436989037</v>
      </c>
      <c r="L449" s="18">
        <f>IF($G$427="n/a",0,IF(L$429&lt;=$C449,0,IF(L$429&gt;($G$427+$C449),INDEX($D$441:$W$441,,$C449)-SUM($D449:K449),INDEX($D$441:$W$441,,$C449)/$G$427)))</f>
        <v>0.19730685436989037</v>
      </c>
      <c r="M449" s="18">
        <f>IF($G$427="n/a",0,IF(M$429&lt;=$C449,0,IF(M$429&gt;($G$427+$C449),INDEX($D$441:$W$441,,$C449)-SUM($D449:L449),INDEX($D$441:$W$441,,$C449)/$G$427)))</f>
        <v>0.19730685436989037</v>
      </c>
      <c r="N449" s="170">
        <f>IF($G$427="n/a",0,IF(N$429&lt;=$C449,0,IF(N$429&gt;($G$427+$C449),INDEX($D$441:$W$441,,$C449)-SUM($D449:M449),INDEX($D$441:$W$441,,$C449)/$G$427)))*0.5</f>
        <v>9.8653427184945186E-2</v>
      </c>
      <c r="O449" s="18">
        <f>IF($G$427="n/a",0,IF(O$429&lt;=$C449,0,IF(O$429&gt;($G$427+$C449),INDEX($D$441:$W$441,,$C449)-SUM($D449:N449),INDEX($D$441:$W$441,,$C449)/$G$427)))</f>
        <v>0.19730685436989037</v>
      </c>
      <c r="P449" s="195">
        <f>IF($G$427="n/a",0,IF(P$429&lt;=$C449,0,IF(P$429&gt;($G$427+$C449),INDEX($D$441:$W$441,,$C449)-SUM($D449:O449),INDEX($D$441:$W$441,,$C449)/$G$427)))</f>
        <v>0.19730685436989037</v>
      </c>
      <c r="Q449" s="18">
        <f>IF($G$427="n/a",0,IF(Q$429&lt;=$C449,0,IF(Q$429&gt;($G$427+$C449),INDEX($D$441:$W$441,,$C449)-SUM($D449:P449),INDEX($D$441:$W$441,,$C449)/$G$427)))</f>
        <v>0.19730685436989037</v>
      </c>
      <c r="R449" s="18">
        <f>IF($G$427="n/a",0,IF(R$429&lt;=$C449,0,IF(R$429&gt;($G$427+$C449),INDEX($D$441:$W$441,,$C449)-SUM($D449:Q449),INDEX($D$441:$W$441,,$C449)/$G$427)))</f>
        <v>0.19730685436989037</v>
      </c>
      <c r="S449" s="18">
        <f>IF($G$427="n/a",0,IF(S$429&lt;=$C449,0,IF(S$429&gt;($G$427+$C449),INDEX($D$441:$W$441,,$C449)-SUM($D449:R449),INDEX($D$441:$W$441,,$C449)/$G$427)))</f>
        <v>0.19730685436989037</v>
      </c>
      <c r="T449" s="18">
        <f>IF($G$427="n/a",0,IF(T$429&lt;=$C449,0,IF(T$429&gt;($G$427+$C449),INDEX($D$441:$W$441,,$C449)-SUM($D449:S449),INDEX($D$441:$W$441,,$C449)/$G$427)))</f>
        <v>0.19730685436989037</v>
      </c>
      <c r="U449" s="18">
        <f>IF($G$427="n/a",0,IF(U$429&lt;=$C449,0,IF(U$429&gt;($G$427+$C449),INDEX($D$441:$W$441,,$C449)-SUM($D449:T449),INDEX($D$441:$W$441,,$C449)/$G$427)))</f>
        <v>0.19730685436989037</v>
      </c>
      <c r="V449" s="18">
        <f>IF($G$427="n/a",0,IF(V$429&lt;=$C449,0,IF(V$429&gt;($G$427+$C449),INDEX($D$441:$W$441,,$C449)-SUM($D449:U449),INDEX($D$441:$W$441,,$C449)/$G$427)))</f>
        <v>0.19730685436989037</v>
      </c>
      <c r="W449" s="18">
        <f>IF($G$427="n/a",0,IF(W$429&lt;=$C449,0,IF(W$429&gt;($G$427+$C449),INDEX($D$441:$W$441,,$C449)-SUM($D449:V449),INDEX($D$441:$W$441,,$C449)/$G$427)))</f>
        <v>0.19730685436989037</v>
      </c>
      <c r="X449" s="18">
        <f>IF($G$427="n/a",0,IF(X$429&lt;=$C449,0,IF(X$429&gt;($G$427+$C449),INDEX($D$441:$W$441,,$C449)-SUM($D449:W449),INDEX($D$441:$W$441,,$C449)/$G$427)))</f>
        <v>0.19730685436989037</v>
      </c>
      <c r="Y449" s="18">
        <f>IF($G$427="n/a",0,IF(Y$429&lt;=$C449,0,IF(Y$429&gt;($G$427+$C449),INDEX($D$441:$W$441,,$C449)-SUM($D449:X449),INDEX($D$441:$W$441,,$C449)/$G$427)))</f>
        <v>0.19730685436989037</v>
      </c>
      <c r="Z449" s="18">
        <f>IF($G$427="n/a",0,IF(Z$429&lt;=$C449,0,IF(Z$429&gt;($G$427+$C449),INDEX($D$441:$W$441,,$C449)-SUM($D449:Y449),INDEX($D$441:$W$441,,$C449)/$G$427)))</f>
        <v>0.19730685436989037</v>
      </c>
      <c r="AA449" s="18">
        <f>IF($G$427="n/a",0,IF(AA$429&lt;=$C449,0,IF(AA$429&gt;($G$427+$C449),INDEX($D$441:$W$441,,$C449)-SUM($D449:Z449),INDEX($D$441:$W$441,,$C449)/$G$427)))</f>
        <v>0.19730685436989037</v>
      </c>
      <c r="AB449" s="18">
        <f>IF($G$427="n/a",0,IF(AB$429&lt;=$C449,0,IF(AB$429&gt;($G$427+$C449),INDEX($D$441:$W$441,,$C449)-SUM($D449:AA449),INDEX($D$441:$W$441,,$C449)/$G$427)))</f>
        <v>0.19730685436989037</v>
      </c>
      <c r="AC449" s="18">
        <f>IF($G$427="n/a",0,IF(AC$429&lt;=$C449,0,IF(AC$429&gt;($G$427+$C449),INDEX($D$441:$W$441,,$C449)-SUM($D449:AB449),INDEX($D$441:$W$441,,$C449)/$G$427)))</f>
        <v>0.19730685436989037</v>
      </c>
      <c r="AD449" s="18">
        <f>IF($G$427="n/a",0,IF(AD$429&lt;=$C449,0,IF(AD$429&gt;($G$427+$C449),INDEX($D$441:$W$441,,$C449)-SUM($D449:AC449),INDEX($D$441:$W$441,,$C449)/$G$427)))</f>
        <v>0.19730685436989037</v>
      </c>
      <c r="AE449" s="18">
        <f>IF($G$427="n/a",0,IF(AE$429&lt;=$C449,0,IF(AE$429&gt;($G$427+$C449),INDEX($D$441:$W$441,,$C449)-SUM($D449:AD449),INDEX($D$441:$W$441,,$C449)/$G$427)))</f>
        <v>0.19730685436989037</v>
      </c>
      <c r="AF449" s="18">
        <f>IF($G$427="n/a",0,IF(AF$429&lt;=$C449,0,IF(AF$429&gt;($G$427+$C449),INDEX($D$441:$W$441,,$C449)-SUM($D449:AE449),INDEX($D$441:$W$441,,$C449)/$G$427)))</f>
        <v>0.19730685436989037</v>
      </c>
      <c r="AG449" s="18">
        <f>IF($G$427="n/a",0,IF(AG$429&lt;=$C449,0,IF(AG$429&gt;($G$427+$C449),INDEX($D$441:$W$441,,$C449)-SUM($D449:AF449),INDEX($D$441:$W$441,,$C449)/$G$427)))</f>
        <v>0.19730685436989037</v>
      </c>
      <c r="AH449" s="18">
        <f>IF($G$427="n/a",0,IF(AH$429&lt;=$C449,0,IF(AH$429&gt;($G$427+$C449),INDEX($D$441:$W$441,,$C449)-SUM($D449:AG449),INDEX($D$441:$W$441,,$C449)/$G$427)))</f>
        <v>0.19730685436989037</v>
      </c>
      <c r="AI449" s="18">
        <f>IF($G$427="n/a",0,IF(AI$429&lt;=$C449,0,IF(AI$429&gt;($G$427+$C449),INDEX($D$441:$W$441,,$C449)-SUM($D449:AH449),INDEX($D$441:$W$441,,$C449)/$G$427)))</f>
        <v>0.19730685436989037</v>
      </c>
      <c r="AJ449" s="18">
        <f>IF($G$427="n/a",0,IF(AJ$429&lt;=$C449,0,IF(AJ$429&gt;($G$427+$C449),INDEX($D$441:$W$441,,$C449)-SUM($D449:AI449),INDEX($D$441:$W$441,,$C449)/$G$427)))</f>
        <v>0.19730685436989037</v>
      </c>
      <c r="AK449" s="18">
        <f>IF($G$427="n/a",0,IF(AK$429&lt;=$C449,0,IF(AK$429&gt;($G$427+$C449),INDEX($D$441:$W$441,,$C449)-SUM($D449:AJ449),INDEX($D$441:$W$441,,$C449)/$G$427)))</f>
        <v>0.19730685436989037</v>
      </c>
      <c r="AL449" s="18">
        <f>IF($G$427="n/a",0,IF(AL$429&lt;=$C449,0,IF(AL$429&gt;($G$427+$C449),INDEX($D$441:$W$441,,$C449)-SUM($D449:AK449),INDEX($D$441:$W$441,,$C449)/$G$427)))</f>
        <v>0.19730685436989037</v>
      </c>
      <c r="AM449" s="18">
        <f>IF($G$427="n/a",0,IF(AM$429&lt;=$C449,0,IF(AM$429&gt;($G$427+$C449),INDEX($D$441:$W$441,,$C449)-SUM($D449:AL449),INDEX($D$441:$W$441,,$C449)/$G$427)))</f>
        <v>0.19730685436989037</v>
      </c>
      <c r="AN449" s="18">
        <f>IF($G$427="n/a",0,IF(AN$429&lt;=$C449,0,IF(AN$429&gt;($G$427+$C449),INDEX($D$441:$W$441,,$C449)-SUM($D449:AM449),INDEX($D$441:$W$441,,$C449)/$G$427)))</f>
        <v>0.19730685436989037</v>
      </c>
      <c r="AO449" s="18">
        <f>IF($G$427="n/a",0,IF(AO$429&lt;=$C449,0,IF(AO$429&gt;($G$427+$C449),INDEX($D$441:$W$441,,$C449)-SUM($D449:AN449),INDEX($D$441:$W$441,,$C449)/$G$427)))</f>
        <v>0.19730685436989037</v>
      </c>
      <c r="AP449" s="18">
        <f>IF($G$427="n/a",0,IF(AP$429&lt;=$C449,0,IF(AP$429&gt;($G$427+$C449),INDEX($D$441:$W$441,,$C449)-SUM($D449:AO449),INDEX($D$441:$W$441,,$C449)/$G$427)))</f>
        <v>0.19730685436989037</v>
      </c>
      <c r="AQ449" s="18">
        <f>IF($G$427="n/a",0,IF(AQ$429&lt;=$C449,0,IF(AQ$429&gt;($G$427+$C449),INDEX($D$441:$W$441,,$C449)-SUM($D449:AP449),INDEX($D$441:$W$441,,$C449)/$G$427)))</f>
        <v>0.19730685436989037</v>
      </c>
      <c r="AR449" s="18">
        <f>IF($G$427="n/a",0,IF(AR$429&lt;=$C449,0,IF(AR$429&gt;($G$427+$C449),INDEX($D$441:$W$441,,$C449)-SUM($D449:AQ449),INDEX($D$441:$W$441,,$C449)/$G$427)))</f>
        <v>0.19730685436989037</v>
      </c>
      <c r="AS449" s="18">
        <f>IF($G$427="n/a",0,IF(AS$429&lt;=$C449,0,IF(AS$429&gt;($G$427+$C449),INDEX($D$441:$W$441,,$C449)-SUM($D449:AR449),INDEX($D$441:$W$441,,$C449)/$G$427)))</f>
        <v>0.19730685436989037</v>
      </c>
      <c r="AT449" s="18">
        <f>IF($G$427="n/a",0,IF(AT$429&lt;=$C449,0,IF(AT$429&gt;($G$427+$C449),INDEX($D$441:$W$441,,$C449)-SUM($D449:AS449),INDEX($D$441:$W$441,,$C449)/$G$427)))</f>
        <v>0.19730685436989037</v>
      </c>
      <c r="AU449" s="18">
        <f>IF($G$427="n/a",0,IF(AU$429&lt;=$C449,0,IF(AU$429&gt;($G$427+$C449),INDEX($D$441:$W$441,,$C449)-SUM($D449:AT449),INDEX($D$441:$W$441,,$C449)/$G$427)))</f>
        <v>0.19730685436989037</v>
      </c>
      <c r="AV449" s="18">
        <f>IF($G$427="n/a",0,IF(AV$429&lt;=$C449,0,IF(AV$429&gt;($G$427+$C449),INDEX($D$441:$W$441,,$C449)-SUM($D449:AU449),INDEX($D$441:$W$441,,$C449)/$G$427)))</f>
        <v>0.19730685436989037</v>
      </c>
      <c r="AW449" s="18">
        <f>IF($G$427="n/a",0,IF(AW$429&lt;=$C449,0,IF(AW$429&gt;($G$427+$C449),INDEX($D$441:$W$441,,$C449)-SUM($D449:AV449),INDEX($D$441:$W$441,,$C449)/$G$427)))</f>
        <v>0.19730685436989037</v>
      </c>
      <c r="AX449" s="18">
        <f>IF($G$427="n/a",0,IF(AX$429&lt;=$C449,0,IF(AX$429&gt;($G$427+$C449),INDEX($D$441:$W$441,,$C449)-SUM($D449:AW449),INDEX($D$441:$W$441,,$C449)/$G$427)))</f>
        <v>0.19730685436989037</v>
      </c>
      <c r="AY449" s="18">
        <f>IF($G$427="n/a",0,IF(AY$429&lt;=$C449,0,IF(AY$429&gt;($G$427+$C449),INDEX($D$441:$W$441,,$C449)-SUM($D449:AX449),INDEX($D$441:$W$441,,$C449)/$G$427)))</f>
        <v>0.19730685436989037</v>
      </c>
      <c r="AZ449" s="18">
        <f>IF($G$427="n/a",0,IF(AZ$429&lt;=$C449,0,IF(AZ$429&gt;($G$427+$C449),INDEX($D$441:$W$441,,$C449)-SUM($D449:AY449),INDEX($D$441:$W$441,,$C449)/$G$427)))</f>
        <v>0.19730685436989037</v>
      </c>
      <c r="BA449" s="18">
        <f>IF($G$427="n/a",0,IF(BA$429&lt;=$C449,0,IF(BA$429&gt;($G$427+$C449),INDEX($D$441:$W$441,,$C449)-SUM($D449:AZ449),INDEX($D$441:$W$441,,$C449)/$G$427)))</f>
        <v>0.19730685436989037</v>
      </c>
      <c r="BB449" s="18">
        <f>IF($G$427="n/a",0,IF(BB$429&lt;=$C449,0,IF(BB$429&gt;($G$427+$C449),INDEX($D$441:$W$441,,$C449)-SUM($D449:BA449),INDEX($D$441:$W$441,,$C449)/$G$427)))</f>
        <v>0.19730685436989037</v>
      </c>
      <c r="BC449" s="18">
        <f>IF($G$427="n/a",0,IF(BC$429&lt;=$C449,0,IF(BC$429&gt;($G$427+$C449),INDEX($D$441:$W$441,,$C449)-SUM($D449:BB449),INDEX($D$441:$W$441,,$C449)/$G$427)))</f>
        <v>0.19730685436989037</v>
      </c>
      <c r="BD449" s="18">
        <f>IF($G$427="n/a",0,IF(BD$429&lt;=$C449,0,IF(BD$429&gt;($G$427+$C449),INDEX($D$441:$W$441,,$C449)-SUM($D449:BC449),INDEX($D$441:$W$441,,$C449)/$G$427)))</f>
        <v>0.19730685436989037</v>
      </c>
      <c r="BE449" s="268">
        <f>BD449</f>
        <v>0.19730685436989037</v>
      </c>
      <c r="BF449" s="18">
        <f>IF($G$427="n/a",0,IF(BF$429&lt;=$C449,0,IF(BF$429&gt;($G$427+$C449),INDEX($D$441:$W$441,,$C449)-SUM($D449:BE449),INDEX($D$441:$W$441,,$C449)/$G$427)))</f>
        <v>8.2251978676351811E-2</v>
      </c>
      <c r="BG449" s="18">
        <f>IF($G$427="n/a",0,IF(BG$429&lt;=$C449,0,IF(BG$429&gt;($G$427+$C449),INDEX($D$441:$W$441,,$C449)-SUM($D449:BF449),INDEX($D$441:$W$441,,$C449)/$G$427)))</f>
        <v>0</v>
      </c>
      <c r="BH449" s="18">
        <f>IF($G$427="n/a",0,IF(BH$429&lt;=$C449,0,IF(BH$429&gt;($G$427+$C449),INDEX($D$441:$W$441,,$C449)-SUM($D449:BG449),INDEX($D$441:$W$441,,$C449)/$G$427)))</f>
        <v>0</v>
      </c>
      <c r="BI449" s="18">
        <f>IF($G$427="n/a",0,IF(BI$429&lt;=$C449,0,IF(BI$429&gt;($G$427+$C449),INDEX($D$441:$W$441,,$C449)-SUM($D449:BH449),INDEX($D$441:$W$441,,$C449)/$G$427)))</f>
        <v>0</v>
      </c>
      <c r="BJ449" s="18">
        <f>IF($G$427="n/a",0,IF(BJ$429&lt;=$C449,0,IF(BJ$429&gt;($G$427+$C449),INDEX($D$441:$W$441,,$C449)-SUM($D449:BI449),INDEX($D$441:$W$441,,$C449)/$G$427)))</f>
        <v>0</v>
      </c>
      <c r="BK449" s="18">
        <f>IF($G$427="n/a",0,IF(BK$429&lt;=$C449,0,IF(BK$429&gt;($G$427+$C449),INDEX($D$441:$W$441,,$C449)-SUM($D449:BJ449),INDEX($D$441:$W$441,,$C449)/$G$427)))</f>
        <v>0</v>
      </c>
      <c r="BL449" s="18">
        <f>IF($G$427="n/a",0,IF(BL$429&lt;=$C449,0,IF(BL$429&gt;($G$427+$C449),INDEX($D$441:$W$441,,$C449)-SUM($D449:BK449),INDEX($D$441:$W$441,,$C449)/$G$427)))</f>
        <v>0</v>
      </c>
      <c r="BM449" s="18">
        <f>IF($G$427="n/a",0,IF(BM$429&lt;=$C449,0,IF(BM$429&gt;($G$427+$C449),INDEX($D$441:$W$441,,$C449)-SUM($D449:BL449),INDEX($D$441:$W$441,,$C449)/$G$427)))</f>
        <v>0</v>
      </c>
      <c r="BN449" s="18">
        <f>IF($G$427="n/a",0,IF(BN$429&lt;=$C449,0,IF(BN$429&gt;($G$427+$C449),INDEX($D$441:$W$441,,$C449)-SUM($D449:BM449),INDEX($D$441:$W$441,,$C449)/$G$427)))</f>
        <v>0</v>
      </c>
      <c r="BO449" s="18">
        <f>IF($G$427="n/a",0,IF(BO$429&lt;=$C449,0,IF(BO$429&gt;($G$427+$C449),INDEX($D$441:$W$441,,$C449)-SUM($D449:BN449),INDEX($D$441:$W$441,,$C449)/$G$427)))</f>
        <v>0</v>
      </c>
      <c r="BP449" s="18">
        <f>IF($G$427="n/a",0,IF(BP$429&lt;=$C449,0,IF(BP$429&gt;($G$427+$C449),INDEX($D$441:$W$441,,$C449)-SUM($D449:BO449),INDEX($D$441:$W$441,,$C449)/$G$427)))</f>
        <v>0</v>
      </c>
      <c r="BQ449" s="18">
        <f>IF($G$427="n/a",0,IF(BQ$429&lt;=$C449,0,IF(BQ$429&gt;($G$427+$C449),INDEX($D$441:$W$441,,$C449)-SUM($D449:BP449),INDEX($D$441:$W$441,,$C449)/$G$427)))</f>
        <v>0</v>
      </c>
      <c r="BR449" s="18">
        <f>IF($G$427="n/a",0,IF(BR$429&lt;=$C449,0,IF(BR$429&gt;($G$427+$C449),INDEX($D$441:$W$441,,$C449)-SUM($D449:BQ449),INDEX($D$441:$W$441,,$C449)/$G$427)))</f>
        <v>0</v>
      </c>
      <c r="BS449" s="18">
        <f>IF($G$427="n/a",0,IF(BS$429&lt;=$C449,0,IF(BS$429&gt;($G$427+$C449),INDEX($D$441:$W$441,,$C449)-SUM($D449:BR449),INDEX($D$441:$W$441,,$C449)/$G$427)))</f>
        <v>0</v>
      </c>
    </row>
    <row r="450" spans="2:71">
      <c r="B450" s="24">
        <v>2017</v>
      </c>
      <c r="C450" s="24">
        <v>7</v>
      </c>
      <c r="E450" s="18">
        <f>IF($G$427="n/a",0,IF(E$429&lt;=$C450,0,IF(E$429&gt;($G$427+$C450),INDEX($D$441:$W$441,,$C450)-SUM($D450:D450),INDEX($D$441:$W$441,,$C450)/$G$427)))</f>
        <v>0</v>
      </c>
      <c r="F450" s="18">
        <f>IF($G$427="n/a",0,IF(F$429&lt;=$C450,0,IF(F$429&gt;($G$427+$C450),INDEX($D$441:$W$441,,$C450)-SUM($D450:E450),INDEX($D$441:$W$441,,$C450)/$G$427)))</f>
        <v>0</v>
      </c>
      <c r="G450" s="18">
        <f>IF($G$427="n/a",0,IF(G$429&lt;=$C450,0,IF(G$429&gt;($G$427+$C450),INDEX($D$441:$W$441,,$C450)-SUM($D450:F450),INDEX($D$441:$W$441,,$C450)/$G$427)))</f>
        <v>0</v>
      </c>
      <c r="H450" s="18">
        <f>IF($G$427="n/a",0,IF(H$429&lt;=$C450,0,IF(H$429&gt;($G$427+$C450),INDEX($D$441:$W$441,,$C450)-SUM($D450:G450),INDEX($D$441:$W$441,,$C450)/$G$427)))</f>
        <v>0</v>
      </c>
      <c r="I450" s="18">
        <f>IF($G$427="n/a",0,IF(I$429&lt;=$C450,0,IF(I$429&gt;($G$427+$C450),INDEX($D$441:$W$441,,$C450)-SUM($D450:H450),INDEX($D$441:$W$441,,$C450)/$G$427)))</f>
        <v>0</v>
      </c>
      <c r="J450" s="18">
        <f>IF($G$427="n/a",0,IF(J$429&lt;=$C450,0,IF(J$429&gt;($G$427+$C450),INDEX($D$441:$W$441,,$C450)-SUM($D450:I450),INDEX($D$441:$W$441,,$C450)/$G$427)))</f>
        <v>0</v>
      </c>
      <c r="K450" s="18">
        <f>IF($G$427="n/a",0,IF(K$429&lt;=$C450,0,IF(K$429&gt;($G$427+$C450),INDEX($D$441:$W$441,,$C450)-SUM($D450:J450),INDEX($D$441:$W$441,,$C450)/$G$427)))</f>
        <v>0</v>
      </c>
      <c r="L450" s="18">
        <f>IF($G$427="n/a",0,IF(L$429&lt;=$C450,0,IF(L$429&gt;($G$427+$C450),INDEX($D$441:$W$441,,$C450)-SUM($D450:K450),INDEX($D$441:$W$441,,$C450)/$G$427)))</f>
        <v>0</v>
      </c>
      <c r="M450" s="18">
        <f>IF($G$427="n/a",0,IF(M$429&lt;=$C450,0,IF(M$429&gt;($G$427+$C450),INDEX($D$441:$W$441,,$C450)-SUM($D450:L450),INDEX($D$441:$W$441,,$C450)/$G$427)))</f>
        <v>0</v>
      </c>
      <c r="N450" s="18">
        <f>IF($G$427="n/a",0,IF(N$429&lt;=$C450,0,IF(N$429&gt;($G$427+$C450),INDEX($D$441:$W$441,,$C450)-SUM($D450:M450),INDEX($D$441:$W$441,,$C450)/$G$427)))</f>
        <v>0</v>
      </c>
      <c r="O450" s="18">
        <f>IF($G$427="n/a",0,IF(O$429&lt;=$C450,0,IF(O$429&gt;($G$427+$C450),INDEX($D$441:$W$441,,$C450)-SUM($D450:N450),INDEX($D$441:$W$441,,$C450)/$G$427)))</f>
        <v>0</v>
      </c>
      <c r="P450" s="195">
        <f>IF($G$427="n/a",0,IF(P$429&lt;=$C450,0,IF(P$429&gt;($G$427+$C450),INDEX($D$441:$W$441,,$C450)-SUM($D450:O450),INDEX($D$441:$W$441,,$C450)/$G$427)))</f>
        <v>0</v>
      </c>
      <c r="Q450" s="18">
        <f>IF($G$427="n/a",0,IF(Q$429&lt;=$C450,0,IF(Q$429&gt;($G$427+$C450),INDEX($D$441:$W$441,,$C450)-SUM($D450:P450),INDEX($D$441:$W$441,,$C450)/$G$427)))</f>
        <v>0</v>
      </c>
      <c r="R450" s="18">
        <f>IF($G$427="n/a",0,IF(R$429&lt;=$C450,0,IF(R$429&gt;($G$427+$C450),INDEX($D$441:$W$441,,$C450)-SUM($D450:Q450),INDEX($D$441:$W$441,,$C450)/$G$427)))</f>
        <v>0</v>
      </c>
      <c r="S450" s="18">
        <f>IF($G$427="n/a",0,IF(S$429&lt;=$C450,0,IF(S$429&gt;($G$427+$C450),INDEX($D$441:$W$441,,$C450)-SUM($D450:R450),INDEX($D$441:$W$441,,$C450)/$G$427)))</f>
        <v>0</v>
      </c>
      <c r="T450" s="18">
        <f>IF($G$427="n/a",0,IF(T$429&lt;=$C450,0,IF(T$429&gt;($G$427+$C450),INDEX($D$441:$W$441,,$C450)-SUM($D450:S450),INDEX($D$441:$W$441,,$C450)/$G$427)))</f>
        <v>0</v>
      </c>
      <c r="U450" s="18">
        <f>IF($G$427="n/a",0,IF(U$429&lt;=$C450,0,IF(U$429&gt;($G$427+$C450),INDEX($D$441:$W$441,,$C450)-SUM($D450:T450),INDEX($D$441:$W$441,,$C450)/$G$427)))</f>
        <v>0</v>
      </c>
      <c r="V450" s="18">
        <f>IF($G$427="n/a",0,IF(V$429&lt;=$C450,0,IF(V$429&gt;($G$427+$C450),INDEX($D$441:$W$441,,$C450)-SUM($D450:U450),INDEX($D$441:$W$441,,$C450)/$G$427)))</f>
        <v>0</v>
      </c>
      <c r="W450" s="18">
        <f>IF($G$427="n/a",0,IF(W$429&lt;=$C450,0,IF(W$429&gt;($G$427+$C450),INDEX($D$441:$W$441,,$C450)-SUM($D450:V450),INDEX($D$441:$W$441,,$C450)/$G$427)))</f>
        <v>0</v>
      </c>
      <c r="X450" s="18">
        <f>IF($G$427="n/a",0,IF(X$429&lt;=$C450,0,IF(X$429&gt;($G$427+$C450),INDEX($D$441:$W$441,,$C450)-SUM($D450:W450),INDEX($D$441:$W$441,,$C450)/$G$427)))</f>
        <v>0</v>
      </c>
      <c r="Y450" s="18">
        <f>IF($G$427="n/a",0,IF(Y$429&lt;=$C450,0,IF(Y$429&gt;($G$427+$C450),INDEX($D$441:$W$441,,$C450)-SUM($D450:X450),INDEX($D$441:$W$441,,$C450)/$G$427)))</f>
        <v>0</v>
      </c>
      <c r="Z450" s="18">
        <f>IF($G$427="n/a",0,IF(Z$429&lt;=$C450,0,IF(Z$429&gt;($G$427+$C450),INDEX($D$441:$W$441,,$C450)-SUM($D450:Y450),INDEX($D$441:$W$441,,$C450)/$G$427)))</f>
        <v>0</v>
      </c>
      <c r="AA450" s="18">
        <f>IF($G$427="n/a",0,IF(AA$429&lt;=$C450,0,IF(AA$429&gt;($G$427+$C450),INDEX($D$441:$W$441,,$C450)-SUM($D450:Z450),INDEX($D$441:$W$441,,$C450)/$G$427)))</f>
        <v>0</v>
      </c>
      <c r="AB450" s="18">
        <f>IF($G$427="n/a",0,IF(AB$429&lt;=$C450,0,IF(AB$429&gt;($G$427+$C450),INDEX($D$441:$W$441,,$C450)-SUM($D450:AA450),INDEX($D$441:$W$441,,$C450)/$G$427)))</f>
        <v>0</v>
      </c>
      <c r="AC450" s="18">
        <f>IF($G$427="n/a",0,IF(AC$429&lt;=$C450,0,IF(AC$429&gt;($G$427+$C450),INDEX($D$441:$W$441,,$C450)-SUM($D450:AB450),INDEX($D$441:$W$441,,$C450)/$G$427)))</f>
        <v>0</v>
      </c>
      <c r="AD450" s="18">
        <f>IF($G$427="n/a",0,IF(AD$429&lt;=$C450,0,IF(AD$429&gt;($G$427+$C450),INDEX($D$441:$W$441,,$C450)-SUM($D450:AC450),INDEX($D$441:$W$441,,$C450)/$G$427)))</f>
        <v>0</v>
      </c>
      <c r="AE450" s="18">
        <f>IF($G$427="n/a",0,IF(AE$429&lt;=$C450,0,IF(AE$429&gt;($G$427+$C450),INDEX($D$441:$W$441,,$C450)-SUM($D450:AD450),INDEX($D$441:$W$441,,$C450)/$G$427)))</f>
        <v>0</v>
      </c>
      <c r="AF450" s="18">
        <f>IF($G$427="n/a",0,IF(AF$429&lt;=$C450,0,IF(AF$429&gt;($G$427+$C450),INDEX($D$441:$W$441,,$C450)-SUM($D450:AE450),INDEX($D$441:$W$441,,$C450)/$G$427)))</f>
        <v>0</v>
      </c>
      <c r="AG450" s="18">
        <f>IF($G$427="n/a",0,IF(AG$429&lt;=$C450,0,IF(AG$429&gt;($G$427+$C450),INDEX($D$441:$W$441,,$C450)-SUM($D450:AF450),INDEX($D$441:$W$441,,$C450)/$G$427)))</f>
        <v>0</v>
      </c>
      <c r="AH450" s="18">
        <f>IF($G$427="n/a",0,IF(AH$429&lt;=$C450,0,IF(AH$429&gt;($G$427+$C450),INDEX($D$441:$W$441,,$C450)-SUM($D450:AG450),INDEX($D$441:$W$441,,$C450)/$G$427)))</f>
        <v>0</v>
      </c>
      <c r="AI450" s="18">
        <f>IF($G$427="n/a",0,IF(AI$429&lt;=$C450,0,IF(AI$429&gt;($G$427+$C450),INDEX($D$441:$W$441,,$C450)-SUM($D450:AH450),INDEX($D$441:$W$441,,$C450)/$G$427)))</f>
        <v>0</v>
      </c>
      <c r="AJ450" s="18">
        <f>IF($G$427="n/a",0,IF(AJ$429&lt;=$C450,0,IF(AJ$429&gt;($G$427+$C450),INDEX($D$441:$W$441,,$C450)-SUM($D450:AI450),INDEX($D$441:$W$441,,$C450)/$G$427)))</f>
        <v>0</v>
      </c>
      <c r="AK450" s="18">
        <f>IF($G$427="n/a",0,IF(AK$429&lt;=$C450,0,IF(AK$429&gt;($G$427+$C450),INDEX($D$441:$W$441,,$C450)-SUM($D450:AJ450),INDEX($D$441:$W$441,,$C450)/$G$427)))</f>
        <v>0</v>
      </c>
      <c r="AL450" s="18">
        <f>IF($G$427="n/a",0,IF(AL$429&lt;=$C450,0,IF(AL$429&gt;($G$427+$C450),INDEX($D$441:$W$441,,$C450)-SUM($D450:AK450),INDEX($D$441:$W$441,,$C450)/$G$427)))</f>
        <v>0</v>
      </c>
      <c r="AM450" s="18">
        <f>IF($G$427="n/a",0,IF(AM$429&lt;=$C450,0,IF(AM$429&gt;($G$427+$C450),INDEX($D$441:$W$441,,$C450)-SUM($D450:AL450),INDEX($D$441:$W$441,,$C450)/$G$427)))</f>
        <v>0</v>
      </c>
      <c r="AN450" s="18">
        <f>IF($G$427="n/a",0,IF(AN$429&lt;=$C450,0,IF(AN$429&gt;($G$427+$C450),INDEX($D$441:$W$441,,$C450)-SUM($D450:AM450),INDEX($D$441:$W$441,,$C450)/$G$427)))</f>
        <v>0</v>
      </c>
      <c r="AO450" s="18">
        <f>IF($G$427="n/a",0,IF(AO$429&lt;=$C450,0,IF(AO$429&gt;($G$427+$C450),INDEX($D$441:$W$441,,$C450)-SUM($D450:AN450),INDEX($D$441:$W$441,,$C450)/$G$427)))</f>
        <v>0</v>
      </c>
      <c r="AP450" s="18">
        <f>IF($G$427="n/a",0,IF(AP$429&lt;=$C450,0,IF(AP$429&gt;($G$427+$C450),INDEX($D$441:$W$441,,$C450)-SUM($D450:AO450),INDEX($D$441:$W$441,,$C450)/$G$427)))</f>
        <v>0</v>
      </c>
      <c r="AQ450" s="18">
        <f>IF($G$427="n/a",0,IF(AQ$429&lt;=$C450,0,IF(AQ$429&gt;($G$427+$C450),INDEX($D$441:$W$441,,$C450)-SUM($D450:AP450),INDEX($D$441:$W$441,,$C450)/$G$427)))</f>
        <v>0</v>
      </c>
      <c r="AR450" s="18">
        <f>IF($G$427="n/a",0,IF(AR$429&lt;=$C450,0,IF(AR$429&gt;($G$427+$C450),INDEX($D$441:$W$441,,$C450)-SUM($D450:AQ450),INDEX($D$441:$W$441,,$C450)/$G$427)))</f>
        <v>0</v>
      </c>
      <c r="AS450" s="18">
        <f>IF($G$427="n/a",0,IF(AS$429&lt;=$C450,0,IF(AS$429&gt;($G$427+$C450),INDEX($D$441:$W$441,,$C450)-SUM($D450:AR450),INDEX($D$441:$W$441,,$C450)/$G$427)))</f>
        <v>0</v>
      </c>
      <c r="AT450" s="18">
        <f>IF($G$427="n/a",0,IF(AT$429&lt;=$C450,0,IF(AT$429&gt;($G$427+$C450),INDEX($D$441:$W$441,,$C450)-SUM($D450:AS450),INDEX($D$441:$W$441,,$C450)/$G$427)))</f>
        <v>0</v>
      </c>
      <c r="AU450" s="18">
        <f>IF($G$427="n/a",0,IF(AU$429&lt;=$C450,0,IF(AU$429&gt;($G$427+$C450),INDEX($D$441:$W$441,,$C450)-SUM($D450:AT450),INDEX($D$441:$W$441,,$C450)/$G$427)))</f>
        <v>0</v>
      </c>
      <c r="AV450" s="18">
        <f>IF($G$427="n/a",0,IF(AV$429&lt;=$C450,0,IF(AV$429&gt;($G$427+$C450),INDEX($D$441:$W$441,,$C450)-SUM($D450:AU450),INDEX($D$441:$W$441,,$C450)/$G$427)))</f>
        <v>0</v>
      </c>
      <c r="AW450" s="18">
        <f>IF($G$427="n/a",0,IF(AW$429&lt;=$C450,0,IF(AW$429&gt;($G$427+$C450),INDEX($D$441:$W$441,,$C450)-SUM($D450:AV450),INDEX($D$441:$W$441,,$C450)/$G$427)))</f>
        <v>0</v>
      </c>
      <c r="AX450" s="18">
        <f>IF($G$427="n/a",0,IF(AX$429&lt;=$C450,0,IF(AX$429&gt;($G$427+$C450),INDEX($D$441:$W$441,,$C450)-SUM($D450:AW450),INDEX($D$441:$W$441,,$C450)/$G$427)))</f>
        <v>0</v>
      </c>
      <c r="AY450" s="18">
        <f>IF($G$427="n/a",0,IF(AY$429&lt;=$C450,0,IF(AY$429&gt;($G$427+$C450),INDEX($D$441:$W$441,,$C450)-SUM($D450:AX450),INDEX($D$441:$W$441,,$C450)/$G$427)))</f>
        <v>0</v>
      </c>
      <c r="AZ450" s="18">
        <f>IF($G$427="n/a",0,IF(AZ$429&lt;=$C450,0,IF(AZ$429&gt;($G$427+$C450),INDEX($D$441:$W$441,,$C450)-SUM($D450:AY450),INDEX($D$441:$W$441,,$C450)/$G$427)))</f>
        <v>0</v>
      </c>
      <c r="BA450" s="18">
        <f>IF($G$427="n/a",0,IF(BA$429&lt;=$C450,0,IF(BA$429&gt;($G$427+$C450),INDEX($D$441:$W$441,,$C450)-SUM($D450:AZ450),INDEX($D$441:$W$441,,$C450)/$G$427)))</f>
        <v>0</v>
      </c>
      <c r="BB450" s="18">
        <f>IF($G$427="n/a",0,IF(BB$429&lt;=$C450,0,IF(BB$429&gt;($G$427+$C450),INDEX($D$441:$W$441,,$C450)-SUM($D450:BA450),INDEX($D$441:$W$441,,$C450)/$G$427)))</f>
        <v>0</v>
      </c>
      <c r="BC450" s="18">
        <f>IF($G$427="n/a",0,IF(BC$429&lt;=$C450,0,IF(BC$429&gt;($G$427+$C450),INDEX($D$441:$W$441,,$C450)-SUM($D450:BB450),INDEX($D$441:$W$441,,$C450)/$G$427)))</f>
        <v>0</v>
      </c>
      <c r="BD450" s="18">
        <f>IF($G$427="n/a",0,IF(BD$429&lt;=$C450,0,IF(BD$429&gt;($G$427+$C450),INDEX($D$441:$W$441,,$C450)-SUM($D450:BC450),INDEX($D$441:$W$441,,$C450)/$G$427)))</f>
        <v>0</v>
      </c>
      <c r="BE450" s="18">
        <f>IF($G$427="n/a",0,IF(BE$429&lt;=$C450,0,IF(BE$429&gt;($G$427+$C450),INDEX($D$441:$W$441,,$C450)-SUM($D450:BD450),INDEX($D$441:$W$441,,$C450)/$G$427)))</f>
        <v>0</v>
      </c>
      <c r="BF450" s="18">
        <f>IF($G$427="n/a",0,IF(BF$429&lt;=$C450,0,IF(BF$429&gt;($G$427+$C450),INDEX($D$441:$W$441,,$C450)-SUM($D450:BE450),INDEX($D$441:$W$441,,$C450)/$G$427)))</f>
        <v>0</v>
      </c>
      <c r="BG450" s="18">
        <f>IF($G$427="n/a",0,IF(BG$429&lt;=$C450,0,IF(BG$429&gt;($G$427+$C450),INDEX($D$441:$W$441,,$C450)-SUM($D450:BF450),INDEX($D$441:$W$441,,$C450)/$G$427)))</f>
        <v>0</v>
      </c>
      <c r="BH450" s="18">
        <f>IF($G$427="n/a",0,IF(BH$429&lt;=$C450,0,IF(BH$429&gt;($G$427+$C450),INDEX($D$441:$W$441,,$C450)-SUM($D450:BG450),INDEX($D$441:$W$441,,$C450)/$G$427)))</f>
        <v>0</v>
      </c>
      <c r="BI450" s="18">
        <f>IF($G$427="n/a",0,IF(BI$429&lt;=$C450,0,IF(BI$429&gt;($G$427+$C450),INDEX($D$441:$W$441,,$C450)-SUM($D450:BH450),INDEX($D$441:$W$441,,$C450)/$G$427)))</f>
        <v>0</v>
      </c>
      <c r="BJ450" s="18">
        <f>IF($G$427="n/a",0,IF(BJ$429&lt;=$C450,0,IF(BJ$429&gt;($G$427+$C450),INDEX($D$441:$W$441,,$C450)-SUM($D450:BI450),INDEX($D$441:$W$441,,$C450)/$G$427)))</f>
        <v>0</v>
      </c>
      <c r="BK450" s="18">
        <f>IF($G$427="n/a",0,IF(BK$429&lt;=$C450,0,IF(BK$429&gt;($G$427+$C450),INDEX($D$441:$W$441,,$C450)-SUM($D450:BJ450),INDEX($D$441:$W$441,,$C450)/$G$427)))</f>
        <v>0</v>
      </c>
      <c r="BL450" s="18">
        <f>IF($G$427="n/a",0,IF(BL$429&lt;=$C450,0,IF(BL$429&gt;($G$427+$C450),INDEX($D$441:$W$441,,$C450)-SUM($D450:BK450),INDEX($D$441:$W$441,,$C450)/$G$427)))</f>
        <v>0</v>
      </c>
      <c r="BM450" s="18">
        <f>IF($G$427="n/a",0,IF(BM$429&lt;=$C450,0,IF(BM$429&gt;($G$427+$C450),INDEX($D$441:$W$441,,$C450)-SUM($D450:BL450),INDEX($D$441:$W$441,,$C450)/$G$427)))</f>
        <v>0</v>
      </c>
      <c r="BN450" s="18">
        <f>IF($G$427="n/a",0,IF(BN$429&lt;=$C450,0,IF(BN$429&gt;($G$427+$C450),INDEX($D$441:$W$441,,$C450)-SUM($D450:BM450),INDEX($D$441:$W$441,,$C450)/$G$427)))</f>
        <v>0</v>
      </c>
      <c r="BO450" s="18">
        <f>IF($G$427="n/a",0,IF(BO$429&lt;=$C450,0,IF(BO$429&gt;($G$427+$C450),INDEX($D$441:$W$441,,$C450)-SUM($D450:BN450),INDEX($D$441:$W$441,,$C450)/$G$427)))</f>
        <v>0</v>
      </c>
      <c r="BP450" s="18">
        <f>IF($G$427="n/a",0,IF(BP$429&lt;=$C450,0,IF(BP$429&gt;($G$427+$C450),INDEX($D$441:$W$441,,$C450)-SUM($D450:BO450),INDEX($D$441:$W$441,,$C450)/$G$427)))</f>
        <v>0</v>
      </c>
      <c r="BQ450" s="18">
        <f>IF($G$427="n/a",0,IF(BQ$429&lt;=$C450,0,IF(BQ$429&gt;($G$427+$C450),INDEX($D$441:$W$441,,$C450)-SUM($D450:BP450),INDEX($D$441:$W$441,,$C450)/$G$427)))</f>
        <v>0</v>
      </c>
      <c r="BR450" s="18">
        <f>IF($G$427="n/a",0,IF(BR$429&lt;=$C450,0,IF(BR$429&gt;($G$427+$C450),INDEX($D$441:$W$441,,$C450)-SUM($D450:BQ450),INDEX($D$441:$W$441,,$C450)/$G$427)))</f>
        <v>0</v>
      </c>
      <c r="BS450" s="18">
        <f>IF($G$427="n/a",0,IF(BS$429&lt;=$C450,0,IF(BS$429&gt;($G$427+$C450),INDEX($D$441:$W$441,,$C450)-SUM($D450:BR450),INDEX($D$441:$W$441,,$C450)/$G$427)))</f>
        <v>0</v>
      </c>
    </row>
    <row r="451" spans="2:71">
      <c r="B451" s="24">
        <v>2018</v>
      </c>
      <c r="C451" s="24">
        <v>8</v>
      </c>
      <c r="E451" s="18">
        <f>IF($G$427="n/a",0,IF(E$429&lt;=$C451,0,IF(E$429&gt;($G$427+$C451),INDEX($D$441:$W$441,,$C451)-SUM($D451:D451),INDEX($D$441:$W$441,,$C451)/$G$427)))</f>
        <v>0</v>
      </c>
      <c r="F451" s="18">
        <f>IF($G$427="n/a",0,IF(F$429&lt;=$C451,0,IF(F$429&gt;($G$427+$C451),INDEX($D$441:$W$441,,$C451)-SUM($D451:E451),INDEX($D$441:$W$441,,$C451)/$G$427)))</f>
        <v>0</v>
      </c>
      <c r="G451" s="18">
        <f>IF($G$427="n/a",0,IF(G$429&lt;=$C451,0,IF(G$429&gt;($G$427+$C451),INDEX($D$441:$W$441,,$C451)-SUM($D451:F451),INDEX($D$441:$W$441,,$C451)/$G$427)))</f>
        <v>0</v>
      </c>
      <c r="H451" s="18">
        <f>IF($G$427="n/a",0,IF(H$429&lt;=$C451,0,IF(H$429&gt;($G$427+$C451),INDEX($D$441:$W$441,,$C451)-SUM($D451:G451),INDEX($D$441:$W$441,,$C451)/$G$427)))</f>
        <v>0</v>
      </c>
      <c r="I451" s="18">
        <f>IF($G$427="n/a",0,IF(I$429&lt;=$C451,0,IF(I$429&gt;($G$427+$C451),INDEX($D$441:$W$441,,$C451)-SUM($D451:H451),INDEX($D$441:$W$441,,$C451)/$G$427)))</f>
        <v>0</v>
      </c>
      <c r="J451" s="18">
        <f>IF($G$427="n/a",0,IF(J$429&lt;=$C451,0,IF(J$429&gt;($G$427+$C451),INDEX($D$441:$W$441,,$C451)-SUM($D451:I451),INDEX($D$441:$W$441,,$C451)/$G$427)))</f>
        <v>0</v>
      </c>
      <c r="K451" s="18">
        <f>IF($G$427="n/a",0,IF(K$429&lt;=$C451,0,IF(K$429&gt;($G$427+$C451),INDEX($D$441:$W$441,,$C451)-SUM($D451:J451),INDEX($D$441:$W$441,,$C451)/$G$427)))</f>
        <v>0</v>
      </c>
      <c r="L451" s="18">
        <f>IF($G$427="n/a",0,IF(L$429&lt;=$C451,0,IF(L$429&gt;($G$427+$C451),INDEX($D$441:$W$441,,$C451)-SUM($D451:K451),INDEX($D$441:$W$441,,$C451)/$G$427)))</f>
        <v>0</v>
      </c>
      <c r="M451" s="18">
        <f>IF($G$427="n/a",0,IF(M$429&lt;=$C451,0,IF(M$429&gt;($G$427+$C451),INDEX($D$441:$W$441,,$C451)-SUM($D451:L451),INDEX($D$441:$W$441,,$C451)/$G$427)))</f>
        <v>0</v>
      </c>
      <c r="N451" s="18">
        <f>IF($G$427="n/a",0,IF(N$429&lt;=$C451,0,IF(N$429&gt;($G$427+$C451),INDEX($D$441:$W$441,,$C451)-SUM($D451:M451),INDEX($D$441:$W$441,,$C451)/$G$427)))</f>
        <v>0</v>
      </c>
      <c r="O451" s="18">
        <f>IF($G$427="n/a",0,IF(O$429&lt;=$C451,0,IF(O$429&gt;($G$427+$C451),INDEX($D$441:$W$441,,$C451)-SUM($D451:N451),INDEX($D$441:$W$441,,$C451)/$G$427)))</f>
        <v>0</v>
      </c>
      <c r="P451" s="195">
        <f>IF($G$427="n/a",0,IF(P$429&lt;=$C451,0,IF(P$429&gt;($G$427+$C451),INDEX($D$441:$W$441,,$C451)-SUM($D451:O451),INDEX($D$441:$W$441,,$C451)/$G$427)))</f>
        <v>0</v>
      </c>
      <c r="Q451" s="18">
        <f>IF($G$427="n/a",0,IF(Q$429&lt;=$C451,0,IF(Q$429&gt;($G$427+$C451),INDEX($D$441:$W$441,,$C451)-SUM($D451:P451),INDEX($D$441:$W$441,,$C451)/$G$427)))</f>
        <v>0</v>
      </c>
      <c r="R451" s="18">
        <f>IF($G$427="n/a",0,IF(R$429&lt;=$C451,0,IF(R$429&gt;($G$427+$C451),INDEX($D$441:$W$441,,$C451)-SUM($D451:Q451),INDEX($D$441:$W$441,,$C451)/$G$427)))</f>
        <v>0</v>
      </c>
      <c r="S451" s="18">
        <f>IF($G$427="n/a",0,IF(S$429&lt;=$C451,0,IF(S$429&gt;($G$427+$C451),INDEX($D$441:$W$441,,$C451)-SUM($D451:R451),INDEX($D$441:$W$441,,$C451)/$G$427)))</f>
        <v>0</v>
      </c>
      <c r="T451" s="18">
        <f>IF($G$427="n/a",0,IF(T$429&lt;=$C451,0,IF(T$429&gt;($G$427+$C451),INDEX($D$441:$W$441,,$C451)-SUM($D451:S451),INDEX($D$441:$W$441,,$C451)/$G$427)))</f>
        <v>0</v>
      </c>
      <c r="U451" s="18">
        <f>IF($G$427="n/a",0,IF(U$429&lt;=$C451,0,IF(U$429&gt;($G$427+$C451),INDEX($D$441:$W$441,,$C451)-SUM($D451:T451),INDEX($D$441:$W$441,,$C451)/$G$427)))</f>
        <v>0</v>
      </c>
      <c r="V451" s="18">
        <f>IF($G$427="n/a",0,IF(V$429&lt;=$C451,0,IF(V$429&gt;($G$427+$C451),INDEX($D$441:$W$441,,$C451)-SUM($D451:U451),INDEX($D$441:$W$441,,$C451)/$G$427)))</f>
        <v>0</v>
      </c>
      <c r="W451" s="18">
        <f>IF($G$427="n/a",0,IF(W$429&lt;=$C451,0,IF(W$429&gt;($G$427+$C451),INDEX($D$441:$W$441,,$C451)-SUM($D451:V451),INDEX($D$441:$W$441,,$C451)/$G$427)))</f>
        <v>0</v>
      </c>
      <c r="X451" s="18">
        <f>IF($G$427="n/a",0,IF(X$429&lt;=$C451,0,IF(X$429&gt;($G$427+$C451),INDEX($D$441:$W$441,,$C451)-SUM($D451:W451),INDEX($D$441:$W$441,,$C451)/$G$427)))</f>
        <v>0</v>
      </c>
      <c r="Y451" s="18">
        <f>IF($G$427="n/a",0,IF(Y$429&lt;=$C451,0,IF(Y$429&gt;($G$427+$C451),INDEX($D$441:$W$441,,$C451)-SUM($D451:X451),INDEX($D$441:$W$441,,$C451)/$G$427)))</f>
        <v>0</v>
      </c>
      <c r="Z451" s="18">
        <f>IF($G$427="n/a",0,IF(Z$429&lt;=$C451,0,IF(Z$429&gt;($G$427+$C451),INDEX($D$441:$W$441,,$C451)-SUM($D451:Y451),INDEX($D$441:$W$441,,$C451)/$G$427)))</f>
        <v>0</v>
      </c>
      <c r="AA451" s="18">
        <f>IF($G$427="n/a",0,IF(AA$429&lt;=$C451,0,IF(AA$429&gt;($G$427+$C451),INDEX($D$441:$W$441,,$C451)-SUM($D451:Z451),INDEX($D$441:$W$441,,$C451)/$G$427)))</f>
        <v>0</v>
      </c>
      <c r="AB451" s="18">
        <f>IF($G$427="n/a",0,IF(AB$429&lt;=$C451,0,IF(AB$429&gt;($G$427+$C451),INDEX($D$441:$W$441,,$C451)-SUM($D451:AA451),INDEX($D$441:$W$441,,$C451)/$G$427)))</f>
        <v>0</v>
      </c>
      <c r="AC451" s="18">
        <f>IF($G$427="n/a",0,IF(AC$429&lt;=$C451,0,IF(AC$429&gt;($G$427+$C451),INDEX($D$441:$W$441,,$C451)-SUM($D451:AB451),INDEX($D$441:$W$441,,$C451)/$G$427)))</f>
        <v>0</v>
      </c>
      <c r="AD451" s="18">
        <f>IF($G$427="n/a",0,IF(AD$429&lt;=$C451,0,IF(AD$429&gt;($G$427+$C451),INDEX($D$441:$W$441,,$C451)-SUM($D451:AC451),INDEX($D$441:$W$441,,$C451)/$G$427)))</f>
        <v>0</v>
      </c>
      <c r="AE451" s="18">
        <f>IF($G$427="n/a",0,IF(AE$429&lt;=$C451,0,IF(AE$429&gt;($G$427+$C451),INDEX($D$441:$W$441,,$C451)-SUM($D451:AD451),INDEX($D$441:$W$441,,$C451)/$G$427)))</f>
        <v>0</v>
      </c>
      <c r="AF451" s="18">
        <f>IF($G$427="n/a",0,IF(AF$429&lt;=$C451,0,IF(AF$429&gt;($G$427+$C451),INDEX($D$441:$W$441,,$C451)-SUM($D451:AE451),INDEX($D$441:$W$441,,$C451)/$G$427)))</f>
        <v>0</v>
      </c>
      <c r="AG451" s="18">
        <f>IF($G$427="n/a",0,IF(AG$429&lt;=$C451,0,IF(AG$429&gt;($G$427+$C451),INDEX($D$441:$W$441,,$C451)-SUM($D451:AF451),INDEX($D$441:$W$441,,$C451)/$G$427)))</f>
        <v>0</v>
      </c>
      <c r="AH451" s="18">
        <f>IF($G$427="n/a",0,IF(AH$429&lt;=$C451,0,IF(AH$429&gt;($G$427+$C451),INDEX($D$441:$W$441,,$C451)-SUM($D451:AG451),INDEX($D$441:$W$441,,$C451)/$G$427)))</f>
        <v>0</v>
      </c>
      <c r="AI451" s="18">
        <f>IF($G$427="n/a",0,IF(AI$429&lt;=$C451,0,IF(AI$429&gt;($G$427+$C451),INDEX($D$441:$W$441,,$C451)-SUM($D451:AH451),INDEX($D$441:$W$441,,$C451)/$G$427)))</f>
        <v>0</v>
      </c>
      <c r="AJ451" s="18">
        <f>IF($G$427="n/a",0,IF(AJ$429&lt;=$C451,0,IF(AJ$429&gt;($G$427+$C451),INDEX($D$441:$W$441,,$C451)-SUM($D451:AI451),INDEX($D$441:$W$441,,$C451)/$G$427)))</f>
        <v>0</v>
      </c>
      <c r="AK451" s="18">
        <f>IF($G$427="n/a",0,IF(AK$429&lt;=$C451,0,IF(AK$429&gt;($G$427+$C451),INDEX($D$441:$W$441,,$C451)-SUM($D451:AJ451),INDEX($D$441:$W$441,,$C451)/$G$427)))</f>
        <v>0</v>
      </c>
      <c r="AL451" s="18">
        <f>IF($G$427="n/a",0,IF(AL$429&lt;=$C451,0,IF(AL$429&gt;($G$427+$C451),INDEX($D$441:$W$441,,$C451)-SUM($D451:AK451),INDEX($D$441:$W$441,,$C451)/$G$427)))</f>
        <v>0</v>
      </c>
      <c r="AM451" s="18">
        <f>IF($G$427="n/a",0,IF(AM$429&lt;=$C451,0,IF(AM$429&gt;($G$427+$C451),INDEX($D$441:$W$441,,$C451)-SUM($D451:AL451),INDEX($D$441:$W$441,,$C451)/$G$427)))</f>
        <v>0</v>
      </c>
      <c r="AN451" s="18">
        <f>IF($G$427="n/a",0,IF(AN$429&lt;=$C451,0,IF(AN$429&gt;($G$427+$C451),INDEX($D$441:$W$441,,$C451)-SUM($D451:AM451),INDEX($D$441:$W$441,,$C451)/$G$427)))</f>
        <v>0</v>
      </c>
      <c r="AO451" s="18">
        <f>IF($G$427="n/a",0,IF(AO$429&lt;=$C451,0,IF(AO$429&gt;($G$427+$C451),INDEX($D$441:$W$441,,$C451)-SUM($D451:AN451),INDEX($D$441:$W$441,,$C451)/$G$427)))</f>
        <v>0</v>
      </c>
      <c r="AP451" s="18">
        <f>IF($G$427="n/a",0,IF(AP$429&lt;=$C451,0,IF(AP$429&gt;($G$427+$C451),INDEX($D$441:$W$441,,$C451)-SUM($D451:AO451),INDEX($D$441:$W$441,,$C451)/$G$427)))</f>
        <v>0</v>
      </c>
      <c r="AQ451" s="18">
        <f>IF($G$427="n/a",0,IF(AQ$429&lt;=$C451,0,IF(AQ$429&gt;($G$427+$C451),INDEX($D$441:$W$441,,$C451)-SUM($D451:AP451),INDEX($D$441:$W$441,,$C451)/$G$427)))</f>
        <v>0</v>
      </c>
      <c r="AR451" s="18">
        <f>IF($G$427="n/a",0,IF(AR$429&lt;=$C451,0,IF(AR$429&gt;($G$427+$C451),INDEX($D$441:$W$441,,$C451)-SUM($D451:AQ451),INDEX($D$441:$W$441,,$C451)/$G$427)))</f>
        <v>0</v>
      </c>
      <c r="AS451" s="18">
        <f>IF($G$427="n/a",0,IF(AS$429&lt;=$C451,0,IF(AS$429&gt;($G$427+$C451),INDEX($D$441:$W$441,,$C451)-SUM($D451:AR451),INDEX($D$441:$W$441,,$C451)/$G$427)))</f>
        <v>0</v>
      </c>
      <c r="AT451" s="18">
        <f>IF($G$427="n/a",0,IF(AT$429&lt;=$C451,0,IF(AT$429&gt;($G$427+$C451),INDEX($D$441:$W$441,,$C451)-SUM($D451:AS451),INDEX($D$441:$W$441,,$C451)/$G$427)))</f>
        <v>0</v>
      </c>
      <c r="AU451" s="18">
        <f>IF($G$427="n/a",0,IF(AU$429&lt;=$C451,0,IF(AU$429&gt;($G$427+$C451),INDEX($D$441:$W$441,,$C451)-SUM($D451:AT451),INDEX($D$441:$W$441,,$C451)/$G$427)))</f>
        <v>0</v>
      </c>
      <c r="AV451" s="18">
        <f>IF($G$427="n/a",0,IF(AV$429&lt;=$C451,0,IF(AV$429&gt;($G$427+$C451),INDEX($D$441:$W$441,,$C451)-SUM($D451:AU451),INDEX($D$441:$W$441,,$C451)/$G$427)))</f>
        <v>0</v>
      </c>
      <c r="AW451" s="18">
        <f>IF($G$427="n/a",0,IF(AW$429&lt;=$C451,0,IF(AW$429&gt;($G$427+$C451),INDEX($D$441:$W$441,,$C451)-SUM($D451:AV451),INDEX($D$441:$W$441,,$C451)/$G$427)))</f>
        <v>0</v>
      </c>
      <c r="AX451" s="18">
        <f>IF($G$427="n/a",0,IF(AX$429&lt;=$C451,0,IF(AX$429&gt;($G$427+$C451),INDEX($D$441:$W$441,,$C451)-SUM($D451:AW451),INDEX($D$441:$W$441,,$C451)/$G$427)))</f>
        <v>0</v>
      </c>
      <c r="AY451" s="18">
        <f>IF($G$427="n/a",0,IF(AY$429&lt;=$C451,0,IF(AY$429&gt;($G$427+$C451),INDEX($D$441:$W$441,,$C451)-SUM($D451:AX451),INDEX($D$441:$W$441,,$C451)/$G$427)))</f>
        <v>0</v>
      </c>
      <c r="AZ451" s="18">
        <f>IF($G$427="n/a",0,IF(AZ$429&lt;=$C451,0,IF(AZ$429&gt;($G$427+$C451),INDEX($D$441:$W$441,,$C451)-SUM($D451:AY451),INDEX($D$441:$W$441,,$C451)/$G$427)))</f>
        <v>0</v>
      </c>
      <c r="BA451" s="18">
        <f>IF($G$427="n/a",0,IF(BA$429&lt;=$C451,0,IF(BA$429&gt;($G$427+$C451),INDEX($D$441:$W$441,,$C451)-SUM($D451:AZ451),INDEX($D$441:$W$441,,$C451)/$G$427)))</f>
        <v>0</v>
      </c>
      <c r="BB451" s="18">
        <f>IF($G$427="n/a",0,IF(BB$429&lt;=$C451,0,IF(BB$429&gt;($G$427+$C451),INDEX($D$441:$W$441,,$C451)-SUM($D451:BA451),INDEX($D$441:$W$441,,$C451)/$G$427)))</f>
        <v>0</v>
      </c>
      <c r="BC451" s="18">
        <f>IF($G$427="n/a",0,IF(BC$429&lt;=$C451,0,IF(BC$429&gt;($G$427+$C451),INDEX($D$441:$W$441,,$C451)-SUM($D451:BB451),INDEX($D$441:$W$441,,$C451)/$G$427)))</f>
        <v>0</v>
      </c>
      <c r="BD451" s="18">
        <f>IF($G$427="n/a",0,IF(BD$429&lt;=$C451,0,IF(BD$429&gt;($G$427+$C451),INDEX($D$441:$W$441,,$C451)-SUM($D451:BC451),INDEX($D$441:$W$441,,$C451)/$G$427)))</f>
        <v>0</v>
      </c>
      <c r="BE451" s="18">
        <f>IF($G$427="n/a",0,IF(BE$429&lt;=$C451,0,IF(BE$429&gt;($G$427+$C451),INDEX($D$441:$W$441,,$C451)-SUM($D451:BD451),INDEX($D$441:$W$441,,$C451)/$G$427)))</f>
        <v>0</v>
      </c>
      <c r="BF451" s="18">
        <f>IF($G$427="n/a",0,IF(BF$429&lt;=$C451,0,IF(BF$429&gt;($G$427+$C451),INDEX($D$441:$W$441,,$C451)-SUM($D451:BE451),INDEX($D$441:$W$441,,$C451)/$G$427)))</f>
        <v>0</v>
      </c>
      <c r="BG451" s="18">
        <f>IF($G$427="n/a",0,IF(BG$429&lt;=$C451,0,IF(BG$429&gt;($G$427+$C451),INDEX($D$441:$W$441,,$C451)-SUM($D451:BF451),INDEX($D$441:$W$441,,$C451)/$G$427)))</f>
        <v>0</v>
      </c>
      <c r="BH451" s="18">
        <f>IF($G$427="n/a",0,IF(BH$429&lt;=$C451,0,IF(BH$429&gt;($G$427+$C451),INDEX($D$441:$W$441,,$C451)-SUM($D451:BG451),INDEX($D$441:$W$441,,$C451)/$G$427)))</f>
        <v>0</v>
      </c>
      <c r="BI451" s="18">
        <f>IF($G$427="n/a",0,IF(BI$429&lt;=$C451,0,IF(BI$429&gt;($G$427+$C451),INDEX($D$441:$W$441,,$C451)-SUM($D451:BH451),INDEX($D$441:$W$441,,$C451)/$G$427)))</f>
        <v>0</v>
      </c>
      <c r="BJ451" s="18">
        <f>IF($G$427="n/a",0,IF(BJ$429&lt;=$C451,0,IF(BJ$429&gt;($G$427+$C451),INDEX($D$441:$W$441,,$C451)-SUM($D451:BI451),INDEX($D$441:$W$441,,$C451)/$G$427)))</f>
        <v>0</v>
      </c>
      <c r="BK451" s="18">
        <f>IF($G$427="n/a",0,IF(BK$429&lt;=$C451,0,IF(BK$429&gt;($G$427+$C451),INDEX($D$441:$W$441,,$C451)-SUM($D451:BJ451),INDEX($D$441:$W$441,,$C451)/$G$427)))</f>
        <v>0</v>
      </c>
      <c r="BL451" s="18">
        <f>IF($G$427="n/a",0,IF(BL$429&lt;=$C451,0,IF(BL$429&gt;($G$427+$C451),INDEX($D$441:$W$441,,$C451)-SUM($D451:BK451),INDEX($D$441:$W$441,,$C451)/$G$427)))</f>
        <v>0</v>
      </c>
      <c r="BM451" s="18">
        <f>IF($G$427="n/a",0,IF(BM$429&lt;=$C451,0,IF(BM$429&gt;($G$427+$C451),INDEX($D$441:$W$441,,$C451)-SUM($D451:BL451),INDEX($D$441:$W$441,,$C451)/$G$427)))</f>
        <v>0</v>
      </c>
      <c r="BN451" s="18">
        <f>IF($G$427="n/a",0,IF(BN$429&lt;=$C451,0,IF(BN$429&gt;($G$427+$C451),INDEX($D$441:$W$441,,$C451)-SUM($D451:BM451),INDEX($D$441:$W$441,,$C451)/$G$427)))</f>
        <v>0</v>
      </c>
      <c r="BO451" s="18">
        <f>IF($G$427="n/a",0,IF(BO$429&lt;=$C451,0,IF(BO$429&gt;($G$427+$C451),INDEX($D$441:$W$441,,$C451)-SUM($D451:BN451),INDEX($D$441:$W$441,,$C451)/$G$427)))</f>
        <v>0</v>
      </c>
      <c r="BP451" s="18">
        <f>IF($G$427="n/a",0,IF(BP$429&lt;=$C451,0,IF(BP$429&gt;($G$427+$C451),INDEX($D$441:$W$441,,$C451)-SUM($D451:BO451),INDEX($D$441:$W$441,,$C451)/$G$427)))</f>
        <v>0</v>
      </c>
      <c r="BQ451" s="18">
        <f>IF($G$427="n/a",0,IF(BQ$429&lt;=$C451,0,IF(BQ$429&gt;($G$427+$C451),INDEX($D$441:$W$441,,$C451)-SUM($D451:BP451),INDEX($D$441:$W$441,,$C451)/$G$427)))</f>
        <v>0</v>
      </c>
      <c r="BR451" s="18">
        <f>IF($G$427="n/a",0,IF(BR$429&lt;=$C451,0,IF(BR$429&gt;($G$427+$C451),INDEX($D$441:$W$441,,$C451)-SUM($D451:BQ451),INDEX($D$441:$W$441,,$C451)/$G$427)))</f>
        <v>0</v>
      </c>
      <c r="BS451" s="18">
        <f>IF($G$427="n/a",0,IF(BS$429&lt;=$C451,0,IF(BS$429&gt;($G$427+$C451),INDEX($D$441:$W$441,,$C451)-SUM($D451:BR451),INDEX($D$441:$W$441,,$C451)/$G$427)))</f>
        <v>0</v>
      </c>
    </row>
    <row r="452" spans="2:71">
      <c r="B452" s="24">
        <v>2019</v>
      </c>
      <c r="C452" s="24">
        <v>9</v>
      </c>
      <c r="E452" s="18">
        <f>IF($G$427="n/a",0,IF(E$429&lt;=$C452,0,IF(E$429&gt;($G$427+$C452),INDEX($D$441:$W$441,,$C452)-SUM($D452:D452),INDEX($D$441:$W$441,,$C452)/$G$427)))</f>
        <v>0</v>
      </c>
      <c r="F452" s="18">
        <f>IF($G$427="n/a",0,IF(F$429&lt;=$C452,0,IF(F$429&gt;($G$427+$C452),INDEX($D$441:$W$441,,$C452)-SUM($D452:E452),INDEX($D$441:$W$441,,$C452)/$G$427)))</f>
        <v>0</v>
      </c>
      <c r="G452" s="18">
        <f>IF($G$427="n/a",0,IF(G$429&lt;=$C452,0,IF(G$429&gt;($G$427+$C452),INDEX($D$441:$W$441,,$C452)-SUM($D452:F452),INDEX($D$441:$W$441,,$C452)/$G$427)))</f>
        <v>0</v>
      </c>
      <c r="H452" s="18">
        <f>IF($G$427="n/a",0,IF(H$429&lt;=$C452,0,IF(H$429&gt;($G$427+$C452),INDEX($D$441:$W$441,,$C452)-SUM($D452:G452),INDEX($D$441:$W$441,,$C452)/$G$427)))</f>
        <v>0</v>
      </c>
      <c r="I452" s="18">
        <f>IF($G$427="n/a",0,IF(I$429&lt;=$C452,0,IF(I$429&gt;($G$427+$C452),INDEX($D$441:$W$441,,$C452)-SUM($D452:H452),INDEX($D$441:$W$441,,$C452)/$G$427)))</f>
        <v>0</v>
      </c>
      <c r="J452" s="18">
        <f>IF($G$427="n/a",0,IF(J$429&lt;=$C452,0,IF(J$429&gt;($G$427+$C452),INDEX($D$441:$W$441,,$C452)-SUM($D452:I452),INDEX($D$441:$W$441,,$C452)/$G$427)))</f>
        <v>0</v>
      </c>
      <c r="K452" s="18">
        <f>IF($G$427="n/a",0,IF(K$429&lt;=$C452,0,IF(K$429&gt;($G$427+$C452),INDEX($D$441:$W$441,,$C452)-SUM($D452:J452),INDEX($D$441:$W$441,,$C452)/$G$427)))</f>
        <v>0</v>
      </c>
      <c r="L452" s="18">
        <f>IF($G$427="n/a",0,IF(L$429&lt;=$C452,0,IF(L$429&gt;($G$427+$C452),INDEX($D$441:$W$441,,$C452)-SUM($D452:K452),INDEX($D$441:$W$441,,$C452)/$G$427)))</f>
        <v>0</v>
      </c>
      <c r="M452" s="18">
        <f>IF($G$427="n/a",0,IF(M$429&lt;=$C452,0,IF(M$429&gt;($G$427+$C452),INDEX($D$441:$W$441,,$C452)-SUM($D452:L452),INDEX($D$441:$W$441,,$C452)/$G$427)))</f>
        <v>0</v>
      </c>
      <c r="N452" s="18">
        <f>IF($G$427="n/a",0,IF(N$429&lt;=$C452,0,IF(N$429&gt;($G$427+$C452),INDEX($D$441:$W$441,,$C452)-SUM($D452:M452),INDEX($D$441:$W$441,,$C452)/$G$427)))</f>
        <v>0</v>
      </c>
      <c r="O452" s="18">
        <f>IF($G$427="n/a",0,IF(O$429&lt;=$C452,0,IF(O$429&gt;($G$427+$C452),INDEX($D$441:$W$441,,$C452)-SUM($D452:N452),INDEX($D$441:$W$441,,$C452)/$G$427)))</f>
        <v>0</v>
      </c>
      <c r="P452" s="195">
        <f>IF($G$427="n/a",0,IF(P$429&lt;=$C452,0,IF(P$429&gt;($G$427+$C452),INDEX($D$441:$W$441,,$C452)-SUM($D452:O452),INDEX($D$441:$W$441,,$C452)/$G$427)))</f>
        <v>0</v>
      </c>
      <c r="Q452" s="18">
        <f>IF($G$427="n/a",0,IF(Q$429&lt;=$C452,0,IF(Q$429&gt;($G$427+$C452),INDEX($D$441:$W$441,,$C452)-SUM($D452:P452),INDEX($D$441:$W$441,,$C452)/$G$427)))</f>
        <v>0</v>
      </c>
      <c r="R452" s="18">
        <f>IF($G$427="n/a",0,IF(R$429&lt;=$C452,0,IF(R$429&gt;($G$427+$C452),INDEX($D$441:$W$441,,$C452)-SUM($D452:Q452),INDEX($D$441:$W$441,,$C452)/$G$427)))</f>
        <v>0</v>
      </c>
      <c r="S452" s="18">
        <f>IF($G$427="n/a",0,IF(S$429&lt;=$C452,0,IF(S$429&gt;($G$427+$C452),INDEX($D$441:$W$441,,$C452)-SUM($D452:R452),INDEX($D$441:$W$441,,$C452)/$G$427)))</f>
        <v>0</v>
      </c>
      <c r="T452" s="18">
        <f>IF($G$427="n/a",0,IF(T$429&lt;=$C452,0,IF(T$429&gt;($G$427+$C452),INDEX($D$441:$W$441,,$C452)-SUM($D452:S452),INDEX($D$441:$W$441,,$C452)/$G$427)))</f>
        <v>0</v>
      </c>
      <c r="U452" s="18">
        <f>IF($G$427="n/a",0,IF(U$429&lt;=$C452,0,IF(U$429&gt;($G$427+$C452),INDEX($D$441:$W$441,,$C452)-SUM($D452:T452),INDEX($D$441:$W$441,,$C452)/$G$427)))</f>
        <v>0</v>
      </c>
      <c r="V452" s="18">
        <f>IF($G$427="n/a",0,IF(V$429&lt;=$C452,0,IF(V$429&gt;($G$427+$C452),INDEX($D$441:$W$441,,$C452)-SUM($D452:U452),INDEX($D$441:$W$441,,$C452)/$G$427)))</f>
        <v>0</v>
      </c>
      <c r="W452" s="18">
        <f>IF($G$427="n/a",0,IF(W$429&lt;=$C452,0,IF(W$429&gt;($G$427+$C452),INDEX($D$441:$W$441,,$C452)-SUM($D452:V452),INDEX($D$441:$W$441,,$C452)/$G$427)))</f>
        <v>0</v>
      </c>
      <c r="X452" s="18">
        <f>IF($G$427="n/a",0,IF(X$429&lt;=$C452,0,IF(X$429&gt;($G$427+$C452),INDEX($D$441:$W$441,,$C452)-SUM($D452:W452),INDEX($D$441:$W$441,,$C452)/$G$427)))</f>
        <v>0</v>
      </c>
      <c r="Y452" s="18">
        <f>IF($G$427="n/a",0,IF(Y$429&lt;=$C452,0,IF(Y$429&gt;($G$427+$C452),INDEX($D$441:$W$441,,$C452)-SUM($D452:X452),INDEX($D$441:$W$441,,$C452)/$G$427)))</f>
        <v>0</v>
      </c>
      <c r="Z452" s="18">
        <f>IF($G$427="n/a",0,IF(Z$429&lt;=$C452,0,IF(Z$429&gt;($G$427+$C452),INDEX($D$441:$W$441,,$C452)-SUM($D452:Y452),INDEX($D$441:$W$441,,$C452)/$G$427)))</f>
        <v>0</v>
      </c>
      <c r="AA452" s="18">
        <f>IF($G$427="n/a",0,IF(AA$429&lt;=$C452,0,IF(AA$429&gt;($G$427+$C452),INDEX($D$441:$W$441,,$C452)-SUM($D452:Z452),INDEX($D$441:$W$441,,$C452)/$G$427)))</f>
        <v>0</v>
      </c>
      <c r="AB452" s="18">
        <f>IF($G$427="n/a",0,IF(AB$429&lt;=$C452,0,IF(AB$429&gt;($G$427+$C452),INDEX($D$441:$W$441,,$C452)-SUM($D452:AA452),INDEX($D$441:$W$441,,$C452)/$G$427)))</f>
        <v>0</v>
      </c>
      <c r="AC452" s="18">
        <f>IF($G$427="n/a",0,IF(AC$429&lt;=$C452,0,IF(AC$429&gt;($G$427+$C452),INDEX($D$441:$W$441,,$C452)-SUM($D452:AB452),INDEX($D$441:$W$441,,$C452)/$G$427)))</f>
        <v>0</v>
      </c>
      <c r="AD452" s="18">
        <f>IF($G$427="n/a",0,IF(AD$429&lt;=$C452,0,IF(AD$429&gt;($G$427+$C452),INDEX($D$441:$W$441,,$C452)-SUM($D452:AC452),INDEX($D$441:$W$441,,$C452)/$G$427)))</f>
        <v>0</v>
      </c>
      <c r="AE452" s="18">
        <f>IF($G$427="n/a",0,IF(AE$429&lt;=$C452,0,IF(AE$429&gt;($G$427+$C452),INDEX($D$441:$W$441,,$C452)-SUM($D452:AD452),INDEX($D$441:$W$441,,$C452)/$G$427)))</f>
        <v>0</v>
      </c>
      <c r="AF452" s="18">
        <f>IF($G$427="n/a",0,IF(AF$429&lt;=$C452,0,IF(AF$429&gt;($G$427+$C452),INDEX($D$441:$W$441,,$C452)-SUM($D452:AE452),INDEX($D$441:$W$441,,$C452)/$G$427)))</f>
        <v>0</v>
      </c>
      <c r="AG452" s="18">
        <f>IF($G$427="n/a",0,IF(AG$429&lt;=$C452,0,IF(AG$429&gt;($G$427+$C452),INDEX($D$441:$W$441,,$C452)-SUM($D452:AF452),INDEX($D$441:$W$441,,$C452)/$G$427)))</f>
        <v>0</v>
      </c>
      <c r="AH452" s="18">
        <f>IF($G$427="n/a",0,IF(AH$429&lt;=$C452,0,IF(AH$429&gt;($G$427+$C452),INDEX($D$441:$W$441,,$C452)-SUM($D452:AG452),INDEX($D$441:$W$441,,$C452)/$G$427)))</f>
        <v>0</v>
      </c>
      <c r="AI452" s="18">
        <f>IF($G$427="n/a",0,IF(AI$429&lt;=$C452,0,IF(AI$429&gt;($G$427+$C452),INDEX($D$441:$W$441,,$C452)-SUM($D452:AH452),INDEX($D$441:$W$441,,$C452)/$G$427)))</f>
        <v>0</v>
      </c>
      <c r="AJ452" s="18">
        <f>IF($G$427="n/a",0,IF(AJ$429&lt;=$C452,0,IF(AJ$429&gt;($G$427+$C452),INDEX($D$441:$W$441,,$C452)-SUM($D452:AI452),INDEX($D$441:$W$441,,$C452)/$G$427)))</f>
        <v>0</v>
      </c>
      <c r="AK452" s="18">
        <f>IF($G$427="n/a",0,IF(AK$429&lt;=$C452,0,IF(AK$429&gt;($G$427+$C452),INDEX($D$441:$W$441,,$C452)-SUM($D452:AJ452),INDEX($D$441:$W$441,,$C452)/$G$427)))</f>
        <v>0</v>
      </c>
      <c r="AL452" s="18">
        <f>IF($G$427="n/a",0,IF(AL$429&lt;=$C452,0,IF(AL$429&gt;($G$427+$C452),INDEX($D$441:$W$441,,$C452)-SUM($D452:AK452),INDEX($D$441:$W$441,,$C452)/$G$427)))</f>
        <v>0</v>
      </c>
      <c r="AM452" s="18">
        <f>IF($G$427="n/a",0,IF(AM$429&lt;=$C452,0,IF(AM$429&gt;($G$427+$C452),INDEX($D$441:$W$441,,$C452)-SUM($D452:AL452),INDEX($D$441:$W$441,,$C452)/$G$427)))</f>
        <v>0</v>
      </c>
      <c r="AN452" s="18">
        <f>IF($G$427="n/a",0,IF(AN$429&lt;=$C452,0,IF(AN$429&gt;($G$427+$C452),INDEX($D$441:$W$441,,$C452)-SUM($D452:AM452),INDEX($D$441:$W$441,,$C452)/$G$427)))</f>
        <v>0</v>
      </c>
      <c r="AO452" s="18">
        <f>IF($G$427="n/a",0,IF(AO$429&lt;=$C452,0,IF(AO$429&gt;($G$427+$C452),INDEX($D$441:$W$441,,$C452)-SUM($D452:AN452),INDEX($D$441:$W$441,,$C452)/$G$427)))</f>
        <v>0</v>
      </c>
      <c r="AP452" s="18">
        <f>IF($G$427="n/a",0,IF(AP$429&lt;=$C452,0,IF(AP$429&gt;($G$427+$C452),INDEX($D$441:$W$441,,$C452)-SUM($D452:AO452),INDEX($D$441:$W$441,,$C452)/$G$427)))</f>
        <v>0</v>
      </c>
      <c r="AQ452" s="18">
        <f>IF($G$427="n/a",0,IF(AQ$429&lt;=$C452,0,IF(AQ$429&gt;($G$427+$C452),INDEX($D$441:$W$441,,$C452)-SUM($D452:AP452),INDEX($D$441:$W$441,,$C452)/$G$427)))</f>
        <v>0</v>
      </c>
      <c r="AR452" s="18">
        <f>IF($G$427="n/a",0,IF(AR$429&lt;=$C452,0,IF(AR$429&gt;($G$427+$C452),INDEX($D$441:$W$441,,$C452)-SUM($D452:AQ452),INDEX($D$441:$W$441,,$C452)/$G$427)))</f>
        <v>0</v>
      </c>
      <c r="AS452" s="18">
        <f>IF($G$427="n/a",0,IF(AS$429&lt;=$C452,0,IF(AS$429&gt;($G$427+$C452),INDEX($D$441:$W$441,,$C452)-SUM($D452:AR452),INDEX($D$441:$W$441,,$C452)/$G$427)))</f>
        <v>0</v>
      </c>
      <c r="AT452" s="18">
        <f>IF($G$427="n/a",0,IF(AT$429&lt;=$C452,0,IF(AT$429&gt;($G$427+$C452),INDEX($D$441:$W$441,,$C452)-SUM($D452:AS452),INDEX($D$441:$W$441,,$C452)/$G$427)))</f>
        <v>0</v>
      </c>
      <c r="AU452" s="18">
        <f>IF($G$427="n/a",0,IF(AU$429&lt;=$C452,0,IF(AU$429&gt;($G$427+$C452),INDEX($D$441:$W$441,,$C452)-SUM($D452:AT452),INDEX($D$441:$W$441,,$C452)/$G$427)))</f>
        <v>0</v>
      </c>
      <c r="AV452" s="18">
        <f>IF($G$427="n/a",0,IF(AV$429&lt;=$C452,0,IF(AV$429&gt;($G$427+$C452),INDEX($D$441:$W$441,,$C452)-SUM($D452:AU452),INDEX($D$441:$W$441,,$C452)/$G$427)))</f>
        <v>0</v>
      </c>
      <c r="AW452" s="18">
        <f>IF($G$427="n/a",0,IF(AW$429&lt;=$C452,0,IF(AW$429&gt;($G$427+$C452),INDEX($D$441:$W$441,,$C452)-SUM($D452:AV452),INDEX($D$441:$W$441,,$C452)/$G$427)))</f>
        <v>0</v>
      </c>
      <c r="AX452" s="18">
        <f>IF($G$427="n/a",0,IF(AX$429&lt;=$C452,0,IF(AX$429&gt;($G$427+$C452),INDEX($D$441:$W$441,,$C452)-SUM($D452:AW452),INDEX($D$441:$W$441,,$C452)/$G$427)))</f>
        <v>0</v>
      </c>
      <c r="AY452" s="18">
        <f>IF($G$427="n/a",0,IF(AY$429&lt;=$C452,0,IF(AY$429&gt;($G$427+$C452),INDEX($D$441:$W$441,,$C452)-SUM($D452:AX452),INDEX($D$441:$W$441,,$C452)/$G$427)))</f>
        <v>0</v>
      </c>
      <c r="AZ452" s="18">
        <f>IF($G$427="n/a",0,IF(AZ$429&lt;=$C452,0,IF(AZ$429&gt;($G$427+$C452),INDEX($D$441:$W$441,,$C452)-SUM($D452:AY452),INDEX($D$441:$W$441,,$C452)/$G$427)))</f>
        <v>0</v>
      </c>
      <c r="BA452" s="18">
        <f>IF($G$427="n/a",0,IF(BA$429&lt;=$C452,0,IF(BA$429&gt;($G$427+$C452),INDEX($D$441:$W$441,,$C452)-SUM($D452:AZ452),INDEX($D$441:$W$441,,$C452)/$G$427)))</f>
        <v>0</v>
      </c>
      <c r="BB452" s="18">
        <f>IF($G$427="n/a",0,IF(BB$429&lt;=$C452,0,IF(BB$429&gt;($G$427+$C452),INDEX($D$441:$W$441,,$C452)-SUM($D452:BA452),INDEX($D$441:$W$441,,$C452)/$G$427)))</f>
        <v>0</v>
      </c>
      <c r="BC452" s="18">
        <f>IF($G$427="n/a",0,IF(BC$429&lt;=$C452,0,IF(BC$429&gt;($G$427+$C452),INDEX($D$441:$W$441,,$C452)-SUM($D452:BB452),INDEX($D$441:$W$441,,$C452)/$G$427)))</f>
        <v>0</v>
      </c>
      <c r="BD452" s="18">
        <f>IF($G$427="n/a",0,IF(BD$429&lt;=$C452,0,IF(BD$429&gt;($G$427+$C452),INDEX($D$441:$W$441,,$C452)-SUM($D452:BC452),INDEX($D$441:$W$441,,$C452)/$G$427)))</f>
        <v>0</v>
      </c>
      <c r="BE452" s="18">
        <f>IF($G$427="n/a",0,IF(BE$429&lt;=$C452,0,IF(BE$429&gt;($G$427+$C452),INDEX($D$441:$W$441,,$C452)-SUM($D452:BD452),INDEX($D$441:$W$441,,$C452)/$G$427)))</f>
        <v>0</v>
      </c>
      <c r="BF452" s="18">
        <f>IF($G$427="n/a",0,IF(BF$429&lt;=$C452,0,IF(BF$429&gt;($G$427+$C452),INDEX($D$441:$W$441,,$C452)-SUM($D452:BE452),INDEX($D$441:$W$441,,$C452)/$G$427)))</f>
        <v>0</v>
      </c>
      <c r="BG452" s="18">
        <f>IF($G$427="n/a",0,IF(BG$429&lt;=$C452,0,IF(BG$429&gt;($G$427+$C452),INDEX($D$441:$W$441,,$C452)-SUM($D452:BF452),INDEX($D$441:$W$441,,$C452)/$G$427)))</f>
        <v>0</v>
      </c>
      <c r="BH452" s="18">
        <f>IF($G$427="n/a",0,IF(BH$429&lt;=$C452,0,IF(BH$429&gt;($G$427+$C452),INDEX($D$441:$W$441,,$C452)-SUM($D452:BG452),INDEX($D$441:$W$441,,$C452)/$G$427)))</f>
        <v>0</v>
      </c>
      <c r="BI452" s="18">
        <f>IF($G$427="n/a",0,IF(BI$429&lt;=$C452,0,IF(BI$429&gt;($G$427+$C452),INDEX($D$441:$W$441,,$C452)-SUM($D452:BH452),INDEX($D$441:$W$441,,$C452)/$G$427)))</f>
        <v>0</v>
      </c>
      <c r="BJ452" s="18">
        <f>IF($G$427="n/a",0,IF(BJ$429&lt;=$C452,0,IF(BJ$429&gt;($G$427+$C452),INDEX($D$441:$W$441,,$C452)-SUM($D452:BI452),INDEX($D$441:$W$441,,$C452)/$G$427)))</f>
        <v>0</v>
      </c>
      <c r="BK452" s="18">
        <f>IF($G$427="n/a",0,IF(BK$429&lt;=$C452,0,IF(BK$429&gt;($G$427+$C452),INDEX($D$441:$W$441,,$C452)-SUM($D452:BJ452),INDEX($D$441:$W$441,,$C452)/$G$427)))</f>
        <v>0</v>
      </c>
      <c r="BL452" s="18">
        <f>IF($G$427="n/a",0,IF(BL$429&lt;=$C452,0,IF(BL$429&gt;($G$427+$C452),INDEX($D$441:$W$441,,$C452)-SUM($D452:BK452),INDEX($D$441:$W$441,,$C452)/$G$427)))</f>
        <v>0</v>
      </c>
      <c r="BM452" s="18">
        <f>IF($G$427="n/a",0,IF(BM$429&lt;=$C452,0,IF(BM$429&gt;($G$427+$C452),INDEX($D$441:$W$441,,$C452)-SUM($D452:BL452),INDEX($D$441:$W$441,,$C452)/$G$427)))</f>
        <v>0</v>
      </c>
      <c r="BN452" s="18">
        <f>IF($G$427="n/a",0,IF(BN$429&lt;=$C452,0,IF(BN$429&gt;($G$427+$C452),INDEX($D$441:$W$441,,$C452)-SUM($D452:BM452),INDEX($D$441:$W$441,,$C452)/$G$427)))</f>
        <v>0</v>
      </c>
      <c r="BO452" s="18">
        <f>IF($G$427="n/a",0,IF(BO$429&lt;=$C452,0,IF(BO$429&gt;($G$427+$C452),INDEX($D$441:$W$441,,$C452)-SUM($D452:BN452),INDEX($D$441:$W$441,,$C452)/$G$427)))</f>
        <v>0</v>
      </c>
      <c r="BP452" s="18">
        <f>IF($G$427="n/a",0,IF(BP$429&lt;=$C452,0,IF(BP$429&gt;($G$427+$C452),INDEX($D$441:$W$441,,$C452)-SUM($D452:BO452),INDEX($D$441:$W$441,,$C452)/$G$427)))</f>
        <v>0</v>
      </c>
      <c r="BQ452" s="18">
        <f>IF($G$427="n/a",0,IF(BQ$429&lt;=$C452,0,IF(BQ$429&gt;($G$427+$C452),INDEX($D$441:$W$441,,$C452)-SUM($D452:BP452),INDEX($D$441:$W$441,,$C452)/$G$427)))</f>
        <v>0</v>
      </c>
      <c r="BR452" s="18">
        <f>IF($G$427="n/a",0,IF(BR$429&lt;=$C452,0,IF(BR$429&gt;($G$427+$C452),INDEX($D$441:$W$441,,$C452)-SUM($D452:BQ452),INDEX($D$441:$W$441,,$C452)/$G$427)))</f>
        <v>0</v>
      </c>
      <c r="BS452" s="18">
        <f>IF($G$427="n/a",0,IF(BS$429&lt;=$C452,0,IF(BS$429&gt;($G$427+$C452),INDEX($D$441:$W$441,,$C452)-SUM($D452:BR452),INDEX($D$441:$W$441,,$C452)/$G$427)))</f>
        <v>0</v>
      </c>
    </row>
    <row r="453" spans="2:71">
      <c r="B453" s="24">
        <v>2020</v>
      </c>
      <c r="C453" s="24">
        <v>10</v>
      </c>
      <c r="E453" s="18">
        <f>IF($G$427="n/a",0,IF(E$429&lt;=$C453,0,IF(E$429&gt;($G$427+$C453),INDEX($D$441:$W$441,,$C453)-SUM($D453:D453),INDEX($D$441:$W$441,,$C453)/$G$427)))</f>
        <v>0</v>
      </c>
      <c r="F453" s="18">
        <f>IF($G$427="n/a",0,IF(F$429&lt;=$C453,0,IF(F$429&gt;($G$427+$C453),INDEX($D$441:$W$441,,$C453)-SUM($D453:E453),INDEX($D$441:$W$441,,$C453)/$G$427)))</f>
        <v>0</v>
      </c>
      <c r="G453" s="18">
        <f>IF($G$427="n/a",0,IF(G$429&lt;=$C453,0,IF(G$429&gt;($G$427+$C453),INDEX($D$441:$W$441,,$C453)-SUM($D453:F453),INDEX($D$441:$W$441,,$C453)/$G$427)))</f>
        <v>0</v>
      </c>
      <c r="H453" s="18">
        <f>IF($G$427="n/a",0,IF(H$429&lt;=$C453,0,IF(H$429&gt;($G$427+$C453),INDEX($D$441:$W$441,,$C453)-SUM($D453:G453),INDEX($D$441:$W$441,,$C453)/$G$427)))</f>
        <v>0</v>
      </c>
      <c r="I453" s="18">
        <f>IF($G$427="n/a",0,IF(I$429&lt;=$C453,0,IF(I$429&gt;($G$427+$C453),INDEX($D$441:$W$441,,$C453)-SUM($D453:H453),INDEX($D$441:$W$441,,$C453)/$G$427)))</f>
        <v>0</v>
      </c>
      <c r="J453" s="18">
        <f>IF($G$427="n/a",0,IF(J$429&lt;=$C453,0,IF(J$429&gt;($G$427+$C453),INDEX($D$441:$W$441,,$C453)-SUM($D453:I453),INDEX($D$441:$W$441,,$C453)/$G$427)))</f>
        <v>0</v>
      </c>
      <c r="K453" s="18">
        <f>IF($G$427="n/a",0,IF(K$429&lt;=$C453,0,IF(K$429&gt;($G$427+$C453),INDEX($D$441:$W$441,,$C453)-SUM($D453:J453),INDEX($D$441:$W$441,,$C453)/$G$427)))</f>
        <v>0</v>
      </c>
      <c r="L453" s="18">
        <f>IF($G$427="n/a",0,IF(L$429&lt;=$C453,0,IF(L$429&gt;($G$427+$C453),INDEX($D$441:$W$441,,$C453)-SUM($D453:K453),INDEX($D$441:$W$441,,$C453)/$G$427)))</f>
        <v>0</v>
      </c>
      <c r="M453" s="18">
        <f>IF($G$427="n/a",0,IF(M$429&lt;=$C453,0,IF(M$429&gt;($G$427+$C453),INDEX($D$441:$W$441,,$C453)-SUM($D453:L453),INDEX($D$441:$W$441,,$C453)/$G$427)))</f>
        <v>0</v>
      </c>
      <c r="N453" s="18">
        <f>IF($G$427="n/a",0,IF(N$429&lt;=$C453,0,IF(N$429&gt;($G$427+$C453),INDEX($D$441:$W$441,,$C453)-SUM($D453:M453),INDEX($D$441:$W$441,,$C453)/$G$427)))</f>
        <v>0</v>
      </c>
      <c r="O453" s="18">
        <f>IF($G$427="n/a",0,IF(O$429&lt;=$C453,0,IF(O$429&gt;($G$427+$C453),INDEX($D$441:$W$441,,$C453)-SUM($D453:N453),INDEX($D$441:$W$441,,$C453)/$G$427)))</f>
        <v>0</v>
      </c>
      <c r="P453" s="195">
        <f>IF($G$427="n/a",0,IF(P$429&lt;=$C453,0,IF(P$429&gt;($G$427+$C453),INDEX($D$441:$W$441,,$C453)-SUM($D453:O453),INDEX($D$441:$W$441,,$C453)/$G$427)))</f>
        <v>0</v>
      </c>
      <c r="Q453" s="18">
        <f>IF($G$427="n/a",0,IF(Q$429&lt;=$C453,0,IF(Q$429&gt;($G$427+$C453),INDEX($D$441:$W$441,,$C453)-SUM($D453:P453),INDEX($D$441:$W$441,,$C453)/$G$427)))</f>
        <v>0</v>
      </c>
      <c r="R453" s="18">
        <f>IF($G$427="n/a",0,IF(R$429&lt;=$C453,0,IF(R$429&gt;($G$427+$C453),INDEX($D$441:$W$441,,$C453)-SUM($D453:Q453),INDEX($D$441:$W$441,,$C453)/$G$427)))</f>
        <v>0</v>
      </c>
      <c r="S453" s="18">
        <f>IF($G$427="n/a",0,IF(S$429&lt;=$C453,0,IF(S$429&gt;($G$427+$C453),INDEX($D$441:$W$441,,$C453)-SUM($D453:R453),INDEX($D$441:$W$441,,$C453)/$G$427)))</f>
        <v>0</v>
      </c>
      <c r="T453" s="18">
        <f>IF($G$427="n/a",0,IF(T$429&lt;=$C453,0,IF(T$429&gt;($G$427+$C453),INDEX($D$441:$W$441,,$C453)-SUM($D453:S453),INDEX($D$441:$W$441,,$C453)/$G$427)))</f>
        <v>0</v>
      </c>
      <c r="U453" s="18">
        <f>IF($G$427="n/a",0,IF(U$429&lt;=$C453,0,IF(U$429&gt;($G$427+$C453),INDEX($D$441:$W$441,,$C453)-SUM($D453:T453),INDEX($D$441:$W$441,,$C453)/$G$427)))</f>
        <v>0</v>
      </c>
      <c r="V453" s="18">
        <f>IF($G$427="n/a",0,IF(V$429&lt;=$C453,0,IF(V$429&gt;($G$427+$C453),INDEX($D$441:$W$441,,$C453)-SUM($D453:U453),INDEX($D$441:$W$441,,$C453)/$G$427)))</f>
        <v>0</v>
      </c>
      <c r="W453" s="18">
        <f>IF($G$427="n/a",0,IF(W$429&lt;=$C453,0,IF(W$429&gt;($G$427+$C453),INDEX($D$441:$W$441,,$C453)-SUM($D453:V453),INDEX($D$441:$W$441,,$C453)/$G$427)))</f>
        <v>0</v>
      </c>
      <c r="X453" s="18">
        <f>IF($G$427="n/a",0,IF(X$429&lt;=$C453,0,IF(X$429&gt;($G$427+$C453),INDEX($D$441:$W$441,,$C453)-SUM($D453:W453),INDEX($D$441:$W$441,,$C453)/$G$427)))</f>
        <v>0</v>
      </c>
      <c r="Y453" s="18">
        <f>IF($G$427="n/a",0,IF(Y$429&lt;=$C453,0,IF(Y$429&gt;($G$427+$C453),INDEX($D$441:$W$441,,$C453)-SUM($D453:X453),INDEX($D$441:$W$441,,$C453)/$G$427)))</f>
        <v>0</v>
      </c>
      <c r="Z453" s="18">
        <f>IF($G$427="n/a",0,IF(Z$429&lt;=$C453,0,IF(Z$429&gt;($G$427+$C453),INDEX($D$441:$W$441,,$C453)-SUM($D453:Y453),INDEX($D$441:$W$441,,$C453)/$G$427)))</f>
        <v>0</v>
      </c>
      <c r="AA453" s="18">
        <f>IF($G$427="n/a",0,IF(AA$429&lt;=$C453,0,IF(AA$429&gt;($G$427+$C453),INDEX($D$441:$W$441,,$C453)-SUM($D453:Z453),INDEX($D$441:$W$441,,$C453)/$G$427)))</f>
        <v>0</v>
      </c>
      <c r="AB453" s="18">
        <f>IF($G$427="n/a",0,IF(AB$429&lt;=$C453,0,IF(AB$429&gt;($G$427+$C453),INDEX($D$441:$W$441,,$C453)-SUM($D453:AA453),INDEX($D$441:$W$441,,$C453)/$G$427)))</f>
        <v>0</v>
      </c>
      <c r="AC453" s="18">
        <f>IF($G$427="n/a",0,IF(AC$429&lt;=$C453,0,IF(AC$429&gt;($G$427+$C453),INDEX($D$441:$W$441,,$C453)-SUM($D453:AB453),INDEX($D$441:$W$441,,$C453)/$G$427)))</f>
        <v>0</v>
      </c>
      <c r="AD453" s="18">
        <f>IF($G$427="n/a",0,IF(AD$429&lt;=$C453,0,IF(AD$429&gt;($G$427+$C453),INDEX($D$441:$W$441,,$C453)-SUM($D453:AC453),INDEX($D$441:$W$441,,$C453)/$G$427)))</f>
        <v>0</v>
      </c>
      <c r="AE453" s="18">
        <f>IF($G$427="n/a",0,IF(AE$429&lt;=$C453,0,IF(AE$429&gt;($G$427+$C453),INDEX($D$441:$W$441,,$C453)-SUM($D453:AD453),INDEX($D$441:$W$441,,$C453)/$G$427)))</f>
        <v>0</v>
      </c>
      <c r="AF453" s="18">
        <f>IF($G$427="n/a",0,IF(AF$429&lt;=$C453,0,IF(AF$429&gt;($G$427+$C453),INDEX($D$441:$W$441,,$C453)-SUM($D453:AE453),INDEX($D$441:$W$441,,$C453)/$G$427)))</f>
        <v>0</v>
      </c>
      <c r="AG453" s="18">
        <f>IF($G$427="n/a",0,IF(AG$429&lt;=$C453,0,IF(AG$429&gt;($G$427+$C453),INDEX($D$441:$W$441,,$C453)-SUM($D453:AF453),INDEX($D$441:$W$441,,$C453)/$G$427)))</f>
        <v>0</v>
      </c>
      <c r="AH453" s="18">
        <f>IF($G$427="n/a",0,IF(AH$429&lt;=$C453,0,IF(AH$429&gt;($G$427+$C453),INDEX($D$441:$W$441,,$C453)-SUM($D453:AG453),INDEX($D$441:$W$441,,$C453)/$G$427)))</f>
        <v>0</v>
      </c>
      <c r="AI453" s="18">
        <f>IF($G$427="n/a",0,IF(AI$429&lt;=$C453,0,IF(AI$429&gt;($G$427+$C453),INDEX($D$441:$W$441,,$C453)-SUM($D453:AH453),INDEX($D$441:$W$441,,$C453)/$G$427)))</f>
        <v>0</v>
      </c>
      <c r="AJ453" s="18">
        <f>IF($G$427="n/a",0,IF(AJ$429&lt;=$C453,0,IF(AJ$429&gt;($G$427+$C453),INDEX($D$441:$W$441,,$C453)-SUM($D453:AI453),INDEX($D$441:$W$441,,$C453)/$G$427)))</f>
        <v>0</v>
      </c>
      <c r="AK453" s="18">
        <f>IF($G$427="n/a",0,IF(AK$429&lt;=$C453,0,IF(AK$429&gt;($G$427+$C453),INDEX($D$441:$W$441,,$C453)-SUM($D453:AJ453),INDEX($D$441:$W$441,,$C453)/$G$427)))</f>
        <v>0</v>
      </c>
      <c r="AL453" s="18">
        <f>IF($G$427="n/a",0,IF(AL$429&lt;=$C453,0,IF(AL$429&gt;($G$427+$C453),INDEX($D$441:$W$441,,$C453)-SUM($D453:AK453),INDEX($D$441:$W$441,,$C453)/$G$427)))</f>
        <v>0</v>
      </c>
      <c r="AM453" s="18">
        <f>IF($G$427="n/a",0,IF(AM$429&lt;=$C453,0,IF(AM$429&gt;($G$427+$C453),INDEX($D$441:$W$441,,$C453)-SUM($D453:AL453),INDEX($D$441:$W$441,,$C453)/$G$427)))</f>
        <v>0</v>
      </c>
      <c r="AN453" s="18">
        <f>IF($G$427="n/a",0,IF(AN$429&lt;=$C453,0,IF(AN$429&gt;($G$427+$C453),INDEX($D$441:$W$441,,$C453)-SUM($D453:AM453),INDEX($D$441:$W$441,,$C453)/$G$427)))</f>
        <v>0</v>
      </c>
      <c r="AO453" s="18">
        <f>IF($G$427="n/a",0,IF(AO$429&lt;=$C453,0,IF(AO$429&gt;($G$427+$C453),INDEX($D$441:$W$441,,$C453)-SUM($D453:AN453),INDEX($D$441:$W$441,,$C453)/$G$427)))</f>
        <v>0</v>
      </c>
      <c r="AP453" s="18">
        <f>IF($G$427="n/a",0,IF(AP$429&lt;=$C453,0,IF(AP$429&gt;($G$427+$C453),INDEX($D$441:$W$441,,$C453)-SUM($D453:AO453),INDEX($D$441:$W$441,,$C453)/$G$427)))</f>
        <v>0</v>
      </c>
      <c r="AQ453" s="18">
        <f>IF($G$427="n/a",0,IF(AQ$429&lt;=$C453,0,IF(AQ$429&gt;($G$427+$C453),INDEX($D$441:$W$441,,$C453)-SUM($D453:AP453),INDEX($D$441:$W$441,,$C453)/$G$427)))</f>
        <v>0</v>
      </c>
      <c r="AR453" s="18">
        <f>IF($G$427="n/a",0,IF(AR$429&lt;=$C453,0,IF(AR$429&gt;($G$427+$C453),INDEX($D$441:$W$441,,$C453)-SUM($D453:AQ453),INDEX($D$441:$W$441,,$C453)/$G$427)))</f>
        <v>0</v>
      </c>
      <c r="AS453" s="18">
        <f>IF($G$427="n/a",0,IF(AS$429&lt;=$C453,0,IF(AS$429&gt;($G$427+$C453),INDEX($D$441:$W$441,,$C453)-SUM($D453:AR453),INDEX($D$441:$W$441,,$C453)/$G$427)))</f>
        <v>0</v>
      </c>
      <c r="AT453" s="18">
        <f>IF($G$427="n/a",0,IF(AT$429&lt;=$C453,0,IF(AT$429&gt;($G$427+$C453),INDEX($D$441:$W$441,,$C453)-SUM($D453:AS453),INDEX($D$441:$W$441,,$C453)/$G$427)))</f>
        <v>0</v>
      </c>
      <c r="AU453" s="18">
        <f>IF($G$427="n/a",0,IF(AU$429&lt;=$C453,0,IF(AU$429&gt;($G$427+$C453),INDEX($D$441:$W$441,,$C453)-SUM($D453:AT453),INDEX($D$441:$W$441,,$C453)/$G$427)))</f>
        <v>0</v>
      </c>
      <c r="AV453" s="18">
        <f>IF($G$427="n/a",0,IF(AV$429&lt;=$C453,0,IF(AV$429&gt;($G$427+$C453),INDEX($D$441:$W$441,,$C453)-SUM($D453:AU453),INDEX($D$441:$W$441,,$C453)/$G$427)))</f>
        <v>0</v>
      </c>
      <c r="AW453" s="18">
        <f>IF($G$427="n/a",0,IF(AW$429&lt;=$C453,0,IF(AW$429&gt;($G$427+$C453),INDEX($D$441:$W$441,,$C453)-SUM($D453:AV453),INDEX($D$441:$W$441,,$C453)/$G$427)))</f>
        <v>0</v>
      </c>
      <c r="AX453" s="18">
        <f>IF($G$427="n/a",0,IF(AX$429&lt;=$C453,0,IF(AX$429&gt;($G$427+$C453),INDEX($D$441:$W$441,,$C453)-SUM($D453:AW453),INDEX($D$441:$W$441,,$C453)/$G$427)))</f>
        <v>0</v>
      </c>
      <c r="AY453" s="18">
        <f>IF($G$427="n/a",0,IF(AY$429&lt;=$C453,0,IF(AY$429&gt;($G$427+$C453),INDEX($D$441:$W$441,,$C453)-SUM($D453:AX453),INDEX($D$441:$W$441,,$C453)/$G$427)))</f>
        <v>0</v>
      </c>
      <c r="AZ453" s="18">
        <f>IF($G$427="n/a",0,IF(AZ$429&lt;=$C453,0,IF(AZ$429&gt;($G$427+$C453),INDEX($D$441:$W$441,,$C453)-SUM($D453:AY453),INDEX($D$441:$W$441,,$C453)/$G$427)))</f>
        <v>0</v>
      </c>
      <c r="BA453" s="18">
        <f>IF($G$427="n/a",0,IF(BA$429&lt;=$C453,0,IF(BA$429&gt;($G$427+$C453),INDEX($D$441:$W$441,,$C453)-SUM($D453:AZ453),INDEX($D$441:$W$441,,$C453)/$G$427)))</f>
        <v>0</v>
      </c>
      <c r="BB453" s="18">
        <f>IF($G$427="n/a",0,IF(BB$429&lt;=$C453,0,IF(BB$429&gt;($G$427+$C453),INDEX($D$441:$W$441,,$C453)-SUM($D453:BA453),INDEX($D$441:$W$441,,$C453)/$G$427)))</f>
        <v>0</v>
      </c>
      <c r="BC453" s="18">
        <f>IF($G$427="n/a",0,IF(BC$429&lt;=$C453,0,IF(BC$429&gt;($G$427+$C453),INDEX($D$441:$W$441,,$C453)-SUM($D453:BB453),INDEX($D$441:$W$441,,$C453)/$G$427)))</f>
        <v>0</v>
      </c>
      <c r="BD453" s="18">
        <f>IF($G$427="n/a",0,IF(BD$429&lt;=$C453,0,IF(BD$429&gt;($G$427+$C453),INDEX($D$441:$W$441,,$C453)-SUM($D453:BC453),INDEX($D$441:$W$441,,$C453)/$G$427)))</f>
        <v>0</v>
      </c>
      <c r="BE453" s="18">
        <f>IF($G$427="n/a",0,IF(BE$429&lt;=$C453,0,IF(BE$429&gt;($G$427+$C453),INDEX($D$441:$W$441,,$C453)-SUM($D453:BD453),INDEX($D$441:$W$441,,$C453)/$G$427)))</f>
        <v>0</v>
      </c>
      <c r="BF453" s="18">
        <f>IF($G$427="n/a",0,IF(BF$429&lt;=$C453,0,IF(BF$429&gt;($G$427+$C453),INDEX($D$441:$W$441,,$C453)-SUM($D453:BE453),INDEX($D$441:$W$441,,$C453)/$G$427)))</f>
        <v>0</v>
      </c>
      <c r="BG453" s="18">
        <f>IF($G$427="n/a",0,IF(BG$429&lt;=$C453,0,IF(BG$429&gt;($G$427+$C453),INDEX($D$441:$W$441,,$C453)-SUM($D453:BF453),INDEX($D$441:$W$441,,$C453)/$G$427)))</f>
        <v>0</v>
      </c>
      <c r="BH453" s="18">
        <f>IF($G$427="n/a",0,IF(BH$429&lt;=$C453,0,IF(BH$429&gt;($G$427+$C453),INDEX($D$441:$W$441,,$C453)-SUM($D453:BG453),INDEX($D$441:$W$441,,$C453)/$G$427)))</f>
        <v>0</v>
      </c>
      <c r="BI453" s="18">
        <f>IF($G$427="n/a",0,IF(BI$429&lt;=$C453,0,IF(BI$429&gt;($G$427+$C453),INDEX($D$441:$W$441,,$C453)-SUM($D453:BH453),INDEX($D$441:$W$441,,$C453)/$G$427)))</f>
        <v>0</v>
      </c>
      <c r="BJ453" s="18">
        <f>IF($G$427="n/a",0,IF(BJ$429&lt;=$C453,0,IF(BJ$429&gt;($G$427+$C453),INDEX($D$441:$W$441,,$C453)-SUM($D453:BI453),INDEX($D$441:$W$441,,$C453)/$G$427)))</f>
        <v>0</v>
      </c>
      <c r="BK453" s="18">
        <f>IF($G$427="n/a",0,IF(BK$429&lt;=$C453,0,IF(BK$429&gt;($G$427+$C453),INDEX($D$441:$W$441,,$C453)-SUM($D453:BJ453),INDEX($D$441:$W$441,,$C453)/$G$427)))</f>
        <v>0</v>
      </c>
      <c r="BL453" s="18">
        <f>IF($G$427="n/a",0,IF(BL$429&lt;=$C453,0,IF(BL$429&gt;($G$427+$C453),INDEX($D$441:$W$441,,$C453)-SUM($D453:BK453),INDEX($D$441:$W$441,,$C453)/$G$427)))</f>
        <v>0</v>
      </c>
      <c r="BM453" s="18">
        <f>IF($G$427="n/a",0,IF(BM$429&lt;=$C453,0,IF(BM$429&gt;($G$427+$C453),INDEX($D$441:$W$441,,$C453)-SUM($D453:BL453),INDEX($D$441:$W$441,,$C453)/$G$427)))</f>
        <v>0</v>
      </c>
      <c r="BN453" s="18">
        <f>IF($G$427="n/a",0,IF(BN$429&lt;=$C453,0,IF(BN$429&gt;($G$427+$C453),INDEX($D$441:$W$441,,$C453)-SUM($D453:BM453),INDEX($D$441:$W$441,,$C453)/$G$427)))</f>
        <v>0</v>
      </c>
      <c r="BO453" s="18">
        <f>IF($G$427="n/a",0,IF(BO$429&lt;=$C453,0,IF(BO$429&gt;($G$427+$C453),INDEX($D$441:$W$441,,$C453)-SUM($D453:BN453),INDEX($D$441:$W$441,,$C453)/$G$427)))</f>
        <v>0</v>
      </c>
      <c r="BP453" s="18">
        <f>IF($G$427="n/a",0,IF(BP$429&lt;=$C453,0,IF(BP$429&gt;($G$427+$C453),INDEX($D$441:$W$441,,$C453)-SUM($D453:BO453),INDEX($D$441:$W$441,,$C453)/$G$427)))</f>
        <v>0</v>
      </c>
      <c r="BQ453" s="18">
        <f>IF($G$427="n/a",0,IF(BQ$429&lt;=$C453,0,IF(BQ$429&gt;($G$427+$C453),INDEX($D$441:$W$441,,$C453)-SUM($D453:BP453),INDEX($D$441:$W$441,,$C453)/$G$427)))</f>
        <v>0</v>
      </c>
      <c r="BR453" s="18">
        <f>IF($G$427="n/a",0,IF(BR$429&lt;=$C453,0,IF(BR$429&gt;($G$427+$C453),INDEX($D$441:$W$441,,$C453)-SUM($D453:BQ453),INDEX($D$441:$W$441,,$C453)/$G$427)))</f>
        <v>0</v>
      </c>
      <c r="BS453" s="18">
        <f>IF($G$427="n/a",0,IF(BS$429&lt;=$C453,0,IF(BS$429&gt;($G$427+$C453),INDEX($D$441:$W$441,,$C453)-SUM($D453:BR453),INDEX($D$441:$W$441,,$C453)/$G$427)))</f>
        <v>0</v>
      </c>
    </row>
    <row r="454" spans="2:71" outlineLevel="1">
      <c r="B454" s="24">
        <v>2021</v>
      </c>
      <c r="C454" s="24">
        <v>11</v>
      </c>
      <c r="E454" s="26">
        <f>IF($H$427="n/a",0,IF(E$429&lt;=$C454,0,IF(E$429&gt;($H$427+$C454),INDEX($D$441:$W$441,,$C454)-SUM($D454:D454),INDEX($D$441:$W$441,,$C454)/$H$427)))</f>
        <v>0</v>
      </c>
      <c r="F454" s="26">
        <f>IF($H$427="n/a",0,IF(F$429&lt;=$C454,0,IF(F$429&gt;($H$427+$C454),INDEX($D$441:$W$441,,$C454)-SUM($D454:E454),INDEX($D$441:$W$441,,$C454)/$H$427)))</f>
        <v>0</v>
      </c>
      <c r="G454" s="26">
        <f>IF($H$427="n/a",0,IF(G$429&lt;=$C454,0,IF(G$429&gt;($H$427+$C454),INDEX($D$441:$W$441,,$C454)-SUM($D454:F454),INDEX($D$441:$W$441,,$C454)/$H$427)))</f>
        <v>0</v>
      </c>
      <c r="H454" s="26">
        <f>IF($H$427="n/a",0,IF(H$429&lt;=$C454,0,IF(H$429&gt;($H$427+$C454),INDEX($D$441:$W$441,,$C454)-SUM($D454:G454),INDEX($D$441:$W$441,,$C454)/$H$427)))</f>
        <v>0</v>
      </c>
      <c r="I454" s="26">
        <f>IF($H$427="n/a",0,IF(I$429&lt;=$C454,0,IF(I$429&gt;($H$427+$C454),INDEX($D$441:$W$441,,$C454)-SUM($D454:H454),INDEX($D$441:$W$441,,$C454)/$H$427)))</f>
        <v>0</v>
      </c>
      <c r="J454" s="26">
        <f>IF($H$427="n/a",0,IF(J$429&lt;=$C454,0,IF(J$429&gt;($H$427+$C454),INDEX($D$441:$W$441,,$C454)-SUM($D454:I454),INDEX($D$441:$W$441,,$C454)/$H$427)))</f>
        <v>0</v>
      </c>
      <c r="K454" s="26">
        <f>IF($H$427="n/a",0,IF(K$429&lt;=$C454,0,IF(K$429&gt;($H$427+$C454),INDEX($D$441:$W$441,,$C454)-SUM($D454:J454),INDEX($D$441:$W$441,,$C454)/$H$427)))</f>
        <v>0</v>
      </c>
      <c r="L454" s="26">
        <f>IF($H$427="n/a",0,IF(L$429&lt;=$C454,0,IF(L$429&gt;($H$427+$C454),INDEX($D$441:$W$441,,$C454)-SUM($D454:K454),INDEX($D$441:$W$441,,$C454)/$H$427)))</f>
        <v>0</v>
      </c>
      <c r="M454" s="26">
        <f>IF($H$427="n/a",0,IF(M$429&lt;=$C454,0,IF(M$429&gt;($H$427+$C454),INDEX($D$441:$W$441,,$C454)-SUM($D454:L454),INDEX($D$441:$W$441,,$C454)/$H$427)))</f>
        <v>0</v>
      </c>
      <c r="N454" s="26">
        <f>IF($H$427="n/a",0,IF(N$429&lt;=$C454,0,IF(N$429&gt;($H$427+$C454),INDEX($D$441:$W$441,,$C454)-SUM($D454:M454),INDEX($D$441:$W$441,,$C454)/$H$427)))</f>
        <v>0</v>
      </c>
      <c r="O454" s="26">
        <f>IF($H$427="n/a",0,IF(O$429&lt;=$C454,0,IF(O$429&gt;($H$427+$C454),INDEX($D$441:$W$441,,$C454)-SUM($D454:N454),INDEX($D$441:$W$441,,$C454)/$H$427)))</f>
        <v>2.4692185481662486E-2</v>
      </c>
      <c r="P454" s="168">
        <f>IF($H$427="n/a",0,IF(P$429&lt;=$C454,0,IF(P$429&gt;($H$427+$C454),INDEX($D$441:$W$441,,$C454)-SUM($D454:O454),INDEX($D$441:$W$441,,$C454)/$H$427)))</f>
        <v>2.4692185481662486E-2</v>
      </c>
      <c r="Q454" s="26">
        <f>IF($H$427="n/a",0,IF(Q$429&lt;=$C454,0,IF(Q$429&gt;($H$427+$C454),INDEX($D$441:$W$441,,$C454)-SUM($D454:P454),INDEX($D$441:$W$441,,$C454)/$H$427)))</f>
        <v>2.4692185481662486E-2</v>
      </c>
      <c r="R454" s="26">
        <f>IF($H$427="n/a",0,IF(R$429&lt;=$C454,0,IF(R$429&gt;($H$427+$C454),INDEX($D$441:$W$441,,$C454)-SUM($D454:Q454),INDEX($D$441:$W$441,,$C454)/$H$427)))</f>
        <v>2.4692185481662486E-2</v>
      </c>
      <c r="S454" s="26">
        <f>IF($H$427="n/a",0,IF(S$429&lt;=$C454,0,IF(S$429&gt;($H$427+$C454),INDEX($D$441:$W$441,,$C454)-SUM($D454:R454),INDEX($D$441:$W$441,,$C454)/$H$427)))</f>
        <v>2.4692185481662486E-2</v>
      </c>
      <c r="T454" s="26">
        <f>IF($H$427="n/a",0,IF(T$429&lt;=$C454,0,IF(T$429&gt;($H$427+$C454),INDEX($D$441:$W$441,,$C454)-SUM($D454:S454),INDEX($D$441:$W$441,,$C454)/$H$427)))</f>
        <v>2.4692185481662486E-2</v>
      </c>
      <c r="U454" s="26">
        <f>IF($H$427="n/a",0,IF(U$429&lt;=$C454,0,IF(U$429&gt;($H$427+$C454),INDEX($D$441:$W$441,,$C454)-SUM($D454:T454),INDEX($D$441:$W$441,,$C454)/$H$427)))</f>
        <v>2.4692185481662486E-2</v>
      </c>
      <c r="V454" s="26">
        <f>IF($H$427="n/a",0,IF(V$429&lt;=$C454,0,IF(V$429&gt;($H$427+$C454),INDEX($D$441:$W$441,,$C454)-SUM($D454:U454),INDEX($D$441:$W$441,,$C454)/$H$427)))</f>
        <v>2.4692185481662486E-2</v>
      </c>
      <c r="W454" s="26">
        <f>IF($H$427="n/a",0,IF(W$429&lt;=$C454,0,IF(W$429&gt;($H$427+$C454),INDEX($D$441:$W$441,,$C454)-SUM($D454:V454),INDEX($D$441:$W$441,,$C454)/$H$427)))</f>
        <v>2.4692185481662486E-2</v>
      </c>
      <c r="X454" s="26">
        <f>IF($H$427="n/a",0,IF(X$429&lt;=$C454,0,IF(X$429&gt;($H$427+$C454),INDEX($D$441:$W$441,,$C454)-SUM($D454:W454),INDEX($D$441:$W$441,,$C454)/$H$427)))</f>
        <v>2.4692185481662486E-2</v>
      </c>
      <c r="Y454" s="26">
        <f>IF($H$427="n/a",0,IF(Y$429&lt;=$C454,0,IF(Y$429&gt;($H$427+$C454),INDEX($D$441:$W$441,,$C454)-SUM($D454:X454),INDEX($D$441:$W$441,,$C454)/$H$427)))</f>
        <v>2.4692185481662486E-2</v>
      </c>
      <c r="Z454" s="26">
        <f>IF($H$427="n/a",0,IF(Z$429&lt;=$C454,0,IF(Z$429&gt;($H$427+$C454),INDEX($D$441:$W$441,,$C454)-SUM($D454:Y454),INDEX($D$441:$W$441,,$C454)/$H$427)))</f>
        <v>2.4692185481662486E-2</v>
      </c>
      <c r="AA454" s="26">
        <f>IF($H$427="n/a",0,IF(AA$429&lt;=$C454,0,IF(AA$429&gt;($H$427+$C454),INDEX($D$441:$W$441,,$C454)-SUM($D454:Z454),INDEX($D$441:$W$441,,$C454)/$H$427)))</f>
        <v>2.4692185481662486E-2</v>
      </c>
      <c r="AB454" s="26">
        <f>IF($H$427="n/a",0,IF(AB$429&lt;=$C454,0,IF(AB$429&gt;($H$427+$C454),INDEX($D$441:$W$441,,$C454)-SUM($D454:AA454),INDEX($D$441:$W$441,,$C454)/$H$427)))</f>
        <v>2.4692185481662486E-2</v>
      </c>
      <c r="AC454" s="26">
        <f>IF($H$427="n/a",0,IF(AC$429&lt;=$C454,0,IF(AC$429&gt;($H$427+$C454),INDEX($D$441:$W$441,,$C454)-SUM($D454:AB454),INDEX($D$441:$W$441,,$C454)/$H$427)))</f>
        <v>2.4692185481662486E-2</v>
      </c>
      <c r="AD454" s="26">
        <f>IF($H$427="n/a",0,IF(AD$429&lt;=$C454,0,IF(AD$429&gt;($H$427+$C454),INDEX($D$441:$W$441,,$C454)-SUM($D454:AC454),INDEX($D$441:$W$441,,$C454)/$H$427)))</f>
        <v>2.4692185481662486E-2</v>
      </c>
      <c r="AE454" s="26">
        <f>IF($H$427="n/a",0,IF(AE$429&lt;=$C454,0,IF(AE$429&gt;($H$427+$C454),INDEX($D$441:$W$441,,$C454)-SUM($D454:AD454),INDEX($D$441:$W$441,,$C454)/$H$427)))</f>
        <v>2.4692185481662486E-2</v>
      </c>
      <c r="AF454" s="26">
        <f>IF($H$427="n/a",0,IF(AF$429&lt;=$C454,0,IF(AF$429&gt;($H$427+$C454),INDEX($D$441:$W$441,,$C454)-SUM($D454:AE454),INDEX($D$441:$W$441,,$C454)/$H$427)))</f>
        <v>2.4692185481662486E-2</v>
      </c>
      <c r="AG454" s="26">
        <f>IF($H$427="n/a",0,IF(AG$429&lt;=$C454,0,IF(AG$429&gt;($H$427+$C454),INDEX($D$441:$W$441,,$C454)-SUM($D454:AF454),INDEX($D$441:$W$441,,$C454)/$H$427)))</f>
        <v>2.4692185481662486E-2</v>
      </c>
      <c r="AH454" s="26">
        <f>IF($H$427="n/a",0,IF(AH$429&lt;=$C454,0,IF(AH$429&gt;($H$427+$C454),INDEX($D$441:$W$441,,$C454)-SUM($D454:AG454),INDEX($D$441:$W$441,,$C454)/$H$427)))</f>
        <v>2.4692185481662486E-2</v>
      </c>
      <c r="AI454" s="26">
        <f>IF($H$427="n/a",0,IF(AI$429&lt;=$C454,0,IF(AI$429&gt;($H$427+$C454),INDEX($D$441:$W$441,,$C454)-SUM($D454:AH454),INDEX($D$441:$W$441,,$C454)/$H$427)))</f>
        <v>2.4692185481662486E-2</v>
      </c>
      <c r="AJ454" s="26">
        <f>IF($H$427="n/a",0,IF(AJ$429&lt;=$C454,0,IF(AJ$429&gt;($H$427+$C454),INDEX($D$441:$W$441,,$C454)-SUM($D454:AI454),INDEX($D$441:$W$441,,$C454)/$H$427)))</f>
        <v>2.4692185481662486E-2</v>
      </c>
      <c r="AK454" s="26">
        <f>IF($H$427="n/a",0,IF(AK$429&lt;=$C454,0,IF(AK$429&gt;($H$427+$C454),INDEX($D$441:$W$441,,$C454)-SUM($D454:AJ454),INDEX($D$441:$W$441,,$C454)/$H$427)))</f>
        <v>2.4692185481662486E-2</v>
      </c>
      <c r="AL454" s="26">
        <f>IF($H$427="n/a",0,IF(AL$429&lt;=$C454,0,IF(AL$429&gt;($H$427+$C454),INDEX($D$441:$W$441,,$C454)-SUM($D454:AK454),INDEX($D$441:$W$441,,$C454)/$H$427)))</f>
        <v>2.4692185481662486E-2</v>
      </c>
      <c r="AM454" s="26">
        <f>IF($H$427="n/a",0,IF(AM$429&lt;=$C454,0,IF(AM$429&gt;($H$427+$C454),INDEX($D$441:$W$441,,$C454)-SUM($D454:AL454),INDEX($D$441:$W$441,,$C454)/$H$427)))</f>
        <v>2.4692185481662486E-2</v>
      </c>
      <c r="AN454" s="26">
        <f>IF($H$427="n/a",0,IF(AN$429&lt;=$C454,0,IF(AN$429&gt;($H$427+$C454),INDEX($D$441:$W$441,,$C454)-SUM($D454:AM454),INDEX($D$441:$W$441,,$C454)/$H$427)))</f>
        <v>2.4692185481662486E-2</v>
      </c>
      <c r="AO454" s="26">
        <f>IF($H$427="n/a",0,IF(AO$429&lt;=$C454,0,IF(AO$429&gt;($H$427+$C454),INDEX($D$441:$W$441,,$C454)-SUM($D454:AN454),INDEX($D$441:$W$441,,$C454)/$H$427)))</f>
        <v>2.4692185481662486E-2</v>
      </c>
      <c r="AP454" s="26">
        <f>IF($H$427="n/a",0,IF(AP$429&lt;=$C454,0,IF(AP$429&gt;($H$427+$C454),INDEX($D$441:$W$441,,$C454)-SUM($D454:AO454),INDEX($D$441:$W$441,,$C454)/$H$427)))</f>
        <v>2.4692185481662486E-2</v>
      </c>
      <c r="AQ454" s="26">
        <f>IF($H$427="n/a",0,IF(AQ$429&lt;=$C454,0,IF(AQ$429&gt;($H$427+$C454),INDEX($D$441:$W$441,,$C454)-SUM($D454:AP454),INDEX($D$441:$W$441,,$C454)/$H$427)))</f>
        <v>2.4692185481662486E-2</v>
      </c>
      <c r="AR454" s="26">
        <f>IF($H$427="n/a",0,IF(AR$429&lt;=$C454,0,IF(AR$429&gt;($H$427+$C454),INDEX($D$441:$W$441,,$C454)-SUM($D454:AQ454),INDEX($D$441:$W$441,,$C454)/$H$427)))</f>
        <v>2.4692185481662486E-2</v>
      </c>
      <c r="AS454" s="26">
        <f>IF($H$427="n/a",0,IF(AS$429&lt;=$C454,0,IF(AS$429&gt;($H$427+$C454),INDEX($D$441:$W$441,,$C454)-SUM($D454:AR454),INDEX($D$441:$W$441,,$C454)/$H$427)))</f>
        <v>2.4692185481662486E-2</v>
      </c>
      <c r="AT454" s="26">
        <f>IF($H$427="n/a",0,IF(AT$429&lt;=$C454,0,IF(AT$429&gt;($H$427+$C454),INDEX($D$441:$W$441,,$C454)-SUM($D454:AS454),INDEX($D$441:$W$441,,$C454)/$H$427)))</f>
        <v>2.4692185481662486E-2</v>
      </c>
      <c r="AU454" s="26">
        <f>IF($H$427="n/a",0,IF(AU$429&lt;=$C454,0,IF(AU$429&gt;($H$427+$C454),INDEX($D$441:$W$441,,$C454)-SUM($D454:AT454),INDEX($D$441:$W$441,,$C454)/$H$427)))</f>
        <v>2.4692185481662486E-2</v>
      </c>
      <c r="AV454" s="26">
        <f>IF($H$427="n/a",0,IF(AV$429&lt;=$C454,0,IF(AV$429&gt;($H$427+$C454),INDEX($D$441:$W$441,,$C454)-SUM($D454:AU454),INDEX($D$441:$W$441,,$C454)/$H$427)))</f>
        <v>2.4692185481662486E-2</v>
      </c>
      <c r="AW454" s="26">
        <f>IF($H$427="n/a",0,IF(AW$429&lt;=$C454,0,IF(AW$429&gt;($H$427+$C454),INDEX($D$441:$W$441,,$C454)-SUM($D454:AV454),INDEX($D$441:$W$441,,$C454)/$H$427)))</f>
        <v>2.4692185481662486E-2</v>
      </c>
      <c r="AX454" s="26">
        <f>IF($H$427="n/a",0,IF(AX$429&lt;=$C454,0,IF(AX$429&gt;($H$427+$C454),INDEX($D$441:$W$441,,$C454)-SUM($D454:AW454),INDEX($D$441:$W$441,,$C454)/$H$427)))</f>
        <v>2.4692185481662486E-2</v>
      </c>
      <c r="AY454" s="26">
        <f>IF($H$427="n/a",0,IF(AY$429&lt;=$C454,0,IF(AY$429&gt;($H$427+$C454),INDEX($D$441:$W$441,,$C454)-SUM($D454:AX454),INDEX($D$441:$W$441,,$C454)/$H$427)))</f>
        <v>2.4692185481662486E-2</v>
      </c>
      <c r="AZ454" s="26">
        <f>IF($H$427="n/a",0,IF(AZ$429&lt;=$C454,0,IF(AZ$429&gt;($H$427+$C454),INDEX($D$441:$W$441,,$C454)-SUM($D454:AY454),INDEX($D$441:$W$441,,$C454)/$H$427)))</f>
        <v>2.4692185481662486E-2</v>
      </c>
      <c r="BA454" s="26">
        <f>IF($H$427="n/a",0,IF(BA$429&lt;=$C454,0,IF(BA$429&gt;($H$427+$C454),INDEX($D$441:$W$441,,$C454)-SUM($D454:AZ454),INDEX($D$441:$W$441,,$C454)/$H$427)))</f>
        <v>2.4692185481662486E-2</v>
      </c>
      <c r="BB454" s="26">
        <f>IF($H$427="n/a",0,IF(BB$429&lt;=$C454,0,IF(BB$429&gt;($H$427+$C454),INDEX($D$441:$W$441,,$C454)-SUM($D454:BA454),INDEX($D$441:$W$441,,$C454)/$H$427)))</f>
        <v>2.4692185481662486E-2</v>
      </c>
      <c r="BC454" s="26">
        <f>IF($H$427="n/a",0,IF(BC$429&lt;=$C454,0,IF(BC$429&gt;($H$427+$C454),INDEX($D$441:$W$441,,$C454)-SUM($D454:BB454),INDEX($D$441:$W$441,,$C454)/$H$427)))</f>
        <v>2.4692185481662486E-2</v>
      </c>
      <c r="BD454" s="26">
        <f>IF($H$427="n/a",0,IF(BD$429&lt;=$C454,0,IF(BD$429&gt;($H$427+$C454),INDEX($D$441:$W$441,,$C454)-SUM($D454:BC454),INDEX($D$441:$W$441,,$C454)/$H$427)))</f>
        <v>2.4692185481662486E-2</v>
      </c>
      <c r="BE454" s="26">
        <f>IF($H$427="n/a",0,IF(BE$429&lt;=$C454,0,IF(BE$429&gt;($H$427+$C454),INDEX($D$441:$W$441,,$C454)-SUM($D454:BD454),INDEX($D$441:$W$441,,$C454)/$H$427)))</f>
        <v>2.4692185481662486E-2</v>
      </c>
      <c r="BF454" s="26">
        <f>IF($H$427="n/a",0,IF(BF$429&lt;=$C454,0,IF(BF$429&gt;($H$427+$C454),INDEX($D$441:$W$441,,$C454)-SUM($D454:BE454),INDEX($D$441:$W$441,,$C454)/$H$427)))</f>
        <v>2.4692185481662486E-2</v>
      </c>
      <c r="BG454" s="26">
        <f>IF($H$427="n/a",0,IF(BG$429&lt;=$C454,0,IF(BG$429&gt;($H$427+$C454),INDEX($D$441:$W$441,,$C454)-SUM($D454:BF454),INDEX($D$441:$W$441,,$C454)/$H$427)))</f>
        <v>2.4692185481662486E-2</v>
      </c>
      <c r="BH454" s="26">
        <f>IF($H$427="n/a",0,IF(BH$429&lt;=$C454,0,IF(BH$429&gt;($H$427+$C454),INDEX($D$441:$W$441,,$C454)-SUM($D454:BG454),INDEX($D$441:$W$441,,$C454)/$H$427)))</f>
        <v>2.4692185481662486E-2</v>
      </c>
      <c r="BI454" s="26">
        <f>IF($H$427="n/a",0,IF(BI$429&lt;=$C454,0,IF(BI$429&gt;($H$427+$C454),INDEX($D$441:$W$441,,$C454)-SUM($D454:BH454),INDEX($D$441:$W$441,,$C454)/$H$427)))</f>
        <v>2.4692185481662486E-2</v>
      </c>
      <c r="BJ454" s="26">
        <f>IF($H$427="n/a",0,IF(BJ$429&lt;=$C454,0,IF(BJ$429&gt;($H$427+$C454),INDEX($D$441:$W$441,,$C454)-SUM($D454:BI454),INDEX($D$441:$W$441,,$C454)/$H$427)))</f>
        <v>2.2639607987406718E-2</v>
      </c>
      <c r="BK454" s="26">
        <f>IF($H$427="n/a",0,IF(BK$429&lt;=$C454,0,IF(BK$429&gt;($H$427+$C454),INDEX($D$441:$W$441,,$C454)-SUM($D454:BJ454),INDEX($D$441:$W$441,,$C454)/$H$427)))</f>
        <v>0</v>
      </c>
      <c r="BL454" s="26">
        <f>IF($H$427="n/a",0,IF(BL$429&lt;=$C454,0,IF(BL$429&gt;($H$427+$C454),INDEX($D$441:$W$441,,$C454)-SUM($D454:BK454),INDEX($D$441:$W$441,,$C454)/$H$427)))</f>
        <v>0</v>
      </c>
      <c r="BM454" s="26">
        <f>IF($H$427="n/a",0,IF(BM$429&lt;=$C454,0,IF(BM$429&gt;($H$427+$C454),INDEX($D$441:$W$441,,$C454)-SUM($D454:BL454),INDEX($D$441:$W$441,,$C454)/$H$427)))</f>
        <v>0</v>
      </c>
      <c r="BN454" s="26">
        <f>IF($H$427="n/a",0,IF(BN$429&lt;=$C454,0,IF(BN$429&gt;($H$427+$C454),INDEX($D$441:$W$441,,$C454)-SUM($D454:BM454),INDEX($D$441:$W$441,,$C454)/$H$427)))</f>
        <v>0</v>
      </c>
      <c r="BO454" s="26">
        <f>IF($H$427="n/a",0,IF(BO$429&lt;=$C454,0,IF(BO$429&gt;($H$427+$C454),INDEX($D$441:$W$441,,$C454)-SUM($D454:BN454),INDEX($D$441:$W$441,,$C454)/$H$427)))</f>
        <v>0</v>
      </c>
      <c r="BP454" s="26">
        <f>IF($H$427="n/a",0,IF(BP$429&lt;=$C454,0,IF(BP$429&gt;($H$427+$C454),INDEX($D$441:$W$441,,$C454)-SUM($D454:BO454),INDEX($D$441:$W$441,,$C454)/$H$427)))</f>
        <v>0</v>
      </c>
      <c r="BQ454" s="26">
        <f>IF($H$427="n/a",0,IF(BQ$429&lt;=$C454,0,IF(BQ$429&gt;($H$427+$C454),INDEX($D$441:$W$441,,$C454)-SUM($D454:BP454),INDEX($D$441:$W$441,,$C454)/$H$427)))</f>
        <v>0</v>
      </c>
      <c r="BR454" s="26">
        <f>IF($H$427="n/a",0,IF(BR$429&lt;=$C454,0,IF(BR$429&gt;($H$427+$C454),INDEX($D$441:$W$441,,$C454)-SUM($D454:BQ454),INDEX($D$441:$W$441,,$C454)/$H$427)))</f>
        <v>0</v>
      </c>
      <c r="BS454" s="26">
        <f>IF($H$427="n/a",0,IF(BS$429&lt;=$C454,0,IF(BS$429&gt;($H$427+$C454),INDEX($D$441:$W$441,,$C454)-SUM($D454:BR454),INDEX($D$441:$W$441,,$C454)/$H$427)))</f>
        <v>0</v>
      </c>
    </row>
    <row r="455" spans="2:71" outlineLevel="1">
      <c r="B455" s="24">
        <v>2022</v>
      </c>
      <c r="C455" s="24">
        <v>12</v>
      </c>
      <c r="E455" s="26">
        <f>IF($H$427="n/a",0,IF(E$429&lt;=$C455,0,IF(E$429&gt;($H$427+$C455),INDEX($D$441:$W$441,,$C455)-SUM($D455:D455),INDEX($D$441:$W$441,,$C455)/$H$427)))</f>
        <v>0</v>
      </c>
      <c r="F455" s="26">
        <f>IF($H$427="n/a",0,IF(F$429&lt;=$C455,0,IF(F$429&gt;($H$427+$C455),INDEX($D$441:$W$441,,$C455)-SUM($D455:E455),INDEX($D$441:$W$441,,$C455)/$H$427)))</f>
        <v>0</v>
      </c>
      <c r="G455" s="26">
        <f>IF($H$427="n/a",0,IF(G$429&lt;=$C455,0,IF(G$429&gt;($H$427+$C455),INDEX($D$441:$W$441,,$C455)-SUM($D455:F455),INDEX($D$441:$W$441,,$C455)/$H$427)))</f>
        <v>0</v>
      </c>
      <c r="H455" s="26">
        <f>IF($H$427="n/a",0,IF(H$429&lt;=$C455,0,IF(H$429&gt;($H$427+$C455),INDEX($D$441:$W$441,,$C455)-SUM($D455:G455),INDEX($D$441:$W$441,,$C455)/$H$427)))</f>
        <v>0</v>
      </c>
      <c r="I455" s="26">
        <f>IF($H$427="n/a",0,IF(I$429&lt;=$C455,0,IF(I$429&gt;($H$427+$C455),INDEX($D$441:$W$441,,$C455)-SUM($D455:H455),INDEX($D$441:$W$441,,$C455)/$H$427)))</f>
        <v>0</v>
      </c>
      <c r="J455" s="26">
        <f>IF($H$427="n/a",0,IF(J$429&lt;=$C455,0,IF(J$429&gt;($H$427+$C455),INDEX($D$441:$W$441,,$C455)-SUM($D455:I455),INDEX($D$441:$W$441,,$C455)/$H$427)))</f>
        <v>0</v>
      </c>
      <c r="K455" s="26">
        <f>IF($H$427="n/a",0,IF(K$429&lt;=$C455,0,IF(K$429&gt;($H$427+$C455),INDEX($D$441:$W$441,,$C455)-SUM($D455:J455),INDEX($D$441:$W$441,,$C455)/$H$427)))</f>
        <v>0</v>
      </c>
      <c r="L455" s="26">
        <f>IF($H$427="n/a",0,IF(L$429&lt;=$C455,0,IF(L$429&gt;($H$427+$C455),INDEX($D$441:$W$441,,$C455)-SUM($D455:K455),INDEX($D$441:$W$441,,$C455)/$H$427)))</f>
        <v>0</v>
      </c>
      <c r="M455" s="26">
        <f>IF($H$427="n/a",0,IF(M$429&lt;=$C455,0,IF(M$429&gt;($H$427+$C455),INDEX($D$441:$W$441,,$C455)-SUM($D455:L455),INDEX($D$441:$W$441,,$C455)/$H$427)))</f>
        <v>0</v>
      </c>
      <c r="N455" s="26">
        <f>IF($H$427="n/a",0,IF(N$429&lt;=$C455,0,IF(N$429&gt;($H$427+$C455),INDEX($D$441:$W$441,,$C455)-SUM($D455:M455),INDEX($D$441:$W$441,,$C455)/$H$427)))</f>
        <v>0</v>
      </c>
      <c r="O455" s="26">
        <f>IF($H$427="n/a",0,IF(O$429&lt;=$C455,0,IF(O$429&gt;($H$427+$C455),INDEX($D$441:$W$441,,$C455)-SUM($D455:N455),INDEX($D$441:$W$441,,$C455)/$H$427)))</f>
        <v>0</v>
      </c>
      <c r="P455" s="168">
        <f>IF($H$427="n/a",0,IF(P$429&lt;=$C455,0,IF(P$429&gt;($H$427+$C455),INDEX($D$441:$W$441,,$C455)-SUM($D455:O455),INDEX($D$441:$W$441,,$C455)/$H$427)))</f>
        <v>0</v>
      </c>
      <c r="Q455" s="26">
        <f>IF($H$427="n/a",0,IF(Q$429&lt;=$C455,0,IF(Q$429&gt;($H$427+$C455),INDEX($D$441:$W$441,,$C455)-SUM($D455:P455),INDEX($D$441:$W$441,,$C455)/$H$427)))</f>
        <v>0</v>
      </c>
      <c r="R455" s="26">
        <f>IF($H$427="n/a",0,IF(R$429&lt;=$C455,0,IF(R$429&gt;($H$427+$C455),INDEX($D$441:$W$441,,$C455)-SUM($D455:Q455),INDEX($D$441:$W$441,,$C455)/$H$427)))</f>
        <v>0</v>
      </c>
      <c r="S455" s="26">
        <f>IF($H$427="n/a",0,IF(S$429&lt;=$C455,0,IF(S$429&gt;($H$427+$C455),INDEX($D$441:$W$441,,$C455)-SUM($D455:R455),INDEX($D$441:$W$441,,$C455)/$H$427)))</f>
        <v>0</v>
      </c>
      <c r="T455" s="26">
        <f>IF($H$427="n/a",0,IF(T$429&lt;=$C455,0,IF(T$429&gt;($H$427+$C455),INDEX($D$441:$W$441,,$C455)-SUM($D455:S455),INDEX($D$441:$W$441,,$C455)/$H$427)))</f>
        <v>0</v>
      </c>
      <c r="U455" s="26">
        <f>IF($H$427="n/a",0,IF(U$429&lt;=$C455,0,IF(U$429&gt;($H$427+$C455),INDEX($D$441:$W$441,,$C455)-SUM($D455:T455),INDEX($D$441:$W$441,,$C455)/$H$427)))</f>
        <v>0</v>
      </c>
      <c r="V455" s="26">
        <f>IF($H$427="n/a",0,IF(V$429&lt;=$C455,0,IF(V$429&gt;($H$427+$C455),INDEX($D$441:$W$441,,$C455)-SUM($D455:U455),INDEX($D$441:$W$441,,$C455)/$H$427)))</f>
        <v>0</v>
      </c>
      <c r="W455" s="26">
        <f>IF($H$427="n/a",0,IF(W$429&lt;=$C455,0,IF(W$429&gt;($H$427+$C455),INDEX($D$441:$W$441,,$C455)-SUM($D455:V455),INDEX($D$441:$W$441,,$C455)/$H$427)))</f>
        <v>0</v>
      </c>
      <c r="X455" s="26">
        <f>IF($H$427="n/a",0,IF(X$429&lt;=$C455,0,IF(X$429&gt;($H$427+$C455),INDEX($D$441:$W$441,,$C455)-SUM($D455:W455),INDEX($D$441:$W$441,,$C455)/$H$427)))</f>
        <v>0</v>
      </c>
      <c r="Y455" s="26">
        <f>IF($H$427="n/a",0,IF(Y$429&lt;=$C455,0,IF(Y$429&gt;($H$427+$C455),INDEX($D$441:$W$441,,$C455)-SUM($D455:X455),INDEX($D$441:$W$441,,$C455)/$H$427)))</f>
        <v>0</v>
      </c>
      <c r="Z455" s="26">
        <f>IF($H$427="n/a",0,IF(Z$429&lt;=$C455,0,IF(Z$429&gt;($H$427+$C455),INDEX($D$441:$W$441,,$C455)-SUM($D455:Y455),INDEX($D$441:$W$441,,$C455)/$H$427)))</f>
        <v>0</v>
      </c>
      <c r="AA455" s="26">
        <f>IF($H$427="n/a",0,IF(AA$429&lt;=$C455,0,IF(AA$429&gt;($H$427+$C455),INDEX($D$441:$W$441,,$C455)-SUM($D455:Z455),INDEX($D$441:$W$441,,$C455)/$H$427)))</f>
        <v>0</v>
      </c>
      <c r="AB455" s="26">
        <f>IF($H$427="n/a",0,IF(AB$429&lt;=$C455,0,IF(AB$429&gt;($H$427+$C455),INDEX($D$441:$W$441,,$C455)-SUM($D455:AA455),INDEX($D$441:$W$441,,$C455)/$H$427)))</f>
        <v>0</v>
      </c>
      <c r="AC455" s="26">
        <f>IF($H$427="n/a",0,IF(AC$429&lt;=$C455,0,IF(AC$429&gt;($H$427+$C455),INDEX($D$441:$W$441,,$C455)-SUM($D455:AB455),INDEX($D$441:$W$441,,$C455)/$H$427)))</f>
        <v>0</v>
      </c>
      <c r="AD455" s="26">
        <f>IF($H$427="n/a",0,IF(AD$429&lt;=$C455,0,IF(AD$429&gt;($H$427+$C455),INDEX($D$441:$W$441,,$C455)-SUM($D455:AC455),INDEX($D$441:$W$441,,$C455)/$H$427)))</f>
        <v>0</v>
      </c>
      <c r="AE455" s="26">
        <f>IF($H$427="n/a",0,IF(AE$429&lt;=$C455,0,IF(AE$429&gt;($H$427+$C455),INDEX($D$441:$W$441,,$C455)-SUM($D455:AD455),INDEX($D$441:$W$441,,$C455)/$H$427)))</f>
        <v>0</v>
      </c>
      <c r="AF455" s="26">
        <f>IF($H$427="n/a",0,IF(AF$429&lt;=$C455,0,IF(AF$429&gt;($H$427+$C455),INDEX($D$441:$W$441,,$C455)-SUM($D455:AE455),INDEX($D$441:$W$441,,$C455)/$H$427)))</f>
        <v>0</v>
      </c>
      <c r="AG455" s="26">
        <f>IF($H$427="n/a",0,IF(AG$429&lt;=$C455,0,IF(AG$429&gt;($H$427+$C455),INDEX($D$441:$W$441,,$C455)-SUM($D455:AF455),INDEX($D$441:$W$441,,$C455)/$H$427)))</f>
        <v>0</v>
      </c>
      <c r="AH455" s="26">
        <f>IF($H$427="n/a",0,IF(AH$429&lt;=$C455,0,IF(AH$429&gt;($H$427+$C455),INDEX($D$441:$W$441,,$C455)-SUM($D455:AG455),INDEX($D$441:$W$441,,$C455)/$H$427)))</f>
        <v>0</v>
      </c>
      <c r="AI455" s="26">
        <f>IF($H$427="n/a",0,IF(AI$429&lt;=$C455,0,IF(AI$429&gt;($H$427+$C455),INDEX($D$441:$W$441,,$C455)-SUM($D455:AH455),INDEX($D$441:$W$441,,$C455)/$H$427)))</f>
        <v>0</v>
      </c>
      <c r="AJ455" s="26">
        <f>IF($H$427="n/a",0,IF(AJ$429&lt;=$C455,0,IF(AJ$429&gt;($H$427+$C455),INDEX($D$441:$W$441,,$C455)-SUM($D455:AI455),INDEX($D$441:$W$441,,$C455)/$H$427)))</f>
        <v>0</v>
      </c>
      <c r="AK455" s="26">
        <f>IF($H$427="n/a",0,IF(AK$429&lt;=$C455,0,IF(AK$429&gt;($H$427+$C455),INDEX($D$441:$W$441,,$C455)-SUM($D455:AJ455),INDEX($D$441:$W$441,,$C455)/$H$427)))</f>
        <v>0</v>
      </c>
      <c r="AL455" s="26">
        <f>IF($H$427="n/a",0,IF(AL$429&lt;=$C455,0,IF(AL$429&gt;($H$427+$C455),INDEX($D$441:$W$441,,$C455)-SUM($D455:AK455),INDEX($D$441:$W$441,,$C455)/$H$427)))</f>
        <v>0</v>
      </c>
      <c r="AM455" s="26">
        <f>IF($H$427="n/a",0,IF(AM$429&lt;=$C455,0,IF(AM$429&gt;($H$427+$C455),INDEX($D$441:$W$441,,$C455)-SUM($D455:AL455),INDEX($D$441:$W$441,,$C455)/$H$427)))</f>
        <v>0</v>
      </c>
      <c r="AN455" s="26">
        <f>IF($H$427="n/a",0,IF(AN$429&lt;=$C455,0,IF(AN$429&gt;($H$427+$C455),INDEX($D$441:$W$441,,$C455)-SUM($D455:AM455),INDEX($D$441:$W$441,,$C455)/$H$427)))</f>
        <v>0</v>
      </c>
      <c r="AO455" s="26">
        <f>IF($H$427="n/a",0,IF(AO$429&lt;=$C455,0,IF(AO$429&gt;($H$427+$C455),INDEX($D$441:$W$441,,$C455)-SUM($D455:AN455),INDEX($D$441:$W$441,,$C455)/$H$427)))</f>
        <v>0</v>
      </c>
      <c r="AP455" s="26">
        <f>IF($H$427="n/a",0,IF(AP$429&lt;=$C455,0,IF(AP$429&gt;($H$427+$C455),INDEX($D$441:$W$441,,$C455)-SUM($D455:AO455),INDEX($D$441:$W$441,,$C455)/$H$427)))</f>
        <v>0</v>
      </c>
      <c r="AQ455" s="26">
        <f>IF($H$427="n/a",0,IF(AQ$429&lt;=$C455,0,IF(AQ$429&gt;($H$427+$C455),INDEX($D$441:$W$441,,$C455)-SUM($D455:AP455),INDEX($D$441:$W$441,,$C455)/$H$427)))</f>
        <v>0</v>
      </c>
      <c r="AR455" s="26">
        <f>IF($H$427="n/a",0,IF(AR$429&lt;=$C455,0,IF(AR$429&gt;($H$427+$C455),INDEX($D$441:$W$441,,$C455)-SUM($D455:AQ455),INDEX($D$441:$W$441,,$C455)/$H$427)))</f>
        <v>0</v>
      </c>
      <c r="AS455" s="26">
        <f>IF($H$427="n/a",0,IF(AS$429&lt;=$C455,0,IF(AS$429&gt;($H$427+$C455),INDEX($D$441:$W$441,,$C455)-SUM($D455:AR455),INDEX($D$441:$W$441,,$C455)/$H$427)))</f>
        <v>0</v>
      </c>
      <c r="AT455" s="26">
        <f>IF($H$427="n/a",0,IF(AT$429&lt;=$C455,0,IF(AT$429&gt;($H$427+$C455),INDEX($D$441:$W$441,,$C455)-SUM($D455:AS455),INDEX($D$441:$W$441,,$C455)/$H$427)))</f>
        <v>0</v>
      </c>
      <c r="AU455" s="26">
        <f>IF($H$427="n/a",0,IF(AU$429&lt;=$C455,0,IF(AU$429&gt;($H$427+$C455),INDEX($D$441:$W$441,,$C455)-SUM($D455:AT455),INDEX($D$441:$W$441,,$C455)/$H$427)))</f>
        <v>0</v>
      </c>
      <c r="AV455" s="26">
        <f>IF($H$427="n/a",0,IF(AV$429&lt;=$C455,0,IF(AV$429&gt;($H$427+$C455),INDEX($D$441:$W$441,,$C455)-SUM($D455:AU455),INDEX($D$441:$W$441,,$C455)/$H$427)))</f>
        <v>0</v>
      </c>
      <c r="AW455" s="26">
        <f>IF($H$427="n/a",0,IF(AW$429&lt;=$C455,0,IF(AW$429&gt;($H$427+$C455),INDEX($D$441:$W$441,,$C455)-SUM($D455:AV455),INDEX($D$441:$W$441,,$C455)/$H$427)))</f>
        <v>0</v>
      </c>
      <c r="AX455" s="26">
        <f>IF($H$427="n/a",0,IF(AX$429&lt;=$C455,0,IF(AX$429&gt;($H$427+$C455),INDEX($D$441:$W$441,,$C455)-SUM($D455:AW455),INDEX($D$441:$W$441,,$C455)/$H$427)))</f>
        <v>0</v>
      </c>
      <c r="AY455" s="26">
        <f>IF($H$427="n/a",0,IF(AY$429&lt;=$C455,0,IF(AY$429&gt;($H$427+$C455),INDEX($D$441:$W$441,,$C455)-SUM($D455:AX455),INDEX($D$441:$W$441,,$C455)/$H$427)))</f>
        <v>0</v>
      </c>
      <c r="AZ455" s="26">
        <f>IF($H$427="n/a",0,IF(AZ$429&lt;=$C455,0,IF(AZ$429&gt;($H$427+$C455),INDEX($D$441:$W$441,,$C455)-SUM($D455:AY455),INDEX($D$441:$W$441,,$C455)/$H$427)))</f>
        <v>0</v>
      </c>
      <c r="BA455" s="26">
        <f>IF($H$427="n/a",0,IF(BA$429&lt;=$C455,0,IF(BA$429&gt;($H$427+$C455),INDEX($D$441:$W$441,,$C455)-SUM($D455:AZ455),INDEX($D$441:$W$441,,$C455)/$H$427)))</f>
        <v>0</v>
      </c>
      <c r="BB455" s="26">
        <f>IF($H$427="n/a",0,IF(BB$429&lt;=$C455,0,IF(BB$429&gt;($H$427+$C455),INDEX($D$441:$W$441,,$C455)-SUM($D455:BA455),INDEX($D$441:$W$441,,$C455)/$H$427)))</f>
        <v>0</v>
      </c>
      <c r="BC455" s="26">
        <f>IF($H$427="n/a",0,IF(BC$429&lt;=$C455,0,IF(BC$429&gt;($H$427+$C455),INDEX($D$441:$W$441,,$C455)-SUM($D455:BB455),INDEX($D$441:$W$441,,$C455)/$H$427)))</f>
        <v>0</v>
      </c>
      <c r="BD455" s="26">
        <f>IF($H$427="n/a",0,IF(BD$429&lt;=$C455,0,IF(BD$429&gt;($H$427+$C455),INDEX($D$441:$W$441,,$C455)-SUM($D455:BC455),INDEX($D$441:$W$441,,$C455)/$H$427)))</f>
        <v>0</v>
      </c>
      <c r="BE455" s="26">
        <f>IF($H$427="n/a",0,IF(BE$429&lt;=$C455,0,IF(BE$429&gt;($H$427+$C455),INDEX($D$441:$W$441,,$C455)-SUM($D455:BD455),INDEX($D$441:$W$441,,$C455)/$H$427)))</f>
        <v>0</v>
      </c>
      <c r="BF455" s="26">
        <f>IF($H$427="n/a",0,IF(BF$429&lt;=$C455,0,IF(BF$429&gt;($H$427+$C455),INDEX($D$441:$W$441,,$C455)-SUM($D455:BE455),INDEX($D$441:$W$441,,$C455)/$H$427)))</f>
        <v>0</v>
      </c>
      <c r="BG455" s="26">
        <f>IF($H$427="n/a",0,IF(BG$429&lt;=$C455,0,IF(BG$429&gt;($H$427+$C455),INDEX($D$441:$W$441,,$C455)-SUM($D455:BF455),INDEX($D$441:$W$441,,$C455)/$H$427)))</f>
        <v>0</v>
      </c>
      <c r="BH455" s="26">
        <f>IF($H$427="n/a",0,IF(BH$429&lt;=$C455,0,IF(BH$429&gt;($H$427+$C455),INDEX($D$441:$W$441,,$C455)-SUM($D455:BG455),INDEX($D$441:$W$441,,$C455)/$H$427)))</f>
        <v>0</v>
      </c>
      <c r="BI455" s="26">
        <f>IF($H$427="n/a",0,IF(BI$429&lt;=$C455,0,IF(BI$429&gt;($H$427+$C455),INDEX($D$441:$W$441,,$C455)-SUM($D455:BH455),INDEX($D$441:$W$441,,$C455)/$H$427)))</f>
        <v>0</v>
      </c>
      <c r="BJ455" s="26">
        <f>IF($H$427="n/a",0,IF(BJ$429&lt;=$C455,0,IF(BJ$429&gt;($H$427+$C455),INDEX($D$441:$W$441,,$C455)-SUM($D455:BI455),INDEX($D$441:$W$441,,$C455)/$H$427)))</f>
        <v>0</v>
      </c>
      <c r="BK455" s="26">
        <f>IF($H$427="n/a",0,IF(BK$429&lt;=$C455,0,IF(BK$429&gt;($H$427+$C455),INDEX($D$441:$W$441,,$C455)-SUM($D455:BJ455),INDEX($D$441:$W$441,,$C455)/$H$427)))</f>
        <v>0</v>
      </c>
      <c r="BL455" s="26">
        <f>IF($H$427="n/a",0,IF(BL$429&lt;=$C455,0,IF(BL$429&gt;($H$427+$C455),INDEX($D$441:$W$441,,$C455)-SUM($D455:BK455),INDEX($D$441:$W$441,,$C455)/$H$427)))</f>
        <v>0</v>
      </c>
      <c r="BM455" s="26">
        <f>IF($H$427="n/a",0,IF(BM$429&lt;=$C455,0,IF(BM$429&gt;($H$427+$C455),INDEX($D$441:$W$441,,$C455)-SUM($D455:BL455),INDEX($D$441:$W$441,,$C455)/$H$427)))</f>
        <v>0</v>
      </c>
      <c r="BN455" s="26">
        <f>IF($H$427="n/a",0,IF(BN$429&lt;=$C455,0,IF(BN$429&gt;($H$427+$C455),INDEX($D$441:$W$441,,$C455)-SUM($D455:BM455),INDEX($D$441:$W$441,,$C455)/$H$427)))</f>
        <v>0</v>
      </c>
      <c r="BO455" s="26">
        <f>IF($H$427="n/a",0,IF(BO$429&lt;=$C455,0,IF(BO$429&gt;($H$427+$C455),INDEX($D$441:$W$441,,$C455)-SUM($D455:BN455),INDEX($D$441:$W$441,,$C455)/$H$427)))</f>
        <v>0</v>
      </c>
      <c r="BP455" s="26">
        <f>IF($H$427="n/a",0,IF(BP$429&lt;=$C455,0,IF(BP$429&gt;($H$427+$C455),INDEX($D$441:$W$441,,$C455)-SUM($D455:BO455),INDEX($D$441:$W$441,,$C455)/$H$427)))</f>
        <v>0</v>
      </c>
      <c r="BQ455" s="26">
        <f>IF($H$427="n/a",0,IF(BQ$429&lt;=$C455,0,IF(BQ$429&gt;($H$427+$C455),INDEX($D$441:$W$441,,$C455)-SUM($D455:BP455),INDEX($D$441:$W$441,,$C455)/$H$427)))</f>
        <v>0</v>
      </c>
      <c r="BR455" s="26">
        <f>IF($H$427="n/a",0,IF(BR$429&lt;=$C455,0,IF(BR$429&gt;($H$427+$C455),INDEX($D$441:$W$441,,$C455)-SUM($D455:BQ455),INDEX($D$441:$W$441,,$C455)/$H$427)))</f>
        <v>0</v>
      </c>
      <c r="BS455" s="26">
        <f>IF($H$427="n/a",0,IF(BS$429&lt;=$C455,0,IF(BS$429&gt;($H$427+$C455),INDEX($D$441:$W$441,,$C455)-SUM($D455:BR455),INDEX($D$441:$W$441,,$C455)/$H$427)))</f>
        <v>0</v>
      </c>
    </row>
    <row r="456" spans="2:71" outlineLevel="1">
      <c r="B456" s="24">
        <v>2023</v>
      </c>
      <c r="C456" s="24">
        <v>13</v>
      </c>
      <c r="E456" s="26">
        <f>IF($H$427="n/a",0,IF(E$429&lt;=$C456,0,IF(E$429&gt;($H$427+$C456),INDEX($D$441:$W$441,,$C456)-SUM($D456:D456),INDEX($D$441:$W$441,,$C456)/$H$427)))</f>
        <v>0</v>
      </c>
      <c r="F456" s="26">
        <f>IF($H$427="n/a",0,IF(F$429&lt;=$C456,0,IF(F$429&gt;($H$427+$C456),INDEX($D$441:$W$441,,$C456)-SUM($D456:E456),INDEX($D$441:$W$441,,$C456)/$H$427)))</f>
        <v>0</v>
      </c>
      <c r="G456" s="26">
        <f>IF($H$427="n/a",0,IF(G$429&lt;=$C456,0,IF(G$429&gt;($H$427+$C456),INDEX($D$441:$W$441,,$C456)-SUM($D456:F456),INDEX($D$441:$W$441,,$C456)/$H$427)))</f>
        <v>0</v>
      </c>
      <c r="H456" s="26">
        <f>IF($H$427="n/a",0,IF(H$429&lt;=$C456,0,IF(H$429&gt;($H$427+$C456),INDEX($D$441:$W$441,,$C456)-SUM($D456:G456),INDEX($D$441:$W$441,,$C456)/$H$427)))</f>
        <v>0</v>
      </c>
      <c r="I456" s="26">
        <f>IF($H$427="n/a",0,IF(I$429&lt;=$C456,0,IF(I$429&gt;($H$427+$C456),INDEX($D$441:$W$441,,$C456)-SUM($D456:H456),INDEX($D$441:$W$441,,$C456)/$H$427)))</f>
        <v>0</v>
      </c>
      <c r="J456" s="26">
        <f>IF($H$427="n/a",0,IF(J$429&lt;=$C456,0,IF(J$429&gt;($H$427+$C456),INDEX($D$441:$W$441,,$C456)-SUM($D456:I456),INDEX($D$441:$W$441,,$C456)/$H$427)))</f>
        <v>0</v>
      </c>
      <c r="K456" s="26">
        <f>IF($H$427="n/a",0,IF(K$429&lt;=$C456,0,IF(K$429&gt;($H$427+$C456),INDEX($D$441:$W$441,,$C456)-SUM($D456:J456),INDEX($D$441:$W$441,,$C456)/$H$427)))</f>
        <v>0</v>
      </c>
      <c r="L456" s="26">
        <f>IF($H$427="n/a",0,IF(L$429&lt;=$C456,0,IF(L$429&gt;($H$427+$C456),INDEX($D$441:$W$441,,$C456)-SUM($D456:K456),INDEX($D$441:$W$441,,$C456)/$H$427)))</f>
        <v>0</v>
      </c>
      <c r="M456" s="26">
        <f>IF($H$427="n/a",0,IF(M$429&lt;=$C456,0,IF(M$429&gt;($H$427+$C456),INDEX($D$441:$W$441,,$C456)-SUM($D456:L456),INDEX($D$441:$W$441,,$C456)/$H$427)))</f>
        <v>0</v>
      </c>
      <c r="N456" s="26">
        <f>IF($H$427="n/a",0,IF(N$429&lt;=$C456,0,IF(N$429&gt;($H$427+$C456),INDEX($D$441:$W$441,,$C456)-SUM($D456:M456),INDEX($D$441:$W$441,,$C456)/$H$427)))</f>
        <v>0</v>
      </c>
      <c r="O456" s="26">
        <f>IF($H$427="n/a",0,IF(O$429&lt;=$C456,0,IF(O$429&gt;($H$427+$C456),INDEX($D$441:$W$441,,$C456)-SUM($D456:N456),INDEX($D$441:$W$441,,$C456)/$H$427)))</f>
        <v>0</v>
      </c>
      <c r="P456" s="168">
        <f>IF($H$427="n/a",0,IF(P$429&lt;=$C456,0,IF(P$429&gt;($H$427+$C456),INDEX($D$441:$W$441,,$C456)-SUM($D456:O456),INDEX($D$441:$W$441,,$C456)/$H$427)))</f>
        <v>0</v>
      </c>
      <c r="Q456" s="26">
        <f>IF($H$427="n/a",0,IF(Q$429&lt;=$C456,0,IF(Q$429&gt;($H$427+$C456),INDEX($D$441:$W$441,,$C456)-SUM($D456:P456),INDEX($D$441:$W$441,,$C456)/$H$427)))</f>
        <v>0</v>
      </c>
      <c r="R456" s="26">
        <f>IF($H$427="n/a",0,IF(R$429&lt;=$C456,0,IF(R$429&gt;($H$427+$C456),INDEX($D$441:$W$441,,$C456)-SUM($D456:Q456),INDEX($D$441:$W$441,,$C456)/$H$427)))</f>
        <v>0</v>
      </c>
      <c r="S456" s="26">
        <f>IF($H$427="n/a",0,IF(S$429&lt;=$C456,0,IF(S$429&gt;($H$427+$C456),INDEX($D$441:$W$441,,$C456)-SUM($D456:R456),INDEX($D$441:$W$441,,$C456)/$H$427)))</f>
        <v>0</v>
      </c>
      <c r="T456" s="26">
        <f>IF($H$427="n/a",0,IF(T$429&lt;=$C456,0,IF(T$429&gt;($H$427+$C456),INDEX($D$441:$W$441,,$C456)-SUM($D456:S456),INDEX($D$441:$W$441,,$C456)/$H$427)))</f>
        <v>0</v>
      </c>
      <c r="U456" s="26">
        <f>IF($H$427="n/a",0,IF(U$429&lt;=$C456,0,IF(U$429&gt;($H$427+$C456),INDEX($D$441:$W$441,,$C456)-SUM($D456:T456),INDEX($D$441:$W$441,,$C456)/$H$427)))</f>
        <v>0</v>
      </c>
      <c r="V456" s="26">
        <f>IF($H$427="n/a",0,IF(V$429&lt;=$C456,0,IF(V$429&gt;($H$427+$C456),INDEX($D$441:$W$441,,$C456)-SUM($D456:U456),INDEX($D$441:$W$441,,$C456)/$H$427)))</f>
        <v>0</v>
      </c>
      <c r="W456" s="26">
        <f>IF($H$427="n/a",0,IF(W$429&lt;=$C456,0,IF(W$429&gt;($H$427+$C456),INDEX($D$441:$W$441,,$C456)-SUM($D456:V456),INDEX($D$441:$W$441,,$C456)/$H$427)))</f>
        <v>0</v>
      </c>
      <c r="X456" s="26">
        <f>IF($H$427="n/a",0,IF(X$429&lt;=$C456,0,IF(X$429&gt;($H$427+$C456),INDEX($D$441:$W$441,,$C456)-SUM($D456:W456),INDEX($D$441:$W$441,,$C456)/$H$427)))</f>
        <v>0</v>
      </c>
      <c r="Y456" s="26">
        <f>IF($H$427="n/a",0,IF(Y$429&lt;=$C456,0,IF(Y$429&gt;($H$427+$C456),INDEX($D$441:$W$441,,$C456)-SUM($D456:X456),INDEX($D$441:$W$441,,$C456)/$H$427)))</f>
        <v>0</v>
      </c>
      <c r="Z456" s="26">
        <f>IF($H$427="n/a",0,IF(Z$429&lt;=$C456,0,IF(Z$429&gt;($H$427+$C456),INDEX($D$441:$W$441,,$C456)-SUM($D456:Y456),INDEX($D$441:$W$441,,$C456)/$H$427)))</f>
        <v>0</v>
      </c>
      <c r="AA456" s="26">
        <f>IF($H$427="n/a",0,IF(AA$429&lt;=$C456,0,IF(AA$429&gt;($H$427+$C456),INDEX($D$441:$W$441,,$C456)-SUM($D456:Z456),INDEX($D$441:$W$441,,$C456)/$H$427)))</f>
        <v>0</v>
      </c>
      <c r="AB456" s="26">
        <f>IF($H$427="n/a",0,IF(AB$429&lt;=$C456,0,IF(AB$429&gt;($H$427+$C456),INDEX($D$441:$W$441,,$C456)-SUM($D456:AA456),INDEX($D$441:$W$441,,$C456)/$H$427)))</f>
        <v>0</v>
      </c>
      <c r="AC456" s="26">
        <f>IF($H$427="n/a",0,IF(AC$429&lt;=$C456,0,IF(AC$429&gt;($H$427+$C456),INDEX($D$441:$W$441,,$C456)-SUM($D456:AB456),INDEX($D$441:$W$441,,$C456)/$H$427)))</f>
        <v>0</v>
      </c>
      <c r="AD456" s="26">
        <f>IF($H$427="n/a",0,IF(AD$429&lt;=$C456,0,IF(AD$429&gt;($H$427+$C456),INDEX($D$441:$W$441,,$C456)-SUM($D456:AC456),INDEX($D$441:$W$441,,$C456)/$H$427)))</f>
        <v>0</v>
      </c>
      <c r="AE456" s="26">
        <f>IF($H$427="n/a",0,IF(AE$429&lt;=$C456,0,IF(AE$429&gt;($H$427+$C456),INDEX($D$441:$W$441,,$C456)-SUM($D456:AD456),INDEX($D$441:$W$441,,$C456)/$H$427)))</f>
        <v>0</v>
      </c>
      <c r="AF456" s="26">
        <f>IF($H$427="n/a",0,IF(AF$429&lt;=$C456,0,IF(AF$429&gt;($H$427+$C456),INDEX($D$441:$W$441,,$C456)-SUM($D456:AE456),INDEX($D$441:$W$441,,$C456)/$H$427)))</f>
        <v>0</v>
      </c>
      <c r="AG456" s="26">
        <f>IF($H$427="n/a",0,IF(AG$429&lt;=$C456,0,IF(AG$429&gt;($H$427+$C456),INDEX($D$441:$W$441,,$C456)-SUM($D456:AF456),INDEX($D$441:$W$441,,$C456)/$H$427)))</f>
        <v>0</v>
      </c>
      <c r="AH456" s="26">
        <f>IF($H$427="n/a",0,IF(AH$429&lt;=$C456,0,IF(AH$429&gt;($H$427+$C456),INDEX($D$441:$W$441,,$C456)-SUM($D456:AG456),INDEX($D$441:$W$441,,$C456)/$H$427)))</f>
        <v>0</v>
      </c>
      <c r="AI456" s="26">
        <f>IF($H$427="n/a",0,IF(AI$429&lt;=$C456,0,IF(AI$429&gt;($H$427+$C456),INDEX($D$441:$W$441,,$C456)-SUM($D456:AH456),INDEX($D$441:$W$441,,$C456)/$H$427)))</f>
        <v>0</v>
      </c>
      <c r="AJ456" s="26">
        <f>IF($H$427="n/a",0,IF(AJ$429&lt;=$C456,0,IF(AJ$429&gt;($H$427+$C456),INDEX($D$441:$W$441,,$C456)-SUM($D456:AI456),INDEX($D$441:$W$441,,$C456)/$H$427)))</f>
        <v>0</v>
      </c>
      <c r="AK456" s="26">
        <f>IF($H$427="n/a",0,IF(AK$429&lt;=$C456,0,IF(AK$429&gt;($H$427+$C456),INDEX($D$441:$W$441,,$C456)-SUM($D456:AJ456),INDEX($D$441:$W$441,,$C456)/$H$427)))</f>
        <v>0</v>
      </c>
      <c r="AL456" s="26">
        <f>IF($H$427="n/a",0,IF(AL$429&lt;=$C456,0,IF(AL$429&gt;($H$427+$C456),INDEX($D$441:$W$441,,$C456)-SUM($D456:AK456),INDEX($D$441:$W$441,,$C456)/$H$427)))</f>
        <v>0</v>
      </c>
      <c r="AM456" s="26">
        <f>IF($H$427="n/a",0,IF(AM$429&lt;=$C456,0,IF(AM$429&gt;($H$427+$C456),INDEX($D$441:$W$441,,$C456)-SUM($D456:AL456),INDEX($D$441:$W$441,,$C456)/$H$427)))</f>
        <v>0</v>
      </c>
      <c r="AN456" s="26">
        <f>IF($H$427="n/a",0,IF(AN$429&lt;=$C456,0,IF(AN$429&gt;($H$427+$C456),INDEX($D$441:$W$441,,$C456)-SUM($D456:AM456),INDEX($D$441:$W$441,,$C456)/$H$427)))</f>
        <v>0</v>
      </c>
      <c r="AO456" s="26">
        <f>IF($H$427="n/a",0,IF(AO$429&lt;=$C456,0,IF(AO$429&gt;($H$427+$C456),INDEX($D$441:$W$441,,$C456)-SUM($D456:AN456),INDEX($D$441:$W$441,,$C456)/$H$427)))</f>
        <v>0</v>
      </c>
      <c r="AP456" s="26">
        <f>IF($H$427="n/a",0,IF(AP$429&lt;=$C456,0,IF(AP$429&gt;($H$427+$C456),INDEX($D$441:$W$441,,$C456)-SUM($D456:AO456),INDEX($D$441:$W$441,,$C456)/$H$427)))</f>
        <v>0</v>
      </c>
      <c r="AQ456" s="26">
        <f>IF($H$427="n/a",0,IF(AQ$429&lt;=$C456,0,IF(AQ$429&gt;($H$427+$C456),INDEX($D$441:$W$441,,$C456)-SUM($D456:AP456),INDEX($D$441:$W$441,,$C456)/$H$427)))</f>
        <v>0</v>
      </c>
      <c r="AR456" s="26">
        <f>IF($H$427="n/a",0,IF(AR$429&lt;=$C456,0,IF(AR$429&gt;($H$427+$C456),INDEX($D$441:$W$441,,$C456)-SUM($D456:AQ456),INDEX($D$441:$W$441,,$C456)/$H$427)))</f>
        <v>0</v>
      </c>
      <c r="AS456" s="26">
        <f>IF($H$427="n/a",0,IF(AS$429&lt;=$C456,0,IF(AS$429&gt;($H$427+$C456),INDEX($D$441:$W$441,,$C456)-SUM($D456:AR456),INDEX($D$441:$W$441,,$C456)/$H$427)))</f>
        <v>0</v>
      </c>
      <c r="AT456" s="26">
        <f>IF($H$427="n/a",0,IF(AT$429&lt;=$C456,0,IF(AT$429&gt;($H$427+$C456),INDEX($D$441:$W$441,,$C456)-SUM($D456:AS456),INDEX($D$441:$W$441,,$C456)/$H$427)))</f>
        <v>0</v>
      </c>
      <c r="AU456" s="26">
        <f>IF($H$427="n/a",0,IF(AU$429&lt;=$C456,0,IF(AU$429&gt;($H$427+$C456),INDEX($D$441:$W$441,,$C456)-SUM($D456:AT456),INDEX($D$441:$W$441,,$C456)/$H$427)))</f>
        <v>0</v>
      </c>
      <c r="AV456" s="26">
        <f>IF($H$427="n/a",0,IF(AV$429&lt;=$C456,0,IF(AV$429&gt;($H$427+$C456),INDEX($D$441:$W$441,,$C456)-SUM($D456:AU456),INDEX($D$441:$W$441,,$C456)/$H$427)))</f>
        <v>0</v>
      </c>
      <c r="AW456" s="26">
        <f>IF($H$427="n/a",0,IF(AW$429&lt;=$C456,0,IF(AW$429&gt;($H$427+$C456),INDEX($D$441:$W$441,,$C456)-SUM($D456:AV456),INDEX($D$441:$W$441,,$C456)/$H$427)))</f>
        <v>0</v>
      </c>
      <c r="AX456" s="26">
        <f>IF($H$427="n/a",0,IF(AX$429&lt;=$C456,0,IF(AX$429&gt;($H$427+$C456),INDEX($D$441:$W$441,,$C456)-SUM($D456:AW456),INDEX($D$441:$W$441,,$C456)/$H$427)))</f>
        <v>0</v>
      </c>
      <c r="AY456" s="26">
        <f>IF($H$427="n/a",0,IF(AY$429&lt;=$C456,0,IF(AY$429&gt;($H$427+$C456),INDEX($D$441:$W$441,,$C456)-SUM($D456:AX456),INDEX($D$441:$W$441,,$C456)/$H$427)))</f>
        <v>0</v>
      </c>
      <c r="AZ456" s="26">
        <f>IF($H$427="n/a",0,IF(AZ$429&lt;=$C456,0,IF(AZ$429&gt;($H$427+$C456),INDEX($D$441:$W$441,,$C456)-SUM($D456:AY456),INDEX($D$441:$W$441,,$C456)/$H$427)))</f>
        <v>0</v>
      </c>
      <c r="BA456" s="26">
        <f>IF($H$427="n/a",0,IF(BA$429&lt;=$C456,0,IF(BA$429&gt;($H$427+$C456),INDEX($D$441:$W$441,,$C456)-SUM($D456:AZ456),INDEX($D$441:$W$441,,$C456)/$H$427)))</f>
        <v>0</v>
      </c>
      <c r="BB456" s="26">
        <f>IF($H$427="n/a",0,IF(BB$429&lt;=$C456,0,IF(BB$429&gt;($H$427+$C456),INDEX($D$441:$W$441,,$C456)-SUM($D456:BA456),INDEX($D$441:$W$441,,$C456)/$H$427)))</f>
        <v>0</v>
      </c>
      <c r="BC456" s="26">
        <f>IF($H$427="n/a",0,IF(BC$429&lt;=$C456,0,IF(BC$429&gt;($H$427+$C456),INDEX($D$441:$W$441,,$C456)-SUM($D456:BB456),INDEX($D$441:$W$441,,$C456)/$H$427)))</f>
        <v>0</v>
      </c>
      <c r="BD456" s="26">
        <f>IF($H$427="n/a",0,IF(BD$429&lt;=$C456,0,IF(BD$429&gt;($H$427+$C456),INDEX($D$441:$W$441,,$C456)-SUM($D456:BC456),INDEX($D$441:$W$441,,$C456)/$H$427)))</f>
        <v>0</v>
      </c>
      <c r="BE456" s="26">
        <f>IF($H$427="n/a",0,IF(BE$429&lt;=$C456,0,IF(BE$429&gt;($H$427+$C456),INDEX($D$441:$W$441,,$C456)-SUM($D456:BD456),INDEX($D$441:$W$441,,$C456)/$H$427)))</f>
        <v>0</v>
      </c>
      <c r="BF456" s="26">
        <f>IF($H$427="n/a",0,IF(BF$429&lt;=$C456,0,IF(BF$429&gt;($H$427+$C456),INDEX($D$441:$W$441,,$C456)-SUM($D456:BE456),INDEX($D$441:$W$441,,$C456)/$H$427)))</f>
        <v>0</v>
      </c>
      <c r="BG456" s="26">
        <f>IF($H$427="n/a",0,IF(BG$429&lt;=$C456,0,IF(BG$429&gt;($H$427+$C456),INDEX($D$441:$W$441,,$C456)-SUM($D456:BF456),INDEX($D$441:$W$441,,$C456)/$H$427)))</f>
        <v>0</v>
      </c>
      <c r="BH456" s="26">
        <f>IF($H$427="n/a",0,IF(BH$429&lt;=$C456,0,IF(BH$429&gt;($H$427+$C456),INDEX($D$441:$W$441,,$C456)-SUM($D456:BG456),INDEX($D$441:$W$441,,$C456)/$H$427)))</f>
        <v>0</v>
      </c>
      <c r="BI456" s="26">
        <f>IF($H$427="n/a",0,IF(BI$429&lt;=$C456,0,IF(BI$429&gt;($H$427+$C456),INDEX($D$441:$W$441,,$C456)-SUM($D456:BH456),INDEX($D$441:$W$441,,$C456)/$H$427)))</f>
        <v>0</v>
      </c>
      <c r="BJ456" s="26">
        <f>IF($H$427="n/a",0,IF(BJ$429&lt;=$C456,0,IF(BJ$429&gt;($H$427+$C456),INDEX($D$441:$W$441,,$C456)-SUM($D456:BI456),INDEX($D$441:$W$441,,$C456)/$H$427)))</f>
        <v>0</v>
      </c>
      <c r="BK456" s="26">
        <f>IF($H$427="n/a",0,IF(BK$429&lt;=$C456,0,IF(BK$429&gt;($H$427+$C456),INDEX($D$441:$W$441,,$C456)-SUM($D456:BJ456),INDEX($D$441:$W$441,,$C456)/$H$427)))</f>
        <v>0</v>
      </c>
      <c r="BL456" s="26">
        <f>IF($H$427="n/a",0,IF(BL$429&lt;=$C456,0,IF(BL$429&gt;($H$427+$C456),INDEX($D$441:$W$441,,$C456)-SUM($D456:BK456),INDEX($D$441:$W$441,,$C456)/$H$427)))</f>
        <v>0</v>
      </c>
      <c r="BM456" s="26">
        <f>IF($H$427="n/a",0,IF(BM$429&lt;=$C456,0,IF(BM$429&gt;($H$427+$C456),INDEX($D$441:$W$441,,$C456)-SUM($D456:BL456),INDEX($D$441:$W$441,,$C456)/$H$427)))</f>
        <v>0</v>
      </c>
      <c r="BN456" s="26">
        <f>IF($H$427="n/a",0,IF(BN$429&lt;=$C456,0,IF(BN$429&gt;($H$427+$C456),INDEX($D$441:$W$441,,$C456)-SUM($D456:BM456),INDEX($D$441:$W$441,,$C456)/$H$427)))</f>
        <v>0</v>
      </c>
      <c r="BO456" s="26">
        <f>IF($H$427="n/a",0,IF(BO$429&lt;=$C456,0,IF(BO$429&gt;($H$427+$C456),INDEX($D$441:$W$441,,$C456)-SUM($D456:BN456),INDEX($D$441:$W$441,,$C456)/$H$427)))</f>
        <v>0</v>
      </c>
      <c r="BP456" s="26">
        <f>IF($H$427="n/a",0,IF(BP$429&lt;=$C456,0,IF(BP$429&gt;($H$427+$C456),INDEX($D$441:$W$441,,$C456)-SUM($D456:BO456),INDEX($D$441:$W$441,,$C456)/$H$427)))</f>
        <v>0</v>
      </c>
      <c r="BQ456" s="26">
        <f>IF($H$427="n/a",0,IF(BQ$429&lt;=$C456,0,IF(BQ$429&gt;($H$427+$C456),INDEX($D$441:$W$441,,$C456)-SUM($D456:BP456),INDEX($D$441:$W$441,,$C456)/$H$427)))</f>
        <v>0</v>
      </c>
      <c r="BR456" s="26">
        <f>IF($H$427="n/a",0,IF(BR$429&lt;=$C456,0,IF(BR$429&gt;($H$427+$C456),INDEX($D$441:$W$441,,$C456)-SUM($D456:BQ456),INDEX($D$441:$W$441,,$C456)/$H$427)))</f>
        <v>0</v>
      </c>
      <c r="BS456" s="26">
        <f>IF($H$427="n/a",0,IF(BS$429&lt;=$C456,0,IF(BS$429&gt;($H$427+$C456),INDEX($D$441:$W$441,,$C456)-SUM($D456:BR456),INDEX($D$441:$W$441,,$C456)/$H$427)))</f>
        <v>0</v>
      </c>
    </row>
    <row r="457" spans="2:71" outlineLevel="1">
      <c r="B457" s="24">
        <v>2024</v>
      </c>
      <c r="C457" s="24">
        <v>14</v>
      </c>
      <c r="E457" s="26">
        <f>IF($H$427="n/a",0,IF(E$429&lt;=$C457,0,IF(E$429&gt;($H$427+$C457),INDEX($D$441:$W$441,,$C457)-SUM($D457:D457),INDEX($D$441:$W$441,,$C457)/$H$427)))</f>
        <v>0</v>
      </c>
      <c r="F457" s="26">
        <f>IF($H$427="n/a",0,IF(F$429&lt;=$C457,0,IF(F$429&gt;($H$427+$C457),INDEX($D$441:$W$441,,$C457)-SUM($D457:E457),INDEX($D$441:$W$441,,$C457)/$H$427)))</f>
        <v>0</v>
      </c>
      <c r="G457" s="26">
        <f>IF($H$427="n/a",0,IF(G$429&lt;=$C457,0,IF(G$429&gt;($H$427+$C457),INDEX($D$441:$W$441,,$C457)-SUM($D457:F457),INDEX($D$441:$W$441,,$C457)/$H$427)))</f>
        <v>0</v>
      </c>
      <c r="H457" s="26">
        <f>IF($H$427="n/a",0,IF(H$429&lt;=$C457,0,IF(H$429&gt;($H$427+$C457),INDEX($D$441:$W$441,,$C457)-SUM($D457:G457),INDEX($D$441:$W$441,,$C457)/$H$427)))</f>
        <v>0</v>
      </c>
      <c r="I457" s="26">
        <f>IF($H$427="n/a",0,IF(I$429&lt;=$C457,0,IF(I$429&gt;($H$427+$C457),INDEX($D$441:$W$441,,$C457)-SUM($D457:H457),INDEX($D$441:$W$441,,$C457)/$H$427)))</f>
        <v>0</v>
      </c>
      <c r="J457" s="26">
        <f>IF($H$427="n/a",0,IF(J$429&lt;=$C457,0,IF(J$429&gt;($H$427+$C457),INDEX($D$441:$W$441,,$C457)-SUM($D457:I457),INDEX($D$441:$W$441,,$C457)/$H$427)))</f>
        <v>0</v>
      </c>
      <c r="K457" s="26">
        <f>IF($H$427="n/a",0,IF(K$429&lt;=$C457,0,IF(K$429&gt;($H$427+$C457),INDEX($D$441:$W$441,,$C457)-SUM($D457:J457),INDEX($D$441:$W$441,,$C457)/$H$427)))</f>
        <v>0</v>
      </c>
      <c r="L457" s="26">
        <f>IF($H$427="n/a",0,IF(L$429&lt;=$C457,0,IF(L$429&gt;($H$427+$C457),INDEX($D$441:$W$441,,$C457)-SUM($D457:K457),INDEX($D$441:$W$441,,$C457)/$H$427)))</f>
        <v>0</v>
      </c>
      <c r="M457" s="26">
        <f>IF($H$427="n/a",0,IF(M$429&lt;=$C457,0,IF(M$429&gt;($H$427+$C457),INDEX($D$441:$W$441,,$C457)-SUM($D457:L457),INDEX($D$441:$W$441,,$C457)/$H$427)))</f>
        <v>0</v>
      </c>
      <c r="N457" s="26">
        <f>IF($H$427="n/a",0,IF(N$429&lt;=$C457,0,IF(N$429&gt;($H$427+$C457),INDEX($D$441:$W$441,,$C457)-SUM($D457:M457),INDEX($D$441:$W$441,,$C457)/$H$427)))</f>
        <v>0</v>
      </c>
      <c r="O457" s="26">
        <f>IF($H$427="n/a",0,IF(O$429&lt;=$C457,0,IF(O$429&gt;($H$427+$C457),INDEX($D$441:$W$441,,$C457)-SUM($D457:N457),INDEX($D$441:$W$441,,$C457)/$H$427)))</f>
        <v>0</v>
      </c>
      <c r="P457" s="168">
        <f>IF($H$427="n/a",0,IF(P$429&lt;=$C457,0,IF(P$429&gt;($H$427+$C457),INDEX($D$441:$W$441,,$C457)-SUM($D457:O457),INDEX($D$441:$W$441,,$C457)/$H$427)))</f>
        <v>0</v>
      </c>
      <c r="Q457" s="26">
        <f>IF($H$427="n/a",0,IF(Q$429&lt;=$C457,0,IF(Q$429&gt;($H$427+$C457),INDEX($D$441:$W$441,,$C457)-SUM($D457:P457),INDEX($D$441:$W$441,,$C457)/$H$427)))</f>
        <v>0</v>
      </c>
      <c r="R457" s="26">
        <f>IF($H$427="n/a",0,IF(R$429&lt;=$C457,0,IF(R$429&gt;($H$427+$C457),INDEX($D$441:$W$441,,$C457)-SUM($D457:Q457),INDEX($D$441:$W$441,,$C457)/$H$427)))</f>
        <v>0</v>
      </c>
      <c r="S457" s="26">
        <f>IF($H$427="n/a",0,IF(S$429&lt;=$C457,0,IF(S$429&gt;($H$427+$C457),INDEX($D$441:$W$441,,$C457)-SUM($D457:R457),INDEX($D$441:$W$441,,$C457)/$H$427)))</f>
        <v>0</v>
      </c>
      <c r="T457" s="26">
        <f>IF($H$427="n/a",0,IF(T$429&lt;=$C457,0,IF(T$429&gt;($H$427+$C457),INDEX($D$441:$W$441,,$C457)-SUM($D457:S457),INDEX($D$441:$W$441,,$C457)/$H$427)))</f>
        <v>0</v>
      </c>
      <c r="U457" s="26">
        <f>IF($H$427="n/a",0,IF(U$429&lt;=$C457,0,IF(U$429&gt;($H$427+$C457),INDEX($D$441:$W$441,,$C457)-SUM($D457:T457),INDEX($D$441:$W$441,,$C457)/$H$427)))</f>
        <v>0</v>
      </c>
      <c r="V457" s="26">
        <f>IF($H$427="n/a",0,IF(V$429&lt;=$C457,0,IF(V$429&gt;($H$427+$C457),INDEX($D$441:$W$441,,$C457)-SUM($D457:U457),INDEX($D$441:$W$441,,$C457)/$H$427)))</f>
        <v>0</v>
      </c>
      <c r="W457" s="26">
        <f>IF($H$427="n/a",0,IF(W$429&lt;=$C457,0,IF(W$429&gt;($H$427+$C457),INDEX($D$441:$W$441,,$C457)-SUM($D457:V457),INDEX($D$441:$W$441,,$C457)/$H$427)))</f>
        <v>0</v>
      </c>
      <c r="X457" s="26">
        <f>IF($H$427="n/a",0,IF(X$429&lt;=$C457,0,IF(X$429&gt;($H$427+$C457),INDEX($D$441:$W$441,,$C457)-SUM($D457:W457),INDEX($D$441:$W$441,,$C457)/$H$427)))</f>
        <v>0</v>
      </c>
      <c r="Y457" s="26">
        <f>IF($H$427="n/a",0,IF(Y$429&lt;=$C457,0,IF(Y$429&gt;($H$427+$C457),INDEX($D$441:$W$441,,$C457)-SUM($D457:X457),INDEX($D$441:$W$441,,$C457)/$H$427)))</f>
        <v>0</v>
      </c>
      <c r="Z457" s="26">
        <f>IF($H$427="n/a",0,IF(Z$429&lt;=$C457,0,IF(Z$429&gt;($H$427+$C457),INDEX($D$441:$W$441,,$C457)-SUM($D457:Y457),INDEX($D$441:$W$441,,$C457)/$H$427)))</f>
        <v>0</v>
      </c>
      <c r="AA457" s="26">
        <f>IF($H$427="n/a",0,IF(AA$429&lt;=$C457,0,IF(AA$429&gt;($H$427+$C457),INDEX($D$441:$W$441,,$C457)-SUM($D457:Z457),INDEX($D$441:$W$441,,$C457)/$H$427)))</f>
        <v>0</v>
      </c>
      <c r="AB457" s="26">
        <f>IF($H$427="n/a",0,IF(AB$429&lt;=$C457,0,IF(AB$429&gt;($H$427+$C457),INDEX($D$441:$W$441,,$C457)-SUM($D457:AA457),INDEX($D$441:$W$441,,$C457)/$H$427)))</f>
        <v>0</v>
      </c>
      <c r="AC457" s="26">
        <f>IF($H$427="n/a",0,IF(AC$429&lt;=$C457,0,IF(AC$429&gt;($H$427+$C457),INDEX($D$441:$W$441,,$C457)-SUM($D457:AB457),INDEX($D$441:$W$441,,$C457)/$H$427)))</f>
        <v>0</v>
      </c>
      <c r="AD457" s="26">
        <f>IF($H$427="n/a",0,IF(AD$429&lt;=$C457,0,IF(AD$429&gt;($H$427+$C457),INDEX($D$441:$W$441,,$C457)-SUM($D457:AC457),INDEX($D$441:$W$441,,$C457)/$H$427)))</f>
        <v>0</v>
      </c>
      <c r="AE457" s="26">
        <f>IF($H$427="n/a",0,IF(AE$429&lt;=$C457,0,IF(AE$429&gt;($H$427+$C457),INDEX($D$441:$W$441,,$C457)-SUM($D457:AD457),INDEX($D$441:$W$441,,$C457)/$H$427)))</f>
        <v>0</v>
      </c>
      <c r="AF457" s="26">
        <f>IF($H$427="n/a",0,IF(AF$429&lt;=$C457,0,IF(AF$429&gt;($H$427+$C457),INDEX($D$441:$W$441,,$C457)-SUM($D457:AE457),INDEX($D$441:$W$441,,$C457)/$H$427)))</f>
        <v>0</v>
      </c>
      <c r="AG457" s="26">
        <f>IF($H$427="n/a",0,IF(AG$429&lt;=$C457,0,IF(AG$429&gt;($H$427+$C457),INDEX($D$441:$W$441,,$C457)-SUM($D457:AF457),INDEX($D$441:$W$441,,$C457)/$H$427)))</f>
        <v>0</v>
      </c>
      <c r="AH457" s="26">
        <f>IF($H$427="n/a",0,IF(AH$429&lt;=$C457,0,IF(AH$429&gt;($H$427+$C457),INDEX($D$441:$W$441,,$C457)-SUM($D457:AG457),INDEX($D$441:$W$441,,$C457)/$H$427)))</f>
        <v>0</v>
      </c>
      <c r="AI457" s="26">
        <f>IF($H$427="n/a",0,IF(AI$429&lt;=$C457,0,IF(AI$429&gt;($H$427+$C457),INDEX($D$441:$W$441,,$C457)-SUM($D457:AH457),INDEX($D$441:$W$441,,$C457)/$H$427)))</f>
        <v>0</v>
      </c>
      <c r="AJ457" s="26">
        <f>IF($H$427="n/a",0,IF(AJ$429&lt;=$C457,0,IF(AJ$429&gt;($H$427+$C457),INDEX($D$441:$W$441,,$C457)-SUM($D457:AI457),INDEX($D$441:$W$441,,$C457)/$H$427)))</f>
        <v>0</v>
      </c>
      <c r="AK457" s="26">
        <f>IF($H$427="n/a",0,IF(AK$429&lt;=$C457,0,IF(AK$429&gt;($H$427+$C457),INDEX($D$441:$W$441,,$C457)-SUM($D457:AJ457),INDEX($D$441:$W$441,,$C457)/$H$427)))</f>
        <v>0</v>
      </c>
      <c r="AL457" s="26">
        <f>IF($H$427="n/a",0,IF(AL$429&lt;=$C457,0,IF(AL$429&gt;($H$427+$C457),INDEX($D$441:$W$441,,$C457)-SUM($D457:AK457),INDEX($D$441:$W$441,,$C457)/$H$427)))</f>
        <v>0</v>
      </c>
      <c r="AM457" s="26">
        <f>IF($H$427="n/a",0,IF(AM$429&lt;=$C457,0,IF(AM$429&gt;($H$427+$C457),INDEX($D$441:$W$441,,$C457)-SUM($D457:AL457),INDEX($D$441:$W$441,,$C457)/$H$427)))</f>
        <v>0</v>
      </c>
      <c r="AN457" s="26">
        <f>IF($H$427="n/a",0,IF(AN$429&lt;=$C457,0,IF(AN$429&gt;($H$427+$C457),INDEX($D$441:$W$441,,$C457)-SUM($D457:AM457),INDEX($D$441:$W$441,,$C457)/$H$427)))</f>
        <v>0</v>
      </c>
      <c r="AO457" s="26">
        <f>IF($H$427="n/a",0,IF(AO$429&lt;=$C457,0,IF(AO$429&gt;($H$427+$C457),INDEX($D$441:$W$441,,$C457)-SUM($D457:AN457),INDEX($D$441:$W$441,,$C457)/$H$427)))</f>
        <v>0</v>
      </c>
      <c r="AP457" s="26">
        <f>IF($H$427="n/a",0,IF(AP$429&lt;=$C457,0,IF(AP$429&gt;($H$427+$C457),INDEX($D$441:$W$441,,$C457)-SUM($D457:AO457),INDEX($D$441:$W$441,,$C457)/$H$427)))</f>
        <v>0</v>
      </c>
      <c r="AQ457" s="26">
        <f>IF($H$427="n/a",0,IF(AQ$429&lt;=$C457,0,IF(AQ$429&gt;($H$427+$C457),INDEX($D$441:$W$441,,$C457)-SUM($D457:AP457),INDEX($D$441:$W$441,,$C457)/$H$427)))</f>
        <v>0</v>
      </c>
      <c r="AR457" s="26">
        <f>IF($H$427="n/a",0,IF(AR$429&lt;=$C457,0,IF(AR$429&gt;($H$427+$C457),INDEX($D$441:$W$441,,$C457)-SUM($D457:AQ457),INDEX($D$441:$W$441,,$C457)/$H$427)))</f>
        <v>0</v>
      </c>
      <c r="AS457" s="26">
        <f>IF($H$427="n/a",0,IF(AS$429&lt;=$C457,0,IF(AS$429&gt;($H$427+$C457),INDEX($D$441:$W$441,,$C457)-SUM($D457:AR457),INDEX($D$441:$W$441,,$C457)/$H$427)))</f>
        <v>0</v>
      </c>
      <c r="AT457" s="26">
        <f>IF($H$427="n/a",0,IF(AT$429&lt;=$C457,0,IF(AT$429&gt;($H$427+$C457),INDEX($D$441:$W$441,,$C457)-SUM($D457:AS457),INDEX($D$441:$W$441,,$C457)/$H$427)))</f>
        <v>0</v>
      </c>
      <c r="AU457" s="26">
        <f>IF($H$427="n/a",0,IF(AU$429&lt;=$C457,0,IF(AU$429&gt;($H$427+$C457),INDEX($D$441:$W$441,,$C457)-SUM($D457:AT457),INDEX($D$441:$W$441,,$C457)/$H$427)))</f>
        <v>0</v>
      </c>
      <c r="AV457" s="26">
        <f>IF($H$427="n/a",0,IF(AV$429&lt;=$C457,0,IF(AV$429&gt;($H$427+$C457),INDEX($D$441:$W$441,,$C457)-SUM($D457:AU457),INDEX($D$441:$W$441,,$C457)/$H$427)))</f>
        <v>0</v>
      </c>
      <c r="AW457" s="26">
        <f>IF($H$427="n/a",0,IF(AW$429&lt;=$C457,0,IF(AW$429&gt;($H$427+$C457),INDEX($D$441:$W$441,,$C457)-SUM($D457:AV457),INDEX($D$441:$W$441,,$C457)/$H$427)))</f>
        <v>0</v>
      </c>
      <c r="AX457" s="26">
        <f>IF($H$427="n/a",0,IF(AX$429&lt;=$C457,0,IF(AX$429&gt;($H$427+$C457),INDEX($D$441:$W$441,,$C457)-SUM($D457:AW457),INDEX($D$441:$W$441,,$C457)/$H$427)))</f>
        <v>0</v>
      </c>
      <c r="AY457" s="26">
        <f>IF($H$427="n/a",0,IF(AY$429&lt;=$C457,0,IF(AY$429&gt;($H$427+$C457),INDEX($D$441:$W$441,,$C457)-SUM($D457:AX457),INDEX($D$441:$W$441,,$C457)/$H$427)))</f>
        <v>0</v>
      </c>
      <c r="AZ457" s="26">
        <f>IF($H$427="n/a",0,IF(AZ$429&lt;=$C457,0,IF(AZ$429&gt;($H$427+$C457),INDEX($D$441:$W$441,,$C457)-SUM($D457:AY457),INDEX($D$441:$W$441,,$C457)/$H$427)))</f>
        <v>0</v>
      </c>
      <c r="BA457" s="26">
        <f>IF($H$427="n/a",0,IF(BA$429&lt;=$C457,0,IF(BA$429&gt;($H$427+$C457),INDEX($D$441:$W$441,,$C457)-SUM($D457:AZ457),INDEX($D$441:$W$441,,$C457)/$H$427)))</f>
        <v>0</v>
      </c>
      <c r="BB457" s="26">
        <f>IF($H$427="n/a",0,IF(BB$429&lt;=$C457,0,IF(BB$429&gt;($H$427+$C457),INDEX($D$441:$W$441,,$C457)-SUM($D457:BA457),INDEX($D$441:$W$441,,$C457)/$H$427)))</f>
        <v>0</v>
      </c>
      <c r="BC457" s="26">
        <f>IF($H$427="n/a",0,IF(BC$429&lt;=$C457,0,IF(BC$429&gt;($H$427+$C457),INDEX($D$441:$W$441,,$C457)-SUM($D457:BB457),INDEX($D$441:$W$441,,$C457)/$H$427)))</f>
        <v>0</v>
      </c>
      <c r="BD457" s="26">
        <f>IF($H$427="n/a",0,IF(BD$429&lt;=$C457,0,IF(BD$429&gt;($H$427+$C457),INDEX($D$441:$W$441,,$C457)-SUM($D457:BC457),INDEX($D$441:$W$441,,$C457)/$H$427)))</f>
        <v>0</v>
      </c>
      <c r="BE457" s="26">
        <f>IF($H$427="n/a",0,IF(BE$429&lt;=$C457,0,IF(BE$429&gt;($H$427+$C457),INDEX($D$441:$W$441,,$C457)-SUM($D457:BD457),INDEX($D$441:$W$441,,$C457)/$H$427)))</f>
        <v>0</v>
      </c>
      <c r="BF457" s="26">
        <f>IF($H$427="n/a",0,IF(BF$429&lt;=$C457,0,IF(BF$429&gt;($H$427+$C457),INDEX($D$441:$W$441,,$C457)-SUM($D457:BE457),INDEX($D$441:$W$441,,$C457)/$H$427)))</f>
        <v>0</v>
      </c>
      <c r="BG457" s="26">
        <f>IF($H$427="n/a",0,IF(BG$429&lt;=$C457,0,IF(BG$429&gt;($H$427+$C457),INDEX($D$441:$W$441,,$C457)-SUM($D457:BF457),INDEX($D$441:$W$441,,$C457)/$H$427)))</f>
        <v>0</v>
      </c>
      <c r="BH457" s="26">
        <f>IF($H$427="n/a",0,IF(BH$429&lt;=$C457,0,IF(BH$429&gt;($H$427+$C457),INDEX($D$441:$W$441,,$C457)-SUM($D457:BG457),INDEX($D$441:$W$441,,$C457)/$H$427)))</f>
        <v>0</v>
      </c>
      <c r="BI457" s="26">
        <f>IF($H$427="n/a",0,IF(BI$429&lt;=$C457,0,IF(BI$429&gt;($H$427+$C457),INDEX($D$441:$W$441,,$C457)-SUM($D457:BH457),INDEX($D$441:$W$441,,$C457)/$H$427)))</f>
        <v>0</v>
      </c>
      <c r="BJ457" s="26">
        <f>IF($H$427="n/a",0,IF(BJ$429&lt;=$C457,0,IF(BJ$429&gt;($H$427+$C457),INDEX($D$441:$W$441,,$C457)-SUM($D457:BI457),INDEX($D$441:$W$441,,$C457)/$H$427)))</f>
        <v>0</v>
      </c>
      <c r="BK457" s="26">
        <f>IF($H$427="n/a",0,IF(BK$429&lt;=$C457,0,IF(BK$429&gt;($H$427+$C457),INDEX($D$441:$W$441,,$C457)-SUM($D457:BJ457),INDEX($D$441:$W$441,,$C457)/$H$427)))</f>
        <v>0</v>
      </c>
      <c r="BL457" s="26">
        <f>IF($H$427="n/a",0,IF(BL$429&lt;=$C457,0,IF(BL$429&gt;($H$427+$C457),INDEX($D$441:$W$441,,$C457)-SUM($D457:BK457),INDEX($D$441:$W$441,,$C457)/$H$427)))</f>
        <v>0</v>
      </c>
      <c r="BM457" s="26">
        <f>IF($H$427="n/a",0,IF(BM$429&lt;=$C457,0,IF(BM$429&gt;($H$427+$C457),INDEX($D$441:$W$441,,$C457)-SUM($D457:BL457),INDEX($D$441:$W$441,,$C457)/$H$427)))</f>
        <v>0</v>
      </c>
      <c r="BN457" s="26">
        <f>IF($H$427="n/a",0,IF(BN$429&lt;=$C457,0,IF(BN$429&gt;($H$427+$C457),INDEX($D$441:$W$441,,$C457)-SUM($D457:BM457),INDEX($D$441:$W$441,,$C457)/$H$427)))</f>
        <v>0</v>
      </c>
      <c r="BO457" s="26">
        <f>IF($H$427="n/a",0,IF(BO$429&lt;=$C457,0,IF(BO$429&gt;($H$427+$C457),INDEX($D$441:$W$441,,$C457)-SUM($D457:BN457),INDEX($D$441:$W$441,,$C457)/$H$427)))</f>
        <v>0</v>
      </c>
      <c r="BP457" s="26">
        <f>IF($H$427="n/a",0,IF(BP$429&lt;=$C457,0,IF(BP$429&gt;($H$427+$C457),INDEX($D$441:$W$441,,$C457)-SUM($D457:BO457),INDEX($D$441:$W$441,,$C457)/$H$427)))</f>
        <v>0</v>
      </c>
      <c r="BQ457" s="26">
        <f>IF($H$427="n/a",0,IF(BQ$429&lt;=$C457,0,IF(BQ$429&gt;($H$427+$C457),INDEX($D$441:$W$441,,$C457)-SUM($D457:BP457),INDEX($D$441:$W$441,,$C457)/$H$427)))</f>
        <v>0</v>
      </c>
      <c r="BR457" s="26">
        <f>IF($H$427="n/a",0,IF(BR$429&lt;=$C457,0,IF(BR$429&gt;($H$427+$C457),INDEX($D$441:$W$441,,$C457)-SUM($D457:BQ457),INDEX($D$441:$W$441,,$C457)/$H$427)))</f>
        <v>0</v>
      </c>
      <c r="BS457" s="26">
        <f>IF($H$427="n/a",0,IF(BS$429&lt;=$C457,0,IF(BS$429&gt;($H$427+$C457),INDEX($D$441:$W$441,,$C457)-SUM($D457:BR457),INDEX($D$441:$W$441,,$C457)/$H$427)))</f>
        <v>0</v>
      </c>
    </row>
    <row r="458" spans="2:71" outlineLevel="1">
      <c r="B458" s="24">
        <v>2025</v>
      </c>
      <c r="C458" s="24">
        <v>15</v>
      </c>
      <c r="E458" s="26">
        <f>IF($H$427="n/a",0,IF(E$429&lt;=$C458,0,IF(E$429&gt;($H$427+$C458),INDEX($D$441:$W$441,,$C458)-SUM($D458:D458),INDEX($D$441:$W$441,,$C458)/$H$427)))</f>
        <v>0</v>
      </c>
      <c r="F458" s="26">
        <f>IF($H$427="n/a",0,IF(F$429&lt;=$C458,0,IF(F$429&gt;($H$427+$C458),INDEX($D$441:$W$441,,$C458)-SUM($D458:E458),INDEX($D$441:$W$441,,$C458)/$H$427)))</f>
        <v>0</v>
      </c>
      <c r="G458" s="26">
        <f>IF($H$427="n/a",0,IF(G$429&lt;=$C458,0,IF(G$429&gt;($H$427+$C458),INDEX($D$441:$W$441,,$C458)-SUM($D458:F458),INDEX($D$441:$W$441,,$C458)/$H$427)))</f>
        <v>0</v>
      </c>
      <c r="H458" s="26">
        <f>IF($H$427="n/a",0,IF(H$429&lt;=$C458,0,IF(H$429&gt;($H$427+$C458),INDEX($D$441:$W$441,,$C458)-SUM($D458:G458),INDEX($D$441:$W$441,,$C458)/$H$427)))</f>
        <v>0</v>
      </c>
      <c r="I458" s="26">
        <f>IF($H$427="n/a",0,IF(I$429&lt;=$C458,0,IF(I$429&gt;($H$427+$C458),INDEX($D$441:$W$441,,$C458)-SUM($D458:H458),INDEX($D$441:$W$441,,$C458)/$H$427)))</f>
        <v>0</v>
      </c>
      <c r="J458" s="26">
        <f>IF($H$427="n/a",0,IF(J$429&lt;=$C458,0,IF(J$429&gt;($H$427+$C458),INDEX($D$441:$W$441,,$C458)-SUM($D458:I458),INDEX($D$441:$W$441,,$C458)/$H$427)))</f>
        <v>0</v>
      </c>
      <c r="K458" s="26">
        <f>IF($H$427="n/a",0,IF(K$429&lt;=$C458,0,IF(K$429&gt;($H$427+$C458),INDEX($D$441:$W$441,,$C458)-SUM($D458:J458),INDEX($D$441:$W$441,,$C458)/$H$427)))</f>
        <v>0</v>
      </c>
      <c r="L458" s="26">
        <f>IF($H$427="n/a",0,IF(L$429&lt;=$C458,0,IF(L$429&gt;($H$427+$C458),INDEX($D$441:$W$441,,$C458)-SUM($D458:K458),INDEX($D$441:$W$441,,$C458)/$H$427)))</f>
        <v>0</v>
      </c>
      <c r="M458" s="26">
        <f>IF($H$427="n/a",0,IF(M$429&lt;=$C458,0,IF(M$429&gt;($H$427+$C458),INDEX($D$441:$W$441,,$C458)-SUM($D458:L458),INDEX($D$441:$W$441,,$C458)/$H$427)))</f>
        <v>0</v>
      </c>
      <c r="N458" s="26">
        <f>IF($H$427="n/a",0,IF(N$429&lt;=$C458,0,IF(N$429&gt;($H$427+$C458),INDEX($D$441:$W$441,,$C458)-SUM($D458:M458),INDEX($D$441:$W$441,,$C458)/$H$427)))</f>
        <v>0</v>
      </c>
      <c r="O458" s="26">
        <f>IF($H$427="n/a",0,IF(O$429&lt;=$C458,0,IF(O$429&gt;($H$427+$C458),INDEX($D$441:$W$441,,$C458)-SUM($D458:N458),INDEX($D$441:$W$441,,$C458)/$H$427)))</f>
        <v>0</v>
      </c>
      <c r="P458" s="168">
        <f>IF($H$427="n/a",0,IF(P$429&lt;=$C458,0,IF(P$429&gt;($H$427+$C458),INDEX($D$441:$W$441,,$C458)-SUM($D458:O458),INDEX($D$441:$W$441,,$C458)/$H$427)))</f>
        <v>0</v>
      </c>
      <c r="Q458" s="26">
        <f>IF($H$427="n/a",0,IF(Q$429&lt;=$C458,0,IF(Q$429&gt;($H$427+$C458),INDEX($D$441:$W$441,,$C458)-SUM($D458:P458),INDEX($D$441:$W$441,,$C458)/$H$427)))</f>
        <v>0</v>
      </c>
      <c r="R458" s="26">
        <f>IF($H$427="n/a",0,IF(R$429&lt;=$C458,0,IF(R$429&gt;($H$427+$C458),INDEX($D$441:$W$441,,$C458)-SUM($D458:Q458),INDEX($D$441:$W$441,,$C458)/$H$427)))</f>
        <v>0</v>
      </c>
      <c r="S458" s="26">
        <f>IF($H$427="n/a",0,IF(S$429&lt;=$C458,0,IF(S$429&gt;($H$427+$C458),INDEX($D$441:$W$441,,$C458)-SUM($D458:R458),INDEX($D$441:$W$441,,$C458)/$H$427)))</f>
        <v>0</v>
      </c>
      <c r="T458" s="26">
        <f>IF($H$427="n/a",0,IF(T$429&lt;=$C458,0,IF(T$429&gt;($H$427+$C458),INDEX($D$441:$W$441,,$C458)-SUM($D458:S458),INDEX($D$441:$W$441,,$C458)/$H$427)))</f>
        <v>0</v>
      </c>
      <c r="U458" s="26">
        <f>IF($H$427="n/a",0,IF(U$429&lt;=$C458,0,IF(U$429&gt;($H$427+$C458),INDEX($D$441:$W$441,,$C458)-SUM($D458:T458),INDEX($D$441:$W$441,,$C458)/$H$427)))</f>
        <v>0</v>
      </c>
      <c r="V458" s="26">
        <f>IF($H$427="n/a",0,IF(V$429&lt;=$C458,0,IF(V$429&gt;($H$427+$C458),INDEX($D$441:$W$441,,$C458)-SUM($D458:U458),INDEX($D$441:$W$441,,$C458)/$H$427)))</f>
        <v>0</v>
      </c>
      <c r="W458" s="26">
        <f>IF($H$427="n/a",0,IF(W$429&lt;=$C458,0,IF(W$429&gt;($H$427+$C458),INDEX($D$441:$W$441,,$C458)-SUM($D458:V458),INDEX($D$441:$W$441,,$C458)/$H$427)))</f>
        <v>0</v>
      </c>
      <c r="X458" s="26">
        <f>IF($H$427="n/a",0,IF(X$429&lt;=$C458,0,IF(X$429&gt;($H$427+$C458),INDEX($D$441:$W$441,,$C458)-SUM($D458:W458),INDEX($D$441:$W$441,,$C458)/$H$427)))</f>
        <v>0</v>
      </c>
      <c r="Y458" s="26">
        <f>IF($H$427="n/a",0,IF(Y$429&lt;=$C458,0,IF(Y$429&gt;($H$427+$C458),INDEX($D$441:$W$441,,$C458)-SUM($D458:X458),INDEX($D$441:$W$441,,$C458)/$H$427)))</f>
        <v>0</v>
      </c>
      <c r="Z458" s="26">
        <f>IF($H$427="n/a",0,IF(Z$429&lt;=$C458,0,IF(Z$429&gt;($H$427+$C458),INDEX($D$441:$W$441,,$C458)-SUM($D458:Y458),INDEX($D$441:$W$441,,$C458)/$H$427)))</f>
        <v>0</v>
      </c>
      <c r="AA458" s="26">
        <f>IF($H$427="n/a",0,IF(AA$429&lt;=$C458,0,IF(AA$429&gt;($H$427+$C458),INDEX($D$441:$W$441,,$C458)-SUM($D458:Z458),INDEX($D$441:$W$441,,$C458)/$H$427)))</f>
        <v>0</v>
      </c>
      <c r="AB458" s="26">
        <f>IF($H$427="n/a",0,IF(AB$429&lt;=$C458,0,IF(AB$429&gt;($H$427+$C458),INDEX($D$441:$W$441,,$C458)-SUM($D458:AA458),INDEX($D$441:$W$441,,$C458)/$H$427)))</f>
        <v>0</v>
      </c>
      <c r="AC458" s="26">
        <f>IF($H$427="n/a",0,IF(AC$429&lt;=$C458,0,IF(AC$429&gt;($H$427+$C458),INDEX($D$441:$W$441,,$C458)-SUM($D458:AB458),INDEX($D$441:$W$441,,$C458)/$H$427)))</f>
        <v>0</v>
      </c>
      <c r="AD458" s="26">
        <f>IF($H$427="n/a",0,IF(AD$429&lt;=$C458,0,IF(AD$429&gt;($H$427+$C458),INDEX($D$441:$W$441,,$C458)-SUM($D458:AC458),INDEX($D$441:$W$441,,$C458)/$H$427)))</f>
        <v>0</v>
      </c>
      <c r="AE458" s="26">
        <f>IF($H$427="n/a",0,IF(AE$429&lt;=$C458,0,IF(AE$429&gt;($H$427+$C458),INDEX($D$441:$W$441,,$C458)-SUM($D458:AD458),INDEX($D$441:$W$441,,$C458)/$H$427)))</f>
        <v>0</v>
      </c>
      <c r="AF458" s="26">
        <f>IF($H$427="n/a",0,IF(AF$429&lt;=$C458,0,IF(AF$429&gt;($H$427+$C458),INDEX($D$441:$W$441,,$C458)-SUM($D458:AE458),INDEX($D$441:$W$441,,$C458)/$H$427)))</f>
        <v>0</v>
      </c>
      <c r="AG458" s="26">
        <f>IF($H$427="n/a",0,IF(AG$429&lt;=$C458,0,IF(AG$429&gt;($H$427+$C458),INDEX($D$441:$W$441,,$C458)-SUM($D458:AF458),INDEX($D$441:$W$441,,$C458)/$H$427)))</f>
        <v>0</v>
      </c>
      <c r="AH458" s="26">
        <f>IF($H$427="n/a",0,IF(AH$429&lt;=$C458,0,IF(AH$429&gt;($H$427+$C458),INDEX($D$441:$W$441,,$C458)-SUM($D458:AG458),INDEX($D$441:$W$441,,$C458)/$H$427)))</f>
        <v>0</v>
      </c>
      <c r="AI458" s="26">
        <f>IF($H$427="n/a",0,IF(AI$429&lt;=$C458,0,IF(AI$429&gt;($H$427+$C458),INDEX($D$441:$W$441,,$C458)-SUM($D458:AH458),INDEX($D$441:$W$441,,$C458)/$H$427)))</f>
        <v>0</v>
      </c>
      <c r="AJ458" s="26">
        <f>IF($H$427="n/a",0,IF(AJ$429&lt;=$C458,0,IF(AJ$429&gt;($H$427+$C458),INDEX($D$441:$W$441,,$C458)-SUM($D458:AI458),INDEX($D$441:$W$441,,$C458)/$H$427)))</f>
        <v>0</v>
      </c>
      <c r="AK458" s="26">
        <f>IF($H$427="n/a",0,IF(AK$429&lt;=$C458,0,IF(AK$429&gt;($H$427+$C458),INDEX($D$441:$W$441,,$C458)-SUM($D458:AJ458),INDEX($D$441:$W$441,,$C458)/$H$427)))</f>
        <v>0</v>
      </c>
      <c r="AL458" s="26">
        <f>IF($H$427="n/a",0,IF(AL$429&lt;=$C458,0,IF(AL$429&gt;($H$427+$C458),INDEX($D$441:$W$441,,$C458)-SUM($D458:AK458),INDEX($D$441:$W$441,,$C458)/$H$427)))</f>
        <v>0</v>
      </c>
      <c r="AM458" s="26">
        <f>IF($H$427="n/a",0,IF(AM$429&lt;=$C458,0,IF(AM$429&gt;($H$427+$C458),INDEX($D$441:$W$441,,$C458)-SUM($D458:AL458),INDEX($D$441:$W$441,,$C458)/$H$427)))</f>
        <v>0</v>
      </c>
      <c r="AN458" s="26">
        <f>IF($H$427="n/a",0,IF(AN$429&lt;=$C458,0,IF(AN$429&gt;($H$427+$C458),INDEX($D$441:$W$441,,$C458)-SUM($D458:AM458),INDEX($D$441:$W$441,,$C458)/$H$427)))</f>
        <v>0</v>
      </c>
      <c r="AO458" s="26">
        <f>IF($H$427="n/a",0,IF(AO$429&lt;=$C458,0,IF(AO$429&gt;($H$427+$C458),INDEX($D$441:$W$441,,$C458)-SUM($D458:AN458),INDEX($D$441:$W$441,,$C458)/$H$427)))</f>
        <v>0</v>
      </c>
      <c r="AP458" s="26">
        <f>IF($H$427="n/a",0,IF(AP$429&lt;=$C458,0,IF(AP$429&gt;($H$427+$C458),INDEX($D$441:$W$441,,$C458)-SUM($D458:AO458),INDEX($D$441:$W$441,,$C458)/$H$427)))</f>
        <v>0</v>
      </c>
      <c r="AQ458" s="26">
        <f>IF($H$427="n/a",0,IF(AQ$429&lt;=$C458,0,IF(AQ$429&gt;($H$427+$C458),INDEX($D$441:$W$441,,$C458)-SUM($D458:AP458),INDEX($D$441:$W$441,,$C458)/$H$427)))</f>
        <v>0</v>
      </c>
      <c r="AR458" s="26">
        <f>IF($H$427="n/a",0,IF(AR$429&lt;=$C458,0,IF(AR$429&gt;($H$427+$C458),INDEX($D$441:$W$441,,$C458)-SUM($D458:AQ458),INDEX($D$441:$W$441,,$C458)/$H$427)))</f>
        <v>0</v>
      </c>
      <c r="AS458" s="26">
        <f>IF($H$427="n/a",0,IF(AS$429&lt;=$C458,0,IF(AS$429&gt;($H$427+$C458),INDEX($D$441:$W$441,,$C458)-SUM($D458:AR458),INDEX($D$441:$W$441,,$C458)/$H$427)))</f>
        <v>0</v>
      </c>
      <c r="AT458" s="26">
        <f>IF($H$427="n/a",0,IF(AT$429&lt;=$C458,0,IF(AT$429&gt;($H$427+$C458),INDEX($D$441:$W$441,,$C458)-SUM($D458:AS458),INDEX($D$441:$W$441,,$C458)/$H$427)))</f>
        <v>0</v>
      </c>
      <c r="AU458" s="26">
        <f>IF($H$427="n/a",0,IF(AU$429&lt;=$C458,0,IF(AU$429&gt;($H$427+$C458),INDEX($D$441:$W$441,,$C458)-SUM($D458:AT458),INDEX($D$441:$W$441,,$C458)/$H$427)))</f>
        <v>0</v>
      </c>
      <c r="AV458" s="26">
        <f>IF($H$427="n/a",0,IF(AV$429&lt;=$C458,0,IF(AV$429&gt;($H$427+$C458),INDEX($D$441:$W$441,,$C458)-SUM($D458:AU458),INDEX($D$441:$W$441,,$C458)/$H$427)))</f>
        <v>0</v>
      </c>
      <c r="AW458" s="26">
        <f>IF($H$427="n/a",0,IF(AW$429&lt;=$C458,0,IF(AW$429&gt;($H$427+$C458),INDEX($D$441:$W$441,,$C458)-SUM($D458:AV458),INDEX($D$441:$W$441,,$C458)/$H$427)))</f>
        <v>0</v>
      </c>
      <c r="AX458" s="26">
        <f>IF($H$427="n/a",0,IF(AX$429&lt;=$C458,0,IF(AX$429&gt;($H$427+$C458),INDEX($D$441:$W$441,,$C458)-SUM($D458:AW458),INDEX($D$441:$W$441,,$C458)/$H$427)))</f>
        <v>0</v>
      </c>
      <c r="AY458" s="26">
        <f>IF($H$427="n/a",0,IF(AY$429&lt;=$C458,0,IF(AY$429&gt;($H$427+$C458),INDEX($D$441:$W$441,,$C458)-SUM($D458:AX458),INDEX($D$441:$W$441,,$C458)/$H$427)))</f>
        <v>0</v>
      </c>
      <c r="AZ458" s="26">
        <f>IF($H$427="n/a",0,IF(AZ$429&lt;=$C458,0,IF(AZ$429&gt;($H$427+$C458),INDEX($D$441:$W$441,,$C458)-SUM($D458:AY458),INDEX($D$441:$W$441,,$C458)/$H$427)))</f>
        <v>0</v>
      </c>
      <c r="BA458" s="26">
        <f>IF($H$427="n/a",0,IF(BA$429&lt;=$C458,0,IF(BA$429&gt;($H$427+$C458),INDEX($D$441:$W$441,,$C458)-SUM($D458:AZ458),INDEX($D$441:$W$441,,$C458)/$H$427)))</f>
        <v>0</v>
      </c>
      <c r="BB458" s="26">
        <f>IF($H$427="n/a",0,IF(BB$429&lt;=$C458,0,IF(BB$429&gt;($H$427+$C458),INDEX($D$441:$W$441,,$C458)-SUM($D458:BA458),INDEX($D$441:$W$441,,$C458)/$H$427)))</f>
        <v>0</v>
      </c>
      <c r="BC458" s="26">
        <f>IF($H$427="n/a",0,IF(BC$429&lt;=$C458,0,IF(BC$429&gt;($H$427+$C458),INDEX($D$441:$W$441,,$C458)-SUM($D458:BB458),INDEX($D$441:$W$441,,$C458)/$H$427)))</f>
        <v>0</v>
      </c>
      <c r="BD458" s="26">
        <f>IF($H$427="n/a",0,IF(BD$429&lt;=$C458,0,IF(BD$429&gt;($H$427+$C458),INDEX($D$441:$W$441,,$C458)-SUM($D458:BC458),INDEX($D$441:$W$441,,$C458)/$H$427)))</f>
        <v>0</v>
      </c>
      <c r="BE458" s="26">
        <f>IF($H$427="n/a",0,IF(BE$429&lt;=$C458,0,IF(BE$429&gt;($H$427+$C458),INDEX($D$441:$W$441,,$C458)-SUM($D458:BD458),INDEX($D$441:$W$441,,$C458)/$H$427)))</f>
        <v>0</v>
      </c>
      <c r="BF458" s="26">
        <f>IF($H$427="n/a",0,IF(BF$429&lt;=$C458,0,IF(BF$429&gt;($H$427+$C458),INDEX($D$441:$W$441,,$C458)-SUM($D458:BE458),INDEX($D$441:$W$441,,$C458)/$H$427)))</f>
        <v>0</v>
      </c>
      <c r="BG458" s="26">
        <f>IF($H$427="n/a",0,IF(BG$429&lt;=$C458,0,IF(BG$429&gt;($H$427+$C458),INDEX($D$441:$W$441,,$C458)-SUM($D458:BF458),INDEX($D$441:$W$441,,$C458)/$H$427)))</f>
        <v>0</v>
      </c>
      <c r="BH458" s="26">
        <f>IF($H$427="n/a",0,IF(BH$429&lt;=$C458,0,IF(BH$429&gt;($H$427+$C458),INDEX($D$441:$W$441,,$C458)-SUM($D458:BG458),INDEX($D$441:$W$441,,$C458)/$H$427)))</f>
        <v>0</v>
      </c>
      <c r="BI458" s="26">
        <f>IF($H$427="n/a",0,IF(BI$429&lt;=$C458,0,IF(BI$429&gt;($H$427+$C458),INDEX($D$441:$W$441,,$C458)-SUM($D458:BH458),INDEX($D$441:$W$441,,$C458)/$H$427)))</f>
        <v>0</v>
      </c>
      <c r="BJ458" s="26">
        <f>IF($H$427="n/a",0,IF(BJ$429&lt;=$C458,0,IF(BJ$429&gt;($H$427+$C458),INDEX($D$441:$W$441,,$C458)-SUM($D458:BI458),INDEX($D$441:$W$441,,$C458)/$H$427)))</f>
        <v>0</v>
      </c>
      <c r="BK458" s="26">
        <f>IF($H$427="n/a",0,IF(BK$429&lt;=$C458,0,IF(BK$429&gt;($H$427+$C458),INDEX($D$441:$W$441,,$C458)-SUM($D458:BJ458),INDEX($D$441:$W$441,,$C458)/$H$427)))</f>
        <v>0</v>
      </c>
      <c r="BL458" s="26">
        <f>IF($H$427="n/a",0,IF(BL$429&lt;=$C458,0,IF(BL$429&gt;($H$427+$C458),INDEX($D$441:$W$441,,$C458)-SUM($D458:BK458),INDEX($D$441:$W$441,,$C458)/$H$427)))</f>
        <v>0</v>
      </c>
      <c r="BM458" s="26">
        <f>IF($H$427="n/a",0,IF(BM$429&lt;=$C458,0,IF(BM$429&gt;($H$427+$C458),INDEX($D$441:$W$441,,$C458)-SUM($D458:BL458),INDEX($D$441:$W$441,,$C458)/$H$427)))</f>
        <v>0</v>
      </c>
      <c r="BN458" s="26">
        <f>IF($H$427="n/a",0,IF(BN$429&lt;=$C458,0,IF(BN$429&gt;($H$427+$C458),INDEX($D$441:$W$441,,$C458)-SUM($D458:BM458),INDEX($D$441:$W$441,,$C458)/$H$427)))</f>
        <v>0</v>
      </c>
      <c r="BO458" s="26">
        <f>IF($H$427="n/a",0,IF(BO$429&lt;=$C458,0,IF(BO$429&gt;($H$427+$C458),INDEX($D$441:$W$441,,$C458)-SUM($D458:BN458),INDEX($D$441:$W$441,,$C458)/$H$427)))</f>
        <v>0</v>
      </c>
      <c r="BP458" s="26">
        <f>IF($H$427="n/a",0,IF(BP$429&lt;=$C458,0,IF(BP$429&gt;($H$427+$C458),INDEX($D$441:$W$441,,$C458)-SUM($D458:BO458),INDEX($D$441:$W$441,,$C458)/$H$427)))</f>
        <v>0</v>
      </c>
      <c r="BQ458" s="26">
        <f>IF($H$427="n/a",0,IF(BQ$429&lt;=$C458,0,IF(BQ$429&gt;($H$427+$C458),INDEX($D$441:$W$441,,$C458)-SUM($D458:BP458),INDEX($D$441:$W$441,,$C458)/$H$427)))</f>
        <v>0</v>
      </c>
      <c r="BR458" s="26">
        <f>IF($H$427="n/a",0,IF(BR$429&lt;=$C458,0,IF(BR$429&gt;($H$427+$C458),INDEX($D$441:$W$441,,$C458)-SUM($D458:BQ458),INDEX($D$441:$W$441,,$C458)/$H$427)))</f>
        <v>0</v>
      </c>
      <c r="BS458" s="26">
        <f>IF($H$427="n/a",0,IF(BS$429&lt;=$C458,0,IF(BS$429&gt;($H$427+$C458),INDEX($D$441:$W$441,,$C458)-SUM($D458:BR458),INDEX($D$441:$W$441,,$C458)/$H$427)))</f>
        <v>0</v>
      </c>
    </row>
    <row r="459" spans="2:71" outlineLevel="1">
      <c r="B459" s="24">
        <v>2026</v>
      </c>
      <c r="C459" s="24">
        <v>16</v>
      </c>
      <c r="E459" s="26">
        <f>IF($H$427="n/a",0,IF(E$429&lt;=$C459,0,IF(E$429&gt;($H$427+$C459),INDEX($D$441:$W$441,,$C459)-SUM($D459:D459),INDEX($D$441:$W$441,,$C459)/$H$427)))</f>
        <v>0</v>
      </c>
      <c r="F459" s="26">
        <f>IF($H$427="n/a",0,IF(F$429&lt;=$C459,0,IF(F$429&gt;($H$427+$C459),INDEX($D$441:$W$441,,$C459)-SUM($D459:E459),INDEX($D$441:$W$441,,$C459)/$H$427)))</f>
        <v>0</v>
      </c>
      <c r="G459" s="26">
        <f>IF($H$427="n/a",0,IF(G$429&lt;=$C459,0,IF(G$429&gt;($H$427+$C459),INDEX($D$441:$W$441,,$C459)-SUM($D459:F459),INDEX($D$441:$W$441,,$C459)/$H$427)))</f>
        <v>0</v>
      </c>
      <c r="H459" s="26">
        <f>IF($H$427="n/a",0,IF(H$429&lt;=$C459,0,IF(H$429&gt;($H$427+$C459),INDEX($D$441:$W$441,,$C459)-SUM($D459:G459),INDEX($D$441:$W$441,,$C459)/$H$427)))</f>
        <v>0</v>
      </c>
      <c r="I459" s="26">
        <f>IF($H$427="n/a",0,IF(I$429&lt;=$C459,0,IF(I$429&gt;($H$427+$C459),INDEX($D$441:$W$441,,$C459)-SUM($D459:H459),INDEX($D$441:$W$441,,$C459)/$H$427)))</f>
        <v>0</v>
      </c>
      <c r="J459" s="26">
        <f>IF($H$427="n/a",0,IF(J$429&lt;=$C459,0,IF(J$429&gt;($H$427+$C459),INDEX($D$441:$W$441,,$C459)-SUM($D459:I459),INDEX($D$441:$W$441,,$C459)/$H$427)))</f>
        <v>0</v>
      </c>
      <c r="K459" s="26">
        <f>IF($H$427="n/a",0,IF(K$429&lt;=$C459,0,IF(K$429&gt;($H$427+$C459),INDEX($D$441:$W$441,,$C459)-SUM($D459:J459),INDEX($D$441:$W$441,,$C459)/$H$427)))</f>
        <v>0</v>
      </c>
      <c r="L459" s="26">
        <f>IF($H$427="n/a",0,IF(L$429&lt;=$C459,0,IF(L$429&gt;($H$427+$C459),INDEX($D$441:$W$441,,$C459)-SUM($D459:K459),INDEX($D$441:$W$441,,$C459)/$H$427)))</f>
        <v>0</v>
      </c>
      <c r="M459" s="26">
        <f>IF($H$427="n/a",0,IF(M$429&lt;=$C459,0,IF(M$429&gt;($H$427+$C459),INDEX($D$441:$W$441,,$C459)-SUM($D459:L459),INDEX($D$441:$W$441,,$C459)/$H$427)))</f>
        <v>0</v>
      </c>
      <c r="N459" s="26">
        <f>IF($H$427="n/a",0,IF(N$429&lt;=$C459,0,IF(N$429&gt;($H$427+$C459),INDEX($D$441:$W$441,,$C459)-SUM($D459:M459),INDEX($D$441:$W$441,,$C459)/$H$427)))</f>
        <v>0</v>
      </c>
      <c r="O459" s="26">
        <f>IF($H$427="n/a",0,IF(O$429&lt;=$C459,0,IF(O$429&gt;($H$427+$C459),INDEX($D$441:$W$441,,$C459)-SUM($D459:N459),INDEX($D$441:$W$441,,$C459)/$H$427)))</f>
        <v>0</v>
      </c>
      <c r="P459" s="168">
        <f>IF($H$427="n/a",0,IF(P$429&lt;=$C459,0,IF(P$429&gt;($H$427+$C459),INDEX($D$441:$W$441,,$C459)-SUM($D459:O459),INDEX($D$441:$W$441,,$C459)/$H$427)))</f>
        <v>0</v>
      </c>
      <c r="Q459" s="26">
        <f>IF($H$427="n/a",0,IF(Q$429&lt;=$C459,0,IF(Q$429&gt;($H$427+$C459),INDEX($D$441:$W$441,,$C459)-SUM($D459:P459),INDEX($D$441:$W$441,,$C459)/$H$427)))</f>
        <v>0</v>
      </c>
      <c r="R459" s="26">
        <f>IF($H$427="n/a",0,IF(R$429&lt;=$C459,0,IF(R$429&gt;($H$427+$C459),INDEX($D$441:$W$441,,$C459)-SUM($D459:Q459),INDEX($D$441:$W$441,,$C459)/$H$427)))</f>
        <v>0</v>
      </c>
      <c r="S459" s="26">
        <f>IF($H$427="n/a",0,IF(S$429&lt;=$C459,0,IF(S$429&gt;($H$427+$C459),INDEX($D$441:$W$441,,$C459)-SUM($D459:R459),INDEX($D$441:$W$441,,$C459)/$H$427)))</f>
        <v>0</v>
      </c>
      <c r="T459" s="26">
        <f>IF($H$427="n/a",0,IF(T$429&lt;=$C459,0,IF(T$429&gt;($H$427+$C459),INDEX($D$441:$W$441,,$C459)-SUM($D459:S459),INDEX($D$441:$W$441,,$C459)/$H$427)))</f>
        <v>0</v>
      </c>
      <c r="U459" s="26">
        <f>IF($H$427="n/a",0,IF(U$429&lt;=$C459,0,IF(U$429&gt;($H$427+$C459),INDEX($D$441:$W$441,,$C459)-SUM($D459:T459),INDEX($D$441:$W$441,,$C459)/$H$427)))</f>
        <v>0</v>
      </c>
      <c r="V459" s="26">
        <f>IF($H$427="n/a",0,IF(V$429&lt;=$C459,0,IF(V$429&gt;($H$427+$C459),INDEX($D$441:$W$441,,$C459)-SUM($D459:U459),INDEX($D$441:$W$441,,$C459)/$H$427)))</f>
        <v>0</v>
      </c>
      <c r="W459" s="26">
        <f>IF($H$427="n/a",0,IF(W$429&lt;=$C459,0,IF(W$429&gt;($H$427+$C459),INDEX($D$441:$W$441,,$C459)-SUM($D459:V459),INDEX($D$441:$W$441,,$C459)/$H$427)))</f>
        <v>0</v>
      </c>
      <c r="X459" s="26">
        <f>IF($H$427="n/a",0,IF(X$429&lt;=$C459,0,IF(X$429&gt;($H$427+$C459),INDEX($D$441:$W$441,,$C459)-SUM($D459:W459),INDEX($D$441:$W$441,,$C459)/$H$427)))</f>
        <v>0</v>
      </c>
      <c r="Y459" s="26">
        <f>IF($H$427="n/a",0,IF(Y$429&lt;=$C459,0,IF(Y$429&gt;($H$427+$C459),INDEX($D$441:$W$441,,$C459)-SUM($D459:X459),INDEX($D$441:$W$441,,$C459)/$H$427)))</f>
        <v>0</v>
      </c>
      <c r="Z459" s="26">
        <f>IF($H$427="n/a",0,IF(Z$429&lt;=$C459,0,IF(Z$429&gt;($H$427+$C459),INDEX($D$441:$W$441,,$C459)-SUM($D459:Y459),INDEX($D$441:$W$441,,$C459)/$H$427)))</f>
        <v>0</v>
      </c>
      <c r="AA459" s="26">
        <f>IF($H$427="n/a",0,IF(AA$429&lt;=$C459,0,IF(AA$429&gt;($H$427+$C459),INDEX($D$441:$W$441,,$C459)-SUM($D459:Z459),INDEX($D$441:$W$441,,$C459)/$H$427)))</f>
        <v>0</v>
      </c>
      <c r="AB459" s="26">
        <f>IF($H$427="n/a",0,IF(AB$429&lt;=$C459,0,IF(AB$429&gt;($H$427+$C459),INDEX($D$441:$W$441,,$C459)-SUM($D459:AA459),INDEX($D$441:$W$441,,$C459)/$H$427)))</f>
        <v>0</v>
      </c>
      <c r="AC459" s="26">
        <f>IF($H$427="n/a",0,IF(AC$429&lt;=$C459,0,IF(AC$429&gt;($H$427+$C459),INDEX($D$441:$W$441,,$C459)-SUM($D459:AB459),INDEX($D$441:$W$441,,$C459)/$H$427)))</f>
        <v>0</v>
      </c>
      <c r="AD459" s="26">
        <f>IF($H$427="n/a",0,IF(AD$429&lt;=$C459,0,IF(AD$429&gt;($H$427+$C459),INDEX($D$441:$W$441,,$C459)-SUM($D459:AC459),INDEX($D$441:$W$441,,$C459)/$H$427)))</f>
        <v>0</v>
      </c>
      <c r="AE459" s="26">
        <f>IF($H$427="n/a",0,IF(AE$429&lt;=$C459,0,IF(AE$429&gt;($H$427+$C459),INDEX($D$441:$W$441,,$C459)-SUM($D459:AD459),INDEX($D$441:$W$441,,$C459)/$H$427)))</f>
        <v>0</v>
      </c>
      <c r="AF459" s="26">
        <f>IF($H$427="n/a",0,IF(AF$429&lt;=$C459,0,IF(AF$429&gt;($H$427+$C459),INDEX($D$441:$W$441,,$C459)-SUM($D459:AE459),INDEX($D$441:$W$441,,$C459)/$H$427)))</f>
        <v>0</v>
      </c>
      <c r="AG459" s="26">
        <f>IF($H$427="n/a",0,IF(AG$429&lt;=$C459,0,IF(AG$429&gt;($H$427+$C459),INDEX($D$441:$W$441,,$C459)-SUM($D459:AF459),INDEX($D$441:$W$441,,$C459)/$H$427)))</f>
        <v>0</v>
      </c>
      <c r="AH459" s="26">
        <f>IF($H$427="n/a",0,IF(AH$429&lt;=$C459,0,IF(AH$429&gt;($H$427+$C459),INDEX($D$441:$W$441,,$C459)-SUM($D459:AG459),INDEX($D$441:$W$441,,$C459)/$H$427)))</f>
        <v>0</v>
      </c>
      <c r="AI459" s="26">
        <f>IF($H$427="n/a",0,IF(AI$429&lt;=$C459,0,IF(AI$429&gt;($H$427+$C459),INDEX($D$441:$W$441,,$C459)-SUM($D459:AH459),INDEX($D$441:$W$441,,$C459)/$H$427)))</f>
        <v>0</v>
      </c>
      <c r="AJ459" s="26">
        <f>IF($H$427="n/a",0,IF(AJ$429&lt;=$C459,0,IF(AJ$429&gt;($H$427+$C459),INDEX($D$441:$W$441,,$C459)-SUM($D459:AI459),INDEX($D$441:$W$441,,$C459)/$H$427)))</f>
        <v>0</v>
      </c>
      <c r="AK459" s="26">
        <f>IF($H$427="n/a",0,IF(AK$429&lt;=$C459,0,IF(AK$429&gt;($H$427+$C459),INDEX($D$441:$W$441,,$C459)-SUM($D459:AJ459),INDEX($D$441:$W$441,,$C459)/$H$427)))</f>
        <v>0</v>
      </c>
      <c r="AL459" s="26">
        <f>IF($H$427="n/a",0,IF(AL$429&lt;=$C459,0,IF(AL$429&gt;($H$427+$C459),INDEX($D$441:$W$441,,$C459)-SUM($D459:AK459),INDEX($D$441:$W$441,,$C459)/$H$427)))</f>
        <v>0</v>
      </c>
      <c r="AM459" s="26">
        <f>IF($H$427="n/a",0,IF(AM$429&lt;=$C459,0,IF(AM$429&gt;($H$427+$C459),INDEX($D$441:$W$441,,$C459)-SUM($D459:AL459),INDEX($D$441:$W$441,,$C459)/$H$427)))</f>
        <v>0</v>
      </c>
      <c r="AN459" s="26">
        <f>IF($H$427="n/a",0,IF(AN$429&lt;=$C459,0,IF(AN$429&gt;($H$427+$C459),INDEX($D$441:$W$441,,$C459)-SUM($D459:AM459),INDEX($D$441:$W$441,,$C459)/$H$427)))</f>
        <v>0</v>
      </c>
      <c r="AO459" s="26">
        <f>IF($H$427="n/a",0,IF(AO$429&lt;=$C459,0,IF(AO$429&gt;($H$427+$C459),INDEX($D$441:$W$441,,$C459)-SUM($D459:AN459),INDEX($D$441:$W$441,,$C459)/$H$427)))</f>
        <v>0</v>
      </c>
      <c r="AP459" s="26">
        <f>IF($H$427="n/a",0,IF(AP$429&lt;=$C459,0,IF(AP$429&gt;($H$427+$C459),INDEX($D$441:$W$441,,$C459)-SUM($D459:AO459),INDEX($D$441:$W$441,,$C459)/$H$427)))</f>
        <v>0</v>
      </c>
      <c r="AQ459" s="26">
        <f>IF($H$427="n/a",0,IF(AQ$429&lt;=$C459,0,IF(AQ$429&gt;($H$427+$C459),INDEX($D$441:$W$441,,$C459)-SUM($D459:AP459),INDEX($D$441:$W$441,,$C459)/$H$427)))</f>
        <v>0</v>
      </c>
      <c r="AR459" s="26">
        <f>IF($H$427="n/a",0,IF(AR$429&lt;=$C459,0,IF(AR$429&gt;($H$427+$C459),INDEX($D$441:$W$441,,$C459)-SUM($D459:AQ459),INDEX($D$441:$W$441,,$C459)/$H$427)))</f>
        <v>0</v>
      </c>
      <c r="AS459" s="26">
        <f>IF($H$427="n/a",0,IF(AS$429&lt;=$C459,0,IF(AS$429&gt;($H$427+$C459),INDEX($D$441:$W$441,,$C459)-SUM($D459:AR459),INDEX($D$441:$W$441,,$C459)/$H$427)))</f>
        <v>0</v>
      </c>
      <c r="AT459" s="26">
        <f>IF($H$427="n/a",0,IF(AT$429&lt;=$C459,0,IF(AT$429&gt;($H$427+$C459),INDEX($D$441:$W$441,,$C459)-SUM($D459:AS459),INDEX($D$441:$W$441,,$C459)/$H$427)))</f>
        <v>0</v>
      </c>
      <c r="AU459" s="26">
        <f>IF($H$427="n/a",0,IF(AU$429&lt;=$C459,0,IF(AU$429&gt;($H$427+$C459),INDEX($D$441:$W$441,,$C459)-SUM($D459:AT459),INDEX($D$441:$W$441,,$C459)/$H$427)))</f>
        <v>0</v>
      </c>
      <c r="AV459" s="26">
        <f>IF($H$427="n/a",0,IF(AV$429&lt;=$C459,0,IF(AV$429&gt;($H$427+$C459),INDEX($D$441:$W$441,,$C459)-SUM($D459:AU459),INDEX($D$441:$W$441,,$C459)/$H$427)))</f>
        <v>0</v>
      </c>
      <c r="AW459" s="26">
        <f>IF($H$427="n/a",0,IF(AW$429&lt;=$C459,0,IF(AW$429&gt;($H$427+$C459),INDEX($D$441:$W$441,,$C459)-SUM($D459:AV459),INDEX($D$441:$W$441,,$C459)/$H$427)))</f>
        <v>0</v>
      </c>
      <c r="AX459" s="26">
        <f>IF($H$427="n/a",0,IF(AX$429&lt;=$C459,0,IF(AX$429&gt;($H$427+$C459),INDEX($D$441:$W$441,,$C459)-SUM($D459:AW459),INDEX($D$441:$W$441,,$C459)/$H$427)))</f>
        <v>0</v>
      </c>
      <c r="AY459" s="26">
        <f>IF($H$427="n/a",0,IF(AY$429&lt;=$C459,0,IF(AY$429&gt;($H$427+$C459),INDEX($D$441:$W$441,,$C459)-SUM($D459:AX459),INDEX($D$441:$W$441,,$C459)/$H$427)))</f>
        <v>0</v>
      </c>
      <c r="AZ459" s="26">
        <f>IF($H$427="n/a",0,IF(AZ$429&lt;=$C459,0,IF(AZ$429&gt;($H$427+$C459),INDEX($D$441:$W$441,,$C459)-SUM($D459:AY459),INDEX($D$441:$W$441,,$C459)/$H$427)))</f>
        <v>0</v>
      </c>
      <c r="BA459" s="26">
        <f>IF($H$427="n/a",0,IF(BA$429&lt;=$C459,0,IF(BA$429&gt;($H$427+$C459),INDEX($D$441:$W$441,,$C459)-SUM($D459:AZ459),INDEX($D$441:$W$441,,$C459)/$H$427)))</f>
        <v>0</v>
      </c>
      <c r="BB459" s="26">
        <f>IF($H$427="n/a",0,IF(BB$429&lt;=$C459,0,IF(BB$429&gt;($H$427+$C459),INDEX($D$441:$W$441,,$C459)-SUM($D459:BA459),INDEX($D$441:$W$441,,$C459)/$H$427)))</f>
        <v>0</v>
      </c>
      <c r="BC459" s="26">
        <f>IF($H$427="n/a",0,IF(BC$429&lt;=$C459,0,IF(BC$429&gt;($H$427+$C459),INDEX($D$441:$W$441,,$C459)-SUM($D459:BB459),INDEX($D$441:$W$441,,$C459)/$H$427)))</f>
        <v>0</v>
      </c>
      <c r="BD459" s="26">
        <f>IF($H$427="n/a",0,IF(BD$429&lt;=$C459,0,IF(BD$429&gt;($H$427+$C459),INDEX($D$441:$W$441,,$C459)-SUM($D459:BC459),INDEX($D$441:$W$441,,$C459)/$H$427)))</f>
        <v>0</v>
      </c>
      <c r="BE459" s="26">
        <f>IF($H$427="n/a",0,IF(BE$429&lt;=$C459,0,IF(BE$429&gt;($H$427+$C459),INDEX($D$441:$W$441,,$C459)-SUM($D459:BD459),INDEX($D$441:$W$441,,$C459)/$H$427)))</f>
        <v>0</v>
      </c>
      <c r="BF459" s="26">
        <f>IF($H$427="n/a",0,IF(BF$429&lt;=$C459,0,IF(BF$429&gt;($H$427+$C459),INDEX($D$441:$W$441,,$C459)-SUM($D459:BE459),INDEX($D$441:$W$441,,$C459)/$H$427)))</f>
        <v>0</v>
      </c>
      <c r="BG459" s="26">
        <f>IF($H$427="n/a",0,IF(BG$429&lt;=$C459,0,IF(BG$429&gt;($H$427+$C459),INDEX($D$441:$W$441,,$C459)-SUM($D459:BF459),INDEX($D$441:$W$441,,$C459)/$H$427)))</f>
        <v>0</v>
      </c>
      <c r="BH459" s="26">
        <f>IF($H$427="n/a",0,IF(BH$429&lt;=$C459,0,IF(BH$429&gt;($H$427+$C459),INDEX($D$441:$W$441,,$C459)-SUM($D459:BG459),INDEX($D$441:$W$441,,$C459)/$H$427)))</f>
        <v>0</v>
      </c>
      <c r="BI459" s="26">
        <f>IF($H$427="n/a",0,IF(BI$429&lt;=$C459,0,IF(BI$429&gt;($H$427+$C459),INDEX($D$441:$W$441,,$C459)-SUM($D459:BH459),INDEX($D$441:$W$441,,$C459)/$H$427)))</f>
        <v>0</v>
      </c>
      <c r="BJ459" s="26">
        <f>IF($H$427="n/a",0,IF(BJ$429&lt;=$C459,0,IF(BJ$429&gt;($H$427+$C459),INDEX($D$441:$W$441,,$C459)-SUM($D459:BI459),INDEX($D$441:$W$441,,$C459)/$H$427)))</f>
        <v>0</v>
      </c>
      <c r="BK459" s="26">
        <f>IF($H$427="n/a",0,IF(BK$429&lt;=$C459,0,IF(BK$429&gt;($H$427+$C459),INDEX($D$441:$W$441,,$C459)-SUM($D459:BJ459),INDEX($D$441:$W$441,,$C459)/$H$427)))</f>
        <v>0</v>
      </c>
      <c r="BL459" s="26">
        <f>IF($H$427="n/a",0,IF(BL$429&lt;=$C459,0,IF(BL$429&gt;($H$427+$C459),INDEX($D$441:$W$441,,$C459)-SUM($D459:BK459),INDEX($D$441:$W$441,,$C459)/$H$427)))</f>
        <v>0</v>
      </c>
      <c r="BM459" s="26">
        <f>IF($H$427="n/a",0,IF(BM$429&lt;=$C459,0,IF(BM$429&gt;($H$427+$C459),INDEX($D$441:$W$441,,$C459)-SUM($D459:BL459),INDEX($D$441:$W$441,,$C459)/$H$427)))</f>
        <v>0</v>
      </c>
      <c r="BN459" s="26">
        <f>IF($H$427="n/a",0,IF(BN$429&lt;=$C459,0,IF(BN$429&gt;($H$427+$C459),INDEX($D$441:$W$441,,$C459)-SUM($D459:BM459),INDEX($D$441:$W$441,,$C459)/$H$427)))</f>
        <v>0</v>
      </c>
      <c r="BO459" s="26">
        <f>IF($H$427="n/a",0,IF(BO$429&lt;=$C459,0,IF(BO$429&gt;($H$427+$C459),INDEX($D$441:$W$441,,$C459)-SUM($D459:BN459),INDEX($D$441:$W$441,,$C459)/$H$427)))</f>
        <v>0</v>
      </c>
      <c r="BP459" s="26">
        <f>IF($H$427="n/a",0,IF(BP$429&lt;=$C459,0,IF(BP$429&gt;($H$427+$C459),INDEX($D$441:$W$441,,$C459)-SUM($D459:BO459),INDEX($D$441:$W$441,,$C459)/$H$427)))</f>
        <v>0</v>
      </c>
      <c r="BQ459" s="26">
        <f>IF($H$427="n/a",0,IF(BQ$429&lt;=$C459,0,IF(BQ$429&gt;($H$427+$C459),INDEX($D$441:$W$441,,$C459)-SUM($D459:BP459),INDEX($D$441:$W$441,,$C459)/$H$427)))</f>
        <v>0</v>
      </c>
      <c r="BR459" s="26">
        <f>IF($H$427="n/a",0,IF(BR$429&lt;=$C459,0,IF(BR$429&gt;($H$427+$C459),INDEX($D$441:$W$441,,$C459)-SUM($D459:BQ459),INDEX($D$441:$W$441,,$C459)/$H$427)))</f>
        <v>0</v>
      </c>
      <c r="BS459" s="26">
        <f>IF($H$427="n/a",0,IF(BS$429&lt;=$C459,0,IF(BS$429&gt;($H$427+$C459),INDEX($D$441:$W$441,,$C459)-SUM($D459:BR459),INDEX($D$441:$W$441,,$C459)/$H$427)))</f>
        <v>0</v>
      </c>
    </row>
    <row r="460" spans="2:71" outlineLevel="1">
      <c r="B460" s="24">
        <v>2027</v>
      </c>
      <c r="C460" s="24">
        <v>17</v>
      </c>
      <c r="E460" s="26">
        <f>IF($H$427="n/a",0,IF(E$429&lt;=$C460,0,IF(E$429&gt;($H$427+$C460),INDEX($D$441:$W$441,,$C460)-SUM($D460:D460),INDEX($D$441:$W$441,,$C460)/$H$427)))</f>
        <v>0</v>
      </c>
      <c r="F460" s="26">
        <f>IF($H$427="n/a",0,IF(F$429&lt;=$C460,0,IF(F$429&gt;($H$427+$C460),INDEX($D$441:$W$441,,$C460)-SUM($D460:E460),INDEX($D$441:$W$441,,$C460)/$H$427)))</f>
        <v>0</v>
      </c>
      <c r="G460" s="26">
        <f>IF($H$427="n/a",0,IF(G$429&lt;=$C460,0,IF(G$429&gt;($H$427+$C460),INDEX($D$441:$W$441,,$C460)-SUM($D460:F460),INDEX($D$441:$W$441,,$C460)/$H$427)))</f>
        <v>0</v>
      </c>
      <c r="H460" s="26">
        <f>IF($H$427="n/a",0,IF(H$429&lt;=$C460,0,IF(H$429&gt;($H$427+$C460),INDEX($D$441:$W$441,,$C460)-SUM($D460:G460),INDEX($D$441:$W$441,,$C460)/$H$427)))</f>
        <v>0</v>
      </c>
      <c r="I460" s="26">
        <f>IF($H$427="n/a",0,IF(I$429&lt;=$C460,0,IF(I$429&gt;($H$427+$C460),INDEX($D$441:$W$441,,$C460)-SUM($D460:H460),INDEX($D$441:$W$441,,$C460)/$H$427)))</f>
        <v>0</v>
      </c>
      <c r="J460" s="26">
        <f>IF($H$427="n/a",0,IF(J$429&lt;=$C460,0,IF(J$429&gt;($H$427+$C460),INDEX($D$441:$W$441,,$C460)-SUM($D460:I460),INDEX($D$441:$W$441,,$C460)/$H$427)))</f>
        <v>0</v>
      </c>
      <c r="K460" s="26">
        <f>IF($H$427="n/a",0,IF(K$429&lt;=$C460,0,IF(K$429&gt;($H$427+$C460),INDEX($D$441:$W$441,,$C460)-SUM($D460:J460),INDEX($D$441:$W$441,,$C460)/$H$427)))</f>
        <v>0</v>
      </c>
      <c r="L460" s="26">
        <f>IF($H$427="n/a",0,IF(L$429&lt;=$C460,0,IF(L$429&gt;($H$427+$C460),INDEX($D$441:$W$441,,$C460)-SUM($D460:K460),INDEX($D$441:$W$441,,$C460)/$H$427)))</f>
        <v>0</v>
      </c>
      <c r="M460" s="26">
        <f>IF($H$427="n/a",0,IF(M$429&lt;=$C460,0,IF(M$429&gt;($H$427+$C460),INDEX($D$441:$W$441,,$C460)-SUM($D460:L460),INDEX($D$441:$W$441,,$C460)/$H$427)))</f>
        <v>0</v>
      </c>
      <c r="N460" s="26">
        <f>IF($H$427="n/a",0,IF(N$429&lt;=$C460,0,IF(N$429&gt;($H$427+$C460),INDEX($D$441:$W$441,,$C460)-SUM($D460:M460),INDEX($D$441:$W$441,,$C460)/$H$427)))</f>
        <v>0</v>
      </c>
      <c r="O460" s="26">
        <f>IF($H$427="n/a",0,IF(O$429&lt;=$C460,0,IF(O$429&gt;($H$427+$C460),INDEX($D$441:$W$441,,$C460)-SUM($D460:N460),INDEX($D$441:$W$441,,$C460)/$H$427)))</f>
        <v>0</v>
      </c>
      <c r="P460" s="26">
        <f>IF($H$427="n/a",0,IF(P$429&lt;=$C460,0,IF(P$429&gt;($H$427+$C460),INDEX($D$441:$W$441,,$C460)-SUM($D460:O460),INDEX($D$441:$W$441,,$C460)/$H$427)))</f>
        <v>0</v>
      </c>
      <c r="Q460" s="26">
        <f>IF($H$427="n/a",0,IF(Q$429&lt;=$C460,0,IF(Q$429&gt;($H$427+$C460),INDEX($D$441:$W$441,,$C460)-SUM($D460:P460),INDEX($D$441:$W$441,,$C460)/$H$427)))</f>
        <v>0</v>
      </c>
      <c r="R460" s="26">
        <f>IF($H$427="n/a",0,IF(R$429&lt;=$C460,0,IF(R$429&gt;($H$427+$C460),INDEX($D$441:$W$441,,$C460)-SUM($D460:Q460),INDEX($D$441:$W$441,,$C460)/$H$427)))</f>
        <v>0</v>
      </c>
      <c r="S460" s="26">
        <f>IF($H$427="n/a",0,IF(S$429&lt;=$C460,0,IF(S$429&gt;($H$427+$C460),INDEX($D$441:$W$441,,$C460)-SUM($D460:R460),INDEX($D$441:$W$441,,$C460)/$H$427)))</f>
        <v>0</v>
      </c>
      <c r="T460" s="26">
        <f>IF($H$427="n/a",0,IF(T$429&lt;=$C460,0,IF(T$429&gt;($H$427+$C460),INDEX($D$441:$W$441,,$C460)-SUM($D460:S460),INDEX($D$441:$W$441,,$C460)/$H$427)))</f>
        <v>0</v>
      </c>
      <c r="U460" s="26">
        <f>IF($H$427="n/a",0,IF(U$429&lt;=$C460,0,IF(U$429&gt;($H$427+$C460),INDEX($D$441:$W$441,,$C460)-SUM($D460:T460),INDEX($D$441:$W$441,,$C460)/$H$427)))</f>
        <v>0</v>
      </c>
      <c r="V460" s="26">
        <f>IF($H$427="n/a",0,IF(V$429&lt;=$C460,0,IF(V$429&gt;($H$427+$C460),INDEX($D$441:$W$441,,$C460)-SUM($D460:U460),INDEX($D$441:$W$441,,$C460)/$H$427)))</f>
        <v>0</v>
      </c>
      <c r="W460" s="26">
        <f>IF($H$427="n/a",0,IF(W$429&lt;=$C460,0,IF(W$429&gt;($H$427+$C460),INDEX($D$441:$W$441,,$C460)-SUM($D460:V460),INDEX($D$441:$W$441,,$C460)/$H$427)))</f>
        <v>0</v>
      </c>
      <c r="X460" s="26">
        <f>IF($H$427="n/a",0,IF(X$429&lt;=$C460,0,IF(X$429&gt;($H$427+$C460),INDEX($D$441:$W$441,,$C460)-SUM($D460:W460),INDEX($D$441:$W$441,,$C460)/$H$427)))</f>
        <v>0</v>
      </c>
      <c r="Y460" s="26">
        <f>IF($H$427="n/a",0,IF(Y$429&lt;=$C460,0,IF(Y$429&gt;($H$427+$C460),INDEX($D$441:$W$441,,$C460)-SUM($D460:X460),INDEX($D$441:$W$441,,$C460)/$H$427)))</f>
        <v>0</v>
      </c>
      <c r="Z460" s="26">
        <f>IF($H$427="n/a",0,IF(Z$429&lt;=$C460,0,IF(Z$429&gt;($H$427+$C460),INDEX($D$441:$W$441,,$C460)-SUM($D460:Y460),INDEX($D$441:$W$441,,$C460)/$H$427)))</f>
        <v>0</v>
      </c>
      <c r="AA460" s="26">
        <f>IF($H$427="n/a",0,IF(AA$429&lt;=$C460,0,IF(AA$429&gt;($H$427+$C460),INDEX($D$441:$W$441,,$C460)-SUM($D460:Z460),INDEX($D$441:$W$441,,$C460)/$H$427)))</f>
        <v>0</v>
      </c>
      <c r="AB460" s="26">
        <f>IF($H$427="n/a",0,IF(AB$429&lt;=$C460,0,IF(AB$429&gt;($H$427+$C460),INDEX($D$441:$W$441,,$C460)-SUM($D460:AA460),INDEX($D$441:$W$441,,$C460)/$H$427)))</f>
        <v>0</v>
      </c>
      <c r="AC460" s="26">
        <f>IF($H$427="n/a",0,IF(AC$429&lt;=$C460,0,IF(AC$429&gt;($H$427+$C460),INDEX($D$441:$W$441,,$C460)-SUM($D460:AB460),INDEX($D$441:$W$441,,$C460)/$H$427)))</f>
        <v>0</v>
      </c>
      <c r="AD460" s="26">
        <f>IF($H$427="n/a",0,IF(AD$429&lt;=$C460,0,IF(AD$429&gt;($H$427+$C460),INDEX($D$441:$W$441,,$C460)-SUM($D460:AC460),INDEX($D$441:$W$441,,$C460)/$H$427)))</f>
        <v>0</v>
      </c>
      <c r="AE460" s="26">
        <f>IF($H$427="n/a",0,IF(AE$429&lt;=$C460,0,IF(AE$429&gt;($H$427+$C460),INDEX($D$441:$W$441,,$C460)-SUM($D460:AD460),INDEX($D$441:$W$441,,$C460)/$H$427)))</f>
        <v>0</v>
      </c>
      <c r="AF460" s="26">
        <f>IF($H$427="n/a",0,IF(AF$429&lt;=$C460,0,IF(AF$429&gt;($H$427+$C460),INDEX($D$441:$W$441,,$C460)-SUM($D460:AE460),INDEX($D$441:$W$441,,$C460)/$H$427)))</f>
        <v>0</v>
      </c>
      <c r="AG460" s="26">
        <f>IF($H$427="n/a",0,IF(AG$429&lt;=$C460,0,IF(AG$429&gt;($H$427+$C460),INDEX($D$441:$W$441,,$C460)-SUM($D460:AF460),INDEX($D$441:$W$441,,$C460)/$H$427)))</f>
        <v>0</v>
      </c>
      <c r="AH460" s="26">
        <f>IF($H$427="n/a",0,IF(AH$429&lt;=$C460,0,IF(AH$429&gt;($H$427+$C460),INDEX($D$441:$W$441,,$C460)-SUM($D460:AG460),INDEX($D$441:$W$441,,$C460)/$H$427)))</f>
        <v>0</v>
      </c>
      <c r="AI460" s="26">
        <f>IF($H$427="n/a",0,IF(AI$429&lt;=$C460,0,IF(AI$429&gt;($H$427+$C460),INDEX($D$441:$W$441,,$C460)-SUM($D460:AH460),INDEX($D$441:$W$441,,$C460)/$H$427)))</f>
        <v>0</v>
      </c>
      <c r="AJ460" s="26">
        <f>IF($H$427="n/a",0,IF(AJ$429&lt;=$C460,0,IF(AJ$429&gt;($H$427+$C460),INDEX($D$441:$W$441,,$C460)-SUM($D460:AI460),INDEX($D$441:$W$441,,$C460)/$H$427)))</f>
        <v>0</v>
      </c>
      <c r="AK460" s="26">
        <f>IF($H$427="n/a",0,IF(AK$429&lt;=$C460,0,IF(AK$429&gt;($H$427+$C460),INDEX($D$441:$W$441,,$C460)-SUM($D460:AJ460),INDEX($D$441:$W$441,,$C460)/$H$427)))</f>
        <v>0</v>
      </c>
      <c r="AL460" s="26">
        <f>IF($H$427="n/a",0,IF(AL$429&lt;=$C460,0,IF(AL$429&gt;($H$427+$C460),INDEX($D$441:$W$441,,$C460)-SUM($D460:AK460),INDEX($D$441:$W$441,,$C460)/$H$427)))</f>
        <v>0</v>
      </c>
      <c r="AM460" s="26">
        <f>IF($H$427="n/a",0,IF(AM$429&lt;=$C460,0,IF(AM$429&gt;($H$427+$C460),INDEX($D$441:$W$441,,$C460)-SUM($D460:AL460),INDEX($D$441:$W$441,,$C460)/$H$427)))</f>
        <v>0</v>
      </c>
      <c r="AN460" s="26">
        <f>IF($H$427="n/a",0,IF(AN$429&lt;=$C460,0,IF(AN$429&gt;($H$427+$C460),INDEX($D$441:$W$441,,$C460)-SUM($D460:AM460),INDEX($D$441:$W$441,,$C460)/$H$427)))</f>
        <v>0</v>
      </c>
      <c r="AO460" s="26">
        <f>IF($H$427="n/a",0,IF(AO$429&lt;=$C460,0,IF(AO$429&gt;($H$427+$C460),INDEX($D$441:$W$441,,$C460)-SUM($D460:AN460),INDEX($D$441:$W$441,,$C460)/$H$427)))</f>
        <v>0</v>
      </c>
      <c r="AP460" s="26">
        <f>IF($H$427="n/a",0,IF(AP$429&lt;=$C460,0,IF(AP$429&gt;($H$427+$C460),INDEX($D$441:$W$441,,$C460)-SUM($D460:AO460),INDEX($D$441:$W$441,,$C460)/$H$427)))</f>
        <v>0</v>
      </c>
      <c r="AQ460" s="26">
        <f>IF($H$427="n/a",0,IF(AQ$429&lt;=$C460,0,IF(AQ$429&gt;($H$427+$C460),INDEX($D$441:$W$441,,$C460)-SUM($D460:AP460),INDEX($D$441:$W$441,,$C460)/$H$427)))</f>
        <v>0</v>
      </c>
      <c r="AR460" s="26">
        <f>IF($H$427="n/a",0,IF(AR$429&lt;=$C460,0,IF(AR$429&gt;($H$427+$C460),INDEX($D$441:$W$441,,$C460)-SUM($D460:AQ460),INDEX($D$441:$W$441,,$C460)/$H$427)))</f>
        <v>0</v>
      </c>
      <c r="AS460" s="26">
        <f>IF($H$427="n/a",0,IF(AS$429&lt;=$C460,0,IF(AS$429&gt;($H$427+$C460),INDEX($D$441:$W$441,,$C460)-SUM($D460:AR460),INDEX($D$441:$W$441,,$C460)/$H$427)))</f>
        <v>0</v>
      </c>
      <c r="AT460" s="26">
        <f>IF($H$427="n/a",0,IF(AT$429&lt;=$C460,0,IF(AT$429&gt;($H$427+$C460),INDEX($D$441:$W$441,,$C460)-SUM($D460:AS460),INDEX($D$441:$W$441,,$C460)/$H$427)))</f>
        <v>0</v>
      </c>
      <c r="AU460" s="26">
        <f>IF($H$427="n/a",0,IF(AU$429&lt;=$C460,0,IF(AU$429&gt;($H$427+$C460),INDEX($D$441:$W$441,,$C460)-SUM($D460:AT460),INDEX($D$441:$W$441,,$C460)/$H$427)))</f>
        <v>0</v>
      </c>
      <c r="AV460" s="26">
        <f>IF($H$427="n/a",0,IF(AV$429&lt;=$C460,0,IF(AV$429&gt;($H$427+$C460),INDEX($D$441:$W$441,,$C460)-SUM($D460:AU460),INDEX($D$441:$W$441,,$C460)/$H$427)))</f>
        <v>0</v>
      </c>
      <c r="AW460" s="26">
        <f>IF($H$427="n/a",0,IF(AW$429&lt;=$C460,0,IF(AW$429&gt;($H$427+$C460),INDEX($D$441:$W$441,,$C460)-SUM($D460:AV460),INDEX($D$441:$W$441,,$C460)/$H$427)))</f>
        <v>0</v>
      </c>
      <c r="AX460" s="26">
        <f>IF($H$427="n/a",0,IF(AX$429&lt;=$C460,0,IF(AX$429&gt;($H$427+$C460),INDEX($D$441:$W$441,,$C460)-SUM($D460:AW460),INDEX($D$441:$W$441,,$C460)/$H$427)))</f>
        <v>0</v>
      </c>
      <c r="AY460" s="26">
        <f>IF($H$427="n/a",0,IF(AY$429&lt;=$C460,0,IF(AY$429&gt;($H$427+$C460),INDEX($D$441:$W$441,,$C460)-SUM($D460:AX460),INDEX($D$441:$W$441,,$C460)/$H$427)))</f>
        <v>0</v>
      </c>
      <c r="AZ460" s="26">
        <f>IF($H$427="n/a",0,IF(AZ$429&lt;=$C460,0,IF(AZ$429&gt;($H$427+$C460),INDEX($D$441:$W$441,,$C460)-SUM($D460:AY460),INDEX($D$441:$W$441,,$C460)/$H$427)))</f>
        <v>0</v>
      </c>
      <c r="BA460" s="26">
        <f>IF($H$427="n/a",0,IF(BA$429&lt;=$C460,0,IF(BA$429&gt;($H$427+$C460),INDEX($D$441:$W$441,,$C460)-SUM($D460:AZ460),INDEX($D$441:$W$441,,$C460)/$H$427)))</f>
        <v>0</v>
      </c>
      <c r="BB460" s="26">
        <f>IF($H$427="n/a",0,IF(BB$429&lt;=$C460,0,IF(BB$429&gt;($H$427+$C460),INDEX($D$441:$W$441,,$C460)-SUM($D460:BA460),INDEX($D$441:$W$441,,$C460)/$H$427)))</f>
        <v>0</v>
      </c>
      <c r="BC460" s="26">
        <f>IF($H$427="n/a",0,IF(BC$429&lt;=$C460,0,IF(BC$429&gt;($H$427+$C460),INDEX($D$441:$W$441,,$C460)-SUM($D460:BB460),INDEX($D$441:$W$441,,$C460)/$H$427)))</f>
        <v>0</v>
      </c>
      <c r="BD460" s="26">
        <f>IF($H$427="n/a",0,IF(BD$429&lt;=$C460,0,IF(BD$429&gt;($H$427+$C460),INDEX($D$441:$W$441,,$C460)-SUM($D460:BC460),INDEX($D$441:$W$441,,$C460)/$H$427)))</f>
        <v>0</v>
      </c>
      <c r="BE460" s="26">
        <f>IF($H$427="n/a",0,IF(BE$429&lt;=$C460,0,IF(BE$429&gt;($H$427+$C460),INDEX($D$441:$W$441,,$C460)-SUM($D460:BD460),INDEX($D$441:$W$441,,$C460)/$H$427)))</f>
        <v>0</v>
      </c>
      <c r="BF460" s="26">
        <f>IF($H$427="n/a",0,IF(BF$429&lt;=$C460,0,IF(BF$429&gt;($H$427+$C460),INDEX($D$441:$W$441,,$C460)-SUM($D460:BE460),INDEX($D$441:$W$441,,$C460)/$H$427)))</f>
        <v>0</v>
      </c>
      <c r="BG460" s="26">
        <f>IF($H$427="n/a",0,IF(BG$429&lt;=$C460,0,IF(BG$429&gt;($H$427+$C460),INDEX($D$441:$W$441,,$C460)-SUM($D460:BF460),INDEX($D$441:$W$441,,$C460)/$H$427)))</f>
        <v>0</v>
      </c>
      <c r="BH460" s="26">
        <f>IF($H$427="n/a",0,IF(BH$429&lt;=$C460,0,IF(BH$429&gt;($H$427+$C460),INDEX($D$441:$W$441,,$C460)-SUM($D460:BG460),INDEX($D$441:$W$441,,$C460)/$H$427)))</f>
        <v>0</v>
      </c>
      <c r="BI460" s="26">
        <f>IF($H$427="n/a",0,IF(BI$429&lt;=$C460,0,IF(BI$429&gt;($H$427+$C460),INDEX($D$441:$W$441,,$C460)-SUM($D460:BH460),INDEX($D$441:$W$441,,$C460)/$H$427)))</f>
        <v>0</v>
      </c>
      <c r="BJ460" s="26">
        <f>IF($H$427="n/a",0,IF(BJ$429&lt;=$C460,0,IF(BJ$429&gt;($H$427+$C460),INDEX($D$441:$W$441,,$C460)-SUM($D460:BI460),INDEX($D$441:$W$441,,$C460)/$H$427)))</f>
        <v>0</v>
      </c>
      <c r="BK460" s="26">
        <f>IF($H$427="n/a",0,IF(BK$429&lt;=$C460,0,IF(BK$429&gt;($H$427+$C460),INDEX($D$441:$W$441,,$C460)-SUM($D460:BJ460),INDEX($D$441:$W$441,,$C460)/$H$427)))</f>
        <v>0</v>
      </c>
      <c r="BL460" s="26">
        <f>IF($H$427="n/a",0,IF(BL$429&lt;=$C460,0,IF(BL$429&gt;($H$427+$C460),INDEX($D$441:$W$441,,$C460)-SUM($D460:BK460),INDEX($D$441:$W$441,,$C460)/$H$427)))</f>
        <v>0</v>
      </c>
      <c r="BM460" s="26">
        <f>IF($H$427="n/a",0,IF(BM$429&lt;=$C460,0,IF(BM$429&gt;($H$427+$C460),INDEX($D$441:$W$441,,$C460)-SUM($D460:BL460),INDEX($D$441:$W$441,,$C460)/$H$427)))</f>
        <v>0</v>
      </c>
      <c r="BN460" s="26">
        <f>IF($H$427="n/a",0,IF(BN$429&lt;=$C460,0,IF(BN$429&gt;($H$427+$C460),INDEX($D$441:$W$441,,$C460)-SUM($D460:BM460),INDEX($D$441:$W$441,,$C460)/$H$427)))</f>
        <v>0</v>
      </c>
      <c r="BO460" s="26">
        <f>IF($H$427="n/a",0,IF(BO$429&lt;=$C460,0,IF(BO$429&gt;($H$427+$C460),INDEX($D$441:$W$441,,$C460)-SUM($D460:BN460),INDEX($D$441:$W$441,,$C460)/$H$427)))</f>
        <v>0</v>
      </c>
      <c r="BP460" s="26">
        <f>IF($H$427="n/a",0,IF(BP$429&lt;=$C460,0,IF(BP$429&gt;($H$427+$C460),INDEX($D$441:$W$441,,$C460)-SUM($D460:BO460),INDEX($D$441:$W$441,,$C460)/$H$427)))</f>
        <v>0</v>
      </c>
      <c r="BQ460" s="26">
        <f>IF($H$427="n/a",0,IF(BQ$429&lt;=$C460,0,IF(BQ$429&gt;($H$427+$C460),INDEX($D$441:$W$441,,$C460)-SUM($D460:BP460),INDEX($D$441:$W$441,,$C460)/$H$427)))</f>
        <v>0</v>
      </c>
      <c r="BR460" s="26">
        <f>IF($H$427="n/a",0,IF(BR$429&lt;=$C460,0,IF(BR$429&gt;($H$427+$C460),INDEX($D$441:$W$441,,$C460)-SUM($D460:BQ460),INDEX($D$441:$W$441,,$C460)/$H$427)))</f>
        <v>0</v>
      </c>
      <c r="BS460" s="26">
        <f>IF($H$427="n/a",0,IF(BS$429&lt;=$C460,0,IF(BS$429&gt;($H$427+$C460),INDEX($D$441:$W$441,,$C460)-SUM($D460:BR460),INDEX($D$441:$W$441,,$C460)/$H$427)))</f>
        <v>0</v>
      </c>
    </row>
    <row r="461" spans="2:71" outlineLevel="1">
      <c r="B461" s="24">
        <v>2028</v>
      </c>
      <c r="C461" s="24">
        <v>18</v>
      </c>
      <c r="E461" s="26">
        <f>IF($H$427="n/a",0,IF(E$429&lt;=$C461,0,IF(E$429&gt;($H$427+$C461),INDEX($D$441:$W$441,,$C461)-SUM($D461:D461),INDEX($D$441:$W$441,,$C461)/$H$427)))</f>
        <v>0</v>
      </c>
      <c r="F461" s="26">
        <f>IF($H$427="n/a",0,IF(F$429&lt;=$C461,0,IF(F$429&gt;($H$427+$C461),INDEX($D$441:$W$441,,$C461)-SUM($D461:E461),INDEX($D$441:$W$441,,$C461)/$H$427)))</f>
        <v>0</v>
      </c>
      <c r="G461" s="26">
        <f>IF($H$427="n/a",0,IF(G$429&lt;=$C461,0,IF(G$429&gt;($H$427+$C461),INDEX($D$441:$W$441,,$C461)-SUM($D461:F461),INDEX($D$441:$W$441,,$C461)/$H$427)))</f>
        <v>0</v>
      </c>
      <c r="H461" s="26">
        <f>IF($H$427="n/a",0,IF(H$429&lt;=$C461,0,IF(H$429&gt;($H$427+$C461),INDEX($D$441:$W$441,,$C461)-SUM($D461:G461),INDEX($D$441:$W$441,,$C461)/$H$427)))</f>
        <v>0</v>
      </c>
      <c r="I461" s="26">
        <f>IF($H$427="n/a",0,IF(I$429&lt;=$C461,0,IF(I$429&gt;($H$427+$C461),INDEX($D$441:$W$441,,$C461)-SUM($D461:H461),INDEX($D$441:$W$441,,$C461)/$H$427)))</f>
        <v>0</v>
      </c>
      <c r="J461" s="26">
        <f>IF($H$427="n/a",0,IF(J$429&lt;=$C461,0,IF(J$429&gt;($H$427+$C461),INDEX($D$441:$W$441,,$C461)-SUM($D461:I461),INDEX($D$441:$W$441,,$C461)/$H$427)))</f>
        <v>0</v>
      </c>
      <c r="K461" s="26">
        <f>IF($H$427="n/a",0,IF(K$429&lt;=$C461,0,IF(K$429&gt;($H$427+$C461),INDEX($D$441:$W$441,,$C461)-SUM($D461:J461),INDEX($D$441:$W$441,,$C461)/$H$427)))</f>
        <v>0</v>
      </c>
      <c r="L461" s="26">
        <f>IF($H$427="n/a",0,IF(L$429&lt;=$C461,0,IF(L$429&gt;($H$427+$C461),INDEX($D$441:$W$441,,$C461)-SUM($D461:K461),INDEX($D$441:$W$441,,$C461)/$H$427)))</f>
        <v>0</v>
      </c>
      <c r="M461" s="26">
        <f>IF($H$427="n/a",0,IF(M$429&lt;=$C461,0,IF(M$429&gt;($H$427+$C461),INDEX($D$441:$W$441,,$C461)-SUM($D461:L461),INDEX($D$441:$W$441,,$C461)/$H$427)))</f>
        <v>0</v>
      </c>
      <c r="N461" s="26">
        <f>IF($H$427="n/a",0,IF(N$429&lt;=$C461,0,IF(N$429&gt;($H$427+$C461),INDEX($D$441:$W$441,,$C461)-SUM($D461:M461),INDEX($D$441:$W$441,,$C461)/$H$427)))</f>
        <v>0</v>
      </c>
      <c r="O461" s="26">
        <f>IF($H$427="n/a",0,IF(O$429&lt;=$C461,0,IF(O$429&gt;($H$427+$C461),INDEX($D$441:$W$441,,$C461)-SUM($D461:N461),INDEX($D$441:$W$441,,$C461)/$H$427)))</f>
        <v>0</v>
      </c>
      <c r="P461" s="26">
        <f>IF($H$427="n/a",0,IF(P$429&lt;=$C461,0,IF(P$429&gt;($H$427+$C461),INDEX($D$441:$W$441,,$C461)-SUM($D461:O461),INDEX($D$441:$W$441,,$C461)/$H$427)))</f>
        <v>0</v>
      </c>
      <c r="Q461" s="26">
        <f>IF($H$427="n/a",0,IF(Q$429&lt;=$C461,0,IF(Q$429&gt;($H$427+$C461),INDEX($D$441:$W$441,,$C461)-SUM($D461:P461),INDEX($D$441:$W$441,,$C461)/$H$427)))</f>
        <v>0</v>
      </c>
      <c r="R461" s="26">
        <f>IF($H$427="n/a",0,IF(R$429&lt;=$C461,0,IF(R$429&gt;($H$427+$C461),INDEX($D$441:$W$441,,$C461)-SUM($D461:Q461),INDEX($D$441:$W$441,,$C461)/$H$427)))</f>
        <v>0</v>
      </c>
      <c r="S461" s="26">
        <f>IF($H$427="n/a",0,IF(S$429&lt;=$C461,0,IF(S$429&gt;($H$427+$C461),INDEX($D$441:$W$441,,$C461)-SUM($D461:R461),INDEX($D$441:$W$441,,$C461)/$H$427)))</f>
        <v>0</v>
      </c>
      <c r="T461" s="26">
        <f>IF($H$427="n/a",0,IF(T$429&lt;=$C461,0,IF(T$429&gt;($H$427+$C461),INDEX($D$441:$W$441,,$C461)-SUM($D461:S461),INDEX($D$441:$W$441,,$C461)/$H$427)))</f>
        <v>0</v>
      </c>
      <c r="U461" s="26">
        <f>IF($H$427="n/a",0,IF(U$429&lt;=$C461,0,IF(U$429&gt;($H$427+$C461),INDEX($D$441:$W$441,,$C461)-SUM($D461:T461),INDEX($D$441:$W$441,,$C461)/$H$427)))</f>
        <v>0</v>
      </c>
      <c r="V461" s="26">
        <f>IF($H$427="n/a",0,IF(V$429&lt;=$C461,0,IF(V$429&gt;($H$427+$C461),INDEX($D$441:$W$441,,$C461)-SUM($D461:U461),INDEX($D$441:$W$441,,$C461)/$H$427)))</f>
        <v>0</v>
      </c>
      <c r="W461" s="26">
        <f>IF($H$427="n/a",0,IF(W$429&lt;=$C461,0,IF(W$429&gt;($H$427+$C461),INDEX($D$441:$W$441,,$C461)-SUM($D461:V461),INDEX($D$441:$W$441,,$C461)/$H$427)))</f>
        <v>0</v>
      </c>
      <c r="X461" s="26">
        <f>IF($H$427="n/a",0,IF(X$429&lt;=$C461,0,IF(X$429&gt;($H$427+$C461),INDEX($D$441:$W$441,,$C461)-SUM($D461:W461),INDEX($D$441:$W$441,,$C461)/$H$427)))</f>
        <v>0</v>
      </c>
      <c r="Y461" s="26">
        <f>IF($H$427="n/a",0,IF(Y$429&lt;=$C461,0,IF(Y$429&gt;($H$427+$C461),INDEX($D$441:$W$441,,$C461)-SUM($D461:X461),INDEX($D$441:$W$441,,$C461)/$H$427)))</f>
        <v>0</v>
      </c>
      <c r="Z461" s="26">
        <f>IF($H$427="n/a",0,IF(Z$429&lt;=$C461,0,IF(Z$429&gt;($H$427+$C461),INDEX($D$441:$W$441,,$C461)-SUM($D461:Y461),INDEX($D$441:$W$441,,$C461)/$H$427)))</f>
        <v>0</v>
      </c>
      <c r="AA461" s="26">
        <f>IF($H$427="n/a",0,IF(AA$429&lt;=$C461,0,IF(AA$429&gt;($H$427+$C461),INDEX($D$441:$W$441,,$C461)-SUM($D461:Z461),INDEX($D$441:$W$441,,$C461)/$H$427)))</f>
        <v>0</v>
      </c>
      <c r="AB461" s="26">
        <f>IF($H$427="n/a",0,IF(AB$429&lt;=$C461,0,IF(AB$429&gt;($H$427+$C461),INDEX($D$441:$W$441,,$C461)-SUM($D461:AA461),INDEX($D$441:$W$441,,$C461)/$H$427)))</f>
        <v>0</v>
      </c>
      <c r="AC461" s="26">
        <f>IF($H$427="n/a",0,IF(AC$429&lt;=$C461,0,IF(AC$429&gt;($H$427+$C461),INDEX($D$441:$W$441,,$C461)-SUM($D461:AB461),INDEX($D$441:$W$441,,$C461)/$H$427)))</f>
        <v>0</v>
      </c>
      <c r="AD461" s="26">
        <f>IF($H$427="n/a",0,IF(AD$429&lt;=$C461,0,IF(AD$429&gt;($H$427+$C461),INDEX($D$441:$W$441,,$C461)-SUM($D461:AC461),INDEX($D$441:$W$441,,$C461)/$H$427)))</f>
        <v>0</v>
      </c>
      <c r="AE461" s="26">
        <f>IF($H$427="n/a",0,IF(AE$429&lt;=$C461,0,IF(AE$429&gt;($H$427+$C461),INDEX($D$441:$W$441,,$C461)-SUM($D461:AD461),INDEX($D$441:$W$441,,$C461)/$H$427)))</f>
        <v>0</v>
      </c>
      <c r="AF461" s="26">
        <f>IF($H$427="n/a",0,IF(AF$429&lt;=$C461,0,IF(AF$429&gt;($H$427+$C461),INDEX($D$441:$W$441,,$C461)-SUM($D461:AE461),INDEX($D$441:$W$441,,$C461)/$H$427)))</f>
        <v>0</v>
      </c>
      <c r="AG461" s="26">
        <f>IF($H$427="n/a",0,IF(AG$429&lt;=$C461,0,IF(AG$429&gt;($H$427+$C461),INDEX($D$441:$W$441,,$C461)-SUM($D461:AF461),INDEX($D$441:$W$441,,$C461)/$H$427)))</f>
        <v>0</v>
      </c>
      <c r="AH461" s="26">
        <f>IF($H$427="n/a",0,IF(AH$429&lt;=$C461,0,IF(AH$429&gt;($H$427+$C461),INDEX($D$441:$W$441,,$C461)-SUM($D461:AG461),INDEX($D$441:$W$441,,$C461)/$H$427)))</f>
        <v>0</v>
      </c>
      <c r="AI461" s="26">
        <f>IF($H$427="n/a",0,IF(AI$429&lt;=$C461,0,IF(AI$429&gt;($H$427+$C461),INDEX($D$441:$W$441,,$C461)-SUM($D461:AH461),INDEX($D$441:$W$441,,$C461)/$H$427)))</f>
        <v>0</v>
      </c>
      <c r="AJ461" s="26">
        <f>IF($H$427="n/a",0,IF(AJ$429&lt;=$C461,0,IF(AJ$429&gt;($H$427+$C461),INDEX($D$441:$W$441,,$C461)-SUM($D461:AI461),INDEX($D$441:$W$441,,$C461)/$H$427)))</f>
        <v>0</v>
      </c>
      <c r="AK461" s="26">
        <f>IF($H$427="n/a",0,IF(AK$429&lt;=$C461,0,IF(AK$429&gt;($H$427+$C461),INDEX($D$441:$W$441,,$C461)-SUM($D461:AJ461),INDEX($D$441:$W$441,,$C461)/$H$427)))</f>
        <v>0</v>
      </c>
      <c r="AL461" s="26">
        <f>IF($H$427="n/a",0,IF(AL$429&lt;=$C461,0,IF(AL$429&gt;($H$427+$C461),INDEX($D$441:$W$441,,$C461)-SUM($D461:AK461),INDEX($D$441:$W$441,,$C461)/$H$427)))</f>
        <v>0</v>
      </c>
      <c r="AM461" s="26">
        <f>IF($H$427="n/a",0,IF(AM$429&lt;=$C461,0,IF(AM$429&gt;($H$427+$C461),INDEX($D$441:$W$441,,$C461)-SUM($D461:AL461),INDEX($D$441:$W$441,,$C461)/$H$427)))</f>
        <v>0</v>
      </c>
      <c r="AN461" s="26">
        <f>IF($H$427="n/a",0,IF(AN$429&lt;=$C461,0,IF(AN$429&gt;($H$427+$C461),INDEX($D$441:$W$441,,$C461)-SUM($D461:AM461),INDEX($D$441:$W$441,,$C461)/$H$427)))</f>
        <v>0</v>
      </c>
      <c r="AO461" s="26">
        <f>IF($H$427="n/a",0,IF(AO$429&lt;=$C461,0,IF(AO$429&gt;($H$427+$C461),INDEX($D$441:$W$441,,$C461)-SUM($D461:AN461),INDEX($D$441:$W$441,,$C461)/$H$427)))</f>
        <v>0</v>
      </c>
      <c r="AP461" s="26">
        <f>IF($H$427="n/a",0,IF(AP$429&lt;=$C461,0,IF(AP$429&gt;($H$427+$C461),INDEX($D$441:$W$441,,$C461)-SUM($D461:AO461),INDEX($D$441:$W$441,,$C461)/$H$427)))</f>
        <v>0</v>
      </c>
      <c r="AQ461" s="26">
        <f>IF($H$427="n/a",0,IF(AQ$429&lt;=$C461,0,IF(AQ$429&gt;($H$427+$C461),INDEX($D$441:$W$441,,$C461)-SUM($D461:AP461),INDEX($D$441:$W$441,,$C461)/$H$427)))</f>
        <v>0</v>
      </c>
      <c r="AR461" s="26">
        <f>IF($H$427="n/a",0,IF(AR$429&lt;=$C461,0,IF(AR$429&gt;($H$427+$C461),INDEX($D$441:$W$441,,$C461)-SUM($D461:AQ461),INDEX($D$441:$W$441,,$C461)/$H$427)))</f>
        <v>0</v>
      </c>
      <c r="AS461" s="26">
        <f>IF($H$427="n/a",0,IF(AS$429&lt;=$C461,0,IF(AS$429&gt;($H$427+$C461),INDEX($D$441:$W$441,,$C461)-SUM($D461:AR461),INDEX($D$441:$W$441,,$C461)/$H$427)))</f>
        <v>0</v>
      </c>
      <c r="AT461" s="26">
        <f>IF($H$427="n/a",0,IF(AT$429&lt;=$C461,0,IF(AT$429&gt;($H$427+$C461),INDEX($D$441:$W$441,,$C461)-SUM($D461:AS461),INDEX($D$441:$W$441,,$C461)/$H$427)))</f>
        <v>0</v>
      </c>
      <c r="AU461" s="26">
        <f>IF($H$427="n/a",0,IF(AU$429&lt;=$C461,0,IF(AU$429&gt;($H$427+$C461),INDEX($D$441:$W$441,,$C461)-SUM($D461:AT461),INDEX($D$441:$W$441,,$C461)/$H$427)))</f>
        <v>0</v>
      </c>
      <c r="AV461" s="26">
        <f>IF($H$427="n/a",0,IF(AV$429&lt;=$C461,0,IF(AV$429&gt;($H$427+$C461),INDEX($D$441:$W$441,,$C461)-SUM($D461:AU461),INDEX($D$441:$W$441,,$C461)/$H$427)))</f>
        <v>0</v>
      </c>
      <c r="AW461" s="26">
        <f>IF($H$427="n/a",0,IF(AW$429&lt;=$C461,0,IF(AW$429&gt;($H$427+$C461),INDEX($D$441:$W$441,,$C461)-SUM($D461:AV461),INDEX($D$441:$W$441,,$C461)/$H$427)))</f>
        <v>0</v>
      </c>
      <c r="AX461" s="26">
        <f>IF($H$427="n/a",0,IF(AX$429&lt;=$C461,0,IF(AX$429&gt;($H$427+$C461),INDEX($D$441:$W$441,,$C461)-SUM($D461:AW461),INDEX($D$441:$W$441,,$C461)/$H$427)))</f>
        <v>0</v>
      </c>
      <c r="AY461" s="26">
        <f>IF($H$427="n/a",0,IF(AY$429&lt;=$C461,0,IF(AY$429&gt;($H$427+$C461),INDEX($D$441:$W$441,,$C461)-SUM($D461:AX461),INDEX($D$441:$W$441,,$C461)/$H$427)))</f>
        <v>0</v>
      </c>
      <c r="AZ461" s="26">
        <f>IF($H$427="n/a",0,IF(AZ$429&lt;=$C461,0,IF(AZ$429&gt;($H$427+$C461),INDEX($D$441:$W$441,,$C461)-SUM($D461:AY461),INDEX($D$441:$W$441,,$C461)/$H$427)))</f>
        <v>0</v>
      </c>
      <c r="BA461" s="26">
        <f>IF($H$427="n/a",0,IF(BA$429&lt;=$C461,0,IF(BA$429&gt;($H$427+$C461),INDEX($D$441:$W$441,,$C461)-SUM($D461:AZ461),INDEX($D$441:$W$441,,$C461)/$H$427)))</f>
        <v>0</v>
      </c>
      <c r="BB461" s="26">
        <f>IF($H$427="n/a",0,IF(BB$429&lt;=$C461,0,IF(BB$429&gt;($H$427+$C461),INDEX($D$441:$W$441,,$C461)-SUM($D461:BA461),INDEX($D$441:$W$441,,$C461)/$H$427)))</f>
        <v>0</v>
      </c>
      <c r="BC461" s="26">
        <f>IF($H$427="n/a",0,IF(BC$429&lt;=$C461,0,IF(BC$429&gt;($H$427+$C461),INDEX($D$441:$W$441,,$C461)-SUM($D461:BB461),INDEX($D$441:$W$441,,$C461)/$H$427)))</f>
        <v>0</v>
      </c>
      <c r="BD461" s="26">
        <f>IF($H$427="n/a",0,IF(BD$429&lt;=$C461,0,IF(BD$429&gt;($H$427+$C461),INDEX($D$441:$W$441,,$C461)-SUM($D461:BC461),INDEX($D$441:$W$441,,$C461)/$H$427)))</f>
        <v>0</v>
      </c>
      <c r="BE461" s="26">
        <f>IF($H$427="n/a",0,IF(BE$429&lt;=$C461,0,IF(BE$429&gt;($H$427+$C461),INDEX($D$441:$W$441,,$C461)-SUM($D461:BD461),INDEX($D$441:$W$441,,$C461)/$H$427)))</f>
        <v>0</v>
      </c>
      <c r="BF461" s="26">
        <f>IF($H$427="n/a",0,IF(BF$429&lt;=$C461,0,IF(BF$429&gt;($H$427+$C461),INDEX($D$441:$W$441,,$C461)-SUM($D461:BE461),INDEX($D$441:$W$441,,$C461)/$H$427)))</f>
        <v>0</v>
      </c>
      <c r="BG461" s="26">
        <f>IF($H$427="n/a",0,IF(BG$429&lt;=$C461,0,IF(BG$429&gt;($H$427+$C461),INDEX($D$441:$W$441,,$C461)-SUM($D461:BF461),INDEX($D$441:$W$441,,$C461)/$H$427)))</f>
        <v>0</v>
      </c>
      <c r="BH461" s="26">
        <f>IF($H$427="n/a",0,IF(BH$429&lt;=$C461,0,IF(BH$429&gt;($H$427+$C461),INDEX($D$441:$W$441,,$C461)-SUM($D461:BG461),INDEX($D$441:$W$441,,$C461)/$H$427)))</f>
        <v>0</v>
      </c>
      <c r="BI461" s="26">
        <f>IF($H$427="n/a",0,IF(BI$429&lt;=$C461,0,IF(BI$429&gt;($H$427+$C461),INDEX($D$441:$W$441,,$C461)-SUM($D461:BH461),INDEX($D$441:$W$441,,$C461)/$H$427)))</f>
        <v>0</v>
      </c>
      <c r="BJ461" s="26">
        <f>IF($H$427="n/a",0,IF(BJ$429&lt;=$C461,0,IF(BJ$429&gt;($H$427+$C461),INDEX($D$441:$W$441,,$C461)-SUM($D461:BI461),INDEX($D$441:$W$441,,$C461)/$H$427)))</f>
        <v>0</v>
      </c>
      <c r="BK461" s="26">
        <f>IF($H$427="n/a",0,IF(BK$429&lt;=$C461,0,IF(BK$429&gt;($H$427+$C461),INDEX($D$441:$W$441,,$C461)-SUM($D461:BJ461),INDEX($D$441:$W$441,,$C461)/$H$427)))</f>
        <v>0</v>
      </c>
      <c r="BL461" s="26">
        <f>IF($H$427="n/a",0,IF(BL$429&lt;=$C461,0,IF(BL$429&gt;($H$427+$C461),INDEX($D$441:$W$441,,$C461)-SUM($D461:BK461),INDEX($D$441:$W$441,,$C461)/$H$427)))</f>
        <v>0</v>
      </c>
      <c r="BM461" s="26">
        <f>IF($H$427="n/a",0,IF(BM$429&lt;=$C461,0,IF(BM$429&gt;($H$427+$C461),INDEX($D$441:$W$441,,$C461)-SUM($D461:BL461),INDEX($D$441:$W$441,,$C461)/$H$427)))</f>
        <v>0</v>
      </c>
      <c r="BN461" s="26">
        <f>IF($H$427="n/a",0,IF(BN$429&lt;=$C461,0,IF(BN$429&gt;($H$427+$C461),INDEX($D$441:$W$441,,$C461)-SUM($D461:BM461),INDEX($D$441:$W$441,,$C461)/$H$427)))</f>
        <v>0</v>
      </c>
      <c r="BO461" s="26">
        <f>IF($H$427="n/a",0,IF(BO$429&lt;=$C461,0,IF(BO$429&gt;($H$427+$C461),INDEX($D$441:$W$441,,$C461)-SUM($D461:BN461),INDEX($D$441:$W$441,,$C461)/$H$427)))</f>
        <v>0</v>
      </c>
      <c r="BP461" s="26">
        <f>IF($H$427="n/a",0,IF(BP$429&lt;=$C461,0,IF(BP$429&gt;($H$427+$C461),INDEX($D$441:$W$441,,$C461)-SUM($D461:BO461),INDEX($D$441:$W$441,,$C461)/$H$427)))</f>
        <v>0</v>
      </c>
      <c r="BQ461" s="26">
        <f>IF($H$427="n/a",0,IF(BQ$429&lt;=$C461,0,IF(BQ$429&gt;($H$427+$C461),INDEX($D$441:$W$441,,$C461)-SUM($D461:BP461),INDEX($D$441:$W$441,,$C461)/$H$427)))</f>
        <v>0</v>
      </c>
      <c r="BR461" s="26">
        <f>IF($H$427="n/a",0,IF(BR$429&lt;=$C461,0,IF(BR$429&gt;($H$427+$C461),INDEX($D$441:$W$441,,$C461)-SUM($D461:BQ461),INDEX($D$441:$W$441,,$C461)/$H$427)))</f>
        <v>0</v>
      </c>
      <c r="BS461" s="26">
        <f>IF($H$427="n/a",0,IF(BS$429&lt;=$C461,0,IF(BS$429&gt;($H$427+$C461),INDEX($D$441:$W$441,,$C461)-SUM($D461:BR461),INDEX($D$441:$W$441,,$C461)/$H$427)))</f>
        <v>0</v>
      </c>
    </row>
    <row r="462" spans="2:71" outlineLevel="1">
      <c r="B462" s="24">
        <v>2029</v>
      </c>
      <c r="C462" s="24">
        <v>19</v>
      </c>
      <c r="E462" s="26">
        <f>IF($H$427="n/a",0,IF(E$429&lt;=$C462,0,IF(E$429&gt;($H$427+$C462),INDEX($D$441:$W$441,,$C462)-SUM($D462:D462),INDEX($D$441:$W$441,,$C462)/$H$427)))</f>
        <v>0</v>
      </c>
      <c r="F462" s="26">
        <f>IF($H$427="n/a",0,IF(F$429&lt;=$C462,0,IF(F$429&gt;($H$427+$C462),INDEX($D$441:$W$441,,$C462)-SUM($D462:E462),INDEX($D$441:$W$441,,$C462)/$H$427)))</f>
        <v>0</v>
      </c>
      <c r="G462" s="26">
        <f>IF($H$427="n/a",0,IF(G$429&lt;=$C462,0,IF(G$429&gt;($H$427+$C462),INDEX($D$441:$W$441,,$C462)-SUM($D462:F462),INDEX($D$441:$W$441,,$C462)/$H$427)))</f>
        <v>0</v>
      </c>
      <c r="H462" s="26">
        <f>IF($H$427="n/a",0,IF(H$429&lt;=$C462,0,IF(H$429&gt;($H$427+$C462),INDEX($D$441:$W$441,,$C462)-SUM($D462:G462),INDEX($D$441:$W$441,,$C462)/$H$427)))</f>
        <v>0</v>
      </c>
      <c r="I462" s="26">
        <f>IF($H$427="n/a",0,IF(I$429&lt;=$C462,0,IF(I$429&gt;($H$427+$C462),INDEX($D$441:$W$441,,$C462)-SUM($D462:H462),INDEX($D$441:$W$441,,$C462)/$H$427)))</f>
        <v>0</v>
      </c>
      <c r="J462" s="26">
        <f>IF($H$427="n/a",0,IF(J$429&lt;=$C462,0,IF(J$429&gt;($H$427+$C462),INDEX($D$441:$W$441,,$C462)-SUM($D462:I462),INDEX($D$441:$W$441,,$C462)/$H$427)))</f>
        <v>0</v>
      </c>
      <c r="K462" s="26">
        <f>IF($H$427="n/a",0,IF(K$429&lt;=$C462,0,IF(K$429&gt;($H$427+$C462),INDEX($D$441:$W$441,,$C462)-SUM($D462:J462),INDEX($D$441:$W$441,,$C462)/$H$427)))</f>
        <v>0</v>
      </c>
      <c r="L462" s="26">
        <f>IF($H$427="n/a",0,IF(L$429&lt;=$C462,0,IF(L$429&gt;($H$427+$C462),INDEX($D$441:$W$441,,$C462)-SUM($D462:K462),INDEX($D$441:$W$441,,$C462)/$H$427)))</f>
        <v>0</v>
      </c>
      <c r="M462" s="26">
        <f>IF($H$427="n/a",0,IF(M$429&lt;=$C462,0,IF(M$429&gt;($H$427+$C462),INDEX($D$441:$W$441,,$C462)-SUM($D462:L462),INDEX($D$441:$W$441,,$C462)/$H$427)))</f>
        <v>0</v>
      </c>
      <c r="N462" s="26">
        <f>IF($H$427="n/a",0,IF(N$429&lt;=$C462,0,IF(N$429&gt;($H$427+$C462),INDEX($D$441:$W$441,,$C462)-SUM($D462:M462),INDEX($D$441:$W$441,,$C462)/$H$427)))</f>
        <v>0</v>
      </c>
      <c r="O462" s="26">
        <f>IF($H$427="n/a",0,IF(O$429&lt;=$C462,0,IF(O$429&gt;($H$427+$C462),INDEX($D$441:$W$441,,$C462)-SUM($D462:N462),INDEX($D$441:$W$441,,$C462)/$H$427)))</f>
        <v>0</v>
      </c>
      <c r="P462" s="26">
        <f>IF($H$427="n/a",0,IF(P$429&lt;=$C462,0,IF(P$429&gt;($H$427+$C462),INDEX($D$441:$W$441,,$C462)-SUM($D462:O462),INDEX($D$441:$W$441,,$C462)/$H$427)))</f>
        <v>0</v>
      </c>
      <c r="Q462" s="26">
        <f>IF($H$427="n/a",0,IF(Q$429&lt;=$C462,0,IF(Q$429&gt;($H$427+$C462),INDEX($D$441:$W$441,,$C462)-SUM($D462:P462),INDEX($D$441:$W$441,,$C462)/$H$427)))</f>
        <v>0</v>
      </c>
      <c r="R462" s="26">
        <f>IF($H$427="n/a",0,IF(R$429&lt;=$C462,0,IF(R$429&gt;($H$427+$C462),INDEX($D$441:$W$441,,$C462)-SUM($D462:Q462),INDEX($D$441:$W$441,,$C462)/$H$427)))</f>
        <v>0</v>
      </c>
      <c r="S462" s="26">
        <f>IF($H$427="n/a",0,IF(S$429&lt;=$C462,0,IF(S$429&gt;($H$427+$C462),INDEX($D$441:$W$441,,$C462)-SUM($D462:R462),INDEX($D$441:$W$441,,$C462)/$H$427)))</f>
        <v>0</v>
      </c>
      <c r="T462" s="26">
        <f>IF($H$427="n/a",0,IF(T$429&lt;=$C462,0,IF(T$429&gt;($H$427+$C462),INDEX($D$441:$W$441,,$C462)-SUM($D462:S462),INDEX($D$441:$W$441,,$C462)/$H$427)))</f>
        <v>0</v>
      </c>
      <c r="U462" s="26">
        <f>IF($H$427="n/a",0,IF(U$429&lt;=$C462,0,IF(U$429&gt;($H$427+$C462),INDEX($D$441:$W$441,,$C462)-SUM($D462:T462),INDEX($D$441:$W$441,,$C462)/$H$427)))</f>
        <v>0</v>
      </c>
      <c r="V462" s="26">
        <f>IF($H$427="n/a",0,IF(V$429&lt;=$C462,0,IF(V$429&gt;($H$427+$C462),INDEX($D$441:$W$441,,$C462)-SUM($D462:U462),INDEX($D$441:$W$441,,$C462)/$H$427)))</f>
        <v>0</v>
      </c>
      <c r="W462" s="26">
        <f>IF($H$427="n/a",0,IF(W$429&lt;=$C462,0,IF(W$429&gt;($H$427+$C462),INDEX($D$441:$W$441,,$C462)-SUM($D462:V462),INDEX($D$441:$W$441,,$C462)/$H$427)))</f>
        <v>0</v>
      </c>
      <c r="X462" s="26">
        <f>IF($H$427="n/a",0,IF(X$429&lt;=$C462,0,IF(X$429&gt;($H$427+$C462),INDEX($D$441:$W$441,,$C462)-SUM($D462:W462),INDEX($D$441:$W$441,,$C462)/$H$427)))</f>
        <v>0</v>
      </c>
      <c r="Y462" s="26">
        <f>IF($H$427="n/a",0,IF(Y$429&lt;=$C462,0,IF(Y$429&gt;($H$427+$C462),INDEX($D$441:$W$441,,$C462)-SUM($D462:X462),INDEX($D$441:$W$441,,$C462)/$H$427)))</f>
        <v>0</v>
      </c>
      <c r="Z462" s="26">
        <f>IF($H$427="n/a",0,IF(Z$429&lt;=$C462,0,IF(Z$429&gt;($H$427+$C462),INDEX($D$441:$W$441,,$C462)-SUM($D462:Y462),INDEX($D$441:$W$441,,$C462)/$H$427)))</f>
        <v>0</v>
      </c>
      <c r="AA462" s="26">
        <f>IF($H$427="n/a",0,IF(AA$429&lt;=$C462,0,IF(AA$429&gt;($H$427+$C462),INDEX($D$441:$W$441,,$C462)-SUM($D462:Z462),INDEX($D$441:$W$441,,$C462)/$H$427)))</f>
        <v>0</v>
      </c>
      <c r="AB462" s="26">
        <f>IF($H$427="n/a",0,IF(AB$429&lt;=$C462,0,IF(AB$429&gt;($H$427+$C462),INDEX($D$441:$W$441,,$C462)-SUM($D462:AA462),INDEX($D$441:$W$441,,$C462)/$H$427)))</f>
        <v>0</v>
      </c>
      <c r="AC462" s="26">
        <f>IF($H$427="n/a",0,IF(AC$429&lt;=$C462,0,IF(AC$429&gt;($H$427+$C462),INDEX($D$441:$W$441,,$C462)-SUM($D462:AB462),INDEX($D$441:$W$441,,$C462)/$H$427)))</f>
        <v>0</v>
      </c>
      <c r="AD462" s="26">
        <f>IF($H$427="n/a",0,IF(AD$429&lt;=$C462,0,IF(AD$429&gt;($H$427+$C462),INDEX($D$441:$W$441,,$C462)-SUM($D462:AC462),INDEX($D$441:$W$441,,$C462)/$H$427)))</f>
        <v>0</v>
      </c>
      <c r="AE462" s="26">
        <f>IF($H$427="n/a",0,IF(AE$429&lt;=$C462,0,IF(AE$429&gt;($H$427+$C462),INDEX($D$441:$W$441,,$C462)-SUM($D462:AD462),INDEX($D$441:$W$441,,$C462)/$H$427)))</f>
        <v>0</v>
      </c>
      <c r="AF462" s="26">
        <f>IF($H$427="n/a",0,IF(AF$429&lt;=$C462,0,IF(AF$429&gt;($H$427+$C462),INDEX($D$441:$W$441,,$C462)-SUM($D462:AE462),INDEX($D$441:$W$441,,$C462)/$H$427)))</f>
        <v>0</v>
      </c>
      <c r="AG462" s="26">
        <f>IF($H$427="n/a",0,IF(AG$429&lt;=$C462,0,IF(AG$429&gt;($H$427+$C462),INDEX($D$441:$W$441,,$C462)-SUM($D462:AF462),INDEX($D$441:$W$441,,$C462)/$H$427)))</f>
        <v>0</v>
      </c>
      <c r="AH462" s="26">
        <f>IF($H$427="n/a",0,IF(AH$429&lt;=$C462,0,IF(AH$429&gt;($H$427+$C462),INDEX($D$441:$W$441,,$C462)-SUM($D462:AG462),INDEX($D$441:$W$441,,$C462)/$H$427)))</f>
        <v>0</v>
      </c>
      <c r="AI462" s="26">
        <f>IF($H$427="n/a",0,IF(AI$429&lt;=$C462,0,IF(AI$429&gt;($H$427+$C462),INDEX($D$441:$W$441,,$C462)-SUM($D462:AH462),INDEX($D$441:$W$441,,$C462)/$H$427)))</f>
        <v>0</v>
      </c>
      <c r="AJ462" s="26">
        <f>IF($H$427="n/a",0,IF(AJ$429&lt;=$C462,0,IF(AJ$429&gt;($H$427+$C462),INDEX($D$441:$W$441,,$C462)-SUM($D462:AI462),INDEX($D$441:$W$441,,$C462)/$H$427)))</f>
        <v>0</v>
      </c>
      <c r="AK462" s="26">
        <f>IF($H$427="n/a",0,IF(AK$429&lt;=$C462,0,IF(AK$429&gt;($H$427+$C462),INDEX($D$441:$W$441,,$C462)-SUM($D462:AJ462),INDEX($D$441:$W$441,,$C462)/$H$427)))</f>
        <v>0</v>
      </c>
      <c r="AL462" s="26">
        <f>IF($H$427="n/a",0,IF(AL$429&lt;=$C462,0,IF(AL$429&gt;($H$427+$C462),INDEX($D$441:$W$441,,$C462)-SUM($D462:AK462),INDEX($D$441:$W$441,,$C462)/$H$427)))</f>
        <v>0</v>
      </c>
      <c r="AM462" s="26">
        <f>IF($H$427="n/a",0,IF(AM$429&lt;=$C462,0,IF(AM$429&gt;($H$427+$C462),INDEX($D$441:$W$441,,$C462)-SUM($D462:AL462),INDEX($D$441:$W$441,,$C462)/$H$427)))</f>
        <v>0</v>
      </c>
      <c r="AN462" s="26">
        <f>IF($H$427="n/a",0,IF(AN$429&lt;=$C462,0,IF(AN$429&gt;($H$427+$C462),INDEX($D$441:$W$441,,$C462)-SUM($D462:AM462),INDEX($D$441:$W$441,,$C462)/$H$427)))</f>
        <v>0</v>
      </c>
      <c r="AO462" s="26">
        <f>IF($H$427="n/a",0,IF(AO$429&lt;=$C462,0,IF(AO$429&gt;($H$427+$C462),INDEX($D$441:$W$441,,$C462)-SUM($D462:AN462),INDEX($D$441:$W$441,,$C462)/$H$427)))</f>
        <v>0</v>
      </c>
      <c r="AP462" s="26">
        <f>IF($H$427="n/a",0,IF(AP$429&lt;=$C462,0,IF(AP$429&gt;($H$427+$C462),INDEX($D$441:$W$441,,$C462)-SUM($D462:AO462),INDEX($D$441:$W$441,,$C462)/$H$427)))</f>
        <v>0</v>
      </c>
      <c r="AQ462" s="26">
        <f>IF($H$427="n/a",0,IF(AQ$429&lt;=$C462,0,IF(AQ$429&gt;($H$427+$C462),INDEX($D$441:$W$441,,$C462)-SUM($D462:AP462),INDEX($D$441:$W$441,,$C462)/$H$427)))</f>
        <v>0</v>
      </c>
      <c r="AR462" s="26">
        <f>IF($H$427="n/a",0,IF(AR$429&lt;=$C462,0,IF(AR$429&gt;($H$427+$C462),INDEX($D$441:$W$441,,$C462)-SUM($D462:AQ462),INDEX($D$441:$W$441,,$C462)/$H$427)))</f>
        <v>0</v>
      </c>
      <c r="AS462" s="26">
        <f>IF($H$427="n/a",0,IF(AS$429&lt;=$C462,0,IF(AS$429&gt;($H$427+$C462),INDEX($D$441:$W$441,,$C462)-SUM($D462:AR462),INDEX($D$441:$W$441,,$C462)/$H$427)))</f>
        <v>0</v>
      </c>
      <c r="AT462" s="26">
        <f>IF($H$427="n/a",0,IF(AT$429&lt;=$C462,0,IF(AT$429&gt;($H$427+$C462),INDEX($D$441:$W$441,,$C462)-SUM($D462:AS462),INDEX($D$441:$W$441,,$C462)/$H$427)))</f>
        <v>0</v>
      </c>
      <c r="AU462" s="26">
        <f>IF($H$427="n/a",0,IF(AU$429&lt;=$C462,0,IF(AU$429&gt;($H$427+$C462),INDEX($D$441:$W$441,,$C462)-SUM($D462:AT462),INDEX($D$441:$W$441,,$C462)/$H$427)))</f>
        <v>0</v>
      </c>
      <c r="AV462" s="26">
        <f>IF($H$427="n/a",0,IF(AV$429&lt;=$C462,0,IF(AV$429&gt;($H$427+$C462),INDEX($D$441:$W$441,,$C462)-SUM($D462:AU462),INDEX($D$441:$W$441,,$C462)/$H$427)))</f>
        <v>0</v>
      </c>
      <c r="AW462" s="26">
        <f>IF($H$427="n/a",0,IF(AW$429&lt;=$C462,0,IF(AW$429&gt;($H$427+$C462),INDEX($D$441:$W$441,,$C462)-SUM($D462:AV462),INDEX($D$441:$W$441,,$C462)/$H$427)))</f>
        <v>0</v>
      </c>
      <c r="AX462" s="26">
        <f>IF($H$427="n/a",0,IF(AX$429&lt;=$C462,0,IF(AX$429&gt;($H$427+$C462),INDEX($D$441:$W$441,,$C462)-SUM($D462:AW462),INDEX($D$441:$W$441,,$C462)/$H$427)))</f>
        <v>0</v>
      </c>
      <c r="AY462" s="26">
        <f>IF($H$427="n/a",0,IF(AY$429&lt;=$C462,0,IF(AY$429&gt;($H$427+$C462),INDEX($D$441:$W$441,,$C462)-SUM($D462:AX462),INDEX($D$441:$W$441,,$C462)/$H$427)))</f>
        <v>0</v>
      </c>
      <c r="AZ462" s="26">
        <f>IF($H$427="n/a",0,IF(AZ$429&lt;=$C462,0,IF(AZ$429&gt;($H$427+$C462),INDEX($D$441:$W$441,,$C462)-SUM($D462:AY462),INDEX($D$441:$W$441,,$C462)/$H$427)))</f>
        <v>0</v>
      </c>
      <c r="BA462" s="26">
        <f>IF($H$427="n/a",0,IF(BA$429&lt;=$C462,0,IF(BA$429&gt;($H$427+$C462),INDEX($D$441:$W$441,,$C462)-SUM($D462:AZ462),INDEX($D$441:$W$441,,$C462)/$H$427)))</f>
        <v>0</v>
      </c>
      <c r="BB462" s="26">
        <f>IF($H$427="n/a",0,IF(BB$429&lt;=$C462,0,IF(BB$429&gt;($H$427+$C462),INDEX($D$441:$W$441,,$C462)-SUM($D462:BA462),INDEX($D$441:$W$441,,$C462)/$H$427)))</f>
        <v>0</v>
      </c>
      <c r="BC462" s="26">
        <f>IF($H$427="n/a",0,IF(BC$429&lt;=$C462,0,IF(BC$429&gt;($H$427+$C462),INDEX($D$441:$W$441,,$C462)-SUM($D462:BB462),INDEX($D$441:$W$441,,$C462)/$H$427)))</f>
        <v>0</v>
      </c>
      <c r="BD462" s="26">
        <f>IF($H$427="n/a",0,IF(BD$429&lt;=$C462,0,IF(BD$429&gt;($H$427+$C462),INDEX($D$441:$W$441,,$C462)-SUM($D462:BC462),INDEX($D$441:$W$441,,$C462)/$H$427)))</f>
        <v>0</v>
      </c>
      <c r="BE462" s="26">
        <f>IF($H$427="n/a",0,IF(BE$429&lt;=$C462,0,IF(BE$429&gt;($H$427+$C462),INDEX($D$441:$W$441,,$C462)-SUM($D462:BD462),INDEX($D$441:$W$441,,$C462)/$H$427)))</f>
        <v>0</v>
      </c>
      <c r="BF462" s="26">
        <f>IF($H$427="n/a",0,IF(BF$429&lt;=$C462,0,IF(BF$429&gt;($H$427+$C462),INDEX($D$441:$W$441,,$C462)-SUM($D462:BE462),INDEX($D$441:$W$441,,$C462)/$H$427)))</f>
        <v>0</v>
      </c>
      <c r="BG462" s="26">
        <f>IF($H$427="n/a",0,IF(BG$429&lt;=$C462,0,IF(BG$429&gt;($H$427+$C462),INDEX($D$441:$W$441,,$C462)-SUM($D462:BF462),INDEX($D$441:$W$441,,$C462)/$H$427)))</f>
        <v>0</v>
      </c>
      <c r="BH462" s="26">
        <f>IF($H$427="n/a",0,IF(BH$429&lt;=$C462,0,IF(BH$429&gt;($H$427+$C462),INDEX($D$441:$W$441,,$C462)-SUM($D462:BG462),INDEX($D$441:$W$441,,$C462)/$H$427)))</f>
        <v>0</v>
      </c>
      <c r="BI462" s="26">
        <f>IF($H$427="n/a",0,IF(BI$429&lt;=$C462,0,IF(BI$429&gt;($H$427+$C462),INDEX($D$441:$W$441,,$C462)-SUM($D462:BH462),INDEX($D$441:$W$441,,$C462)/$H$427)))</f>
        <v>0</v>
      </c>
      <c r="BJ462" s="26">
        <f>IF($H$427="n/a",0,IF(BJ$429&lt;=$C462,0,IF(BJ$429&gt;($H$427+$C462),INDEX($D$441:$W$441,,$C462)-SUM($D462:BI462),INDEX($D$441:$W$441,,$C462)/$H$427)))</f>
        <v>0</v>
      </c>
      <c r="BK462" s="26">
        <f>IF($H$427="n/a",0,IF(BK$429&lt;=$C462,0,IF(BK$429&gt;($H$427+$C462),INDEX($D$441:$W$441,,$C462)-SUM($D462:BJ462),INDEX($D$441:$W$441,,$C462)/$H$427)))</f>
        <v>0</v>
      </c>
      <c r="BL462" s="26">
        <f>IF($H$427="n/a",0,IF(BL$429&lt;=$C462,0,IF(BL$429&gt;($H$427+$C462),INDEX($D$441:$W$441,,$C462)-SUM($D462:BK462),INDEX($D$441:$W$441,,$C462)/$H$427)))</f>
        <v>0</v>
      </c>
      <c r="BM462" s="26">
        <f>IF($H$427="n/a",0,IF(BM$429&lt;=$C462,0,IF(BM$429&gt;($H$427+$C462),INDEX($D$441:$W$441,,$C462)-SUM($D462:BL462),INDEX($D$441:$W$441,,$C462)/$H$427)))</f>
        <v>0</v>
      </c>
      <c r="BN462" s="26">
        <f>IF($H$427="n/a",0,IF(BN$429&lt;=$C462,0,IF(BN$429&gt;($H$427+$C462),INDEX($D$441:$W$441,,$C462)-SUM($D462:BM462),INDEX($D$441:$W$441,,$C462)/$H$427)))</f>
        <v>0</v>
      </c>
      <c r="BO462" s="26">
        <f>IF($H$427="n/a",0,IF(BO$429&lt;=$C462,0,IF(BO$429&gt;($H$427+$C462),INDEX($D$441:$W$441,,$C462)-SUM($D462:BN462),INDEX($D$441:$W$441,,$C462)/$H$427)))</f>
        <v>0</v>
      </c>
      <c r="BP462" s="26">
        <f>IF($H$427="n/a",0,IF(BP$429&lt;=$C462,0,IF(BP$429&gt;($H$427+$C462),INDEX($D$441:$W$441,,$C462)-SUM($D462:BO462),INDEX($D$441:$W$441,,$C462)/$H$427)))</f>
        <v>0</v>
      </c>
      <c r="BQ462" s="26">
        <f>IF($H$427="n/a",0,IF(BQ$429&lt;=$C462,0,IF(BQ$429&gt;($H$427+$C462),INDEX($D$441:$W$441,,$C462)-SUM($D462:BP462),INDEX($D$441:$W$441,,$C462)/$H$427)))</f>
        <v>0</v>
      </c>
      <c r="BR462" s="26">
        <f>IF($H$427="n/a",0,IF(BR$429&lt;=$C462,0,IF(BR$429&gt;($H$427+$C462),INDEX($D$441:$W$441,,$C462)-SUM($D462:BQ462),INDEX($D$441:$W$441,,$C462)/$H$427)))</f>
        <v>0</v>
      </c>
      <c r="BS462" s="26">
        <f>IF($H$427="n/a",0,IF(BS$429&lt;=$C462,0,IF(BS$429&gt;($H$427+$C462),INDEX($D$441:$W$441,,$C462)-SUM($D462:BR462),INDEX($D$441:$W$441,,$C462)/$H$427)))</f>
        <v>0</v>
      </c>
    </row>
    <row r="463" spans="2:71" outlineLevel="1">
      <c r="B463" s="24">
        <v>2030</v>
      </c>
      <c r="C463" s="24">
        <v>20</v>
      </c>
      <c r="E463" s="26">
        <f>IF($H$427="n/a",0,IF(E$429&lt;=$C463,0,IF(E$429&gt;($H$427+$C463),INDEX($D$441:$W$441,,$C463)-SUM($D463:D463),INDEX($D$441:$W$441,,$C463)/$H$427)))</f>
        <v>0</v>
      </c>
      <c r="F463" s="26">
        <f>IF($H$427="n/a",0,IF(F$429&lt;=$C463,0,IF(F$429&gt;($H$427+$C463),INDEX($D$441:$W$441,,$C463)-SUM($D463:E463),INDEX($D$441:$W$441,,$C463)/$H$427)))</f>
        <v>0</v>
      </c>
      <c r="G463" s="26">
        <f>IF($H$427="n/a",0,IF(G$429&lt;=$C463,0,IF(G$429&gt;($H$427+$C463),INDEX($D$441:$W$441,,$C463)-SUM($D463:F463),INDEX($D$441:$W$441,,$C463)/$H$427)))</f>
        <v>0</v>
      </c>
      <c r="H463" s="26">
        <f>IF($H$427="n/a",0,IF(H$429&lt;=$C463,0,IF(H$429&gt;($H$427+$C463),INDEX($D$441:$W$441,,$C463)-SUM($D463:G463),INDEX($D$441:$W$441,,$C463)/$H$427)))</f>
        <v>0</v>
      </c>
      <c r="I463" s="26">
        <f>IF($H$427="n/a",0,IF(I$429&lt;=$C463,0,IF(I$429&gt;($H$427+$C463),INDEX($D$441:$W$441,,$C463)-SUM($D463:H463),INDEX($D$441:$W$441,,$C463)/$H$427)))</f>
        <v>0</v>
      </c>
      <c r="J463" s="26">
        <f>IF($H$427="n/a",0,IF(J$429&lt;=$C463,0,IF(J$429&gt;($H$427+$C463),INDEX($D$441:$W$441,,$C463)-SUM($D463:I463),INDEX($D$441:$W$441,,$C463)/$H$427)))</f>
        <v>0</v>
      </c>
      <c r="K463" s="26">
        <f>IF($H$427="n/a",0,IF(K$429&lt;=$C463,0,IF(K$429&gt;($H$427+$C463),INDEX($D$441:$W$441,,$C463)-SUM($D463:J463),INDEX($D$441:$W$441,,$C463)/$H$427)))</f>
        <v>0</v>
      </c>
      <c r="L463" s="26">
        <f>IF($H$427="n/a",0,IF(L$429&lt;=$C463,0,IF(L$429&gt;($H$427+$C463),INDEX($D$441:$W$441,,$C463)-SUM($D463:K463),INDEX($D$441:$W$441,,$C463)/$H$427)))</f>
        <v>0</v>
      </c>
      <c r="M463" s="26">
        <f>IF($H$427="n/a",0,IF(M$429&lt;=$C463,0,IF(M$429&gt;($H$427+$C463),INDEX($D$441:$W$441,,$C463)-SUM($D463:L463),INDEX($D$441:$W$441,,$C463)/$H$427)))</f>
        <v>0</v>
      </c>
      <c r="N463" s="26">
        <f>IF($H$427="n/a",0,IF(N$429&lt;=$C463,0,IF(N$429&gt;($H$427+$C463),INDEX($D$441:$W$441,,$C463)-SUM($D463:M463),INDEX($D$441:$W$441,,$C463)/$H$427)))</f>
        <v>0</v>
      </c>
      <c r="O463" s="26">
        <f>IF($H$427="n/a",0,IF(O$429&lt;=$C463,0,IF(O$429&gt;($H$427+$C463),INDEX($D$441:$W$441,,$C463)-SUM($D463:N463),INDEX($D$441:$W$441,,$C463)/$H$427)))</f>
        <v>0</v>
      </c>
      <c r="P463" s="26">
        <f>IF($H$427="n/a",0,IF(P$429&lt;=$C463,0,IF(P$429&gt;($H$427+$C463),INDEX($D$441:$W$441,,$C463)-SUM($D463:O463),INDEX($D$441:$W$441,,$C463)/$H$427)))</f>
        <v>0</v>
      </c>
      <c r="Q463" s="26">
        <f>IF($H$427="n/a",0,IF(Q$429&lt;=$C463,0,IF(Q$429&gt;($H$427+$C463),INDEX($D$441:$W$441,,$C463)-SUM($D463:P463),INDEX($D$441:$W$441,,$C463)/$H$427)))</f>
        <v>0</v>
      </c>
      <c r="R463" s="26">
        <f>IF($H$427="n/a",0,IF(R$429&lt;=$C463,0,IF(R$429&gt;($H$427+$C463),INDEX($D$441:$W$441,,$C463)-SUM($D463:Q463),INDEX($D$441:$W$441,,$C463)/$H$427)))</f>
        <v>0</v>
      </c>
      <c r="S463" s="26">
        <f>IF($H$427="n/a",0,IF(S$429&lt;=$C463,0,IF(S$429&gt;($H$427+$C463),INDEX($D$441:$W$441,,$C463)-SUM($D463:R463),INDEX($D$441:$W$441,,$C463)/$H$427)))</f>
        <v>0</v>
      </c>
      <c r="T463" s="26">
        <f>IF($H$427="n/a",0,IF(T$429&lt;=$C463,0,IF(T$429&gt;($H$427+$C463),INDEX($D$441:$W$441,,$C463)-SUM($D463:S463),INDEX($D$441:$W$441,,$C463)/$H$427)))</f>
        <v>0</v>
      </c>
      <c r="U463" s="26">
        <f>IF($H$427="n/a",0,IF(U$429&lt;=$C463,0,IF(U$429&gt;($H$427+$C463),INDEX($D$441:$W$441,,$C463)-SUM($D463:T463),INDEX($D$441:$W$441,,$C463)/$H$427)))</f>
        <v>0</v>
      </c>
      <c r="V463" s="26">
        <f>IF($H$427="n/a",0,IF(V$429&lt;=$C463,0,IF(V$429&gt;($H$427+$C463),INDEX($D$441:$W$441,,$C463)-SUM($D463:U463),INDEX($D$441:$W$441,,$C463)/$H$427)))</f>
        <v>0</v>
      </c>
      <c r="W463" s="26">
        <f>IF($H$427="n/a",0,IF(W$429&lt;=$C463,0,IF(W$429&gt;($H$427+$C463),INDEX($D$441:$W$441,,$C463)-SUM($D463:V463),INDEX($D$441:$W$441,,$C463)/$H$427)))</f>
        <v>0</v>
      </c>
      <c r="X463" s="26">
        <f>IF($H$427="n/a",0,IF(X$429&lt;=$C463,0,IF(X$429&gt;($H$427+$C463),INDEX($D$441:$W$441,,$C463)-SUM($D463:W463),INDEX($D$441:$W$441,,$C463)/$H$427)))</f>
        <v>0</v>
      </c>
      <c r="Y463" s="26">
        <f>IF($H$427="n/a",0,IF(Y$429&lt;=$C463,0,IF(Y$429&gt;($H$427+$C463),INDEX($D$441:$W$441,,$C463)-SUM($D463:X463),INDEX($D$441:$W$441,,$C463)/$H$427)))</f>
        <v>0</v>
      </c>
      <c r="Z463" s="26">
        <f>IF($H$427="n/a",0,IF(Z$429&lt;=$C463,0,IF(Z$429&gt;($H$427+$C463),INDEX($D$441:$W$441,,$C463)-SUM($D463:Y463),INDEX($D$441:$W$441,,$C463)/$H$427)))</f>
        <v>0</v>
      </c>
      <c r="AA463" s="26">
        <f>IF($H$427="n/a",0,IF(AA$429&lt;=$C463,0,IF(AA$429&gt;($H$427+$C463),INDEX($D$441:$W$441,,$C463)-SUM($D463:Z463),INDEX($D$441:$W$441,,$C463)/$H$427)))</f>
        <v>0</v>
      </c>
      <c r="AB463" s="26">
        <f>IF($H$427="n/a",0,IF(AB$429&lt;=$C463,0,IF(AB$429&gt;($H$427+$C463),INDEX($D$441:$W$441,,$C463)-SUM($D463:AA463),INDEX($D$441:$W$441,,$C463)/$H$427)))</f>
        <v>0</v>
      </c>
      <c r="AC463" s="26">
        <f>IF($H$427="n/a",0,IF(AC$429&lt;=$C463,0,IF(AC$429&gt;($H$427+$C463),INDEX($D$441:$W$441,,$C463)-SUM($D463:AB463),INDEX($D$441:$W$441,,$C463)/$H$427)))</f>
        <v>0</v>
      </c>
      <c r="AD463" s="26">
        <f>IF($H$427="n/a",0,IF(AD$429&lt;=$C463,0,IF(AD$429&gt;($H$427+$C463),INDEX($D$441:$W$441,,$C463)-SUM($D463:AC463),INDEX($D$441:$W$441,,$C463)/$H$427)))</f>
        <v>0</v>
      </c>
      <c r="AE463" s="26">
        <f>IF($H$427="n/a",0,IF(AE$429&lt;=$C463,0,IF(AE$429&gt;($H$427+$C463),INDEX($D$441:$W$441,,$C463)-SUM($D463:AD463),INDEX($D$441:$W$441,,$C463)/$H$427)))</f>
        <v>0</v>
      </c>
      <c r="AF463" s="26">
        <f>IF($H$427="n/a",0,IF(AF$429&lt;=$C463,0,IF(AF$429&gt;($H$427+$C463),INDEX($D$441:$W$441,,$C463)-SUM($D463:AE463),INDEX($D$441:$W$441,,$C463)/$H$427)))</f>
        <v>0</v>
      </c>
      <c r="AG463" s="26">
        <f>IF($H$427="n/a",0,IF(AG$429&lt;=$C463,0,IF(AG$429&gt;($H$427+$C463),INDEX($D$441:$W$441,,$C463)-SUM($D463:AF463),INDEX($D$441:$W$441,,$C463)/$H$427)))</f>
        <v>0</v>
      </c>
      <c r="AH463" s="26">
        <f>IF($H$427="n/a",0,IF(AH$429&lt;=$C463,0,IF(AH$429&gt;($H$427+$C463),INDEX($D$441:$W$441,,$C463)-SUM($D463:AG463),INDEX($D$441:$W$441,,$C463)/$H$427)))</f>
        <v>0</v>
      </c>
      <c r="AI463" s="26">
        <f>IF($H$427="n/a",0,IF(AI$429&lt;=$C463,0,IF(AI$429&gt;($H$427+$C463),INDEX($D$441:$W$441,,$C463)-SUM($D463:AH463),INDEX($D$441:$W$441,,$C463)/$H$427)))</f>
        <v>0</v>
      </c>
      <c r="AJ463" s="26">
        <f>IF($H$427="n/a",0,IF(AJ$429&lt;=$C463,0,IF(AJ$429&gt;($H$427+$C463),INDEX($D$441:$W$441,,$C463)-SUM($D463:AI463),INDEX($D$441:$W$441,,$C463)/$H$427)))</f>
        <v>0</v>
      </c>
      <c r="AK463" s="26">
        <f>IF($H$427="n/a",0,IF(AK$429&lt;=$C463,0,IF(AK$429&gt;($H$427+$C463),INDEX($D$441:$W$441,,$C463)-SUM($D463:AJ463),INDEX($D$441:$W$441,,$C463)/$H$427)))</f>
        <v>0</v>
      </c>
      <c r="AL463" s="26">
        <f>IF($H$427="n/a",0,IF(AL$429&lt;=$C463,0,IF(AL$429&gt;($H$427+$C463),INDEX($D$441:$W$441,,$C463)-SUM($D463:AK463),INDEX($D$441:$W$441,,$C463)/$H$427)))</f>
        <v>0</v>
      </c>
      <c r="AM463" s="26">
        <f>IF($H$427="n/a",0,IF(AM$429&lt;=$C463,0,IF(AM$429&gt;($H$427+$C463),INDEX($D$441:$W$441,,$C463)-SUM($D463:AL463),INDEX($D$441:$W$441,,$C463)/$H$427)))</f>
        <v>0</v>
      </c>
      <c r="AN463" s="26">
        <f>IF($H$427="n/a",0,IF(AN$429&lt;=$C463,0,IF(AN$429&gt;($H$427+$C463),INDEX($D$441:$W$441,,$C463)-SUM($D463:AM463),INDEX($D$441:$W$441,,$C463)/$H$427)))</f>
        <v>0</v>
      </c>
      <c r="AO463" s="26">
        <f>IF($H$427="n/a",0,IF(AO$429&lt;=$C463,0,IF(AO$429&gt;($H$427+$C463),INDEX($D$441:$W$441,,$C463)-SUM($D463:AN463),INDEX($D$441:$W$441,,$C463)/$H$427)))</f>
        <v>0</v>
      </c>
      <c r="AP463" s="26">
        <f>IF($H$427="n/a",0,IF(AP$429&lt;=$C463,0,IF(AP$429&gt;($H$427+$C463),INDEX($D$441:$W$441,,$C463)-SUM($D463:AO463),INDEX($D$441:$W$441,,$C463)/$H$427)))</f>
        <v>0</v>
      </c>
      <c r="AQ463" s="26">
        <f>IF($H$427="n/a",0,IF(AQ$429&lt;=$C463,0,IF(AQ$429&gt;($H$427+$C463),INDEX($D$441:$W$441,,$C463)-SUM($D463:AP463),INDEX($D$441:$W$441,,$C463)/$H$427)))</f>
        <v>0</v>
      </c>
      <c r="AR463" s="26">
        <f>IF($H$427="n/a",0,IF(AR$429&lt;=$C463,0,IF(AR$429&gt;($H$427+$C463),INDEX($D$441:$W$441,,$C463)-SUM($D463:AQ463),INDEX($D$441:$W$441,,$C463)/$H$427)))</f>
        <v>0</v>
      </c>
      <c r="AS463" s="26">
        <f>IF($H$427="n/a",0,IF(AS$429&lt;=$C463,0,IF(AS$429&gt;($H$427+$C463),INDEX($D$441:$W$441,,$C463)-SUM($D463:AR463),INDEX($D$441:$W$441,,$C463)/$H$427)))</f>
        <v>0</v>
      </c>
      <c r="AT463" s="26">
        <f>IF($H$427="n/a",0,IF(AT$429&lt;=$C463,0,IF(AT$429&gt;($H$427+$C463),INDEX($D$441:$W$441,,$C463)-SUM($D463:AS463),INDEX($D$441:$W$441,,$C463)/$H$427)))</f>
        <v>0</v>
      </c>
      <c r="AU463" s="26">
        <f>IF($H$427="n/a",0,IF(AU$429&lt;=$C463,0,IF(AU$429&gt;($H$427+$C463),INDEX($D$441:$W$441,,$C463)-SUM($D463:AT463),INDEX($D$441:$W$441,,$C463)/$H$427)))</f>
        <v>0</v>
      </c>
      <c r="AV463" s="26">
        <f>IF($H$427="n/a",0,IF(AV$429&lt;=$C463,0,IF(AV$429&gt;($H$427+$C463),INDEX($D$441:$W$441,,$C463)-SUM($D463:AU463),INDEX($D$441:$W$441,,$C463)/$H$427)))</f>
        <v>0</v>
      </c>
      <c r="AW463" s="26">
        <f>IF($H$427="n/a",0,IF(AW$429&lt;=$C463,0,IF(AW$429&gt;($H$427+$C463),INDEX($D$441:$W$441,,$C463)-SUM($D463:AV463),INDEX($D$441:$W$441,,$C463)/$H$427)))</f>
        <v>0</v>
      </c>
      <c r="AX463" s="26">
        <f>IF($H$427="n/a",0,IF(AX$429&lt;=$C463,0,IF(AX$429&gt;($H$427+$C463),INDEX($D$441:$W$441,,$C463)-SUM($D463:AW463),INDEX($D$441:$W$441,,$C463)/$H$427)))</f>
        <v>0</v>
      </c>
      <c r="AY463" s="26">
        <f>IF($H$427="n/a",0,IF(AY$429&lt;=$C463,0,IF(AY$429&gt;($H$427+$C463),INDEX($D$441:$W$441,,$C463)-SUM($D463:AX463),INDEX($D$441:$W$441,,$C463)/$H$427)))</f>
        <v>0</v>
      </c>
      <c r="AZ463" s="26">
        <f>IF($H$427="n/a",0,IF(AZ$429&lt;=$C463,0,IF(AZ$429&gt;($H$427+$C463),INDEX($D$441:$W$441,,$C463)-SUM($D463:AY463),INDEX($D$441:$W$441,,$C463)/$H$427)))</f>
        <v>0</v>
      </c>
      <c r="BA463" s="26">
        <f>IF($H$427="n/a",0,IF(BA$429&lt;=$C463,0,IF(BA$429&gt;($H$427+$C463),INDEX($D$441:$W$441,,$C463)-SUM($D463:AZ463),INDEX($D$441:$W$441,,$C463)/$H$427)))</f>
        <v>0</v>
      </c>
      <c r="BB463" s="26">
        <f>IF($H$427="n/a",0,IF(BB$429&lt;=$C463,0,IF(BB$429&gt;($H$427+$C463),INDEX($D$441:$W$441,,$C463)-SUM($D463:BA463),INDEX($D$441:$W$441,,$C463)/$H$427)))</f>
        <v>0</v>
      </c>
      <c r="BC463" s="26">
        <f>IF($H$427="n/a",0,IF(BC$429&lt;=$C463,0,IF(BC$429&gt;($H$427+$C463),INDEX($D$441:$W$441,,$C463)-SUM($D463:BB463),INDEX($D$441:$W$441,,$C463)/$H$427)))</f>
        <v>0</v>
      </c>
      <c r="BD463" s="26">
        <f>IF($H$427="n/a",0,IF(BD$429&lt;=$C463,0,IF(BD$429&gt;($H$427+$C463),INDEX($D$441:$W$441,,$C463)-SUM($D463:BC463),INDEX($D$441:$W$441,,$C463)/$H$427)))</f>
        <v>0</v>
      </c>
      <c r="BE463" s="26">
        <f>IF($H$427="n/a",0,IF(BE$429&lt;=$C463,0,IF(BE$429&gt;($H$427+$C463),INDEX($D$441:$W$441,,$C463)-SUM($D463:BD463),INDEX($D$441:$W$441,,$C463)/$H$427)))</f>
        <v>0</v>
      </c>
      <c r="BF463" s="26">
        <f>IF($H$427="n/a",0,IF(BF$429&lt;=$C463,0,IF(BF$429&gt;($H$427+$C463),INDEX($D$441:$W$441,,$C463)-SUM($D463:BE463),INDEX($D$441:$W$441,,$C463)/$H$427)))</f>
        <v>0</v>
      </c>
      <c r="BG463" s="26">
        <f>IF($H$427="n/a",0,IF(BG$429&lt;=$C463,0,IF(BG$429&gt;($H$427+$C463),INDEX($D$441:$W$441,,$C463)-SUM($D463:BF463),INDEX($D$441:$W$441,,$C463)/$H$427)))</f>
        <v>0</v>
      </c>
      <c r="BH463" s="26">
        <f>IF($H$427="n/a",0,IF(BH$429&lt;=$C463,0,IF(BH$429&gt;($H$427+$C463),INDEX($D$441:$W$441,,$C463)-SUM($D463:BG463),INDEX($D$441:$W$441,,$C463)/$H$427)))</f>
        <v>0</v>
      </c>
      <c r="BI463" s="26">
        <f>IF($H$427="n/a",0,IF(BI$429&lt;=$C463,0,IF(BI$429&gt;($H$427+$C463),INDEX($D$441:$W$441,,$C463)-SUM($D463:BH463),INDEX($D$441:$W$441,,$C463)/$H$427)))</f>
        <v>0</v>
      </c>
      <c r="BJ463" s="26">
        <f>IF($H$427="n/a",0,IF(BJ$429&lt;=$C463,0,IF(BJ$429&gt;($H$427+$C463),INDEX($D$441:$W$441,,$C463)-SUM($D463:BI463),INDEX($D$441:$W$441,,$C463)/$H$427)))</f>
        <v>0</v>
      </c>
      <c r="BK463" s="26">
        <f>IF($H$427="n/a",0,IF(BK$429&lt;=$C463,0,IF(BK$429&gt;($H$427+$C463),INDEX($D$441:$W$441,,$C463)-SUM($D463:BJ463),INDEX($D$441:$W$441,,$C463)/$H$427)))</f>
        <v>0</v>
      </c>
      <c r="BL463" s="26">
        <f>IF($H$427="n/a",0,IF(BL$429&lt;=$C463,0,IF(BL$429&gt;($H$427+$C463),INDEX($D$441:$W$441,,$C463)-SUM($D463:BK463),INDEX($D$441:$W$441,,$C463)/$H$427)))</f>
        <v>0</v>
      </c>
      <c r="BM463" s="26">
        <f>IF($H$427="n/a",0,IF(BM$429&lt;=$C463,0,IF(BM$429&gt;($H$427+$C463),INDEX($D$441:$W$441,,$C463)-SUM($D463:BL463),INDEX($D$441:$W$441,,$C463)/$H$427)))</f>
        <v>0</v>
      </c>
      <c r="BN463" s="26">
        <f>IF($H$427="n/a",0,IF(BN$429&lt;=$C463,0,IF(BN$429&gt;($H$427+$C463),INDEX($D$441:$W$441,,$C463)-SUM($D463:BM463),INDEX($D$441:$W$441,,$C463)/$H$427)))</f>
        <v>0</v>
      </c>
      <c r="BO463" s="26">
        <f>IF($H$427="n/a",0,IF(BO$429&lt;=$C463,0,IF(BO$429&gt;($H$427+$C463),INDEX($D$441:$W$441,,$C463)-SUM($D463:BN463),INDEX($D$441:$W$441,,$C463)/$H$427)))</f>
        <v>0</v>
      </c>
      <c r="BP463" s="26">
        <f>IF($H$427="n/a",0,IF(BP$429&lt;=$C463,0,IF(BP$429&gt;($H$427+$C463),INDEX($D$441:$W$441,,$C463)-SUM($D463:BO463),INDEX($D$441:$W$441,,$C463)/$H$427)))</f>
        <v>0</v>
      </c>
      <c r="BQ463" s="26">
        <f>IF($H$427="n/a",0,IF(BQ$429&lt;=$C463,0,IF(BQ$429&gt;($H$427+$C463),INDEX($D$441:$W$441,,$C463)-SUM($D463:BP463),INDEX($D$441:$W$441,,$C463)/$H$427)))</f>
        <v>0</v>
      </c>
      <c r="BR463" s="26">
        <f>IF($H$427="n/a",0,IF(BR$429&lt;=$C463,0,IF(BR$429&gt;($H$427+$C463),INDEX($D$441:$W$441,,$C463)-SUM($D463:BQ463),INDEX($D$441:$W$441,,$C463)/$H$427)))</f>
        <v>0</v>
      </c>
      <c r="BS463" s="26">
        <f>IF($H$427="n/a",0,IF(BS$429&lt;=$C463,0,IF(BS$429&gt;($H$427+$C463),INDEX($D$441:$W$441,,$C463)-SUM($D463:BR463),INDEX($D$441:$W$441,,$C463)/$H$427)))</f>
        <v>0</v>
      </c>
    </row>
    <row r="464" spans="2:71">
      <c r="B464" s="24"/>
      <c r="C464" s="24"/>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2:71">
      <c r="B465" t="s">
        <v>26</v>
      </c>
      <c r="D465" s="2">
        <f>SUM(D444:D463)</f>
        <v>0</v>
      </c>
      <c r="E465" s="2">
        <f t="shared" ref="E465:BK465" si="266">SUM(E444:E463)</f>
        <v>3.2558859048178131E-2</v>
      </c>
      <c r="F465" s="2">
        <f t="shared" si="266"/>
        <v>3.2558859048178131E-2</v>
      </c>
      <c r="G465" s="2">
        <f t="shared" si="266"/>
        <v>3.2558859048178131E-2</v>
      </c>
      <c r="H465" s="2">
        <f t="shared" si="266"/>
        <v>3.2558859048178131E-2</v>
      </c>
      <c r="I465" s="2">
        <f t="shared" si="266"/>
        <v>3.2558859048178131E-2</v>
      </c>
      <c r="J465" s="2">
        <f t="shared" si="266"/>
        <v>0.2298657134180685</v>
      </c>
      <c r="K465" s="2">
        <f t="shared" si="266"/>
        <v>0.2298657134180685</v>
      </c>
      <c r="L465" s="2">
        <f t="shared" si="266"/>
        <v>0.2298657134180685</v>
      </c>
      <c r="M465" s="2">
        <f t="shared" si="266"/>
        <v>0.2298657134180685</v>
      </c>
      <c r="N465" s="2">
        <f t="shared" si="266"/>
        <v>0.11493285670903425</v>
      </c>
      <c r="O465" s="2">
        <f t="shared" si="266"/>
        <v>0.25455789889973096</v>
      </c>
      <c r="P465" s="2">
        <f t="shared" si="266"/>
        <v>0.25455789889973096</v>
      </c>
      <c r="Q465" s="2">
        <f t="shared" si="266"/>
        <v>0.25455789889973096</v>
      </c>
      <c r="R465" s="2">
        <f t="shared" si="266"/>
        <v>0.25455789889973096</v>
      </c>
      <c r="S465" s="2">
        <f t="shared" si="266"/>
        <v>0.25455789889973096</v>
      </c>
      <c r="T465" s="2">
        <f t="shared" si="266"/>
        <v>0.25455789889973096</v>
      </c>
      <c r="U465" s="2">
        <f t="shared" si="266"/>
        <v>0.25455789889973096</v>
      </c>
      <c r="V465" s="2">
        <f t="shared" si="266"/>
        <v>0.25455789889973096</v>
      </c>
      <c r="W465" s="2">
        <f t="shared" si="266"/>
        <v>0.25455789889973096</v>
      </c>
      <c r="X465" s="2">
        <f t="shared" si="266"/>
        <v>0.25455789889973096</v>
      </c>
      <c r="Y465" s="2">
        <f t="shared" si="266"/>
        <v>0.25455789889973096</v>
      </c>
      <c r="Z465" s="2">
        <f t="shared" si="266"/>
        <v>0.25455789889973096</v>
      </c>
      <c r="AA465" s="2">
        <f t="shared" si="266"/>
        <v>0.25455789889973096</v>
      </c>
      <c r="AB465" s="2">
        <f t="shared" si="266"/>
        <v>0.25455789889973096</v>
      </c>
      <c r="AC465" s="2">
        <f t="shared" si="266"/>
        <v>0.25455789889973096</v>
      </c>
      <c r="AD465" s="2">
        <f t="shared" si="266"/>
        <v>0.25455789889973096</v>
      </c>
      <c r="AE465" s="2">
        <f t="shared" si="266"/>
        <v>0.25455789889973096</v>
      </c>
      <c r="AF465" s="2">
        <f t="shared" si="266"/>
        <v>0.25455789889973096</v>
      </c>
      <c r="AG465" s="2">
        <f t="shared" si="266"/>
        <v>0.25455789889973096</v>
      </c>
      <c r="AH465" s="2">
        <f t="shared" si="266"/>
        <v>0.25455789889973096</v>
      </c>
      <c r="AI465" s="2">
        <f t="shared" si="266"/>
        <v>0.25455789889973096</v>
      </c>
      <c r="AJ465" s="2">
        <f t="shared" si="266"/>
        <v>0.25455789889973096</v>
      </c>
      <c r="AK465" s="2">
        <f t="shared" si="266"/>
        <v>0.25455789889973096</v>
      </c>
      <c r="AL465" s="2">
        <f t="shared" si="266"/>
        <v>0.25455789889973096</v>
      </c>
      <c r="AM465" s="2">
        <f t="shared" si="266"/>
        <v>0.25455789889973096</v>
      </c>
      <c r="AN465" s="2">
        <f t="shared" si="266"/>
        <v>0.25455789889973096</v>
      </c>
      <c r="AO465" s="2">
        <f t="shared" si="266"/>
        <v>0.25455789889973096</v>
      </c>
      <c r="AP465" s="2">
        <f t="shared" si="266"/>
        <v>0.25455789889973096</v>
      </c>
      <c r="AQ465" s="2">
        <f t="shared" si="266"/>
        <v>0.25455789889973096</v>
      </c>
      <c r="AR465" s="2">
        <f t="shared" si="266"/>
        <v>0.25455789889973096</v>
      </c>
      <c r="AS465" s="2">
        <f t="shared" si="266"/>
        <v>0.25455789889973096</v>
      </c>
      <c r="AT465" s="2">
        <f t="shared" si="266"/>
        <v>0.25455789889973096</v>
      </c>
      <c r="AU465" s="2">
        <f t="shared" si="266"/>
        <v>0.25455789889973096</v>
      </c>
      <c r="AV465" s="2">
        <f t="shared" si="266"/>
        <v>0.25455789889973096</v>
      </c>
      <c r="AW465" s="2">
        <f t="shared" si="266"/>
        <v>0.25455789889973096</v>
      </c>
      <c r="AX465" s="2">
        <f t="shared" si="266"/>
        <v>0.25455789889973096</v>
      </c>
      <c r="AY465" s="2">
        <f t="shared" si="266"/>
        <v>0.25373325276229225</v>
      </c>
      <c r="AZ465" s="2">
        <f t="shared" si="266"/>
        <v>0.22199903985155287</v>
      </c>
      <c r="BA465" s="2">
        <f t="shared" si="266"/>
        <v>0.22199903985155287</v>
      </c>
      <c r="BB465" s="2">
        <f t="shared" si="266"/>
        <v>0.22199903985155287</v>
      </c>
      <c r="BC465" s="2">
        <f t="shared" si="266"/>
        <v>0.22199903985155287</v>
      </c>
      <c r="BD465" s="2">
        <f t="shared" si="266"/>
        <v>0.22199903985155287</v>
      </c>
      <c r="BE465" s="2">
        <f t="shared" si="266"/>
        <v>0.22199903985155287</v>
      </c>
      <c r="BF465" s="2">
        <f t="shared" si="266"/>
        <v>0.1069441641580143</v>
      </c>
      <c r="BG465" s="2">
        <f t="shared" si="266"/>
        <v>2.4692185481662486E-2</v>
      </c>
      <c r="BH465" s="2">
        <f t="shared" si="266"/>
        <v>2.4692185481662486E-2</v>
      </c>
      <c r="BI465" s="2">
        <f t="shared" si="266"/>
        <v>2.4692185481662486E-2</v>
      </c>
      <c r="BJ465" s="2">
        <f t="shared" si="266"/>
        <v>2.2639607987406718E-2</v>
      </c>
      <c r="BK465" s="2">
        <f t="shared" si="266"/>
        <v>0</v>
      </c>
      <c r="BL465" s="2">
        <f t="shared" ref="BL465:BP465" si="267">SUM(BL444:BL463)</f>
        <v>0</v>
      </c>
      <c r="BM465" s="2">
        <f t="shared" si="267"/>
        <v>0</v>
      </c>
      <c r="BN465" s="2">
        <f t="shared" si="267"/>
        <v>0</v>
      </c>
      <c r="BO465" s="2">
        <f t="shared" si="267"/>
        <v>0</v>
      </c>
      <c r="BP465" s="2">
        <f t="shared" si="267"/>
        <v>0</v>
      </c>
      <c r="BQ465" s="2">
        <f t="shared" ref="BQ465:BS465" si="268">SUM(BQ444:BQ463)</f>
        <v>0</v>
      </c>
      <c r="BR465" s="2">
        <f t="shared" si="268"/>
        <v>0</v>
      </c>
      <c r="BS465" s="2">
        <f t="shared" si="268"/>
        <v>0</v>
      </c>
    </row>
    <row r="466" spans="2:71">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2:71">
      <c r="B467" t="s">
        <v>24</v>
      </c>
      <c r="D467" s="2">
        <f t="shared" ref="D467:BK467" si="269">D432+D465</f>
        <v>0</v>
      </c>
      <c r="E467" s="2">
        <f t="shared" si="269"/>
        <v>3.2558859048178131E-2</v>
      </c>
      <c r="F467" s="2">
        <f t="shared" si="269"/>
        <v>3.2558859048178131E-2</v>
      </c>
      <c r="G467" s="2">
        <f t="shared" si="269"/>
        <v>3.2558859048178131E-2</v>
      </c>
      <c r="H467" s="2">
        <f t="shared" si="269"/>
        <v>3.2558859048178131E-2</v>
      </c>
      <c r="I467" s="2">
        <f t="shared" si="269"/>
        <v>3.2558859048178131E-2</v>
      </c>
      <c r="J467" s="2">
        <f t="shared" si="269"/>
        <v>0.2298657134180685</v>
      </c>
      <c r="K467" s="2">
        <f t="shared" si="269"/>
        <v>0.2298657134180685</v>
      </c>
      <c r="L467" s="2">
        <f t="shared" si="269"/>
        <v>0.2298657134180685</v>
      </c>
      <c r="M467" s="2">
        <f t="shared" si="269"/>
        <v>0.2298657134180685</v>
      </c>
      <c r="N467" s="2">
        <f t="shared" si="269"/>
        <v>0.11493285670903425</v>
      </c>
      <c r="O467" s="2">
        <f t="shared" si="269"/>
        <v>0.25455789889973096</v>
      </c>
      <c r="P467" s="2">
        <f t="shared" si="269"/>
        <v>0.25455789889973096</v>
      </c>
      <c r="Q467" s="2">
        <f t="shared" si="269"/>
        <v>0.25455789889973096</v>
      </c>
      <c r="R467" s="2">
        <f t="shared" si="269"/>
        <v>0.25455789889973096</v>
      </c>
      <c r="S467" s="2">
        <f t="shared" si="269"/>
        <v>0.25455789889973096</v>
      </c>
      <c r="T467" s="2">
        <f t="shared" si="269"/>
        <v>0.25455789889973096</v>
      </c>
      <c r="U467" s="2">
        <f t="shared" si="269"/>
        <v>0.25455789889973096</v>
      </c>
      <c r="V467" s="2">
        <f t="shared" si="269"/>
        <v>0.25455789889973096</v>
      </c>
      <c r="W467" s="2">
        <f t="shared" si="269"/>
        <v>0.25455789889973096</v>
      </c>
      <c r="X467" s="2">
        <f t="shared" si="269"/>
        <v>0.25455789889973096</v>
      </c>
      <c r="Y467" s="2">
        <f t="shared" si="269"/>
        <v>0.25455789889973096</v>
      </c>
      <c r="Z467" s="2">
        <f t="shared" si="269"/>
        <v>0.25455789889973096</v>
      </c>
      <c r="AA467" s="2">
        <f t="shared" si="269"/>
        <v>0.25455789889973096</v>
      </c>
      <c r="AB467" s="2">
        <f t="shared" si="269"/>
        <v>0.25455789889973096</v>
      </c>
      <c r="AC467" s="2">
        <f t="shared" si="269"/>
        <v>0.25455789889973096</v>
      </c>
      <c r="AD467" s="2">
        <f t="shared" si="269"/>
        <v>0.25455789889973096</v>
      </c>
      <c r="AE467" s="2">
        <f t="shared" si="269"/>
        <v>0.25455789889973096</v>
      </c>
      <c r="AF467" s="2">
        <f t="shared" si="269"/>
        <v>0.25455789889973096</v>
      </c>
      <c r="AG467" s="2">
        <f t="shared" si="269"/>
        <v>0.25455789889973096</v>
      </c>
      <c r="AH467" s="2">
        <f t="shared" si="269"/>
        <v>0.25455789889973096</v>
      </c>
      <c r="AI467" s="2">
        <f t="shared" si="269"/>
        <v>0.25455789889973096</v>
      </c>
      <c r="AJ467" s="2">
        <f t="shared" si="269"/>
        <v>0.25455789889973096</v>
      </c>
      <c r="AK467" s="2">
        <f t="shared" si="269"/>
        <v>0.25455789889973096</v>
      </c>
      <c r="AL467" s="2">
        <f t="shared" si="269"/>
        <v>0.25455789889973096</v>
      </c>
      <c r="AM467" s="2">
        <f t="shared" si="269"/>
        <v>0.25455789889973096</v>
      </c>
      <c r="AN467" s="2">
        <f t="shared" si="269"/>
        <v>0.25455789889973096</v>
      </c>
      <c r="AO467" s="2">
        <f t="shared" si="269"/>
        <v>0.25455789889973096</v>
      </c>
      <c r="AP467" s="2">
        <f t="shared" si="269"/>
        <v>0.25455789889973096</v>
      </c>
      <c r="AQ467" s="2">
        <f t="shared" si="269"/>
        <v>0.25455789889973096</v>
      </c>
      <c r="AR467" s="2">
        <f t="shared" si="269"/>
        <v>0.25455789889973096</v>
      </c>
      <c r="AS467" s="2">
        <f t="shared" si="269"/>
        <v>0.25455789889973096</v>
      </c>
      <c r="AT467" s="2">
        <f t="shared" si="269"/>
        <v>0.25455789889973096</v>
      </c>
      <c r="AU467" s="2">
        <f t="shared" si="269"/>
        <v>0.25455789889973096</v>
      </c>
      <c r="AV467" s="2">
        <f t="shared" si="269"/>
        <v>0.25455789889973096</v>
      </c>
      <c r="AW467" s="2">
        <f t="shared" si="269"/>
        <v>0.25455789889973096</v>
      </c>
      <c r="AX467" s="2">
        <f t="shared" si="269"/>
        <v>0.25455789889973096</v>
      </c>
      <c r="AY467" s="2">
        <f t="shared" si="269"/>
        <v>0.25373325276229225</v>
      </c>
      <c r="AZ467" s="2">
        <f t="shared" si="269"/>
        <v>0.22199903985155287</v>
      </c>
      <c r="BA467" s="2">
        <f t="shared" si="269"/>
        <v>0.22199903985155287</v>
      </c>
      <c r="BB467" s="2">
        <f t="shared" si="269"/>
        <v>0.22199903985155287</v>
      </c>
      <c r="BC467" s="2">
        <f t="shared" si="269"/>
        <v>0.22199903985155287</v>
      </c>
      <c r="BD467" s="2">
        <f t="shared" si="269"/>
        <v>0.22199903985155287</v>
      </c>
      <c r="BE467" s="2">
        <f t="shared" si="269"/>
        <v>0.22199903985155287</v>
      </c>
      <c r="BF467" s="2">
        <f t="shared" si="269"/>
        <v>0.1069441641580143</v>
      </c>
      <c r="BG467" s="2">
        <f t="shared" si="269"/>
        <v>2.4692185481662486E-2</v>
      </c>
      <c r="BH467" s="2">
        <f t="shared" si="269"/>
        <v>2.4692185481662486E-2</v>
      </c>
      <c r="BI467" s="2">
        <f t="shared" si="269"/>
        <v>2.4692185481662486E-2</v>
      </c>
      <c r="BJ467" s="2">
        <f t="shared" si="269"/>
        <v>2.2639607987406718E-2</v>
      </c>
      <c r="BK467" s="2">
        <f t="shared" si="269"/>
        <v>0</v>
      </c>
      <c r="BL467" s="2">
        <f t="shared" ref="BL467:BP467" si="270">BL432+BL465</f>
        <v>0</v>
      </c>
      <c r="BM467" s="2">
        <f t="shared" si="270"/>
        <v>0</v>
      </c>
      <c r="BN467" s="2">
        <f t="shared" si="270"/>
        <v>0</v>
      </c>
      <c r="BO467" s="2">
        <f t="shared" si="270"/>
        <v>0</v>
      </c>
      <c r="BP467" s="2">
        <f t="shared" si="270"/>
        <v>0</v>
      </c>
      <c r="BQ467" s="2">
        <f t="shared" ref="BQ467:BS467" si="271">BQ432+BQ465</f>
        <v>0</v>
      </c>
      <c r="BR467" s="2">
        <f t="shared" si="271"/>
        <v>0</v>
      </c>
      <c r="BS467" s="2">
        <f t="shared" si="271"/>
        <v>0</v>
      </c>
    </row>
    <row r="468" spans="2:71">
      <c r="B468" t="s">
        <v>25</v>
      </c>
      <c r="D468" s="2">
        <f>D441-D465</f>
        <v>1.5131622996028458</v>
      </c>
      <c r="E468" s="2">
        <f t="shared" ref="E468:BK468" si="272">E441-E465+D468</f>
        <v>1.4806034405546675</v>
      </c>
      <c r="F468" s="2">
        <f t="shared" si="272"/>
        <v>1.4480445815064893</v>
      </c>
      <c r="G468" s="2">
        <f t="shared" si="272"/>
        <v>1.4154857224583111</v>
      </c>
      <c r="H468" s="2">
        <f t="shared" si="272"/>
        <v>1.3829268634101328</v>
      </c>
      <c r="I468" s="2">
        <f t="shared" ref="I468" si="273">I441-I465+H468</f>
        <v>10.804695565608101</v>
      </c>
      <c r="J468" s="2">
        <f t="shared" ref="J468" si="274">J441-J465+I468</f>
        <v>10.574829852190033</v>
      </c>
      <c r="K468" s="2">
        <f t="shared" ref="K468" si="275">K441-K465+J468</f>
        <v>10.344964138771966</v>
      </c>
      <c r="L468" s="2">
        <f t="shared" ref="L468" si="276">L441-L465+K468</f>
        <v>10.115098425353898</v>
      </c>
      <c r="M468" s="2">
        <f t="shared" ref="M468" si="277">M441-M465+L468</f>
        <v>9.8852327119358296</v>
      </c>
      <c r="N468" s="2">
        <f t="shared" si="272"/>
        <v>10.953472180852339</v>
      </c>
      <c r="O468" s="2">
        <f t="shared" si="272"/>
        <v>10.698914281952607</v>
      </c>
      <c r="P468" s="2">
        <f t="shared" si="272"/>
        <v>10.444356383052876</v>
      </c>
      <c r="Q468" s="2">
        <f t="shared" si="272"/>
        <v>10.189798484153144</v>
      </c>
      <c r="R468" s="2">
        <f t="shared" si="272"/>
        <v>9.9352405852534122</v>
      </c>
      <c r="S468" s="2">
        <f t="shared" si="272"/>
        <v>9.6806826863536806</v>
      </c>
      <c r="T468" s="2">
        <f t="shared" si="272"/>
        <v>9.4261247874539489</v>
      </c>
      <c r="U468" s="2">
        <f t="shared" si="272"/>
        <v>9.1715668885542172</v>
      </c>
      <c r="V468" s="2">
        <f t="shared" si="272"/>
        <v>8.9170089896544855</v>
      </c>
      <c r="W468" s="2">
        <f t="shared" si="272"/>
        <v>8.6624510907547538</v>
      </c>
      <c r="X468" s="2">
        <f t="shared" si="272"/>
        <v>8.4078931918550222</v>
      </c>
      <c r="Y468" s="2">
        <f t="shared" si="272"/>
        <v>8.1533352929552905</v>
      </c>
      <c r="Z468" s="2">
        <f t="shared" si="272"/>
        <v>7.8987773940555597</v>
      </c>
      <c r="AA468" s="2">
        <f t="shared" si="272"/>
        <v>7.6442194951558289</v>
      </c>
      <c r="AB468" s="2">
        <f t="shared" si="272"/>
        <v>7.3896615962560981</v>
      </c>
      <c r="AC468" s="2">
        <f t="shared" si="272"/>
        <v>7.1351036973563673</v>
      </c>
      <c r="AD468" s="2">
        <f t="shared" si="272"/>
        <v>6.8805457984566365</v>
      </c>
      <c r="AE468" s="2">
        <f t="shared" si="272"/>
        <v>6.6259878995569057</v>
      </c>
      <c r="AF468" s="2">
        <f t="shared" si="272"/>
        <v>6.3714300006571749</v>
      </c>
      <c r="AG468" s="2">
        <f t="shared" si="272"/>
        <v>6.1168721017574441</v>
      </c>
      <c r="AH468" s="2">
        <f t="shared" si="272"/>
        <v>5.8623142028577133</v>
      </c>
      <c r="AI468" s="2">
        <f t="shared" si="272"/>
        <v>5.6077563039579825</v>
      </c>
      <c r="AJ468" s="2">
        <f t="shared" si="272"/>
        <v>5.3531984050582517</v>
      </c>
      <c r="AK468" s="2">
        <f t="shared" si="272"/>
        <v>5.0986405061585209</v>
      </c>
      <c r="AL468" s="2">
        <f t="shared" si="272"/>
        <v>4.8440826072587901</v>
      </c>
      <c r="AM468" s="2">
        <f t="shared" si="272"/>
        <v>4.5895247083590593</v>
      </c>
      <c r="AN468" s="2">
        <f t="shared" si="272"/>
        <v>4.3349668094593286</v>
      </c>
      <c r="AO468" s="2">
        <f t="shared" si="272"/>
        <v>4.0804089105595978</v>
      </c>
      <c r="AP468" s="2">
        <f t="shared" si="272"/>
        <v>3.825851011659867</v>
      </c>
      <c r="AQ468" s="2">
        <f t="shared" si="272"/>
        <v>3.5712931127601362</v>
      </c>
      <c r="AR468" s="2">
        <f t="shared" si="272"/>
        <v>3.3167352138604054</v>
      </c>
      <c r="AS468" s="2">
        <f t="shared" si="272"/>
        <v>3.0621773149606746</v>
      </c>
      <c r="AT468" s="2">
        <f t="shared" si="272"/>
        <v>2.8076194160609438</v>
      </c>
      <c r="AU468" s="2">
        <f t="shared" si="272"/>
        <v>2.553061517161213</v>
      </c>
      <c r="AV468" s="2">
        <f t="shared" si="272"/>
        <v>2.2985036182614822</v>
      </c>
      <c r="AW468" s="2">
        <f t="shared" si="272"/>
        <v>2.0439457193617514</v>
      </c>
      <c r="AX468" s="2">
        <f t="shared" si="272"/>
        <v>1.7893878204620204</v>
      </c>
      <c r="AY468" s="2">
        <f t="shared" si="272"/>
        <v>1.5356545676997282</v>
      </c>
      <c r="AZ468" s="2">
        <f t="shared" si="272"/>
        <v>1.3136555278481754</v>
      </c>
      <c r="BA468" s="2">
        <f t="shared" si="272"/>
        <v>1.0916564879966226</v>
      </c>
      <c r="BB468" s="2">
        <f t="shared" si="272"/>
        <v>0.86965744814506973</v>
      </c>
      <c r="BC468" s="2">
        <f t="shared" si="272"/>
        <v>0.64765840829351684</v>
      </c>
      <c r="BD468" s="2">
        <f t="shared" si="272"/>
        <v>0.42565936844196395</v>
      </c>
      <c r="BE468" s="2">
        <f t="shared" si="272"/>
        <v>0.20366032859041108</v>
      </c>
      <c r="BF468" s="2">
        <f t="shared" si="272"/>
        <v>9.6716164432396778E-2</v>
      </c>
      <c r="BG468" s="2">
        <f t="shared" si="272"/>
        <v>7.2023978950734285E-2</v>
      </c>
      <c r="BH468" s="2">
        <f t="shared" si="272"/>
        <v>4.7331793469071799E-2</v>
      </c>
      <c r="BI468" s="2">
        <f t="shared" si="272"/>
        <v>2.2639607987409313E-2</v>
      </c>
      <c r="BJ468" s="2">
        <f t="shared" si="272"/>
        <v>2.5951463200613034E-15</v>
      </c>
      <c r="BK468" s="2">
        <f t="shared" si="272"/>
        <v>2.5951463200613034E-15</v>
      </c>
      <c r="BL468" s="2">
        <f t="shared" ref="BL468" si="278">BL441-BL465+BK468</f>
        <v>2.5951463200613034E-15</v>
      </c>
      <c r="BM468" s="2">
        <f t="shared" ref="BM468" si="279">BM441-BM465+BL468</f>
        <v>2.5951463200613034E-15</v>
      </c>
      <c r="BN468" s="2">
        <f t="shared" ref="BN468" si="280">BN441-BN465+BM468</f>
        <v>2.5951463200613034E-15</v>
      </c>
      <c r="BO468" s="2">
        <f t="shared" ref="BO468" si="281">BO441-BO465+BN468</f>
        <v>2.5951463200613034E-15</v>
      </c>
      <c r="BP468" s="2">
        <f t="shared" ref="BP468:BQ468" si="282">BP441-BP465+BO468</f>
        <v>2.5951463200613034E-15</v>
      </c>
      <c r="BQ468" s="2">
        <f t="shared" si="282"/>
        <v>2.5951463200613034E-15</v>
      </c>
      <c r="BR468" s="2">
        <f t="shared" ref="BR468" si="283">BR441-BR465+BQ468</f>
        <v>2.5951463200613034E-15</v>
      </c>
      <c r="BS468" s="2">
        <f t="shared" ref="BS468" si="284">BS441-BS465+BR468</f>
        <v>2.5951463200613034E-15</v>
      </c>
    </row>
    <row r="469" spans="2:71">
      <c r="B469" t="s">
        <v>27</v>
      </c>
      <c r="D469" s="2">
        <f t="shared" ref="D469:BK469" si="285">D438+D468</f>
        <v>1.5131622996028458</v>
      </c>
      <c r="E469" s="2">
        <f t="shared" si="285"/>
        <v>1.4806034405546675</v>
      </c>
      <c r="F469" s="2">
        <f t="shared" si="285"/>
        <v>1.4480445815064893</v>
      </c>
      <c r="G469" s="2">
        <f t="shared" si="285"/>
        <v>1.4154857224583111</v>
      </c>
      <c r="H469" s="2">
        <f t="shared" si="285"/>
        <v>1.3829268634101328</v>
      </c>
      <c r="I469" s="2">
        <f t="shared" si="285"/>
        <v>10.804695565608101</v>
      </c>
      <c r="J469" s="2">
        <f t="shared" si="285"/>
        <v>10.574829852190033</v>
      </c>
      <c r="K469" s="2">
        <f t="shared" si="285"/>
        <v>10.344964138771966</v>
      </c>
      <c r="L469" s="2">
        <f t="shared" si="285"/>
        <v>10.115098425353898</v>
      </c>
      <c r="M469" s="2">
        <f t="shared" si="285"/>
        <v>9.8852327119358296</v>
      </c>
      <c r="N469" s="2">
        <f t="shared" si="285"/>
        <v>10.953472180852339</v>
      </c>
      <c r="O469" s="2">
        <f t="shared" si="285"/>
        <v>10.698914281952607</v>
      </c>
      <c r="P469" s="2">
        <f t="shared" si="285"/>
        <v>10.444356383052876</v>
      </c>
      <c r="Q469" s="2">
        <f t="shared" si="285"/>
        <v>10.189798484153144</v>
      </c>
      <c r="R469" s="2">
        <f t="shared" si="285"/>
        <v>9.9352405852534122</v>
      </c>
      <c r="S469" s="2">
        <f t="shared" si="285"/>
        <v>9.6806826863536806</v>
      </c>
      <c r="T469" s="2">
        <f t="shared" si="285"/>
        <v>9.4261247874539489</v>
      </c>
      <c r="U469" s="2">
        <f t="shared" si="285"/>
        <v>9.1715668885542172</v>
      </c>
      <c r="V469" s="2">
        <f t="shared" si="285"/>
        <v>8.9170089896544855</v>
      </c>
      <c r="W469" s="2">
        <f t="shared" si="285"/>
        <v>8.6624510907547538</v>
      </c>
      <c r="X469" s="2">
        <f t="shared" si="285"/>
        <v>8.4078931918550222</v>
      </c>
      <c r="Y469" s="2">
        <f t="shared" si="285"/>
        <v>8.1533352929552905</v>
      </c>
      <c r="Z469" s="2">
        <f t="shared" si="285"/>
        <v>7.8987773940555597</v>
      </c>
      <c r="AA469" s="2">
        <f t="shared" si="285"/>
        <v>7.6442194951558289</v>
      </c>
      <c r="AB469" s="2">
        <f t="shared" si="285"/>
        <v>7.3896615962560981</v>
      </c>
      <c r="AC469" s="2">
        <f t="shared" si="285"/>
        <v>7.1351036973563673</v>
      </c>
      <c r="AD469" s="2">
        <f t="shared" si="285"/>
        <v>6.8805457984566365</v>
      </c>
      <c r="AE469" s="2">
        <f t="shared" si="285"/>
        <v>6.6259878995569057</v>
      </c>
      <c r="AF469" s="2">
        <f t="shared" si="285"/>
        <v>6.3714300006571749</v>
      </c>
      <c r="AG469" s="2">
        <f t="shared" si="285"/>
        <v>6.1168721017574441</v>
      </c>
      <c r="AH469" s="2">
        <f t="shared" si="285"/>
        <v>5.8623142028577133</v>
      </c>
      <c r="AI469" s="2">
        <f t="shared" si="285"/>
        <v>5.6077563039579825</v>
      </c>
      <c r="AJ469" s="2">
        <f t="shared" si="285"/>
        <v>5.3531984050582517</v>
      </c>
      <c r="AK469" s="2">
        <f t="shared" si="285"/>
        <v>5.0986405061585209</v>
      </c>
      <c r="AL469" s="2">
        <f t="shared" si="285"/>
        <v>4.8440826072587901</v>
      </c>
      <c r="AM469" s="2">
        <f t="shared" si="285"/>
        <v>4.5895247083590593</v>
      </c>
      <c r="AN469" s="2">
        <f t="shared" si="285"/>
        <v>4.3349668094593286</v>
      </c>
      <c r="AO469" s="2">
        <f t="shared" si="285"/>
        <v>4.0804089105595978</v>
      </c>
      <c r="AP469" s="2">
        <f t="shared" si="285"/>
        <v>3.825851011659867</v>
      </c>
      <c r="AQ469" s="2">
        <f t="shared" si="285"/>
        <v>3.5712931127601362</v>
      </c>
      <c r="AR469" s="2">
        <f t="shared" si="285"/>
        <v>3.3167352138604054</v>
      </c>
      <c r="AS469" s="2">
        <f t="shared" si="285"/>
        <v>3.0621773149606746</v>
      </c>
      <c r="AT469" s="2">
        <f t="shared" si="285"/>
        <v>2.8076194160609438</v>
      </c>
      <c r="AU469" s="2">
        <f t="shared" si="285"/>
        <v>2.553061517161213</v>
      </c>
      <c r="AV469" s="2">
        <f t="shared" si="285"/>
        <v>2.2985036182614822</v>
      </c>
      <c r="AW469" s="2">
        <f t="shared" si="285"/>
        <v>2.0439457193617514</v>
      </c>
      <c r="AX469" s="2">
        <f t="shared" si="285"/>
        <v>1.7893878204620204</v>
      </c>
      <c r="AY469" s="2">
        <f t="shared" si="285"/>
        <v>1.5356545676997282</v>
      </c>
      <c r="AZ469" s="2">
        <f t="shared" si="285"/>
        <v>1.3136555278481754</v>
      </c>
      <c r="BA469" s="2">
        <f t="shared" si="285"/>
        <v>1.0916564879966226</v>
      </c>
      <c r="BB469" s="2">
        <f t="shared" si="285"/>
        <v>0.86965744814506973</v>
      </c>
      <c r="BC469" s="2">
        <f t="shared" si="285"/>
        <v>0.64765840829351684</v>
      </c>
      <c r="BD469" s="2">
        <f t="shared" si="285"/>
        <v>0.42565936844196395</v>
      </c>
      <c r="BE469" s="2">
        <f t="shared" si="285"/>
        <v>0.20366032859041108</v>
      </c>
      <c r="BF469" s="2">
        <f t="shared" si="285"/>
        <v>9.6716164432396778E-2</v>
      </c>
      <c r="BG469" s="2">
        <f t="shared" si="285"/>
        <v>7.2023978950734285E-2</v>
      </c>
      <c r="BH469" s="2">
        <f t="shared" si="285"/>
        <v>4.7331793469071799E-2</v>
      </c>
      <c r="BI469" s="2">
        <f t="shared" si="285"/>
        <v>2.2639607987409313E-2</v>
      </c>
      <c r="BJ469" s="2">
        <f t="shared" si="285"/>
        <v>2.5951463200613034E-15</v>
      </c>
      <c r="BK469" s="2">
        <f t="shared" si="285"/>
        <v>2.5951463200613034E-15</v>
      </c>
      <c r="BL469" s="2">
        <f t="shared" ref="BL469:BP469" si="286">BL438+BL468</f>
        <v>2.5951463200613034E-15</v>
      </c>
      <c r="BM469" s="2">
        <f t="shared" si="286"/>
        <v>2.5951463200613034E-15</v>
      </c>
      <c r="BN469" s="2">
        <f t="shared" si="286"/>
        <v>2.5951463200613034E-15</v>
      </c>
      <c r="BO469" s="2">
        <f t="shared" si="286"/>
        <v>2.5951463200613034E-15</v>
      </c>
      <c r="BP469" s="2">
        <f t="shared" si="286"/>
        <v>2.5951463200613034E-15</v>
      </c>
      <c r="BQ469" s="2">
        <f t="shared" ref="BQ469:BS469" si="287">BQ438+BQ468</f>
        <v>2.5951463200613034E-15</v>
      </c>
      <c r="BR469" s="2">
        <f t="shared" si="287"/>
        <v>2.5951463200613034E-15</v>
      </c>
      <c r="BS469" s="2">
        <f t="shared" si="287"/>
        <v>2.5951463200613034E-15</v>
      </c>
    </row>
    <row r="471" spans="2:71" s="3" customFormat="1">
      <c r="B471" s="3" t="s">
        <v>133</v>
      </c>
    </row>
    <row r="472" spans="2:71" s="4" customFormat="1">
      <c r="G472" s="4" t="s">
        <v>134</v>
      </c>
    </row>
    <row r="473" spans="2:71">
      <c r="D473" s="1" t="s">
        <v>2</v>
      </c>
      <c r="E473" s="1" t="s">
        <v>1</v>
      </c>
      <c r="F473" s="1" t="s">
        <v>3</v>
      </c>
      <c r="G473" s="1" t="s">
        <v>3</v>
      </c>
    </row>
    <row r="474" spans="2:71">
      <c r="B474" t="s">
        <v>16</v>
      </c>
      <c r="D474" s="2"/>
      <c r="E474" s="2"/>
      <c r="F474" s="2">
        <v>10.248230867644184</v>
      </c>
      <c r="G474" s="2">
        <v>19.54884849539458</v>
      </c>
      <c r="I474" s="206">
        <f>IF(OR(E474&lt;I479,E474="n/a"),0,(E474-5)*(H488-H486)/H488+(F474-5)*H486/H488)</f>
        <v>0</v>
      </c>
      <c r="J474" s="207" t="s">
        <v>81</v>
      </c>
      <c r="K474" s="208" t="s">
        <v>82</v>
      </c>
      <c r="L474" s="208"/>
      <c r="M474" s="208"/>
      <c r="N474" s="208"/>
    </row>
    <row r="476" spans="2:71">
      <c r="D476" s="1">
        <v>2011</v>
      </c>
      <c r="E476" s="1">
        <v>2012</v>
      </c>
      <c r="F476" s="1">
        <v>2013</v>
      </c>
      <c r="G476" s="1">
        <v>2014</v>
      </c>
      <c r="H476" s="1">
        <v>2015</v>
      </c>
      <c r="I476" s="1">
        <v>2016</v>
      </c>
      <c r="J476" s="1">
        <v>2017</v>
      </c>
      <c r="K476" s="1">
        <v>2018</v>
      </c>
      <c r="L476" s="1">
        <v>2019</v>
      </c>
      <c r="M476" s="1">
        <v>2020</v>
      </c>
      <c r="N476" s="1">
        <v>2021</v>
      </c>
      <c r="O476" s="1">
        <v>2022</v>
      </c>
      <c r="P476" s="1">
        <v>2023</v>
      </c>
      <c r="Q476" s="1">
        <v>2024</v>
      </c>
      <c r="R476" s="1">
        <v>2025</v>
      </c>
      <c r="S476" s="1">
        <v>2026</v>
      </c>
    </row>
    <row r="477" spans="2:71">
      <c r="B477" t="s">
        <v>146</v>
      </c>
      <c r="L477" s="2">
        <v>10.248230867644184</v>
      </c>
      <c r="M477" s="2">
        <v>19.54884849539458</v>
      </c>
      <c r="N477" s="26">
        <v>8</v>
      </c>
      <c r="O477" s="166">
        <v>23.689784668207245</v>
      </c>
      <c r="P477" s="167">
        <v>0</v>
      </c>
      <c r="Q477" s="167">
        <v>0</v>
      </c>
      <c r="R477" s="167">
        <v>0</v>
      </c>
      <c r="S477" s="196">
        <v>5</v>
      </c>
    </row>
    <row r="479" spans="2:71">
      <c r="D479" s="1">
        <v>1</v>
      </c>
      <c r="E479" s="1">
        <v>2</v>
      </c>
      <c r="F479" s="1">
        <v>3</v>
      </c>
      <c r="G479" s="1">
        <v>4</v>
      </c>
      <c r="H479" s="1">
        <v>5</v>
      </c>
      <c r="I479" s="1">
        <v>6</v>
      </c>
      <c r="J479" s="1">
        <v>7</v>
      </c>
      <c r="K479" s="1">
        <v>8</v>
      </c>
      <c r="L479" s="1">
        <v>9</v>
      </c>
      <c r="M479" s="1">
        <v>10</v>
      </c>
      <c r="N479" s="1">
        <v>11</v>
      </c>
      <c r="O479" s="1">
        <v>12</v>
      </c>
      <c r="P479" s="1">
        <v>13</v>
      </c>
      <c r="Q479" s="1">
        <v>14</v>
      </c>
      <c r="R479" s="1">
        <v>15</v>
      </c>
      <c r="S479" s="1">
        <v>16</v>
      </c>
      <c r="T479" s="1">
        <v>17</v>
      </c>
      <c r="U479" s="1">
        <v>18</v>
      </c>
      <c r="V479" s="1">
        <v>19</v>
      </c>
      <c r="W479" s="1">
        <v>20</v>
      </c>
      <c r="X479" s="1">
        <v>21</v>
      </c>
      <c r="Y479" s="1">
        <v>22</v>
      </c>
      <c r="Z479" s="1">
        <v>23</v>
      </c>
      <c r="AA479" s="1">
        <v>24</v>
      </c>
      <c r="AB479" s="1">
        <v>25</v>
      </c>
      <c r="AC479" s="1">
        <v>26</v>
      </c>
      <c r="AD479" s="1">
        <v>27</v>
      </c>
      <c r="AE479" s="1">
        <v>28</v>
      </c>
      <c r="AF479" s="1">
        <v>29</v>
      </c>
      <c r="AG479" s="1">
        <v>30</v>
      </c>
      <c r="AH479" s="1">
        <v>31</v>
      </c>
      <c r="AI479" s="1">
        <v>32</v>
      </c>
      <c r="AJ479" s="1">
        <v>33</v>
      </c>
      <c r="AK479" s="1">
        <v>34</v>
      </c>
      <c r="AL479" s="1">
        <v>35</v>
      </c>
      <c r="AM479" s="1">
        <v>36</v>
      </c>
      <c r="AN479" s="1">
        <v>37</v>
      </c>
      <c r="AO479" s="1">
        <v>38</v>
      </c>
      <c r="AP479" s="1">
        <v>39</v>
      </c>
      <c r="AQ479" s="1">
        <v>40</v>
      </c>
      <c r="AR479" s="1">
        <v>41</v>
      </c>
      <c r="AS479" s="1">
        <v>42</v>
      </c>
      <c r="AT479" s="1">
        <v>43</v>
      </c>
      <c r="AU479" s="1">
        <v>44</v>
      </c>
      <c r="AV479" s="1">
        <v>45</v>
      </c>
      <c r="AW479" s="1">
        <v>46</v>
      </c>
      <c r="AX479" s="1">
        <v>47</v>
      </c>
      <c r="AY479" s="1">
        <v>48</v>
      </c>
      <c r="AZ479" s="1">
        <v>49</v>
      </c>
      <c r="BA479" s="1">
        <v>50</v>
      </c>
      <c r="BB479" s="1">
        <v>51</v>
      </c>
      <c r="BC479" s="1">
        <v>52</v>
      </c>
      <c r="BD479" s="1">
        <v>53</v>
      </c>
      <c r="BE479" s="1">
        <v>54</v>
      </c>
      <c r="BF479" s="1">
        <v>55</v>
      </c>
      <c r="BG479" s="1">
        <v>56</v>
      </c>
      <c r="BH479" s="1">
        <v>57</v>
      </c>
      <c r="BI479" s="1">
        <v>58</v>
      </c>
      <c r="BJ479" s="1">
        <v>59</v>
      </c>
      <c r="BK479" s="1">
        <v>60</v>
      </c>
      <c r="BL479" s="1">
        <v>61</v>
      </c>
      <c r="BM479" s="1">
        <v>62</v>
      </c>
      <c r="BN479" s="1">
        <v>63</v>
      </c>
      <c r="BO479" s="1">
        <v>64</v>
      </c>
      <c r="BP479" s="1">
        <v>65</v>
      </c>
      <c r="BQ479" s="1">
        <v>66</v>
      </c>
      <c r="BR479" s="1">
        <v>67</v>
      </c>
      <c r="BS479" s="1">
        <v>68</v>
      </c>
    </row>
    <row r="480" spans="2:71">
      <c r="D480" s="1">
        <v>2011</v>
      </c>
      <c r="E480" s="1">
        <v>2012</v>
      </c>
      <c r="F480" s="1">
        <v>2013</v>
      </c>
      <c r="G480" s="1">
        <v>2014</v>
      </c>
      <c r="H480" s="1">
        <v>2015</v>
      </c>
      <c r="I480" s="1">
        <v>2016</v>
      </c>
      <c r="J480" s="1">
        <v>2017</v>
      </c>
      <c r="K480" s="1">
        <v>2018</v>
      </c>
      <c r="L480" s="1">
        <v>2019</v>
      </c>
      <c r="M480" s="1">
        <v>2020</v>
      </c>
      <c r="N480" s="1">
        <v>2021</v>
      </c>
      <c r="O480" s="1">
        <v>2022</v>
      </c>
      <c r="P480" s="1">
        <v>2023</v>
      </c>
      <c r="Q480" s="1">
        <v>2024</v>
      </c>
      <c r="R480" s="1">
        <v>2025</v>
      </c>
      <c r="S480" s="1">
        <v>2026</v>
      </c>
      <c r="T480" s="1">
        <v>2027</v>
      </c>
      <c r="U480" s="1">
        <v>2028</v>
      </c>
      <c r="V480" s="1">
        <v>2029</v>
      </c>
      <c r="W480" s="1">
        <v>2030</v>
      </c>
      <c r="X480" s="1">
        <v>2031</v>
      </c>
      <c r="Y480" s="1">
        <v>2032</v>
      </c>
      <c r="Z480" s="1">
        <v>2033</v>
      </c>
      <c r="AA480" s="1">
        <v>2034</v>
      </c>
      <c r="AB480" s="1">
        <v>2035</v>
      </c>
      <c r="AC480" s="1">
        <v>2036</v>
      </c>
      <c r="AD480" s="1">
        <v>2037</v>
      </c>
      <c r="AE480" s="1">
        <v>2038</v>
      </c>
      <c r="AF480" s="1">
        <v>2039</v>
      </c>
      <c r="AG480" s="1">
        <v>2040</v>
      </c>
      <c r="AH480" s="1">
        <v>2041</v>
      </c>
      <c r="AI480" s="1">
        <v>2042</v>
      </c>
      <c r="AJ480" s="1">
        <v>2043</v>
      </c>
      <c r="AK480" s="1">
        <v>2044</v>
      </c>
      <c r="AL480" s="1">
        <v>2045</v>
      </c>
      <c r="AM480" s="1">
        <v>2046</v>
      </c>
      <c r="AN480" s="1">
        <v>2047</v>
      </c>
      <c r="AO480" s="1">
        <v>2048</v>
      </c>
      <c r="AP480" s="1">
        <v>2049</v>
      </c>
      <c r="AQ480" s="1">
        <v>2050</v>
      </c>
      <c r="AR480" s="1">
        <v>2051</v>
      </c>
      <c r="AS480" s="1">
        <v>2052</v>
      </c>
      <c r="AT480" s="1">
        <v>2053</v>
      </c>
      <c r="AU480" s="1">
        <v>2054</v>
      </c>
      <c r="AV480" s="1">
        <v>2055</v>
      </c>
      <c r="AW480" s="1">
        <v>2056</v>
      </c>
      <c r="AX480" s="1">
        <v>2057</v>
      </c>
      <c r="AY480" s="1">
        <v>2058</v>
      </c>
      <c r="AZ480" s="1">
        <v>2059</v>
      </c>
      <c r="BA480" s="1">
        <v>2060</v>
      </c>
      <c r="BB480" s="1">
        <v>2061</v>
      </c>
      <c r="BC480" s="1">
        <v>2062</v>
      </c>
      <c r="BD480" s="1">
        <v>2063</v>
      </c>
      <c r="BE480" s="1">
        <v>2064</v>
      </c>
      <c r="BF480" s="1">
        <v>2065</v>
      </c>
      <c r="BG480" s="1">
        <v>2066</v>
      </c>
      <c r="BH480" s="1">
        <v>2067</v>
      </c>
      <c r="BI480" s="1">
        <v>2068</v>
      </c>
      <c r="BJ480" s="1">
        <v>2069</v>
      </c>
      <c r="BK480" s="1">
        <v>2070</v>
      </c>
      <c r="BL480" s="1">
        <v>2071</v>
      </c>
      <c r="BM480" s="1">
        <v>2072</v>
      </c>
      <c r="BN480" s="1">
        <v>2073</v>
      </c>
      <c r="BO480" s="1">
        <v>2074</v>
      </c>
      <c r="BP480" s="1">
        <v>2075</v>
      </c>
      <c r="BQ480" s="1">
        <v>2076</v>
      </c>
      <c r="BR480" s="1">
        <v>2077</v>
      </c>
      <c r="BS480" s="1">
        <v>2078</v>
      </c>
    </row>
    <row r="482" spans="2:71">
      <c r="B482" t="s">
        <v>21</v>
      </c>
      <c r="D482" s="2">
        <f>IF(AND($E474&lt;1,D479=1),$D474,IF(D479=1,$D474/$E474,IF(D479&gt;$E474,($D474+SUM(C486:$C486))-SUM(C482:$C482),($D474+SUM(C486:$C486))/$E474)))</f>
        <v>0</v>
      </c>
      <c r="E482" s="2">
        <f>IF(AND($E474&lt;1,E479=1),$D474,IF(E479=1,$D474/$E474,IF(E479&gt;$E474,($D474+SUM($C486:D486))-SUM($C482:D482),($D474+SUM($C486:D486))/$E474)))</f>
        <v>0</v>
      </c>
      <c r="F482" s="2">
        <f>IF(AND($E474&lt;1,F479=1),$D474,IF(F479=1,$D474/$E474,IF(F479&gt;$E474,($D474+SUM($C486:E486))-SUM($C482:E482),($D474+SUM($C486:E486))/$E474)))</f>
        <v>0</v>
      </c>
      <c r="G482" s="2">
        <f>IF(AND($E474&lt;1,G479=1),$D474,IF(G479=1,$D474/$E474,IF(G479&gt;$E474,($D474+SUM($C486:F486))-SUM($C482:F482),($D474+SUM($C486:F486))/$E474)))</f>
        <v>0</v>
      </c>
      <c r="H482" s="2">
        <f>IF(AND($E474&lt;1,H479=1),$D474,IF(H479=1,$D474/$E474,IF(H479&gt;$E474,($D474+SUM($C486:G486))-SUM($C482:G482),($D474+SUM($C486:G486))/$E474)))</f>
        <v>0</v>
      </c>
      <c r="I482" s="205">
        <f>IF(I474&gt;0,IF(AND(I479=1,$I474&lt;1),0,IF(I479-5&gt;$I474,$H488,$H488/$I474)),IF(OR(AND(I479=1,$E474&lt;1),$E474="n/a"),0,IF(I479&gt;$E474,($D474+SUM($C486:H487))-SUM($C482:H482),($D474+SUM($C486:H487))/$E474)))</f>
        <v>0</v>
      </c>
      <c r="J482" s="205">
        <f>IF(AND(J479=1,$I474&lt;1),0,IF(J479-5&gt;$I474,$H488-SUM($I482:I482),$H488/$I474))</f>
        <v>0</v>
      </c>
      <c r="K482" s="205">
        <f>IF(AND(K479=1,$I474&lt;1),0,IF(K479-5&gt;$I474,$H488-SUM($I482:J482),$H488/$I474))</f>
        <v>0</v>
      </c>
      <c r="L482" s="205">
        <f>IF(AND(L479=1,$I474&lt;1),0,IF(L479-5&gt;$I474,$H488-SUM($I482:K482),$H488/$I474))</f>
        <v>0</v>
      </c>
      <c r="M482" s="205">
        <f>IF(AND(M479=1,$I474&lt;1),0,IF(M479-5&gt;$I474,$H488-SUM($I482:L482),$H488/$I474))</f>
        <v>0</v>
      </c>
      <c r="N482" s="205">
        <f>IF(AND(N479=1,$I474&lt;1),0,IF(N479-5&gt;$I474,$H488-SUM($I482:M482),$H488/$I474))</f>
        <v>0</v>
      </c>
      <c r="O482" s="205">
        <f>IF(AND(O479=1,$I474&lt;1),0,IF(O479-5&gt;$I474,$H488-SUM($I482:N482),$H488/$I474))</f>
        <v>0</v>
      </c>
      <c r="P482" s="205">
        <f>IF(AND(P479=1,$I474&lt;1),0,IF(P479-5&gt;$I474,$H488-SUM($I482:O482),$H488/$I474))</f>
        <v>0</v>
      </c>
      <c r="Q482" s="205">
        <f>IF(AND(Q479=1,$I474&lt;1),0,IF(Q479-5&gt;$I474,$H488-SUM($I482:P482),$H488/$I474))</f>
        <v>0</v>
      </c>
      <c r="R482" s="205">
        <f>IF(AND(R479=1,$I474&lt;1),0,IF(R479-5&gt;$I474,$H488-SUM($I482:Q482),$H488/$I474))</f>
        <v>0</v>
      </c>
      <c r="S482" s="205">
        <f>IF(AND(S479=1,$I474&lt;1),0,IF(S479-5&gt;$I474,$H488-SUM($I482:R482),$H488/$I474))</f>
        <v>0</v>
      </c>
      <c r="T482" s="205">
        <f>IF(AND(T479=1,$I474&lt;1),0,IF(T479-5&gt;$I474,$H488-SUM($I482:S482),$H488/$I474))</f>
        <v>0</v>
      </c>
      <c r="U482" s="205">
        <f>IF(AND(U479=1,$I474&lt;1),0,IF(U479-5&gt;$I474,$H488-SUM($I482:T482),$H488/$I474))</f>
        <v>0</v>
      </c>
      <c r="V482" s="205">
        <f>IF(AND(V479=1,$I474&lt;1),0,IF(V479-5&gt;$I474,$H488-SUM($I482:U482),$H488/$I474))</f>
        <v>0</v>
      </c>
      <c r="W482" s="205">
        <f>IF(AND(W479=1,$I474&lt;1),0,IF(W479-5&gt;$I474,$H488-SUM($I482:V482),$H488/$I474))</f>
        <v>0</v>
      </c>
      <c r="X482" s="205">
        <f>IF(AND(X479=1,$I474&lt;1),0,IF(X479-5&gt;$I474,$H488-SUM($I482:W482),$H488/$I474))</f>
        <v>0</v>
      </c>
      <c r="Y482" s="205">
        <f>IF(AND(Y479=1,$I474&lt;1),0,IF(Y479-5&gt;$I474,$H488-SUM($I482:X482),$H488/$I474))</f>
        <v>0</v>
      </c>
      <c r="Z482" s="205">
        <f>IF(AND(Z479=1,$I474&lt;1),0,IF(Z479-5&gt;$I474,$H488-SUM($I482:Y482),$H488/$I474))</f>
        <v>0</v>
      </c>
      <c r="AA482" s="205">
        <f>IF(AND(AA479=1,$I474&lt;1),0,IF(AA479-5&gt;$I474,$H488-SUM($I482:Z482),$H488/$I474))</f>
        <v>0</v>
      </c>
      <c r="AB482" s="205">
        <f>IF(AND(AB479=1,$I474&lt;1),0,IF(AB479-5&gt;$I474,$H488-SUM($I482:AA482),$H488/$I474))</f>
        <v>0</v>
      </c>
      <c r="AC482" s="205">
        <f>IF(AND(AC479=1,$I474&lt;1),0,IF(AC479-5&gt;$I474,$H488-SUM($I482:AB482),$H488/$I474))</f>
        <v>0</v>
      </c>
      <c r="AD482" s="205">
        <f>IF(AND(AD479=1,$I474&lt;1),0,IF(AD479-5&gt;$I474,$H488-SUM($I482:AC482),$H488/$I474))</f>
        <v>0</v>
      </c>
      <c r="AE482" s="205">
        <f>IF(AND(AE479=1,$I474&lt;1),0,IF(AE479-5&gt;$I474,$H488-SUM($I482:AD482),$H488/$I474))</f>
        <v>0</v>
      </c>
      <c r="AF482" s="205">
        <f>IF(AND(AF479=1,$I474&lt;1),0,IF(AF479-5&gt;$I474,$H488-SUM($I482:AE482),$H488/$I474))</f>
        <v>0</v>
      </c>
      <c r="AG482" s="205">
        <f>IF(AND(AG479=1,$I474&lt;1),0,IF(AG479-5&gt;$I474,$H488-SUM($I482:AF482),$H488/$I474))</f>
        <v>0</v>
      </c>
      <c r="AH482" s="205">
        <f>IF(AND(AH479=1,$I474&lt;1),0,IF(AH479-5&gt;$I474,$H488-SUM($I482:AG482),$H488/$I474))</f>
        <v>0</v>
      </c>
      <c r="AI482" s="205">
        <f>IF(AND(AI479=1,$I474&lt;1),0,IF(AI479-5&gt;$I474,$H488-SUM($I482:AH482),$H488/$I474))</f>
        <v>0</v>
      </c>
      <c r="AJ482" s="205">
        <f>IF(AND(AJ479=1,$I474&lt;1),0,IF(AJ479-5&gt;$I474,$H488-SUM($I482:AI482),$H488/$I474))</f>
        <v>0</v>
      </c>
      <c r="AK482" s="205">
        <f>IF(AND(AK479=1,$I474&lt;1),0,IF(AK479-5&gt;$I474,$H488-SUM($I482:AJ482),$H488/$I474))</f>
        <v>0</v>
      </c>
      <c r="AL482" s="205">
        <f>IF(AND(AL479=1,$I474&lt;1),0,IF(AL479-5&gt;$I474,$H488-SUM($I482:AK482),$H488/$I474))</f>
        <v>0</v>
      </c>
      <c r="AM482" s="205">
        <f>IF(AND(AM479=1,$I474&lt;1),0,IF(AM479-5&gt;$I474,$H488-SUM($I482:AL482),$H488/$I474))</f>
        <v>0</v>
      </c>
      <c r="AN482" s="205">
        <f>IF(AND(AN479=1,$I474&lt;1),0,IF(AN479-5&gt;$I474,$H488-SUM($I482:AM482),$H488/$I474))</f>
        <v>0</v>
      </c>
      <c r="AO482" s="205">
        <f>IF(AND(AO479=1,$I474&lt;1),0,IF(AO479-5&gt;$I474,$H488-SUM($I482:AN482),$H488/$I474))</f>
        <v>0</v>
      </c>
      <c r="AP482" s="205">
        <f>IF(AND(AP479=1,$I474&lt;1),0,IF(AP479-5&gt;$I474,$H488-SUM($I482:AO482),$H488/$I474))</f>
        <v>0</v>
      </c>
      <c r="AQ482" s="205">
        <f>IF(AND(AQ479=1,$I474&lt;1),0,IF(AQ479-5&gt;$I474,$H488-SUM($I482:AP482),$H488/$I474))</f>
        <v>0</v>
      </c>
      <c r="AR482" s="205">
        <f>IF(AND(AR479=1,$I474&lt;1),0,IF(AR479-5&gt;$I474,$H488-SUM($I482:AQ482),$H488/$I474))</f>
        <v>0</v>
      </c>
      <c r="AS482" s="205">
        <f>IF(AND(AS479=1,$I474&lt;1),0,IF(AS479-5&gt;$I474,$H488-SUM($I482:AR482),$H488/$I474))</f>
        <v>0</v>
      </c>
      <c r="AT482" s="205">
        <f>IF(AND(AT479=1,$I474&lt;1),0,IF(AT479-5&gt;$I474,$H488-SUM($I482:AS482),$H488/$I474))</f>
        <v>0</v>
      </c>
      <c r="AU482" s="205">
        <f>IF(AND(AU479=1,$I474&lt;1),0,IF(AU479-5&gt;$I474,$H488-SUM($I482:AT482),$H488/$I474))</f>
        <v>0</v>
      </c>
      <c r="AV482" s="205">
        <f>IF(AND(AV479=1,$I474&lt;1),0,IF(AV479-5&gt;$I474,$H488-SUM($I482:AU482),$H488/$I474))</f>
        <v>0</v>
      </c>
      <c r="AW482" s="205">
        <f>IF(AND(AW479=1,$I474&lt;1),0,IF(AW479-5&gt;$I474,$H488-SUM($I482:AV482),$H488/$I474))</f>
        <v>0</v>
      </c>
      <c r="AX482" s="205">
        <f>IF(AND(AX479=1,$I474&lt;1),0,IF(AX479-5&gt;$I474,$H488-SUM($I482:AW482),$H488/$I474))</f>
        <v>0</v>
      </c>
      <c r="AY482" s="205">
        <f>IF(AND(AY479=1,$I474&lt;1),0,IF(AY479-5&gt;$I474,$H488-SUM($I482:AX482),$H488/$I474))</f>
        <v>0</v>
      </c>
      <c r="AZ482" s="205">
        <f>IF(AND(AZ479=1,$I474&lt;1),0,IF(AZ479-5&gt;$I474,$H488-SUM($I482:AY482),$H488/$I474))</f>
        <v>0</v>
      </c>
      <c r="BA482" s="205">
        <f>IF(AND(BA479=1,$I474&lt;1),0,IF(BA479-5&gt;$I474,$H488-SUM($I482:AZ482),$H488/$I474))</f>
        <v>0</v>
      </c>
      <c r="BB482" s="205">
        <f>IF(AND(BB479=1,$I474&lt;1),0,IF(BB479-5&gt;$I474,$H488-SUM($I482:BA482),$H488/$I474))</f>
        <v>0</v>
      </c>
      <c r="BC482" s="205">
        <f>IF(AND(BC479=1,$I474&lt;1),0,IF(BC479-5&gt;$I474,$H488-SUM($I482:BB482),$H488/$I474))</f>
        <v>0</v>
      </c>
      <c r="BD482" s="205">
        <f>IF(AND(BD479=1,$I474&lt;1),0,IF(BD479-5&gt;$I474,$H488-SUM($I482:BC482),$H488/$I474))</f>
        <v>0</v>
      </c>
      <c r="BE482" s="205">
        <f>IF(AND(BE479=1,$I474&lt;1),0,IF(BE479-5&gt;$I474,$H488-SUM($I482:BD482),$H488/$I474))</f>
        <v>0</v>
      </c>
      <c r="BF482" s="205">
        <f>IF(AND(BF479=1,$I474&lt;1),0,IF(BF479-5&gt;$I474,$H488-SUM($I482:BE482),$H488/$I474))</f>
        <v>0</v>
      </c>
      <c r="BG482" s="205">
        <f>IF(AND(BG479=1,$I474&lt;1),0,IF(BG479-5&gt;$I474,$H488-SUM($I482:BF482),$H488/$I474))</f>
        <v>0</v>
      </c>
      <c r="BH482" s="205">
        <f>IF(AND(BH479=1,$I474&lt;1),0,IF(BH479-5&gt;$I474,$H488-SUM($I482:BG482),$H488/$I474))</f>
        <v>0</v>
      </c>
      <c r="BI482" s="205">
        <f>IF(AND(BI479=1,$I474&lt;1),0,IF(BI479-5&gt;$I474,$H488-SUM($I482:BH482),$H488/$I474))</f>
        <v>0</v>
      </c>
      <c r="BJ482" s="205">
        <f>IF(AND(BJ479=1,$I474&lt;1),0,IF(BJ479-5&gt;$I474,$H488-SUM($I482:BI482),$H488/$I474))</f>
        <v>0</v>
      </c>
      <c r="BK482" s="205">
        <f>IF(AND(BK479=1,$I474&lt;1),0,IF(BK479-5&gt;$I474,$H488-SUM($I482:BJ482),$H488/$I474))</f>
        <v>0</v>
      </c>
      <c r="BL482" s="205">
        <f>IF(AND(BL479=1,$I474&lt;1),0,IF(BL479-5&gt;$I474,$H488-SUM($I482:BK482),$H488/$I474))</f>
        <v>0</v>
      </c>
      <c r="BM482" s="205">
        <f>IF(AND(BM479=1,$I474&lt;1),0,IF(BM479-5&gt;$I474,$H488-SUM($I482:BL482),$H488/$I474))</f>
        <v>0</v>
      </c>
      <c r="BN482" s="205">
        <f>IF(AND(BN479=1,$I474&lt;1),0,IF(BN479-5&gt;$I474,$H488-SUM($I482:BM482),$H488/$I474))</f>
        <v>0</v>
      </c>
      <c r="BO482" s="205">
        <f>IF(AND(BO479=1,$I474&lt;1),0,IF(BO479-5&gt;$I474,$H488-SUM($I482:BN482),$H488/$I474))</f>
        <v>0</v>
      </c>
      <c r="BP482" s="205">
        <f>IF(AND(BP479=1,$I474&lt;1),0,IF(BP479-5&gt;$I474,$H488-SUM($I482:BO482),$H488/$I474))</f>
        <v>0</v>
      </c>
      <c r="BQ482" s="205">
        <f>IF(AND(BQ479=1,$I474&lt;1),0,IF(BQ479-5&gt;$I474,$H488-SUM($I482:BP482),$H488/$I474))</f>
        <v>0</v>
      </c>
      <c r="BR482" s="205">
        <f>IF(AND(BR479=1,$I474&lt;1),0,IF(BR479-5&gt;$I474,$H488-SUM($I482:BQ482),$H488/$I474))</f>
        <v>0</v>
      </c>
      <c r="BS482" s="205">
        <f>IF(AND(BS479=1,$I474&lt;1),0,IF(BS479-5&gt;$I474,$H488-SUM($I482:BR482),$H488/$I474))</f>
        <v>0</v>
      </c>
    </row>
    <row r="483" spans="2:71">
      <c r="B483" t="s">
        <v>17</v>
      </c>
    </row>
    <row r="484" spans="2:71">
      <c r="B484" s="10" t="s">
        <v>18</v>
      </c>
      <c r="C484" s="10"/>
      <c r="H484" s="25"/>
    </row>
    <row r="485" spans="2:71">
      <c r="B485" s="10" t="s">
        <v>19</v>
      </c>
      <c r="C485" s="10"/>
      <c r="D485" s="12"/>
      <c r="E485" s="12"/>
      <c r="F485" s="12"/>
      <c r="G485" s="12"/>
      <c r="H485" s="13"/>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row>
    <row r="486" spans="2:71">
      <c r="B486" s="10" t="s">
        <v>66</v>
      </c>
      <c r="C486" s="10"/>
      <c r="D486" s="2">
        <f t="shared" ref="D486:G486" si="288">SUM(D484:D485)</f>
        <v>0</v>
      </c>
      <c r="E486" s="2">
        <f t="shared" si="288"/>
        <v>0</v>
      </c>
      <c r="F486" s="2">
        <f t="shared" si="288"/>
        <v>0</v>
      </c>
      <c r="G486" s="2">
        <f t="shared" si="288"/>
        <v>0</v>
      </c>
      <c r="H486" s="2">
        <f>SUM(H484:H485)</f>
        <v>0</v>
      </c>
      <c r="I486" s="2">
        <f t="shared" ref="I486:BP486" si="289">SUM(I484:I485)</f>
        <v>0</v>
      </c>
      <c r="J486" s="2">
        <f t="shared" si="289"/>
        <v>0</v>
      </c>
      <c r="K486" s="2">
        <f t="shared" si="289"/>
        <v>0</v>
      </c>
      <c r="L486" s="2">
        <f t="shared" si="289"/>
        <v>0</v>
      </c>
      <c r="M486" s="2">
        <f t="shared" si="289"/>
        <v>0</v>
      </c>
      <c r="N486" s="2">
        <f t="shared" si="289"/>
        <v>0</v>
      </c>
      <c r="O486" s="2">
        <f t="shared" si="289"/>
        <v>0</v>
      </c>
      <c r="P486" s="2">
        <f t="shared" si="289"/>
        <v>0</v>
      </c>
      <c r="Q486" s="2">
        <f t="shared" si="289"/>
        <v>0</v>
      </c>
      <c r="R486" s="2">
        <f t="shared" si="289"/>
        <v>0</v>
      </c>
      <c r="S486" s="2">
        <f t="shared" si="289"/>
        <v>0</v>
      </c>
      <c r="T486" s="2">
        <f t="shared" si="289"/>
        <v>0</v>
      </c>
      <c r="U486" s="2">
        <f t="shared" si="289"/>
        <v>0</v>
      </c>
      <c r="V486" s="2">
        <f t="shared" si="289"/>
        <v>0</v>
      </c>
      <c r="W486" s="2">
        <f t="shared" si="289"/>
        <v>0</v>
      </c>
      <c r="X486" s="2">
        <f t="shared" si="289"/>
        <v>0</v>
      </c>
      <c r="Y486" s="2">
        <f t="shared" si="289"/>
        <v>0</v>
      </c>
      <c r="Z486" s="2">
        <f t="shared" si="289"/>
        <v>0</v>
      </c>
      <c r="AA486" s="2">
        <f t="shared" si="289"/>
        <v>0</v>
      </c>
      <c r="AB486" s="2">
        <f t="shared" si="289"/>
        <v>0</v>
      </c>
      <c r="AC486" s="2">
        <f t="shared" si="289"/>
        <v>0</v>
      </c>
      <c r="AD486" s="2">
        <f t="shared" si="289"/>
        <v>0</v>
      </c>
      <c r="AE486" s="2">
        <f t="shared" si="289"/>
        <v>0</v>
      </c>
      <c r="AF486" s="2">
        <f t="shared" si="289"/>
        <v>0</v>
      </c>
      <c r="AG486" s="2">
        <f t="shared" si="289"/>
        <v>0</v>
      </c>
      <c r="AH486" s="2">
        <f t="shared" si="289"/>
        <v>0</v>
      </c>
      <c r="AI486" s="2">
        <f t="shared" si="289"/>
        <v>0</v>
      </c>
      <c r="AJ486" s="2">
        <f t="shared" si="289"/>
        <v>0</v>
      </c>
      <c r="AK486" s="2">
        <f t="shared" si="289"/>
        <v>0</v>
      </c>
      <c r="AL486" s="2">
        <f t="shared" si="289"/>
        <v>0</v>
      </c>
      <c r="AM486" s="2">
        <f t="shared" si="289"/>
        <v>0</v>
      </c>
      <c r="AN486" s="2">
        <f t="shared" si="289"/>
        <v>0</v>
      </c>
      <c r="AO486" s="2">
        <f t="shared" si="289"/>
        <v>0</v>
      </c>
      <c r="AP486" s="2">
        <f t="shared" si="289"/>
        <v>0</v>
      </c>
      <c r="AQ486" s="2">
        <f t="shared" si="289"/>
        <v>0</v>
      </c>
      <c r="AR486" s="2">
        <f t="shared" si="289"/>
        <v>0</v>
      </c>
      <c r="AS486" s="2">
        <f t="shared" si="289"/>
        <v>0</v>
      </c>
      <c r="AT486" s="2">
        <f t="shared" si="289"/>
        <v>0</v>
      </c>
      <c r="AU486" s="2">
        <f t="shared" si="289"/>
        <v>0</v>
      </c>
      <c r="AV486" s="2">
        <f t="shared" si="289"/>
        <v>0</v>
      </c>
      <c r="AW486" s="2">
        <f t="shared" si="289"/>
        <v>0</v>
      </c>
      <c r="AX486" s="2">
        <f t="shared" si="289"/>
        <v>0</v>
      </c>
      <c r="AY486" s="2">
        <f t="shared" si="289"/>
        <v>0</v>
      </c>
      <c r="AZ486" s="2">
        <f t="shared" si="289"/>
        <v>0</v>
      </c>
      <c r="BA486" s="2">
        <f t="shared" si="289"/>
        <v>0</v>
      </c>
      <c r="BB486" s="2">
        <f t="shared" si="289"/>
        <v>0</v>
      </c>
      <c r="BC486" s="2">
        <f t="shared" si="289"/>
        <v>0</v>
      </c>
      <c r="BD486" s="2">
        <f t="shared" si="289"/>
        <v>0</v>
      </c>
      <c r="BE486" s="2">
        <f t="shared" si="289"/>
        <v>0</v>
      </c>
      <c r="BF486" s="2">
        <f t="shared" si="289"/>
        <v>0</v>
      </c>
      <c r="BG486" s="2">
        <f t="shared" si="289"/>
        <v>0</v>
      </c>
      <c r="BH486" s="2">
        <f t="shared" si="289"/>
        <v>0</v>
      </c>
      <c r="BI486" s="2">
        <f t="shared" si="289"/>
        <v>0</v>
      </c>
      <c r="BJ486" s="2">
        <f t="shared" si="289"/>
        <v>0</v>
      </c>
      <c r="BK486" s="2">
        <f t="shared" si="289"/>
        <v>0</v>
      </c>
      <c r="BL486" s="2">
        <f t="shared" si="289"/>
        <v>0</v>
      </c>
      <c r="BM486" s="2">
        <f t="shared" si="289"/>
        <v>0</v>
      </c>
      <c r="BN486" s="2">
        <f t="shared" si="289"/>
        <v>0</v>
      </c>
      <c r="BO486" s="2">
        <f t="shared" si="289"/>
        <v>0</v>
      </c>
      <c r="BP486" s="2">
        <f t="shared" si="289"/>
        <v>0</v>
      </c>
      <c r="BQ486" s="2">
        <f t="shared" ref="BQ486:BS486" si="290">SUM(BQ484:BQ485)</f>
        <v>0</v>
      </c>
      <c r="BR486" s="2">
        <f t="shared" si="290"/>
        <v>0</v>
      </c>
      <c r="BS486" s="2">
        <f t="shared" si="290"/>
        <v>0</v>
      </c>
    </row>
    <row r="487" spans="2:71">
      <c r="B487" s="10"/>
      <c r="C487" s="10"/>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2:71">
      <c r="B488" t="s">
        <v>22</v>
      </c>
      <c r="C488" s="319"/>
      <c r="D488" s="25">
        <v>0</v>
      </c>
      <c r="E488" s="2">
        <v>0</v>
      </c>
      <c r="F488" s="2">
        <v>0</v>
      </c>
      <c r="G488" s="2">
        <v>0</v>
      </c>
      <c r="H488" s="2">
        <v>0</v>
      </c>
      <c r="I488" s="2">
        <v>0</v>
      </c>
      <c r="J488" s="2">
        <v>0</v>
      </c>
      <c r="K488" s="2">
        <v>0</v>
      </c>
      <c r="L488" s="2">
        <v>0</v>
      </c>
      <c r="M488" s="2">
        <v>0</v>
      </c>
      <c r="N488" s="2">
        <v>0</v>
      </c>
      <c r="O488" s="2">
        <v>0</v>
      </c>
      <c r="P488" s="2">
        <v>0</v>
      </c>
      <c r="Q488" s="2">
        <v>0</v>
      </c>
      <c r="R488" s="2">
        <v>0</v>
      </c>
      <c r="S488" s="2">
        <v>0</v>
      </c>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c r="AL488" s="2">
        <v>0</v>
      </c>
      <c r="AM488" s="2">
        <v>0</v>
      </c>
      <c r="AN488" s="2">
        <v>0</v>
      </c>
      <c r="AO488" s="2">
        <v>0</v>
      </c>
      <c r="AP488" s="2">
        <v>0</v>
      </c>
      <c r="AQ488" s="2">
        <v>0</v>
      </c>
      <c r="AR488" s="2">
        <v>0</v>
      </c>
      <c r="AS488" s="2">
        <v>0</v>
      </c>
      <c r="AT488" s="2">
        <v>0</v>
      </c>
      <c r="AU488" s="2">
        <v>0</v>
      </c>
      <c r="AV488" s="2">
        <v>0</v>
      </c>
      <c r="AW488" s="2">
        <v>0</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row>
    <row r="491" spans="2:71">
      <c r="B491" t="s">
        <v>59</v>
      </c>
      <c r="D491" s="2">
        <f>INDEX(Inputs!$E$34:$X$44,MATCH('Depr schedule - Actual'!$B471,Inputs!$B$34:$B$44,0),MATCH('Depr schedule - Actual'!D480,Inputs!$E$18:$X$18,0))*IF(D480&gt;=Base_Reg_Year,(1+D$3)^0.5,(1+D$4)^0.5)</f>
        <v>0</v>
      </c>
      <c r="E491" s="2">
        <f>INDEX(Inputs!$E$34:$X$44,MATCH('Depr schedule - Actual'!$B471,Inputs!$B$34:$B$44,0),MATCH('Depr schedule - Actual'!E480,Inputs!$E$18:$X$18,0))*IF(E480&gt;=Base_Reg_Year,(1+E$3)^0.5,(1+E$4)^0.5)</f>
        <v>0</v>
      </c>
      <c r="F491" s="2">
        <f>INDEX(Inputs!$E$34:$X$44,MATCH('Depr schedule - Actual'!$B471,Inputs!$B$34:$B$44,0),MATCH('Depr schedule - Actual'!F480,Inputs!$E$18:$X$18,0))*IF(F480&gt;=Base_Reg_Year,(1+F$3)^0.5,(1+F$4)^0.5)</f>
        <v>0</v>
      </c>
      <c r="G491" s="2">
        <f>INDEX(Inputs!$E$34:$X$44,MATCH('Depr schedule - Actual'!$B471,Inputs!$B$34:$B$44,0),MATCH('Depr schedule - Actual'!G480,Inputs!$E$18:$X$18,0))*IF(G480&gt;=Base_Reg_Year,(1+G$3)^0.5,(1+G$4)^0.5)</f>
        <v>0</v>
      </c>
      <c r="H491" s="2">
        <f>INDEX(Inputs!$E$34:$X$44,MATCH('Depr schedule - Actual'!$B471,Inputs!$B$34:$B$44,0),MATCH('Depr schedule - Actual'!H480,Inputs!$E$18:$X$18,0))*IF(H480&gt;=Base_Reg_Year,(1+H$3)^0.5,(1+H$4)^0.5)</f>
        <v>0</v>
      </c>
      <c r="I491" s="2">
        <f>INDEX(Inputs!$E$34:$X$44,MATCH('Depr schedule - Actual'!$B471,Inputs!$B$34:$B$44,0),MATCH('Depr schedule - Actual'!I480,Inputs!$E$18:$X$18,0))*IF(I480&gt;=Base_Reg_Year,(1+I$3)^0.5,(1+I$4)^0.5)</f>
        <v>0</v>
      </c>
      <c r="J491" s="2">
        <f>INDEX(Inputs!$E$34:$X$44,MATCH('Depr schedule - Actual'!$B471,Inputs!$B$34:$B$44,0),MATCH('Depr schedule - Actual'!J480,Inputs!$E$18:$X$18,0))*IF(J480&gt;=Base_Reg_Year,(1+J$3)^0.5,(1+J$4)^0.5)</f>
        <v>0</v>
      </c>
      <c r="K491" s="2">
        <f>INDEX(Inputs!$E$34:$X$44,MATCH('Depr schedule - Actual'!$B471,Inputs!$B$34:$B$44,0),MATCH('Depr schedule - Actual'!K480,Inputs!$E$18:$X$18,0))*IF(K480&gt;=Base_Reg_Year,(1+K$3)^0.5,(1+K$4)^0.5)</f>
        <v>0</v>
      </c>
      <c r="L491" s="2">
        <f>INDEX(Inputs!$E$34:$X$44,MATCH('Depr schedule - Actual'!$B471,Inputs!$B$34:$B$44,0),MATCH('Depr schedule - Actual'!L480,Inputs!$E$18:$X$18,0))*IF(L480&gt;=Base_Reg_Year,(1+L$3)^0.5,(1+L$4)^0.5)</f>
        <v>0</v>
      </c>
      <c r="M491" s="2">
        <f>INDEX(Inputs!$E$34:$X$44,MATCH('Depr schedule - Actual'!$B471,Inputs!$B$34:$B$44,0),MATCH('Depr schedule - Actual'!M480,Inputs!$E$18:$X$18,0))*IF(M480&gt;=Base_Reg_Year,(1+M$3)^0.5,(1+M$4)^0.5)</f>
        <v>0</v>
      </c>
      <c r="N491" s="213">
        <f>INDEX(Inputs!$E$34:$X$44,MATCH('Depr schedule - Actual'!$B471,Inputs!$B$34:$B$44,0),MATCH('Depr schedule - Actual'!N480,Inputs!$E$18:$X$18,0))*IF(N480&gt;=Base_Reg_Year,(1+N$3)^0.5,(1+N$4)^0.5)</f>
        <v>0</v>
      </c>
      <c r="O491" s="2">
        <f>INDEX(Inputs!$E$34:$X$44,MATCH('Depr schedule - Actual'!$B471,Inputs!$B$34:$B$44,0),MATCH('Depr schedule - Actual'!O480,Inputs!$E$18:$X$18,0))*IF(O480&gt;=Base_Reg_Year,(1+O$3)^0.5,(1+O$4)^0.5)</f>
        <v>0</v>
      </c>
      <c r="P491" s="2">
        <f>INDEX(Inputs!$E$34:$X$44,MATCH('Depr schedule - Actual'!$B471,Inputs!$B$34:$B$44,0),MATCH('Depr schedule - Actual'!P480,Inputs!$E$18:$X$18,0))*IF(P480&gt;=Base_Reg_Year,(1+P$3)^0.5,(1+P$4)^0.5)</f>
        <v>0</v>
      </c>
      <c r="Q491" s="2">
        <f>INDEX(Inputs!$E$34:$X$44,MATCH('Depr schedule - Actual'!$B471,Inputs!$B$34:$B$44,0),MATCH('Depr schedule - Actual'!Q480,Inputs!$E$18:$X$18,0))*IF(Q480&gt;=Base_Reg_Year,(1+Q$3)^0.5,(1+Q$4)^0.5)</f>
        <v>0</v>
      </c>
      <c r="R491" s="2">
        <f>INDEX(Inputs!$E$34:$X$44,MATCH('Depr schedule - Actual'!$B471,Inputs!$B$34:$B$44,0),MATCH('Depr schedule - Actual'!R480,Inputs!$E$18:$X$18,0))*IF(R480&gt;=Base_Reg_Year,(1+R$3)^0.5,(1+R$4)^0.5)</f>
        <v>0</v>
      </c>
      <c r="S491" s="2">
        <f>INDEX(Inputs!$E$34:$X$44,MATCH('Depr schedule - Actual'!$B471,Inputs!$B$34:$B$44,0),MATCH('Depr schedule - Actual'!S480,Inputs!$E$18:$X$18,0))*IF(S480&gt;=Base_Reg_Year,(1+S$3)^0.5,(1+S$4)^0.5)</f>
        <v>0</v>
      </c>
      <c r="T491" s="2">
        <f>INDEX(Inputs!$E$34:$X$44,MATCH('Depr schedule - Actual'!$B471,Inputs!$B$34:$B$44,0),MATCH('Depr schedule - Actual'!T480,Inputs!$E$18:$X$18,0))*IF(T480&gt;=Base_Reg_Year,(1+T$3)^0.5,(1+T$4)^0.5)</f>
        <v>0</v>
      </c>
      <c r="U491" s="2">
        <f>INDEX(Inputs!$E$34:$X$44,MATCH('Depr schedule - Actual'!$B471,Inputs!$B$34:$B$44,0),MATCH('Depr schedule - Actual'!U480,Inputs!$E$18:$X$18,0))*IF(U480&gt;=Base_Reg_Year,(1+U$3)^0.5,(1+U$4)^0.5)</f>
        <v>0</v>
      </c>
      <c r="V491" s="2">
        <f>INDEX(Inputs!$E$34:$X$44,MATCH('Depr schedule - Actual'!$B471,Inputs!$B$34:$B$44,0),MATCH('Depr schedule - Actual'!V480,Inputs!$E$18:$X$18,0))*IF(V480&gt;=Base_Reg_Year,(1+V$3)^0.5,(1+V$4)^0.5)</f>
        <v>0</v>
      </c>
      <c r="W491" s="2">
        <f>INDEX(Inputs!$E$34:$X$44,MATCH('Depr schedule - Actual'!$B471,Inputs!$B$34:$B$44,0),MATCH('Depr schedule - Actual'!W480,Inputs!$E$18:$X$18,0))*IF(W480&gt;=Base_Reg_Year,(1+W$3)^0.5,(1+W$4)^0.5)</f>
        <v>0</v>
      </c>
    </row>
    <row r="492" spans="2:71">
      <c r="I492" s="2"/>
      <c r="J492" s="2"/>
      <c r="K492" s="2"/>
      <c r="L492" s="2"/>
      <c r="M492" s="2"/>
    </row>
    <row r="493" spans="2:71">
      <c r="B493" t="s">
        <v>23</v>
      </c>
    </row>
    <row r="494" spans="2:71">
      <c r="B494" s="24">
        <v>2011</v>
      </c>
      <c r="C494" s="24">
        <v>1</v>
      </c>
      <c r="E494" s="2">
        <f>IF($F$474="n/a",0,IF(E$479&lt;=$C494,0,IF(E$479&gt;($F$474+$C494),INDEX($D$491:$W$491,,$C494)-SUM($D494:D494),INDEX($D$491:$W$491,,$C494)/$F$474)))</f>
        <v>0</v>
      </c>
      <c r="F494" s="2">
        <f>IF($F$474="n/a",0,IF(F$479&lt;=$C494,0,IF(F$479&gt;($F$474+$C494),INDEX($D$491:$W$491,,$C494)-SUM($D494:E494),INDEX($D$491:$W$491,,$C494)/$F$474)))</f>
        <v>0</v>
      </c>
      <c r="G494" s="2">
        <f>IF($F$474="n/a",0,IF(G$479&lt;=$C494,0,IF(G$479&gt;($F$474+$C494),INDEX($D$491:$W$491,,$C494)-SUM($D494:F494),INDEX($D$491:$W$491,,$C494)/$F$474)))</f>
        <v>0</v>
      </c>
      <c r="H494" s="2">
        <f>IF($F$474="n/a",0,IF(H$479&lt;=$C494,0,IF(H$479&gt;($F$474+$C494),INDEX($D$491:$W$491,,$C494)-SUM($D494:G494),INDEX($D$491:$W$491,,$C494)/$F$474)))</f>
        <v>0</v>
      </c>
      <c r="I494" s="2">
        <f>IF($F$474="n/a",0,IF(I$479&lt;=$C494,0,IF(I$479&gt;($F$474+$C494),INDEX($D$491:$W$491,,$C494)-SUM($D494:H494),INDEX($D$491:$W$491,,$C494)/$F$474)))</f>
        <v>0</v>
      </c>
      <c r="J494" s="2">
        <f>IF($F$474="n/a",0,IF(J$479&lt;=$C494,0,IF(J$479&gt;($F$474+$C494),INDEX($D$491:$W$491,,$C494)-SUM($D494:I494),INDEX($D$491:$W$491,,$C494)/$F$474)))</f>
        <v>0</v>
      </c>
      <c r="K494" s="2">
        <f>IF($F$474="n/a",0,IF(K$479&lt;=$C494,0,IF(K$479&gt;($F$474+$C494),INDEX($D$491:$W$491,,$C494)-SUM($D494:J494),INDEX($D$491:$W$491,,$C494)/$F$474)))</f>
        <v>0</v>
      </c>
      <c r="L494" s="2">
        <f>IF($F$474="n/a",0,IF(L$479&lt;=$C494,0,IF(L$479&gt;($F$474+$C494),INDEX($D$491:$W$491,,$C494)-SUM($D494:K494),INDEX($D$491:$W$491,,$C494)/$F$474)))</f>
        <v>0</v>
      </c>
      <c r="M494" s="2">
        <f>IF($F$474="n/a",0,IF(M$479&lt;=$C494,0,IF(M$479&gt;($F$474+$C494),INDEX($D$491:$W$491,,$C494)-SUM($D494:L494),INDEX($D$491:$W$491,,$C494)/$F$474)))</f>
        <v>0</v>
      </c>
      <c r="N494" s="2">
        <f>IF($F$474="n/a",0,IF(N$479&lt;=$C494,0,IF(N$479&gt;($F$474+$C494),INDEX($D$491:$W$491,,$C494)-SUM($D494:M494),INDEX($D$491:$W$491,,$C494)/$F$474)))</f>
        <v>0</v>
      </c>
      <c r="O494" s="2">
        <f>IF($F$474="n/a",0,IF(O$479&lt;=$C494,0,IF(O$479&gt;($F$474+$C494),INDEX($D$491:$W$491,,$C494)-SUM($D494:N494),INDEX($D$491:$W$491,,$C494)/$F$474)))</f>
        <v>0</v>
      </c>
      <c r="P494" s="25">
        <f>IF($F$474="n/a",0,IF(P$479&lt;=$C494,0,IF(P$479&gt;($F$474+$C494),INDEX($D$491:$W$491,,$C494)-SUM($D494:O494),INDEX($D$491:$W$491,,$C494)/$F$474)))</f>
        <v>0</v>
      </c>
      <c r="Q494" s="2">
        <f>IF($F$474="n/a",0,IF(Q$479&lt;=$C494,0,IF(Q$479&gt;($F$474+$C494),INDEX($D$491:$W$491,,$C494)-SUM($D494:P494),INDEX($D$491:$W$491,,$C494)/$F$474)))</f>
        <v>0</v>
      </c>
      <c r="R494" s="2">
        <f>IF($F$474="n/a",0,IF(R$479&lt;=$C494,0,IF(R$479&gt;($F$474+$C494),INDEX($D$491:$W$491,,$C494)-SUM($D494:Q494),INDEX($D$491:$W$491,,$C494)/$F$474)))</f>
        <v>0</v>
      </c>
      <c r="S494" s="2">
        <f>IF($F$474="n/a",0,IF(S$479&lt;=$C494,0,IF(S$479&gt;($F$474+$C494),INDEX($D$491:$W$491,,$C494)-SUM($D494:R494),INDEX($D$491:$W$491,,$C494)/$F$474)))</f>
        <v>0</v>
      </c>
      <c r="T494" s="2">
        <f>IF($F$474="n/a",0,IF(T$479&lt;=$C494,0,IF(T$479&gt;($F$474+$C494),INDEX($D$491:$W$491,,$C494)-SUM($D494:S494),INDEX($D$491:$W$491,,$C494)/$F$474)))</f>
        <v>0</v>
      </c>
      <c r="U494" s="2">
        <f>IF($F$474="n/a",0,IF(U$479&lt;=$C494,0,IF(U$479&gt;($F$474+$C494),INDEX($D$491:$W$491,,$C494)-SUM($D494:T494),INDEX($D$491:$W$491,,$C494)/$F$474)))</f>
        <v>0</v>
      </c>
      <c r="V494" s="2">
        <f>IF($F$474="n/a",0,IF(V$479&lt;=$C494,0,IF(V$479&gt;($F$474+$C494),INDEX($D$491:$W$491,,$C494)-SUM($D494:U494),INDEX($D$491:$W$491,,$C494)/$F$474)))</f>
        <v>0</v>
      </c>
      <c r="W494" s="2">
        <f>IF($F$474="n/a",0,IF(W$479&lt;=$C494,0,IF(W$479&gt;($F$474+$C494),INDEX($D$491:$W$491,,$C494)-SUM($D494:V494),INDEX($D$491:$W$491,,$C494)/$F$474)))</f>
        <v>0</v>
      </c>
      <c r="X494" s="2">
        <f>IF($F$474="n/a",0,IF(X$479&lt;=$C494,0,IF(X$479&gt;($F$474+$C494),INDEX($D$491:$W$491,,$C494)-SUM($D494:W494),INDEX($D$491:$W$491,,$C494)/$F$474)))</f>
        <v>0</v>
      </c>
      <c r="Y494" s="2">
        <f>IF($F$474="n/a",0,IF(Y$479&lt;=$C494,0,IF(Y$479&gt;($F$474+$C494),INDEX($D$491:$W$491,,$C494)-SUM($D494:X494),INDEX($D$491:$W$491,,$C494)/$F$474)))</f>
        <v>0</v>
      </c>
      <c r="Z494" s="2">
        <f>IF($F$474="n/a",0,IF(Z$479&lt;=$C494,0,IF(Z$479&gt;($F$474+$C494),INDEX($D$491:$W$491,,$C494)-SUM($D494:Y494),INDEX($D$491:$W$491,,$C494)/$F$474)))</f>
        <v>0</v>
      </c>
      <c r="AA494" s="2">
        <f>IF($F$474="n/a",0,IF(AA$479&lt;=$C494,0,IF(AA$479&gt;($F$474+$C494),INDEX($D$491:$W$491,,$C494)-SUM($D494:Z494),INDEX($D$491:$W$491,,$C494)/$F$474)))</f>
        <v>0</v>
      </c>
      <c r="AB494" s="2">
        <f>IF($F$474="n/a",0,IF(AB$479&lt;=$C494,0,IF(AB$479&gt;($F$474+$C494),INDEX($D$491:$W$491,,$C494)-SUM($D494:AA494),INDEX($D$491:$W$491,,$C494)/$F$474)))</f>
        <v>0</v>
      </c>
      <c r="AC494" s="2">
        <f>IF($F$474="n/a",0,IF(AC$479&lt;=$C494,0,IF(AC$479&gt;($F$474+$C494),INDEX($D$491:$W$491,,$C494)-SUM($D494:AB494),INDEX($D$491:$W$491,,$C494)/$F$474)))</f>
        <v>0</v>
      </c>
      <c r="AD494" s="2">
        <f>IF($F$474="n/a",0,IF(AD$479&lt;=$C494,0,IF(AD$479&gt;($F$474+$C494),INDEX($D$491:$W$491,,$C494)-SUM($D494:AC494),INDEX($D$491:$W$491,,$C494)/$F$474)))</f>
        <v>0</v>
      </c>
      <c r="AE494" s="2">
        <f>IF($F$474="n/a",0,IF(AE$479&lt;=$C494,0,IF(AE$479&gt;($F$474+$C494),INDEX($D$491:$W$491,,$C494)-SUM($D494:AD494),INDEX($D$491:$W$491,,$C494)/$F$474)))</f>
        <v>0</v>
      </c>
      <c r="AF494" s="2">
        <f>IF($F$474="n/a",0,IF(AF$479&lt;=$C494,0,IF(AF$479&gt;($F$474+$C494),INDEX($D$491:$W$491,,$C494)-SUM($D494:AE494),INDEX($D$491:$W$491,,$C494)/$F$474)))</f>
        <v>0</v>
      </c>
      <c r="AG494" s="2">
        <f>IF($F$474="n/a",0,IF(AG$479&lt;=$C494,0,IF(AG$479&gt;($F$474+$C494),INDEX($D$491:$W$491,,$C494)-SUM($D494:AF494),INDEX($D$491:$W$491,,$C494)/$F$474)))</f>
        <v>0</v>
      </c>
      <c r="AH494" s="2">
        <f>IF($F$474="n/a",0,IF(AH$479&lt;=$C494,0,IF(AH$479&gt;($F$474+$C494),INDEX($D$491:$W$491,,$C494)-SUM($D494:AG494),INDEX($D$491:$W$491,,$C494)/$F$474)))</f>
        <v>0</v>
      </c>
      <c r="AI494" s="2">
        <f>IF($F$474="n/a",0,IF(AI$479&lt;=$C494,0,IF(AI$479&gt;($F$474+$C494),INDEX($D$491:$W$491,,$C494)-SUM($D494:AH494),INDEX($D$491:$W$491,,$C494)/$F$474)))</f>
        <v>0</v>
      </c>
      <c r="AJ494" s="2">
        <f>IF($F$474="n/a",0,IF(AJ$479&lt;=$C494,0,IF(AJ$479&gt;($F$474+$C494),INDEX($D$491:$W$491,,$C494)-SUM($D494:AI494),INDEX($D$491:$W$491,,$C494)/$F$474)))</f>
        <v>0</v>
      </c>
      <c r="AK494" s="2">
        <f>IF($F$474="n/a",0,IF(AK$479&lt;=$C494,0,IF(AK$479&gt;($F$474+$C494),INDEX($D$491:$W$491,,$C494)-SUM($D494:AJ494),INDEX($D$491:$W$491,,$C494)/$F$474)))</f>
        <v>0</v>
      </c>
      <c r="AL494" s="2">
        <f>IF($F$474="n/a",0,IF(AL$479&lt;=$C494,0,IF(AL$479&gt;($F$474+$C494),INDEX($D$491:$W$491,,$C494)-SUM($D494:AK494),INDEX($D$491:$W$491,,$C494)/$F$474)))</f>
        <v>0</v>
      </c>
      <c r="AM494" s="2">
        <f>IF($F$474="n/a",0,IF(AM$479&lt;=$C494,0,IF(AM$479&gt;($F$474+$C494),INDEX($D$491:$W$491,,$C494)-SUM($D494:AL494),INDEX($D$491:$W$491,,$C494)/$F$474)))</f>
        <v>0</v>
      </c>
      <c r="AN494" s="2">
        <f>IF($F$474="n/a",0,IF(AN$479&lt;=$C494,0,IF(AN$479&gt;($F$474+$C494),INDEX($D$491:$W$491,,$C494)-SUM($D494:AM494),INDEX($D$491:$W$491,,$C494)/$F$474)))</f>
        <v>0</v>
      </c>
      <c r="AO494" s="2">
        <f>IF($F$474="n/a",0,IF(AO$479&lt;=$C494,0,IF(AO$479&gt;($F$474+$C494),INDEX($D$491:$W$491,,$C494)-SUM($D494:AN494),INDEX($D$491:$W$491,,$C494)/$F$474)))</f>
        <v>0</v>
      </c>
      <c r="AP494" s="2">
        <f>IF($F$474="n/a",0,IF(AP$479&lt;=$C494,0,IF(AP$479&gt;($F$474+$C494),INDEX($D$491:$W$491,,$C494)-SUM($D494:AO494),INDEX($D$491:$W$491,,$C494)/$F$474)))</f>
        <v>0</v>
      </c>
      <c r="AQ494" s="2">
        <f>IF($F$474="n/a",0,IF(AQ$479&lt;=$C494,0,IF(AQ$479&gt;($F$474+$C494),INDEX($D$491:$W$491,,$C494)-SUM($D494:AP494),INDEX($D$491:$W$491,,$C494)/$F$474)))</f>
        <v>0</v>
      </c>
      <c r="AR494" s="2">
        <f>IF($F$474="n/a",0,IF(AR$479&lt;=$C494,0,IF(AR$479&gt;($F$474+$C494),INDEX($D$491:$W$491,,$C494)-SUM($D494:AQ494),INDEX($D$491:$W$491,,$C494)/$F$474)))</f>
        <v>0</v>
      </c>
      <c r="AS494" s="2">
        <f>IF($F$474="n/a",0,IF(AS$479&lt;=$C494,0,IF(AS$479&gt;($F$474+$C494),INDEX($D$491:$W$491,,$C494)-SUM($D494:AR494),INDEX($D$491:$W$491,,$C494)/$F$474)))</f>
        <v>0</v>
      </c>
      <c r="AT494" s="2">
        <f>IF($F$474="n/a",0,IF(AT$479&lt;=$C494,0,IF(AT$479&gt;($F$474+$C494),INDEX($D$491:$W$491,,$C494)-SUM($D494:AS494),INDEX($D$491:$W$491,,$C494)/$F$474)))</f>
        <v>0</v>
      </c>
      <c r="AU494" s="2">
        <f>IF($F$474="n/a",0,IF(AU$479&lt;=$C494,0,IF(AU$479&gt;($F$474+$C494),INDEX($D$491:$W$491,,$C494)-SUM($D494:AT494),INDEX($D$491:$W$491,,$C494)/$F$474)))</f>
        <v>0</v>
      </c>
      <c r="AV494" s="2">
        <f>IF($F$474="n/a",0,IF(AV$479&lt;=$C494,0,IF(AV$479&gt;($F$474+$C494),INDEX($D$491:$W$491,,$C494)-SUM($D494:AU494),INDEX($D$491:$W$491,,$C494)/$F$474)))</f>
        <v>0</v>
      </c>
      <c r="AW494" s="2">
        <f>IF($F$474="n/a",0,IF(AW$479&lt;=$C494,0,IF(AW$479&gt;($F$474+$C494),INDEX($D$491:$W$491,,$C494)-SUM($D494:AV494),INDEX($D$491:$W$491,,$C494)/$F$474)))</f>
        <v>0</v>
      </c>
      <c r="AX494" s="2">
        <f>IF($F$474="n/a",0,IF(AX$479&lt;=$C494,0,IF(AX$479&gt;($F$474+$C494),INDEX($D$491:$W$491,,$C494)-SUM($D494:AW494),INDEX($D$491:$W$491,,$C494)/$F$474)))</f>
        <v>0</v>
      </c>
      <c r="AY494" s="2">
        <f>IF($F$474="n/a",0,IF(AY$479&lt;=$C494,0,IF(AY$479&gt;($F$474+$C494),INDEX($D$491:$W$491,,$C494)-SUM($D494:AX494),INDEX($D$491:$W$491,,$C494)/$F$474)))</f>
        <v>0</v>
      </c>
      <c r="AZ494" s="2">
        <f>IF($F$474="n/a",0,IF(AZ$479&lt;=$C494,0,IF(AZ$479&gt;($F$474+$C494),INDEX($D$491:$W$491,,$C494)-SUM($D494:AY494),INDEX($D$491:$W$491,,$C494)/$F$474)))</f>
        <v>0</v>
      </c>
      <c r="BA494" s="2">
        <f>IF($F$474="n/a",0,IF(BA$479&lt;=$C494,0,IF(BA$479&gt;($F$474+$C494),INDEX($D$491:$W$491,,$C494)-SUM($D494:AZ494),INDEX($D$491:$W$491,,$C494)/$F$474)))</f>
        <v>0</v>
      </c>
      <c r="BB494" s="2">
        <f>IF($F$474="n/a",0,IF(BB$479&lt;=$C494,0,IF(BB$479&gt;($F$474+$C494),INDEX($D$491:$W$491,,$C494)-SUM($D494:BA494),INDEX($D$491:$W$491,,$C494)/$F$474)))</f>
        <v>0</v>
      </c>
      <c r="BC494" s="2">
        <f>IF($F$474="n/a",0,IF(BC$479&lt;=$C494,0,IF(BC$479&gt;($F$474+$C494),INDEX($D$491:$W$491,,$C494)-SUM($D494:BB494),INDEX($D$491:$W$491,,$C494)/$F$474)))</f>
        <v>0</v>
      </c>
      <c r="BD494" s="2">
        <f>IF($F$474="n/a",0,IF(BD$479&lt;=$C494,0,IF(BD$479&gt;($F$474+$C494),INDEX($D$491:$W$491,,$C494)-SUM($D494:BC494),INDEX($D$491:$W$491,,$C494)/$F$474)))</f>
        <v>0</v>
      </c>
      <c r="BE494" s="2">
        <f>IF($F$474="n/a",0,IF(BE$479&lt;=$C494,0,IF(BE$479&gt;($F$474+$C494),INDEX($D$491:$W$491,,$C494)-SUM($D494:BD494),INDEX($D$491:$W$491,,$C494)/$F$474)))</f>
        <v>0</v>
      </c>
      <c r="BF494" s="2">
        <f>IF($F$474="n/a",0,IF(BF$479&lt;=$C494,0,IF(BF$479&gt;($F$474+$C494),INDEX($D$491:$W$491,,$C494)-SUM($D494:BE494),INDEX($D$491:$W$491,,$C494)/$F$474)))</f>
        <v>0</v>
      </c>
      <c r="BG494" s="2">
        <f>IF($F$474="n/a",0,IF(BG$479&lt;=$C494,0,IF(BG$479&gt;($F$474+$C494),INDEX($D$491:$W$491,,$C494)-SUM($D494:BF494),INDEX($D$491:$W$491,,$C494)/$F$474)))</f>
        <v>0</v>
      </c>
      <c r="BH494" s="2">
        <f>IF($F$474="n/a",0,IF(BH$479&lt;=$C494,0,IF(BH$479&gt;($F$474+$C494),INDEX($D$491:$W$491,,$C494)-SUM($D494:BG494),INDEX($D$491:$W$491,,$C494)/$F$474)))</f>
        <v>0</v>
      </c>
      <c r="BI494" s="2">
        <f>IF($F$474="n/a",0,IF(BI$479&lt;=$C494,0,IF(BI$479&gt;($F$474+$C494),INDEX($D$491:$W$491,,$C494)-SUM($D494:BH494),INDEX($D$491:$W$491,,$C494)/$F$474)))</f>
        <v>0</v>
      </c>
      <c r="BJ494" s="2">
        <f>IF($F$474="n/a",0,IF(BJ$479&lt;=$C494,0,IF(BJ$479&gt;($F$474+$C494),INDEX($D$491:$W$491,,$C494)-SUM($D494:BI494),INDEX($D$491:$W$491,,$C494)/$F$474)))</f>
        <v>0</v>
      </c>
      <c r="BK494" s="2">
        <f>IF($F$474="n/a",0,IF(BK$479&lt;=$C494,0,IF(BK$479&gt;($F$474+$C494),INDEX($D$491:$W$491,,$C494)-SUM($D494:BJ494),INDEX($D$491:$W$491,,$C494)/$F$474)))</f>
        <v>0</v>
      </c>
      <c r="BL494" s="2">
        <f>IF($F$474="n/a",0,IF(BL$479&lt;=$C494,0,IF(BL$479&gt;($F$474+$C494),INDEX($D$491:$W$491,,$C494)-SUM($D494:BK494),INDEX($D$491:$W$491,,$C494)/$F$474)))</f>
        <v>0</v>
      </c>
      <c r="BM494" s="2">
        <f>IF($F$474="n/a",0,IF(BM$479&lt;=$C494,0,IF(BM$479&gt;($F$474+$C494),INDEX($D$491:$W$491,,$C494)-SUM($D494:BL494),INDEX($D$491:$W$491,,$C494)/$F$474)))</f>
        <v>0</v>
      </c>
      <c r="BN494" s="2">
        <f>IF($F$474="n/a",0,IF(BN$479&lt;=$C494,0,IF(BN$479&gt;($F$474+$C494),INDEX($D$491:$W$491,,$C494)-SUM($D494:BM494),INDEX($D$491:$W$491,,$C494)/$F$474)))</f>
        <v>0</v>
      </c>
      <c r="BO494" s="2">
        <f>IF($F$474="n/a",0,IF(BO$479&lt;=$C494,0,IF(BO$479&gt;($F$474+$C494),INDEX($D$491:$W$491,,$C494)-SUM($D494:BN494),INDEX($D$491:$W$491,,$C494)/$F$474)))</f>
        <v>0</v>
      </c>
      <c r="BP494" s="2">
        <f>IF($F$474="n/a",0,IF(BP$479&lt;=$C494,0,IF(BP$479&gt;($F$474+$C494),INDEX($D$491:$W$491,,$C494)-SUM($D494:BO494),INDEX($D$491:$W$491,,$C494)/$F$474)))</f>
        <v>0</v>
      </c>
      <c r="BQ494" s="2">
        <f>IF($F$474="n/a",0,IF(BQ$479&lt;=$C494,0,IF(BQ$479&gt;($F$474+$C494),INDEX($D$491:$W$491,,$C494)-SUM($D494:BP494),INDEX($D$491:$W$491,,$C494)/$F$474)))</f>
        <v>0</v>
      </c>
      <c r="BR494" s="2">
        <f>IF($F$474="n/a",0,IF(BR$479&lt;=$C494,0,IF(BR$479&gt;($F$474+$C494),INDEX($D$491:$W$491,,$C494)-SUM($D494:BQ494),INDEX($D$491:$W$491,,$C494)/$F$474)))</f>
        <v>0</v>
      </c>
      <c r="BS494" s="2">
        <f>IF($F$474="n/a",0,IF(BS$479&lt;=$C494,0,IF(BS$479&gt;($F$474+$C494),INDEX($D$491:$W$491,,$C494)-SUM($D494:BR494),INDEX($D$491:$W$491,,$C494)/$F$474)))</f>
        <v>0</v>
      </c>
    </row>
    <row r="495" spans="2:71">
      <c r="B495" s="24">
        <v>2012</v>
      </c>
      <c r="C495" s="24">
        <v>2</v>
      </c>
      <c r="E495" s="2">
        <f>IF($F$474="n/a",0,IF(E$479&lt;=$C495,0,IF(E$479&gt;($F$474+$C495),INDEX($D$491:$W$491,,$C495)-SUM($D495:D495),INDEX($D$491:$W$491,,$C495)/$F$474)))</f>
        <v>0</v>
      </c>
      <c r="F495" s="2">
        <f>IF($F$474="n/a",0,IF(F$479&lt;=$C495,0,IF(F$479&gt;($F$474+$C495),INDEX($D$491:$W$491,,$C495)-SUM($D495:E495),INDEX($D$491:$W$491,,$C495)/$F$474)))</f>
        <v>0</v>
      </c>
      <c r="G495" s="2">
        <f>IF($F$474="n/a",0,IF(G$479&lt;=$C495,0,IF(G$479&gt;($F$474+$C495),INDEX($D$491:$W$491,,$C495)-SUM($D495:F495),INDEX($D$491:$W$491,,$C495)/$F$474)))</f>
        <v>0</v>
      </c>
      <c r="H495" s="2">
        <f>IF($F$474="n/a",0,IF(H$479&lt;=$C495,0,IF(H$479&gt;($F$474+$C495),INDEX($D$491:$W$491,,$C495)-SUM($D495:G495),INDEX($D$491:$W$491,,$C495)/$F$474)))</f>
        <v>0</v>
      </c>
      <c r="I495" s="2">
        <f>IF($F$474="n/a",0,IF(I$479&lt;=$C495,0,IF(I$479&gt;($F$474+$C495),INDEX($D$491:$W$491,,$C495)-SUM($D495:H495),INDEX($D$491:$W$491,,$C495)/$F$474)))</f>
        <v>0</v>
      </c>
      <c r="J495" s="2">
        <f>IF($F$474="n/a",0,IF(J$479&lt;=$C495,0,IF(J$479&gt;($F$474+$C495),INDEX($D$491:$W$491,,$C495)-SUM($D495:I495),INDEX($D$491:$W$491,,$C495)/$F$474)))</f>
        <v>0</v>
      </c>
      <c r="K495" s="2">
        <f>IF($F$474="n/a",0,IF(K$479&lt;=$C495,0,IF(K$479&gt;($F$474+$C495),INDEX($D$491:$W$491,,$C495)-SUM($D495:J495),INDEX($D$491:$W$491,,$C495)/$F$474)))</f>
        <v>0</v>
      </c>
      <c r="L495" s="2">
        <f>IF($F$474="n/a",0,IF(L$479&lt;=$C495,0,IF(L$479&gt;($F$474+$C495),INDEX($D$491:$W$491,,$C495)-SUM($D495:K495),INDEX($D$491:$W$491,,$C495)/$F$474)))</f>
        <v>0</v>
      </c>
      <c r="M495" s="2">
        <f>IF($F$474="n/a",0,IF(M$479&lt;=$C495,0,IF(M$479&gt;($F$474+$C495),INDEX($D$491:$W$491,,$C495)-SUM($D495:L495),INDEX($D$491:$W$491,,$C495)/$F$474)))</f>
        <v>0</v>
      </c>
      <c r="N495" s="2">
        <f>IF($F$474="n/a",0,IF(N$479&lt;=$C495,0,IF(N$479&gt;($F$474+$C495),INDEX($D$491:$W$491,,$C495)-SUM($D495:M495),INDEX($D$491:$W$491,,$C495)/$F$474)))</f>
        <v>0</v>
      </c>
      <c r="O495" s="2">
        <f>IF($F$474="n/a",0,IF(O$479&lt;=$C495,0,IF(O$479&gt;($F$474+$C495),INDEX($D$491:$W$491,,$C495)-SUM($D495:N495),INDEX($D$491:$W$491,,$C495)/$F$474)))</f>
        <v>0</v>
      </c>
      <c r="P495" s="25">
        <f>IF($F$474="n/a",0,IF(P$479&lt;=$C495,0,IF(P$479&gt;($F$474+$C495),INDEX($D$491:$W$491,,$C495)-SUM($D495:O495),INDEX($D$491:$W$491,,$C495)/$F$474)))</f>
        <v>0</v>
      </c>
      <c r="Q495" s="2">
        <f>IF($F$474="n/a",0,IF(Q$479&lt;=$C495,0,IF(Q$479&gt;($F$474+$C495),INDEX($D$491:$W$491,,$C495)-SUM($D495:P495),INDEX($D$491:$W$491,,$C495)/$F$474)))</f>
        <v>0</v>
      </c>
      <c r="R495" s="2">
        <f>IF($F$474="n/a",0,IF(R$479&lt;=$C495,0,IF(R$479&gt;($F$474+$C495),INDEX($D$491:$W$491,,$C495)-SUM($D495:Q495),INDEX($D$491:$W$491,,$C495)/$F$474)))</f>
        <v>0</v>
      </c>
      <c r="S495" s="2">
        <f>IF($F$474="n/a",0,IF(S$479&lt;=$C495,0,IF(S$479&gt;($F$474+$C495),INDEX($D$491:$W$491,,$C495)-SUM($D495:R495),INDEX($D$491:$W$491,,$C495)/$F$474)))</f>
        <v>0</v>
      </c>
      <c r="T495" s="2">
        <f>IF($F$474="n/a",0,IF(T$479&lt;=$C495,0,IF(T$479&gt;($F$474+$C495),INDEX($D$491:$W$491,,$C495)-SUM($D495:S495),INDEX($D$491:$W$491,,$C495)/$F$474)))</f>
        <v>0</v>
      </c>
      <c r="U495" s="2">
        <f>IF($F$474="n/a",0,IF(U$479&lt;=$C495,0,IF(U$479&gt;($F$474+$C495),INDEX($D$491:$W$491,,$C495)-SUM($D495:T495),INDEX($D$491:$W$491,,$C495)/$F$474)))</f>
        <v>0</v>
      </c>
      <c r="V495" s="2">
        <f>IF($F$474="n/a",0,IF(V$479&lt;=$C495,0,IF(V$479&gt;($F$474+$C495),INDEX($D$491:$W$491,,$C495)-SUM($D495:U495),INDEX($D$491:$W$491,,$C495)/$F$474)))</f>
        <v>0</v>
      </c>
      <c r="W495" s="2">
        <f>IF($F$474="n/a",0,IF(W$479&lt;=$C495,0,IF(W$479&gt;($F$474+$C495),INDEX($D$491:$W$491,,$C495)-SUM($D495:V495),INDEX($D$491:$W$491,,$C495)/$F$474)))</f>
        <v>0</v>
      </c>
      <c r="X495" s="2">
        <f>IF($F$474="n/a",0,IF(X$479&lt;=$C495,0,IF(X$479&gt;($F$474+$C495),INDEX($D$491:$W$491,,$C495)-SUM($D495:W495),INDEX($D$491:$W$491,,$C495)/$F$474)))</f>
        <v>0</v>
      </c>
      <c r="Y495" s="2">
        <f>IF($F$474="n/a",0,IF(Y$479&lt;=$C495,0,IF(Y$479&gt;($F$474+$C495),INDEX($D$491:$W$491,,$C495)-SUM($D495:X495),INDEX($D$491:$W$491,,$C495)/$F$474)))</f>
        <v>0</v>
      </c>
      <c r="Z495" s="2">
        <f>IF($F$474="n/a",0,IF(Z$479&lt;=$C495,0,IF(Z$479&gt;($F$474+$C495),INDEX($D$491:$W$491,,$C495)-SUM($D495:Y495),INDEX($D$491:$W$491,,$C495)/$F$474)))</f>
        <v>0</v>
      </c>
      <c r="AA495" s="2">
        <f>IF($F$474="n/a",0,IF(AA$479&lt;=$C495,0,IF(AA$479&gt;($F$474+$C495),INDEX($D$491:$W$491,,$C495)-SUM($D495:Z495),INDEX($D$491:$W$491,,$C495)/$F$474)))</f>
        <v>0</v>
      </c>
      <c r="AB495" s="2">
        <f>IF($F$474="n/a",0,IF(AB$479&lt;=$C495,0,IF(AB$479&gt;($F$474+$C495),INDEX($D$491:$W$491,,$C495)-SUM($D495:AA495),INDEX($D$491:$W$491,,$C495)/$F$474)))</f>
        <v>0</v>
      </c>
      <c r="AC495" s="2">
        <f>IF($F$474="n/a",0,IF(AC$479&lt;=$C495,0,IF(AC$479&gt;($F$474+$C495),INDEX($D$491:$W$491,,$C495)-SUM($D495:AB495),INDEX($D$491:$W$491,,$C495)/$F$474)))</f>
        <v>0</v>
      </c>
      <c r="AD495" s="2">
        <f>IF($F$474="n/a",0,IF(AD$479&lt;=$C495,0,IF(AD$479&gt;($F$474+$C495),INDEX($D$491:$W$491,,$C495)-SUM($D495:AC495),INDEX($D$491:$W$491,,$C495)/$F$474)))</f>
        <v>0</v>
      </c>
      <c r="AE495" s="2">
        <f>IF($F$474="n/a",0,IF(AE$479&lt;=$C495,0,IF(AE$479&gt;($F$474+$C495),INDEX($D$491:$W$491,,$C495)-SUM($D495:AD495),INDEX($D$491:$W$491,,$C495)/$F$474)))</f>
        <v>0</v>
      </c>
      <c r="AF495" s="2">
        <f>IF($F$474="n/a",0,IF(AF$479&lt;=$C495,0,IF(AF$479&gt;($F$474+$C495),INDEX($D$491:$W$491,,$C495)-SUM($D495:AE495),INDEX($D$491:$W$491,,$C495)/$F$474)))</f>
        <v>0</v>
      </c>
      <c r="AG495" s="2">
        <f>IF($F$474="n/a",0,IF(AG$479&lt;=$C495,0,IF(AG$479&gt;($F$474+$C495),INDEX($D$491:$W$491,,$C495)-SUM($D495:AF495),INDEX($D$491:$W$491,,$C495)/$F$474)))</f>
        <v>0</v>
      </c>
      <c r="AH495" s="2">
        <f>IF($F$474="n/a",0,IF(AH$479&lt;=$C495,0,IF(AH$479&gt;($F$474+$C495),INDEX($D$491:$W$491,,$C495)-SUM($D495:AG495),INDEX($D$491:$W$491,,$C495)/$F$474)))</f>
        <v>0</v>
      </c>
      <c r="AI495" s="2">
        <f>IF($F$474="n/a",0,IF(AI$479&lt;=$C495,0,IF(AI$479&gt;($F$474+$C495),INDEX($D$491:$W$491,,$C495)-SUM($D495:AH495),INDEX($D$491:$W$491,,$C495)/$F$474)))</f>
        <v>0</v>
      </c>
      <c r="AJ495" s="2">
        <f>IF($F$474="n/a",0,IF(AJ$479&lt;=$C495,0,IF(AJ$479&gt;($F$474+$C495),INDEX($D$491:$W$491,,$C495)-SUM($D495:AI495),INDEX($D$491:$W$491,,$C495)/$F$474)))</f>
        <v>0</v>
      </c>
      <c r="AK495" s="2">
        <f>IF($F$474="n/a",0,IF(AK$479&lt;=$C495,0,IF(AK$479&gt;($F$474+$C495),INDEX($D$491:$W$491,,$C495)-SUM($D495:AJ495),INDEX($D$491:$W$491,,$C495)/$F$474)))</f>
        <v>0</v>
      </c>
      <c r="AL495" s="2">
        <f>IF($F$474="n/a",0,IF(AL$479&lt;=$C495,0,IF(AL$479&gt;($F$474+$C495),INDEX($D$491:$W$491,,$C495)-SUM($D495:AK495),INDEX($D$491:$W$491,,$C495)/$F$474)))</f>
        <v>0</v>
      </c>
      <c r="AM495" s="2">
        <f>IF($F$474="n/a",0,IF(AM$479&lt;=$C495,0,IF(AM$479&gt;($F$474+$C495),INDEX($D$491:$W$491,,$C495)-SUM($D495:AL495),INDEX($D$491:$W$491,,$C495)/$F$474)))</f>
        <v>0</v>
      </c>
      <c r="AN495" s="2">
        <f>IF($F$474="n/a",0,IF(AN$479&lt;=$C495,0,IF(AN$479&gt;($F$474+$C495),INDEX($D$491:$W$491,,$C495)-SUM($D495:AM495),INDEX($D$491:$W$491,,$C495)/$F$474)))</f>
        <v>0</v>
      </c>
      <c r="AO495" s="2">
        <f>IF($F$474="n/a",0,IF(AO$479&lt;=$C495,0,IF(AO$479&gt;($F$474+$C495),INDEX($D$491:$W$491,,$C495)-SUM($D495:AN495),INDEX($D$491:$W$491,,$C495)/$F$474)))</f>
        <v>0</v>
      </c>
      <c r="AP495" s="2">
        <f>IF($F$474="n/a",0,IF(AP$479&lt;=$C495,0,IF(AP$479&gt;($F$474+$C495),INDEX($D$491:$W$491,,$C495)-SUM($D495:AO495),INDEX($D$491:$W$491,,$C495)/$F$474)))</f>
        <v>0</v>
      </c>
      <c r="AQ495" s="2">
        <f>IF($F$474="n/a",0,IF(AQ$479&lt;=$C495,0,IF(AQ$479&gt;($F$474+$C495),INDEX($D$491:$W$491,,$C495)-SUM($D495:AP495),INDEX($D$491:$W$491,,$C495)/$F$474)))</f>
        <v>0</v>
      </c>
      <c r="AR495" s="2">
        <f>IF($F$474="n/a",0,IF(AR$479&lt;=$C495,0,IF(AR$479&gt;($F$474+$C495),INDEX($D$491:$W$491,,$C495)-SUM($D495:AQ495),INDEX($D$491:$W$491,,$C495)/$F$474)))</f>
        <v>0</v>
      </c>
      <c r="AS495" s="2">
        <f>IF($F$474="n/a",0,IF(AS$479&lt;=$C495,0,IF(AS$479&gt;($F$474+$C495),INDEX($D$491:$W$491,,$C495)-SUM($D495:AR495),INDEX($D$491:$W$491,,$C495)/$F$474)))</f>
        <v>0</v>
      </c>
      <c r="AT495" s="2">
        <f>IF($F$474="n/a",0,IF(AT$479&lt;=$C495,0,IF(AT$479&gt;($F$474+$C495),INDEX($D$491:$W$491,,$C495)-SUM($D495:AS495),INDEX($D$491:$W$491,,$C495)/$F$474)))</f>
        <v>0</v>
      </c>
      <c r="AU495" s="2">
        <f>IF($F$474="n/a",0,IF(AU$479&lt;=$C495,0,IF(AU$479&gt;($F$474+$C495),INDEX($D$491:$W$491,,$C495)-SUM($D495:AT495),INDEX($D$491:$W$491,,$C495)/$F$474)))</f>
        <v>0</v>
      </c>
      <c r="AV495" s="2">
        <f>IF($F$474="n/a",0,IF(AV$479&lt;=$C495,0,IF(AV$479&gt;($F$474+$C495),INDEX($D$491:$W$491,,$C495)-SUM($D495:AU495),INDEX($D$491:$W$491,,$C495)/$F$474)))</f>
        <v>0</v>
      </c>
      <c r="AW495" s="2">
        <f>IF($F$474="n/a",0,IF(AW$479&lt;=$C495,0,IF(AW$479&gt;($F$474+$C495),INDEX($D$491:$W$491,,$C495)-SUM($D495:AV495),INDEX($D$491:$W$491,,$C495)/$F$474)))</f>
        <v>0</v>
      </c>
      <c r="AX495" s="2">
        <f>IF($F$474="n/a",0,IF(AX$479&lt;=$C495,0,IF(AX$479&gt;($F$474+$C495),INDEX($D$491:$W$491,,$C495)-SUM($D495:AW495),INDEX($D$491:$W$491,,$C495)/$F$474)))</f>
        <v>0</v>
      </c>
      <c r="AY495" s="2">
        <f>IF($F$474="n/a",0,IF(AY$479&lt;=$C495,0,IF(AY$479&gt;($F$474+$C495),INDEX($D$491:$W$491,,$C495)-SUM($D495:AX495),INDEX($D$491:$W$491,,$C495)/$F$474)))</f>
        <v>0</v>
      </c>
      <c r="AZ495" s="2">
        <f>IF($F$474="n/a",0,IF(AZ$479&lt;=$C495,0,IF(AZ$479&gt;($F$474+$C495),INDEX($D$491:$W$491,,$C495)-SUM($D495:AY495),INDEX($D$491:$W$491,,$C495)/$F$474)))</f>
        <v>0</v>
      </c>
      <c r="BA495" s="2">
        <f>IF($F$474="n/a",0,IF(BA$479&lt;=$C495,0,IF(BA$479&gt;($F$474+$C495),INDEX($D$491:$W$491,,$C495)-SUM($D495:AZ495),INDEX($D$491:$W$491,,$C495)/$F$474)))</f>
        <v>0</v>
      </c>
      <c r="BB495" s="2">
        <f>IF($F$474="n/a",0,IF(BB$479&lt;=$C495,0,IF(BB$479&gt;($F$474+$C495),INDEX($D$491:$W$491,,$C495)-SUM($D495:BA495),INDEX($D$491:$W$491,,$C495)/$F$474)))</f>
        <v>0</v>
      </c>
      <c r="BC495" s="2">
        <f>IF($F$474="n/a",0,IF(BC$479&lt;=$C495,0,IF(BC$479&gt;($F$474+$C495),INDEX($D$491:$W$491,,$C495)-SUM($D495:BB495),INDEX($D$491:$W$491,,$C495)/$F$474)))</f>
        <v>0</v>
      </c>
      <c r="BD495" s="2">
        <f>IF($F$474="n/a",0,IF(BD$479&lt;=$C495,0,IF(BD$479&gt;($F$474+$C495),INDEX($D$491:$W$491,,$C495)-SUM($D495:BC495),INDEX($D$491:$W$491,,$C495)/$F$474)))</f>
        <v>0</v>
      </c>
      <c r="BE495" s="2">
        <f>IF($F$474="n/a",0,IF(BE$479&lt;=$C495,0,IF(BE$479&gt;($F$474+$C495),INDEX($D$491:$W$491,,$C495)-SUM($D495:BD495),INDEX($D$491:$W$491,,$C495)/$F$474)))</f>
        <v>0</v>
      </c>
      <c r="BF495" s="2">
        <f>IF($F$474="n/a",0,IF(BF$479&lt;=$C495,0,IF(BF$479&gt;($F$474+$C495),INDEX($D$491:$W$491,,$C495)-SUM($D495:BE495),INDEX($D$491:$W$491,,$C495)/$F$474)))</f>
        <v>0</v>
      </c>
      <c r="BG495" s="2">
        <f>IF($F$474="n/a",0,IF(BG$479&lt;=$C495,0,IF(BG$479&gt;($F$474+$C495),INDEX($D$491:$W$491,,$C495)-SUM($D495:BF495),INDEX($D$491:$W$491,,$C495)/$F$474)))</f>
        <v>0</v>
      </c>
      <c r="BH495" s="2">
        <f>IF($F$474="n/a",0,IF(BH$479&lt;=$C495,0,IF(BH$479&gt;($F$474+$C495),INDEX($D$491:$W$491,,$C495)-SUM($D495:BG495),INDEX($D$491:$W$491,,$C495)/$F$474)))</f>
        <v>0</v>
      </c>
      <c r="BI495" s="2">
        <f>IF($F$474="n/a",0,IF(BI$479&lt;=$C495,0,IF(BI$479&gt;($F$474+$C495),INDEX($D$491:$W$491,,$C495)-SUM($D495:BH495),INDEX($D$491:$W$491,,$C495)/$F$474)))</f>
        <v>0</v>
      </c>
      <c r="BJ495" s="2">
        <f>IF($F$474="n/a",0,IF(BJ$479&lt;=$C495,0,IF(BJ$479&gt;($F$474+$C495),INDEX($D$491:$W$491,,$C495)-SUM($D495:BI495),INDEX($D$491:$W$491,,$C495)/$F$474)))</f>
        <v>0</v>
      </c>
      <c r="BK495" s="2">
        <f>IF($F$474="n/a",0,IF(BK$479&lt;=$C495,0,IF(BK$479&gt;($F$474+$C495),INDEX($D$491:$W$491,,$C495)-SUM($D495:BJ495),INDEX($D$491:$W$491,,$C495)/$F$474)))</f>
        <v>0</v>
      </c>
      <c r="BL495" s="2">
        <f>IF($F$474="n/a",0,IF(BL$479&lt;=$C495,0,IF(BL$479&gt;($F$474+$C495),INDEX($D$491:$W$491,,$C495)-SUM($D495:BK495),INDEX($D$491:$W$491,,$C495)/$F$474)))</f>
        <v>0</v>
      </c>
      <c r="BM495" s="2">
        <f>IF($F$474="n/a",0,IF(BM$479&lt;=$C495,0,IF(BM$479&gt;($F$474+$C495),INDEX($D$491:$W$491,,$C495)-SUM($D495:BL495),INDEX($D$491:$W$491,,$C495)/$F$474)))</f>
        <v>0</v>
      </c>
      <c r="BN495" s="2">
        <f>IF($F$474="n/a",0,IF(BN$479&lt;=$C495,0,IF(BN$479&gt;($F$474+$C495),INDEX($D$491:$W$491,,$C495)-SUM($D495:BM495),INDEX($D$491:$W$491,,$C495)/$F$474)))</f>
        <v>0</v>
      </c>
      <c r="BO495" s="2">
        <f>IF($F$474="n/a",0,IF(BO$479&lt;=$C495,0,IF(BO$479&gt;($F$474+$C495),INDEX($D$491:$W$491,,$C495)-SUM($D495:BN495),INDEX($D$491:$W$491,,$C495)/$F$474)))</f>
        <v>0</v>
      </c>
      <c r="BP495" s="2">
        <f>IF($F$474="n/a",0,IF(BP$479&lt;=$C495,0,IF(BP$479&gt;($F$474+$C495),INDEX($D$491:$W$491,,$C495)-SUM($D495:BO495),INDEX($D$491:$W$491,,$C495)/$F$474)))</f>
        <v>0</v>
      </c>
      <c r="BQ495" s="2">
        <f>IF($F$474="n/a",0,IF(BQ$479&lt;=$C495,0,IF(BQ$479&gt;($F$474+$C495),INDEX($D$491:$W$491,,$C495)-SUM($D495:BP495),INDEX($D$491:$W$491,,$C495)/$F$474)))</f>
        <v>0</v>
      </c>
      <c r="BR495" s="2">
        <f>IF($F$474="n/a",0,IF(BR$479&lt;=$C495,0,IF(BR$479&gt;($F$474+$C495),INDEX($D$491:$W$491,,$C495)-SUM($D495:BQ495),INDEX($D$491:$W$491,,$C495)/$F$474)))</f>
        <v>0</v>
      </c>
      <c r="BS495" s="2">
        <f>IF($F$474="n/a",0,IF(BS$479&lt;=$C495,0,IF(BS$479&gt;($F$474+$C495),INDEX($D$491:$W$491,,$C495)-SUM($D495:BR495),INDEX($D$491:$W$491,,$C495)/$F$474)))</f>
        <v>0</v>
      </c>
    </row>
    <row r="496" spans="2:71">
      <c r="B496" s="24">
        <v>2013</v>
      </c>
      <c r="C496" s="24">
        <v>3</v>
      </c>
      <c r="E496" s="2">
        <f>IF($F$474="n/a",0,IF(E$479&lt;=$C496,0,IF(E$479&gt;($F$474+$C496),INDEX($D$491:$W$491,,$C496)-SUM($D496:D496),INDEX($D$491:$W$491,,$C496)/$F$474)))</f>
        <v>0</v>
      </c>
      <c r="F496" s="2">
        <f>IF($F$474="n/a",0,IF(F$479&lt;=$C496,0,IF(F$479&gt;($F$474+$C496),INDEX($D$491:$W$491,,$C496)-SUM($D496:E496),INDEX($D$491:$W$491,,$C496)/$F$474)))</f>
        <v>0</v>
      </c>
      <c r="G496" s="2">
        <f>IF($F$474="n/a",0,IF(G$479&lt;=$C496,0,IF(G$479&gt;($F$474+$C496),INDEX($D$491:$W$491,,$C496)-SUM($D496:F496),INDEX($D$491:$W$491,,$C496)/$F$474)))</f>
        <v>0</v>
      </c>
      <c r="H496" s="2">
        <f>IF($F$474="n/a",0,IF(H$479&lt;=$C496,0,IF(H$479&gt;($F$474+$C496),INDEX($D$491:$W$491,,$C496)-SUM($D496:G496),INDEX($D$491:$W$491,,$C496)/$F$474)))</f>
        <v>0</v>
      </c>
      <c r="I496" s="2">
        <f>IF($F$474="n/a",0,IF(I$479&lt;=$C496,0,IF(I$479&gt;($F$474+$C496),INDEX($D$491:$W$491,,$C496)-SUM($D496:H496),INDEX($D$491:$W$491,,$C496)/$F$474)))</f>
        <v>0</v>
      </c>
      <c r="J496" s="2">
        <f>IF($F$474="n/a",0,IF(J$479&lt;=$C496,0,IF(J$479&gt;($F$474+$C496),INDEX($D$491:$W$491,,$C496)-SUM($D496:I496),INDEX($D$491:$W$491,,$C496)/$F$474)))</f>
        <v>0</v>
      </c>
      <c r="K496" s="2">
        <f>IF($F$474="n/a",0,IF(K$479&lt;=$C496,0,IF(K$479&gt;($F$474+$C496),INDEX($D$491:$W$491,,$C496)-SUM($D496:J496),INDEX($D$491:$W$491,,$C496)/$F$474)))</f>
        <v>0</v>
      </c>
      <c r="L496" s="2">
        <f>IF($F$474="n/a",0,IF(L$479&lt;=$C496,0,IF(L$479&gt;($F$474+$C496),INDEX($D$491:$W$491,,$C496)-SUM($D496:K496),INDEX($D$491:$W$491,,$C496)/$F$474)))</f>
        <v>0</v>
      </c>
      <c r="M496" s="2">
        <f>IF($F$474="n/a",0,IF(M$479&lt;=$C496,0,IF(M$479&gt;($F$474+$C496),INDEX($D$491:$W$491,,$C496)-SUM($D496:L496),INDEX($D$491:$W$491,,$C496)/$F$474)))</f>
        <v>0</v>
      </c>
      <c r="N496" s="2">
        <f>IF($F$474="n/a",0,IF(N$479&lt;=$C496,0,IF(N$479&gt;($F$474+$C496),INDEX($D$491:$W$491,,$C496)-SUM($D496:M496),INDEX($D$491:$W$491,,$C496)/$F$474)))</f>
        <v>0</v>
      </c>
      <c r="O496" s="2">
        <f>IF($F$474="n/a",0,IF(O$479&lt;=$C496,0,IF(O$479&gt;($F$474+$C496),INDEX($D$491:$W$491,,$C496)-SUM($D496:N496),INDEX($D$491:$W$491,,$C496)/$F$474)))</f>
        <v>0</v>
      </c>
      <c r="P496" s="25">
        <f>IF($F$474="n/a",0,IF(P$479&lt;=$C496,0,IF(P$479&gt;($F$474+$C496),INDEX($D$491:$W$491,,$C496)-SUM($D496:O496),INDEX($D$491:$W$491,,$C496)/$F$474)))</f>
        <v>0</v>
      </c>
      <c r="Q496" s="2">
        <f>IF($F$474="n/a",0,IF(Q$479&lt;=$C496,0,IF(Q$479&gt;($F$474+$C496),INDEX($D$491:$W$491,,$C496)-SUM($D496:P496),INDEX($D$491:$W$491,,$C496)/$F$474)))</f>
        <v>0</v>
      </c>
      <c r="R496" s="2">
        <f>IF($F$474="n/a",0,IF(R$479&lt;=$C496,0,IF(R$479&gt;($F$474+$C496),INDEX($D$491:$W$491,,$C496)-SUM($D496:Q496),INDEX($D$491:$W$491,,$C496)/$F$474)))</f>
        <v>0</v>
      </c>
      <c r="S496" s="2">
        <f>IF($F$474="n/a",0,IF(S$479&lt;=$C496,0,IF(S$479&gt;($F$474+$C496),INDEX($D$491:$W$491,,$C496)-SUM($D496:R496),INDEX($D$491:$W$491,,$C496)/$F$474)))</f>
        <v>0</v>
      </c>
      <c r="T496" s="2">
        <f>IF($F$474="n/a",0,IF(T$479&lt;=$C496,0,IF(T$479&gt;($F$474+$C496),INDEX($D$491:$W$491,,$C496)-SUM($D496:S496),INDEX($D$491:$W$491,,$C496)/$F$474)))</f>
        <v>0</v>
      </c>
      <c r="U496" s="2">
        <f>IF($F$474="n/a",0,IF(U$479&lt;=$C496,0,IF(U$479&gt;($F$474+$C496),INDEX($D$491:$W$491,,$C496)-SUM($D496:T496),INDEX($D$491:$W$491,,$C496)/$F$474)))</f>
        <v>0</v>
      </c>
      <c r="V496" s="2">
        <f>IF($F$474="n/a",0,IF(V$479&lt;=$C496,0,IF(V$479&gt;($F$474+$C496),INDEX($D$491:$W$491,,$C496)-SUM($D496:U496),INDEX($D$491:$W$491,,$C496)/$F$474)))</f>
        <v>0</v>
      </c>
      <c r="W496" s="2">
        <f>IF($F$474="n/a",0,IF(W$479&lt;=$C496,0,IF(W$479&gt;($F$474+$C496),INDEX($D$491:$W$491,,$C496)-SUM($D496:V496),INDEX($D$491:$W$491,,$C496)/$F$474)))</f>
        <v>0</v>
      </c>
      <c r="X496" s="2">
        <f>IF($F$474="n/a",0,IF(X$479&lt;=$C496,0,IF(X$479&gt;($F$474+$C496),INDEX($D$491:$W$491,,$C496)-SUM($D496:W496),INDEX($D$491:$W$491,,$C496)/$F$474)))</f>
        <v>0</v>
      </c>
      <c r="Y496" s="2">
        <f>IF($F$474="n/a",0,IF(Y$479&lt;=$C496,0,IF(Y$479&gt;($F$474+$C496),INDEX($D$491:$W$491,,$C496)-SUM($D496:X496),INDEX($D$491:$W$491,,$C496)/$F$474)))</f>
        <v>0</v>
      </c>
      <c r="Z496" s="2">
        <f>IF($F$474="n/a",0,IF(Z$479&lt;=$C496,0,IF(Z$479&gt;($F$474+$C496),INDEX($D$491:$W$491,,$C496)-SUM($D496:Y496),INDEX($D$491:$W$491,,$C496)/$F$474)))</f>
        <v>0</v>
      </c>
      <c r="AA496" s="2">
        <f>IF($F$474="n/a",0,IF(AA$479&lt;=$C496,0,IF(AA$479&gt;($F$474+$C496),INDEX($D$491:$W$491,,$C496)-SUM($D496:Z496),INDEX($D$491:$W$491,,$C496)/$F$474)))</f>
        <v>0</v>
      </c>
      <c r="AB496" s="2">
        <f>IF($F$474="n/a",0,IF(AB$479&lt;=$C496,0,IF(AB$479&gt;($F$474+$C496),INDEX($D$491:$W$491,,$C496)-SUM($D496:AA496),INDEX($D$491:$W$491,,$C496)/$F$474)))</f>
        <v>0</v>
      </c>
      <c r="AC496" s="2">
        <f>IF($F$474="n/a",0,IF(AC$479&lt;=$C496,0,IF(AC$479&gt;($F$474+$C496),INDEX($D$491:$W$491,,$C496)-SUM($D496:AB496),INDEX($D$491:$W$491,,$C496)/$F$474)))</f>
        <v>0</v>
      </c>
      <c r="AD496" s="2">
        <f>IF($F$474="n/a",0,IF(AD$479&lt;=$C496,0,IF(AD$479&gt;($F$474+$C496),INDEX($D$491:$W$491,,$C496)-SUM($D496:AC496),INDEX($D$491:$W$491,,$C496)/$F$474)))</f>
        <v>0</v>
      </c>
      <c r="AE496" s="2">
        <f>IF($F$474="n/a",0,IF(AE$479&lt;=$C496,0,IF(AE$479&gt;($F$474+$C496),INDEX($D$491:$W$491,,$C496)-SUM($D496:AD496),INDEX($D$491:$W$491,,$C496)/$F$474)))</f>
        <v>0</v>
      </c>
      <c r="AF496" s="2">
        <f>IF($F$474="n/a",0,IF(AF$479&lt;=$C496,0,IF(AF$479&gt;($F$474+$C496),INDEX($D$491:$W$491,,$C496)-SUM($D496:AE496),INDEX($D$491:$W$491,,$C496)/$F$474)))</f>
        <v>0</v>
      </c>
      <c r="AG496" s="2">
        <f>IF($F$474="n/a",0,IF(AG$479&lt;=$C496,0,IF(AG$479&gt;($F$474+$C496),INDEX($D$491:$W$491,,$C496)-SUM($D496:AF496),INDEX($D$491:$W$491,,$C496)/$F$474)))</f>
        <v>0</v>
      </c>
      <c r="AH496" s="2">
        <f>IF($F$474="n/a",0,IF(AH$479&lt;=$C496,0,IF(AH$479&gt;($F$474+$C496),INDEX($D$491:$W$491,,$C496)-SUM($D496:AG496),INDEX($D$491:$W$491,,$C496)/$F$474)))</f>
        <v>0</v>
      </c>
      <c r="AI496" s="2">
        <f>IF($F$474="n/a",0,IF(AI$479&lt;=$C496,0,IF(AI$479&gt;($F$474+$C496),INDEX($D$491:$W$491,,$C496)-SUM($D496:AH496),INDEX($D$491:$W$491,,$C496)/$F$474)))</f>
        <v>0</v>
      </c>
      <c r="AJ496" s="2">
        <f>IF($F$474="n/a",0,IF(AJ$479&lt;=$C496,0,IF(AJ$479&gt;($F$474+$C496),INDEX($D$491:$W$491,,$C496)-SUM($D496:AI496),INDEX($D$491:$W$491,,$C496)/$F$474)))</f>
        <v>0</v>
      </c>
      <c r="AK496" s="2">
        <f>IF($F$474="n/a",0,IF(AK$479&lt;=$C496,0,IF(AK$479&gt;($F$474+$C496),INDEX($D$491:$W$491,,$C496)-SUM($D496:AJ496),INDEX($D$491:$W$491,,$C496)/$F$474)))</f>
        <v>0</v>
      </c>
      <c r="AL496" s="2">
        <f>IF($F$474="n/a",0,IF(AL$479&lt;=$C496,0,IF(AL$479&gt;($F$474+$C496),INDEX($D$491:$W$491,,$C496)-SUM($D496:AK496),INDEX($D$491:$W$491,,$C496)/$F$474)))</f>
        <v>0</v>
      </c>
      <c r="AM496" s="2">
        <f>IF($F$474="n/a",0,IF(AM$479&lt;=$C496,0,IF(AM$479&gt;($F$474+$C496),INDEX($D$491:$W$491,,$C496)-SUM($D496:AL496),INDEX($D$491:$W$491,,$C496)/$F$474)))</f>
        <v>0</v>
      </c>
      <c r="AN496" s="2">
        <f>IF($F$474="n/a",0,IF(AN$479&lt;=$C496,0,IF(AN$479&gt;($F$474+$C496),INDEX($D$491:$W$491,,$C496)-SUM($D496:AM496),INDEX($D$491:$W$491,,$C496)/$F$474)))</f>
        <v>0</v>
      </c>
      <c r="AO496" s="2">
        <f>IF($F$474="n/a",0,IF(AO$479&lt;=$C496,0,IF(AO$479&gt;($F$474+$C496),INDEX($D$491:$W$491,,$C496)-SUM($D496:AN496),INDEX($D$491:$W$491,,$C496)/$F$474)))</f>
        <v>0</v>
      </c>
      <c r="AP496" s="2">
        <f>IF($F$474="n/a",0,IF(AP$479&lt;=$C496,0,IF(AP$479&gt;($F$474+$C496),INDEX($D$491:$W$491,,$C496)-SUM($D496:AO496),INDEX($D$491:$W$491,,$C496)/$F$474)))</f>
        <v>0</v>
      </c>
      <c r="AQ496" s="2">
        <f>IF($F$474="n/a",0,IF(AQ$479&lt;=$C496,0,IF(AQ$479&gt;($F$474+$C496),INDEX($D$491:$W$491,,$C496)-SUM($D496:AP496),INDEX($D$491:$W$491,,$C496)/$F$474)))</f>
        <v>0</v>
      </c>
      <c r="AR496" s="2">
        <f>IF($F$474="n/a",0,IF(AR$479&lt;=$C496,0,IF(AR$479&gt;($F$474+$C496),INDEX($D$491:$W$491,,$C496)-SUM($D496:AQ496),INDEX($D$491:$W$491,,$C496)/$F$474)))</f>
        <v>0</v>
      </c>
      <c r="AS496" s="2">
        <f>IF($F$474="n/a",0,IF(AS$479&lt;=$C496,0,IF(AS$479&gt;($F$474+$C496),INDEX($D$491:$W$491,,$C496)-SUM($D496:AR496),INDEX($D$491:$W$491,,$C496)/$F$474)))</f>
        <v>0</v>
      </c>
      <c r="AT496" s="2">
        <f>IF($F$474="n/a",0,IF(AT$479&lt;=$C496,0,IF(AT$479&gt;($F$474+$C496),INDEX($D$491:$W$491,,$C496)-SUM($D496:AS496),INDEX($D$491:$W$491,,$C496)/$F$474)))</f>
        <v>0</v>
      </c>
      <c r="AU496" s="2">
        <f>IF($F$474="n/a",0,IF(AU$479&lt;=$C496,0,IF(AU$479&gt;($F$474+$C496),INDEX($D$491:$W$491,,$C496)-SUM($D496:AT496),INDEX($D$491:$W$491,,$C496)/$F$474)))</f>
        <v>0</v>
      </c>
      <c r="AV496" s="2">
        <f>IF($F$474="n/a",0,IF(AV$479&lt;=$C496,0,IF(AV$479&gt;($F$474+$C496),INDEX($D$491:$W$491,,$C496)-SUM($D496:AU496),INDEX($D$491:$W$491,,$C496)/$F$474)))</f>
        <v>0</v>
      </c>
      <c r="AW496" s="2">
        <f>IF($F$474="n/a",0,IF(AW$479&lt;=$C496,0,IF(AW$479&gt;($F$474+$C496),INDEX($D$491:$W$491,,$C496)-SUM($D496:AV496),INDEX($D$491:$W$491,,$C496)/$F$474)))</f>
        <v>0</v>
      </c>
      <c r="AX496" s="2">
        <f>IF($F$474="n/a",0,IF(AX$479&lt;=$C496,0,IF(AX$479&gt;($F$474+$C496),INDEX($D$491:$W$491,,$C496)-SUM($D496:AW496),INDEX($D$491:$W$491,,$C496)/$F$474)))</f>
        <v>0</v>
      </c>
      <c r="AY496" s="2">
        <f>IF($F$474="n/a",0,IF(AY$479&lt;=$C496,0,IF(AY$479&gt;($F$474+$C496),INDEX($D$491:$W$491,,$C496)-SUM($D496:AX496),INDEX($D$491:$W$491,,$C496)/$F$474)))</f>
        <v>0</v>
      </c>
      <c r="AZ496" s="2">
        <f>IF($F$474="n/a",0,IF(AZ$479&lt;=$C496,0,IF(AZ$479&gt;($F$474+$C496),INDEX($D$491:$W$491,,$C496)-SUM($D496:AY496),INDEX($D$491:$W$491,,$C496)/$F$474)))</f>
        <v>0</v>
      </c>
      <c r="BA496" s="2">
        <f>IF($F$474="n/a",0,IF(BA$479&lt;=$C496,0,IF(BA$479&gt;($F$474+$C496),INDEX($D$491:$W$491,,$C496)-SUM($D496:AZ496),INDEX($D$491:$W$491,,$C496)/$F$474)))</f>
        <v>0</v>
      </c>
      <c r="BB496" s="2">
        <f>IF($F$474="n/a",0,IF(BB$479&lt;=$C496,0,IF(BB$479&gt;($F$474+$C496),INDEX($D$491:$W$491,,$C496)-SUM($D496:BA496),INDEX($D$491:$W$491,,$C496)/$F$474)))</f>
        <v>0</v>
      </c>
      <c r="BC496" s="2">
        <f>IF($F$474="n/a",0,IF(BC$479&lt;=$C496,0,IF(BC$479&gt;($F$474+$C496),INDEX($D$491:$W$491,,$C496)-SUM($D496:BB496),INDEX($D$491:$W$491,,$C496)/$F$474)))</f>
        <v>0</v>
      </c>
      <c r="BD496" s="2">
        <f>IF($F$474="n/a",0,IF(BD$479&lt;=$C496,0,IF(BD$479&gt;($F$474+$C496),INDEX($D$491:$W$491,,$C496)-SUM($D496:BC496),INDEX($D$491:$W$491,,$C496)/$F$474)))</f>
        <v>0</v>
      </c>
      <c r="BE496" s="2">
        <f>IF($F$474="n/a",0,IF(BE$479&lt;=$C496,0,IF(BE$479&gt;($F$474+$C496),INDEX($D$491:$W$491,,$C496)-SUM($D496:BD496),INDEX($D$491:$W$491,,$C496)/$F$474)))</f>
        <v>0</v>
      </c>
      <c r="BF496" s="2">
        <f>IF($F$474="n/a",0,IF(BF$479&lt;=$C496,0,IF(BF$479&gt;($F$474+$C496),INDEX($D$491:$W$491,,$C496)-SUM($D496:BE496),INDEX($D$491:$W$491,,$C496)/$F$474)))</f>
        <v>0</v>
      </c>
      <c r="BG496" s="2">
        <f>IF($F$474="n/a",0,IF(BG$479&lt;=$C496,0,IF(BG$479&gt;($F$474+$C496),INDEX($D$491:$W$491,,$C496)-SUM($D496:BF496),INDEX($D$491:$W$491,,$C496)/$F$474)))</f>
        <v>0</v>
      </c>
      <c r="BH496" s="2">
        <f>IF($F$474="n/a",0,IF(BH$479&lt;=$C496,0,IF(BH$479&gt;($F$474+$C496),INDEX($D$491:$W$491,,$C496)-SUM($D496:BG496),INDEX($D$491:$W$491,,$C496)/$F$474)))</f>
        <v>0</v>
      </c>
      <c r="BI496" s="2">
        <f>IF($F$474="n/a",0,IF(BI$479&lt;=$C496,0,IF(BI$479&gt;($F$474+$C496),INDEX($D$491:$W$491,,$C496)-SUM($D496:BH496),INDEX($D$491:$W$491,,$C496)/$F$474)))</f>
        <v>0</v>
      </c>
      <c r="BJ496" s="2">
        <f>IF($F$474="n/a",0,IF(BJ$479&lt;=$C496,0,IF(BJ$479&gt;($F$474+$C496),INDEX($D$491:$W$491,,$C496)-SUM($D496:BI496),INDEX($D$491:$W$491,,$C496)/$F$474)))</f>
        <v>0</v>
      </c>
      <c r="BK496" s="2">
        <f>IF($F$474="n/a",0,IF(BK$479&lt;=$C496,0,IF(BK$479&gt;($F$474+$C496),INDEX($D$491:$W$491,,$C496)-SUM($D496:BJ496),INDEX($D$491:$W$491,,$C496)/$F$474)))</f>
        <v>0</v>
      </c>
      <c r="BL496" s="2">
        <f>IF($F$474="n/a",0,IF(BL$479&lt;=$C496,0,IF(BL$479&gt;($F$474+$C496),INDEX($D$491:$W$491,,$C496)-SUM($D496:BK496),INDEX($D$491:$W$491,,$C496)/$F$474)))</f>
        <v>0</v>
      </c>
      <c r="BM496" s="2">
        <f>IF($F$474="n/a",0,IF(BM$479&lt;=$C496,0,IF(BM$479&gt;($F$474+$C496),INDEX($D$491:$W$491,,$C496)-SUM($D496:BL496),INDEX($D$491:$W$491,,$C496)/$F$474)))</f>
        <v>0</v>
      </c>
      <c r="BN496" s="2">
        <f>IF($F$474="n/a",0,IF(BN$479&lt;=$C496,0,IF(BN$479&gt;($F$474+$C496),INDEX($D$491:$W$491,,$C496)-SUM($D496:BM496),INDEX($D$491:$W$491,,$C496)/$F$474)))</f>
        <v>0</v>
      </c>
      <c r="BO496" s="2">
        <f>IF($F$474="n/a",0,IF(BO$479&lt;=$C496,0,IF(BO$479&gt;($F$474+$C496),INDEX($D$491:$W$491,,$C496)-SUM($D496:BN496),INDEX($D$491:$W$491,,$C496)/$F$474)))</f>
        <v>0</v>
      </c>
      <c r="BP496" s="2">
        <f>IF($F$474="n/a",0,IF(BP$479&lt;=$C496,0,IF(BP$479&gt;($F$474+$C496),INDEX($D$491:$W$491,,$C496)-SUM($D496:BO496),INDEX($D$491:$W$491,,$C496)/$F$474)))</f>
        <v>0</v>
      </c>
      <c r="BQ496" s="2">
        <f>IF($F$474="n/a",0,IF(BQ$479&lt;=$C496,0,IF(BQ$479&gt;($F$474+$C496),INDEX($D$491:$W$491,,$C496)-SUM($D496:BP496),INDEX($D$491:$W$491,,$C496)/$F$474)))</f>
        <v>0</v>
      </c>
      <c r="BR496" s="2">
        <f>IF($F$474="n/a",0,IF(BR$479&lt;=$C496,0,IF(BR$479&gt;($F$474+$C496),INDEX($D$491:$W$491,,$C496)-SUM($D496:BQ496),INDEX($D$491:$W$491,,$C496)/$F$474)))</f>
        <v>0</v>
      </c>
      <c r="BS496" s="2">
        <f>IF($F$474="n/a",0,IF(BS$479&lt;=$C496,0,IF(BS$479&gt;($F$474+$C496),INDEX($D$491:$W$491,,$C496)-SUM($D496:BR496),INDEX($D$491:$W$491,,$C496)/$F$474)))</f>
        <v>0</v>
      </c>
    </row>
    <row r="497" spans="2:71">
      <c r="B497" s="24">
        <v>2014</v>
      </c>
      <c r="C497" s="24">
        <v>4</v>
      </c>
      <c r="E497" s="2">
        <f>IF($F$474="n/a",0,IF(E$479&lt;=$C497,0,IF(E$479&gt;($F$474+$C497),INDEX($D$491:$W$491,,$C497)-SUM($D497:D497),INDEX($D$491:$W$491,,$C497)/$F$474)))</f>
        <v>0</v>
      </c>
      <c r="F497" s="2">
        <f>IF($F$474="n/a",0,IF(F$479&lt;=$C497,0,IF(F$479&gt;($F$474+$C497),INDEX($D$491:$W$491,,$C497)-SUM($D497:E497),INDEX($D$491:$W$491,,$C497)/$F$474)))</f>
        <v>0</v>
      </c>
      <c r="G497" s="2">
        <f>IF($F$474="n/a",0,IF(G$479&lt;=$C497,0,IF(G$479&gt;($F$474+$C497),INDEX($D$491:$W$491,,$C497)-SUM($D497:F497),INDEX($D$491:$W$491,,$C497)/$F$474)))</f>
        <v>0</v>
      </c>
      <c r="H497" s="2">
        <f>IF($F$474="n/a",0,IF(H$479&lt;=$C497,0,IF(H$479&gt;($F$474+$C497),INDEX($D$491:$W$491,,$C497)-SUM($D497:G497),INDEX($D$491:$W$491,,$C497)/$F$474)))</f>
        <v>0</v>
      </c>
      <c r="I497" s="2">
        <f>IF($F$474="n/a",0,IF(I$479&lt;=$C497,0,IF(I$479&gt;($F$474+$C497),INDEX($D$491:$W$491,,$C497)-SUM($D497:H497),INDEX($D$491:$W$491,,$C497)/$F$474)))</f>
        <v>0</v>
      </c>
      <c r="J497" s="2">
        <f>IF($F$474="n/a",0,IF(J$479&lt;=$C497,0,IF(J$479&gt;($F$474+$C497),INDEX($D$491:$W$491,,$C497)-SUM($D497:I497),INDEX($D$491:$W$491,,$C497)/$F$474)))</f>
        <v>0</v>
      </c>
      <c r="K497" s="2">
        <f>IF($F$474="n/a",0,IF(K$479&lt;=$C497,0,IF(K$479&gt;($F$474+$C497),INDEX($D$491:$W$491,,$C497)-SUM($D497:J497),INDEX($D$491:$W$491,,$C497)/$F$474)))</f>
        <v>0</v>
      </c>
      <c r="L497" s="2">
        <f>IF($F$474="n/a",0,IF(L$479&lt;=$C497,0,IF(L$479&gt;($F$474+$C497),INDEX($D$491:$W$491,,$C497)-SUM($D497:K497),INDEX($D$491:$W$491,,$C497)/$F$474)))</f>
        <v>0</v>
      </c>
      <c r="M497" s="2">
        <f>IF($F$474="n/a",0,IF(M$479&lt;=$C497,0,IF(M$479&gt;($F$474+$C497),INDEX($D$491:$W$491,,$C497)-SUM($D497:L497),INDEX($D$491:$W$491,,$C497)/$F$474)))</f>
        <v>0</v>
      </c>
      <c r="N497" s="2">
        <f>IF($F$474="n/a",0,IF(N$479&lt;=$C497,0,IF(N$479&gt;($F$474+$C497),INDEX($D$491:$W$491,,$C497)-SUM($D497:M497),INDEX($D$491:$W$491,,$C497)/$F$474)))</f>
        <v>0</v>
      </c>
      <c r="O497" s="2">
        <f>IF($F$474="n/a",0,IF(O$479&lt;=$C497,0,IF(O$479&gt;($F$474+$C497),INDEX($D$491:$W$491,,$C497)-SUM($D497:N497),INDEX($D$491:$W$491,,$C497)/$F$474)))</f>
        <v>0</v>
      </c>
      <c r="P497" s="25">
        <f>IF($F$474="n/a",0,IF(P$479&lt;=$C497,0,IF(P$479&gt;($F$474+$C497),INDEX($D$491:$W$491,,$C497)-SUM($D497:O497),INDEX($D$491:$W$491,,$C497)/$F$474)))</f>
        <v>0</v>
      </c>
      <c r="Q497" s="2">
        <f>IF($F$474="n/a",0,IF(Q$479&lt;=$C497,0,IF(Q$479&gt;($F$474+$C497),INDEX($D$491:$W$491,,$C497)-SUM($D497:P497),INDEX($D$491:$W$491,,$C497)/$F$474)))</f>
        <v>0</v>
      </c>
      <c r="R497" s="2">
        <f>IF($F$474="n/a",0,IF(R$479&lt;=$C497,0,IF(R$479&gt;($F$474+$C497),INDEX($D$491:$W$491,,$C497)-SUM($D497:Q497),INDEX($D$491:$W$491,,$C497)/$F$474)))</f>
        <v>0</v>
      </c>
      <c r="S497" s="2">
        <f>IF($F$474="n/a",0,IF(S$479&lt;=$C497,0,IF(S$479&gt;($F$474+$C497),INDEX($D$491:$W$491,,$C497)-SUM($D497:R497),INDEX($D$491:$W$491,,$C497)/$F$474)))</f>
        <v>0</v>
      </c>
      <c r="T497" s="2">
        <f>IF($F$474="n/a",0,IF(T$479&lt;=$C497,0,IF(T$479&gt;($F$474+$C497),INDEX($D$491:$W$491,,$C497)-SUM($D497:S497),INDEX($D$491:$W$491,,$C497)/$F$474)))</f>
        <v>0</v>
      </c>
      <c r="U497" s="2">
        <f>IF($F$474="n/a",0,IF(U$479&lt;=$C497,0,IF(U$479&gt;($F$474+$C497),INDEX($D$491:$W$491,,$C497)-SUM($D497:T497),INDEX($D$491:$W$491,,$C497)/$F$474)))</f>
        <v>0</v>
      </c>
      <c r="V497" s="2">
        <f>IF($F$474="n/a",0,IF(V$479&lt;=$C497,0,IF(V$479&gt;($F$474+$C497),INDEX($D$491:$W$491,,$C497)-SUM($D497:U497),INDEX($D$491:$W$491,,$C497)/$F$474)))</f>
        <v>0</v>
      </c>
      <c r="W497" s="2">
        <f>IF($F$474="n/a",0,IF(W$479&lt;=$C497,0,IF(W$479&gt;($F$474+$C497),INDEX($D$491:$W$491,,$C497)-SUM($D497:V497),INDEX($D$491:$W$491,,$C497)/$F$474)))</f>
        <v>0</v>
      </c>
      <c r="X497" s="2">
        <f>IF($F$474="n/a",0,IF(X$479&lt;=$C497,0,IF(X$479&gt;($F$474+$C497),INDEX($D$491:$W$491,,$C497)-SUM($D497:W497),INDEX($D$491:$W$491,,$C497)/$F$474)))</f>
        <v>0</v>
      </c>
      <c r="Y497" s="2">
        <f>IF($F$474="n/a",0,IF(Y$479&lt;=$C497,0,IF(Y$479&gt;($F$474+$C497),INDEX($D$491:$W$491,,$C497)-SUM($D497:X497),INDEX($D$491:$W$491,,$C497)/$F$474)))</f>
        <v>0</v>
      </c>
      <c r="Z497" s="2">
        <f>IF($F$474="n/a",0,IF(Z$479&lt;=$C497,0,IF(Z$479&gt;($F$474+$C497),INDEX($D$491:$W$491,,$C497)-SUM($D497:Y497),INDEX($D$491:$W$491,,$C497)/$F$474)))</f>
        <v>0</v>
      </c>
      <c r="AA497" s="2">
        <f>IF($F$474="n/a",0,IF(AA$479&lt;=$C497,0,IF(AA$479&gt;($F$474+$C497),INDEX($D$491:$W$491,,$C497)-SUM($D497:Z497),INDEX($D$491:$W$491,,$C497)/$F$474)))</f>
        <v>0</v>
      </c>
      <c r="AB497" s="2">
        <f>IF($F$474="n/a",0,IF(AB$479&lt;=$C497,0,IF(AB$479&gt;($F$474+$C497),INDEX($D$491:$W$491,,$C497)-SUM($D497:AA497),INDEX($D$491:$W$491,,$C497)/$F$474)))</f>
        <v>0</v>
      </c>
      <c r="AC497" s="2">
        <f>IF($F$474="n/a",0,IF(AC$479&lt;=$C497,0,IF(AC$479&gt;($F$474+$C497),INDEX($D$491:$W$491,,$C497)-SUM($D497:AB497),INDEX($D$491:$W$491,,$C497)/$F$474)))</f>
        <v>0</v>
      </c>
      <c r="AD497" s="2">
        <f>IF($F$474="n/a",0,IF(AD$479&lt;=$C497,0,IF(AD$479&gt;($F$474+$C497),INDEX($D$491:$W$491,,$C497)-SUM($D497:AC497),INDEX($D$491:$W$491,,$C497)/$F$474)))</f>
        <v>0</v>
      </c>
      <c r="AE497" s="2">
        <f>IF($F$474="n/a",0,IF(AE$479&lt;=$C497,0,IF(AE$479&gt;($F$474+$C497),INDEX($D$491:$W$491,,$C497)-SUM($D497:AD497),INDEX($D$491:$W$491,,$C497)/$F$474)))</f>
        <v>0</v>
      </c>
      <c r="AF497" s="2">
        <f>IF($F$474="n/a",0,IF(AF$479&lt;=$C497,0,IF(AF$479&gt;($F$474+$C497),INDEX($D$491:$W$491,,$C497)-SUM($D497:AE497),INDEX($D$491:$W$491,,$C497)/$F$474)))</f>
        <v>0</v>
      </c>
      <c r="AG497" s="2">
        <f>IF($F$474="n/a",0,IF(AG$479&lt;=$C497,0,IF(AG$479&gt;($F$474+$C497),INDEX($D$491:$W$491,,$C497)-SUM($D497:AF497),INDEX($D$491:$W$491,,$C497)/$F$474)))</f>
        <v>0</v>
      </c>
      <c r="AH497" s="2">
        <f>IF($F$474="n/a",0,IF(AH$479&lt;=$C497,0,IF(AH$479&gt;($F$474+$C497),INDEX($D$491:$W$491,,$C497)-SUM($D497:AG497),INDEX($D$491:$W$491,,$C497)/$F$474)))</f>
        <v>0</v>
      </c>
      <c r="AI497" s="2">
        <f>IF($F$474="n/a",0,IF(AI$479&lt;=$C497,0,IF(AI$479&gt;($F$474+$C497),INDEX($D$491:$W$491,,$C497)-SUM($D497:AH497),INDEX($D$491:$W$491,,$C497)/$F$474)))</f>
        <v>0</v>
      </c>
      <c r="AJ497" s="2">
        <f>IF($F$474="n/a",0,IF(AJ$479&lt;=$C497,0,IF(AJ$479&gt;($F$474+$C497),INDEX($D$491:$W$491,,$C497)-SUM($D497:AI497),INDEX($D$491:$W$491,,$C497)/$F$474)))</f>
        <v>0</v>
      </c>
      <c r="AK497" s="2">
        <f>IF($F$474="n/a",0,IF(AK$479&lt;=$C497,0,IF(AK$479&gt;($F$474+$C497),INDEX($D$491:$W$491,,$C497)-SUM($D497:AJ497),INDEX($D$491:$W$491,,$C497)/$F$474)))</f>
        <v>0</v>
      </c>
      <c r="AL497" s="2">
        <f>IF($F$474="n/a",0,IF(AL$479&lt;=$C497,0,IF(AL$479&gt;($F$474+$C497),INDEX($D$491:$W$491,,$C497)-SUM($D497:AK497),INDEX($D$491:$W$491,,$C497)/$F$474)))</f>
        <v>0</v>
      </c>
      <c r="AM497" s="2">
        <f>IF($F$474="n/a",0,IF(AM$479&lt;=$C497,0,IF(AM$479&gt;($F$474+$C497),INDEX($D$491:$W$491,,$C497)-SUM($D497:AL497),INDEX($D$491:$W$491,,$C497)/$F$474)))</f>
        <v>0</v>
      </c>
      <c r="AN497" s="2">
        <f>IF($F$474="n/a",0,IF(AN$479&lt;=$C497,0,IF(AN$479&gt;($F$474+$C497),INDEX($D$491:$W$491,,$C497)-SUM($D497:AM497),INDEX($D$491:$W$491,,$C497)/$F$474)))</f>
        <v>0</v>
      </c>
      <c r="AO497" s="2">
        <f>IF($F$474="n/a",0,IF(AO$479&lt;=$C497,0,IF(AO$479&gt;($F$474+$C497),INDEX($D$491:$W$491,,$C497)-SUM($D497:AN497),INDEX($D$491:$W$491,,$C497)/$F$474)))</f>
        <v>0</v>
      </c>
      <c r="AP497" s="2">
        <f>IF($F$474="n/a",0,IF(AP$479&lt;=$C497,0,IF(AP$479&gt;($F$474+$C497),INDEX($D$491:$W$491,,$C497)-SUM($D497:AO497),INDEX($D$491:$W$491,,$C497)/$F$474)))</f>
        <v>0</v>
      </c>
      <c r="AQ497" s="2">
        <f>IF($F$474="n/a",0,IF(AQ$479&lt;=$C497,0,IF(AQ$479&gt;($F$474+$C497),INDEX($D$491:$W$491,,$C497)-SUM($D497:AP497),INDEX($D$491:$W$491,,$C497)/$F$474)))</f>
        <v>0</v>
      </c>
      <c r="AR497" s="2">
        <f>IF($F$474="n/a",0,IF(AR$479&lt;=$C497,0,IF(AR$479&gt;($F$474+$C497),INDEX($D$491:$W$491,,$C497)-SUM($D497:AQ497),INDEX($D$491:$W$491,,$C497)/$F$474)))</f>
        <v>0</v>
      </c>
      <c r="AS497" s="2">
        <f>IF($F$474="n/a",0,IF(AS$479&lt;=$C497,0,IF(AS$479&gt;($F$474+$C497),INDEX($D$491:$W$491,,$C497)-SUM($D497:AR497),INDEX($D$491:$W$491,,$C497)/$F$474)))</f>
        <v>0</v>
      </c>
      <c r="AT497" s="2">
        <f>IF($F$474="n/a",0,IF(AT$479&lt;=$C497,0,IF(AT$479&gt;($F$474+$C497),INDEX($D$491:$W$491,,$C497)-SUM($D497:AS497),INDEX($D$491:$W$491,,$C497)/$F$474)))</f>
        <v>0</v>
      </c>
      <c r="AU497" s="2">
        <f>IF($F$474="n/a",0,IF(AU$479&lt;=$C497,0,IF(AU$479&gt;($F$474+$C497),INDEX($D$491:$W$491,,$C497)-SUM($D497:AT497),INDEX($D$491:$W$491,,$C497)/$F$474)))</f>
        <v>0</v>
      </c>
      <c r="AV497" s="2">
        <f>IF($F$474="n/a",0,IF(AV$479&lt;=$C497,0,IF(AV$479&gt;($F$474+$C497),INDEX($D$491:$W$491,,$C497)-SUM($D497:AU497),INDEX($D$491:$W$491,,$C497)/$F$474)))</f>
        <v>0</v>
      </c>
      <c r="AW497" s="2">
        <f>IF($F$474="n/a",0,IF(AW$479&lt;=$C497,0,IF(AW$479&gt;($F$474+$C497),INDEX($D$491:$W$491,,$C497)-SUM($D497:AV497),INDEX($D$491:$W$491,,$C497)/$F$474)))</f>
        <v>0</v>
      </c>
      <c r="AX497" s="2">
        <f>IF($F$474="n/a",0,IF(AX$479&lt;=$C497,0,IF(AX$479&gt;($F$474+$C497),INDEX($D$491:$W$491,,$C497)-SUM($D497:AW497),INDEX($D$491:$W$491,,$C497)/$F$474)))</f>
        <v>0</v>
      </c>
      <c r="AY497" s="2">
        <f>IF($F$474="n/a",0,IF(AY$479&lt;=$C497,0,IF(AY$479&gt;($F$474+$C497),INDEX($D$491:$W$491,,$C497)-SUM($D497:AX497),INDEX($D$491:$W$491,,$C497)/$F$474)))</f>
        <v>0</v>
      </c>
      <c r="AZ497" s="2">
        <f>IF($F$474="n/a",0,IF(AZ$479&lt;=$C497,0,IF(AZ$479&gt;($F$474+$C497),INDEX($D$491:$W$491,,$C497)-SUM($D497:AY497),INDEX($D$491:$W$491,,$C497)/$F$474)))</f>
        <v>0</v>
      </c>
      <c r="BA497" s="2">
        <f>IF($F$474="n/a",0,IF(BA$479&lt;=$C497,0,IF(BA$479&gt;($F$474+$C497),INDEX($D$491:$W$491,,$C497)-SUM($D497:AZ497),INDEX($D$491:$W$491,,$C497)/$F$474)))</f>
        <v>0</v>
      </c>
      <c r="BB497" s="2">
        <f>IF($F$474="n/a",0,IF(BB$479&lt;=$C497,0,IF(BB$479&gt;($F$474+$C497),INDEX($D$491:$W$491,,$C497)-SUM($D497:BA497),INDEX($D$491:$W$491,,$C497)/$F$474)))</f>
        <v>0</v>
      </c>
      <c r="BC497" s="2">
        <f>IF($F$474="n/a",0,IF(BC$479&lt;=$C497,0,IF(BC$479&gt;($F$474+$C497),INDEX($D$491:$W$491,,$C497)-SUM($D497:BB497),INDEX($D$491:$W$491,,$C497)/$F$474)))</f>
        <v>0</v>
      </c>
      <c r="BD497" s="2">
        <f>IF($F$474="n/a",0,IF(BD$479&lt;=$C497,0,IF(BD$479&gt;($F$474+$C497),INDEX($D$491:$W$491,,$C497)-SUM($D497:BC497),INDEX($D$491:$W$491,,$C497)/$F$474)))</f>
        <v>0</v>
      </c>
      <c r="BE497" s="2">
        <f>IF($F$474="n/a",0,IF(BE$479&lt;=$C497,0,IF(BE$479&gt;($F$474+$C497),INDEX($D$491:$W$491,,$C497)-SUM($D497:BD497),INDEX($D$491:$W$491,,$C497)/$F$474)))</f>
        <v>0</v>
      </c>
      <c r="BF497" s="2">
        <f>IF($F$474="n/a",0,IF(BF$479&lt;=$C497,0,IF(BF$479&gt;($F$474+$C497),INDEX($D$491:$W$491,,$C497)-SUM($D497:BE497),INDEX($D$491:$W$491,,$C497)/$F$474)))</f>
        <v>0</v>
      </c>
      <c r="BG497" s="2">
        <f>IF($F$474="n/a",0,IF(BG$479&lt;=$C497,0,IF(BG$479&gt;($F$474+$C497),INDEX($D$491:$W$491,,$C497)-SUM($D497:BF497),INDEX($D$491:$W$491,,$C497)/$F$474)))</f>
        <v>0</v>
      </c>
      <c r="BH497" s="2">
        <f>IF($F$474="n/a",0,IF(BH$479&lt;=$C497,0,IF(BH$479&gt;($F$474+$C497),INDEX($D$491:$W$491,,$C497)-SUM($D497:BG497),INDEX($D$491:$W$491,,$C497)/$F$474)))</f>
        <v>0</v>
      </c>
      <c r="BI497" s="2">
        <f>IF($F$474="n/a",0,IF(BI$479&lt;=$C497,0,IF(BI$479&gt;($F$474+$C497),INDEX($D$491:$W$491,,$C497)-SUM($D497:BH497),INDEX($D$491:$W$491,,$C497)/$F$474)))</f>
        <v>0</v>
      </c>
      <c r="BJ497" s="2">
        <f>IF($F$474="n/a",0,IF(BJ$479&lt;=$C497,0,IF(BJ$479&gt;($F$474+$C497),INDEX($D$491:$W$491,,$C497)-SUM($D497:BI497),INDEX($D$491:$W$491,,$C497)/$F$474)))</f>
        <v>0</v>
      </c>
      <c r="BK497" s="2">
        <f>IF($F$474="n/a",0,IF(BK$479&lt;=$C497,0,IF(BK$479&gt;($F$474+$C497),INDEX($D$491:$W$491,,$C497)-SUM($D497:BJ497),INDEX($D$491:$W$491,,$C497)/$F$474)))</f>
        <v>0</v>
      </c>
      <c r="BL497" s="2">
        <f>IF($F$474="n/a",0,IF(BL$479&lt;=$C497,0,IF(BL$479&gt;($F$474+$C497),INDEX($D$491:$W$491,,$C497)-SUM($D497:BK497),INDEX($D$491:$W$491,,$C497)/$F$474)))</f>
        <v>0</v>
      </c>
      <c r="BM497" s="2">
        <f>IF($F$474="n/a",0,IF(BM$479&lt;=$C497,0,IF(BM$479&gt;($F$474+$C497),INDEX($D$491:$W$491,,$C497)-SUM($D497:BL497),INDEX($D$491:$W$491,,$C497)/$F$474)))</f>
        <v>0</v>
      </c>
      <c r="BN497" s="2">
        <f>IF($F$474="n/a",0,IF(BN$479&lt;=$C497,0,IF(BN$479&gt;($F$474+$C497),INDEX($D$491:$W$491,,$C497)-SUM($D497:BM497),INDEX($D$491:$W$491,,$C497)/$F$474)))</f>
        <v>0</v>
      </c>
      <c r="BO497" s="2">
        <f>IF($F$474="n/a",0,IF(BO$479&lt;=$C497,0,IF(BO$479&gt;($F$474+$C497),INDEX($D$491:$W$491,,$C497)-SUM($D497:BN497),INDEX($D$491:$W$491,,$C497)/$F$474)))</f>
        <v>0</v>
      </c>
      <c r="BP497" s="2">
        <f>IF($F$474="n/a",0,IF(BP$479&lt;=$C497,0,IF(BP$479&gt;($F$474+$C497),INDEX($D$491:$W$491,,$C497)-SUM($D497:BO497),INDEX($D$491:$W$491,,$C497)/$F$474)))</f>
        <v>0</v>
      </c>
      <c r="BQ497" s="2">
        <f>IF($F$474="n/a",0,IF(BQ$479&lt;=$C497,0,IF(BQ$479&gt;($F$474+$C497),INDEX($D$491:$W$491,,$C497)-SUM($D497:BP497),INDEX($D$491:$W$491,,$C497)/$F$474)))</f>
        <v>0</v>
      </c>
      <c r="BR497" s="2">
        <f>IF($F$474="n/a",0,IF(BR$479&lt;=$C497,0,IF(BR$479&gt;($F$474+$C497),INDEX($D$491:$W$491,,$C497)-SUM($D497:BQ497),INDEX($D$491:$W$491,,$C497)/$F$474)))</f>
        <v>0</v>
      </c>
      <c r="BS497" s="2">
        <f>IF($F$474="n/a",0,IF(BS$479&lt;=$C497,0,IF(BS$479&gt;($F$474+$C497),INDEX($D$491:$W$491,,$C497)-SUM($D497:BR497),INDEX($D$491:$W$491,,$C497)/$F$474)))</f>
        <v>0</v>
      </c>
    </row>
    <row r="498" spans="2:71">
      <c r="B498" s="24">
        <v>2015</v>
      </c>
      <c r="C498" s="24">
        <v>5</v>
      </c>
      <c r="E498" s="2">
        <f>IF($F$474="n/a",0,IF(E$479&lt;=$C498,0,IF(E$479&gt;($F$474+$C498),INDEX($D$491:$W$491,,$C498)-SUM($D498:D498),INDEX($D$491:$W$491,,$C498)/$F$474)))</f>
        <v>0</v>
      </c>
      <c r="F498" s="2">
        <f>IF($F$474="n/a",0,IF(F$479&lt;=$C498,0,IF(F$479&gt;($F$474+$C498),INDEX($D$491:$W$491,,$C498)-SUM($D498:E498),INDEX($D$491:$W$491,,$C498)/$F$474)))</f>
        <v>0</v>
      </c>
      <c r="G498" s="2">
        <f>IF($F$474="n/a",0,IF(G$479&lt;=$C498,0,IF(G$479&gt;($F$474+$C498),INDEX($D$491:$W$491,,$C498)-SUM($D498:F498),INDEX($D$491:$W$491,,$C498)/$F$474)))</f>
        <v>0</v>
      </c>
      <c r="H498" s="2">
        <f>IF($F$474="n/a",0,IF(H$479&lt;=$C498,0,IF(H$479&gt;($F$474+$C498),INDEX($D$491:$W$491,,$C498)-SUM($D498:G498),INDEX($D$491:$W$491,,$C498)/$F$474)))</f>
        <v>0</v>
      </c>
      <c r="I498" s="2">
        <f>IF($F$474="n/a",0,IF(I$479&lt;=$C498,0,IF(I$479&gt;($F$474+$C498),INDEX($D$491:$W$491,,$C498)-SUM($D498:H498),INDEX($D$491:$W$491,,$C498)/$F$474)))</f>
        <v>0</v>
      </c>
      <c r="J498" s="2">
        <f>IF($F$474="n/a",0,IF(J$479&lt;=$C498,0,IF(J$479&gt;($F$474+$C498),INDEX($D$491:$W$491,,$C498)-SUM($D498:I498),INDEX($D$491:$W$491,,$C498)/$F$474)))</f>
        <v>0</v>
      </c>
      <c r="K498" s="2">
        <f>IF($F$474="n/a",0,IF(K$479&lt;=$C498,0,IF(K$479&gt;($F$474+$C498),INDEX($D$491:$W$491,,$C498)-SUM($D498:J498),INDEX($D$491:$W$491,,$C498)/$F$474)))</f>
        <v>0</v>
      </c>
      <c r="L498" s="2">
        <f>IF($F$474="n/a",0,IF(L$479&lt;=$C498,0,IF(L$479&gt;($F$474+$C498),INDEX($D$491:$W$491,,$C498)-SUM($D498:K498),INDEX($D$491:$W$491,,$C498)/$F$474)))</f>
        <v>0</v>
      </c>
      <c r="M498" s="2">
        <f>IF($F$474="n/a",0,IF(M$479&lt;=$C498,0,IF(M$479&gt;($F$474+$C498),INDEX($D$491:$W$491,,$C498)-SUM($D498:L498),INDEX($D$491:$W$491,,$C498)/$F$474)))</f>
        <v>0</v>
      </c>
      <c r="N498" s="2">
        <f>IF($F$474="n/a",0,IF(N$479&lt;=$C498,0,IF(N$479&gt;($F$474+$C498),INDEX($D$491:$W$491,,$C498)-SUM($D498:M498),INDEX($D$491:$W$491,,$C498)/$F$474)))</f>
        <v>0</v>
      </c>
      <c r="O498" s="2">
        <f>IF($F$474="n/a",0,IF(O$479&lt;=$C498,0,IF(O$479&gt;($F$474+$C498),INDEX($D$491:$W$491,,$C498)-SUM($D498:N498),INDEX($D$491:$W$491,,$C498)/$F$474)))</f>
        <v>0</v>
      </c>
      <c r="P498" s="25">
        <f>IF($F$474="n/a",0,IF(P$479&lt;=$C498,0,IF(P$479&gt;($F$474+$C498),INDEX($D$491:$W$491,,$C498)-SUM($D498:O498),INDEX($D$491:$W$491,,$C498)/$F$474)))</f>
        <v>0</v>
      </c>
      <c r="Q498" s="2">
        <f>IF($F$474="n/a",0,IF(Q$479&lt;=$C498,0,IF(Q$479&gt;($F$474+$C498),INDEX($D$491:$W$491,,$C498)-SUM($D498:P498),INDEX($D$491:$W$491,,$C498)/$F$474)))</f>
        <v>0</v>
      </c>
      <c r="R498" s="2">
        <f>IF($F$474="n/a",0,IF(R$479&lt;=$C498,0,IF(R$479&gt;($F$474+$C498),INDEX($D$491:$W$491,,$C498)-SUM($D498:Q498),INDEX($D$491:$W$491,,$C498)/$F$474)))</f>
        <v>0</v>
      </c>
      <c r="S498" s="2">
        <f>IF($F$474="n/a",0,IF(S$479&lt;=$C498,0,IF(S$479&gt;($F$474+$C498),INDEX($D$491:$W$491,,$C498)-SUM($D498:R498),INDEX($D$491:$W$491,,$C498)/$F$474)))</f>
        <v>0</v>
      </c>
      <c r="T498" s="2">
        <f>IF($F$474="n/a",0,IF(T$479&lt;=$C498,0,IF(T$479&gt;($F$474+$C498),INDEX($D$491:$W$491,,$C498)-SUM($D498:S498),INDEX($D$491:$W$491,,$C498)/$F$474)))</f>
        <v>0</v>
      </c>
      <c r="U498" s="2">
        <f>IF($F$474="n/a",0,IF(U$479&lt;=$C498,0,IF(U$479&gt;($F$474+$C498),INDEX($D$491:$W$491,,$C498)-SUM($D498:T498),INDEX($D$491:$W$491,,$C498)/$F$474)))</f>
        <v>0</v>
      </c>
      <c r="V498" s="2">
        <f>IF($F$474="n/a",0,IF(V$479&lt;=$C498,0,IF(V$479&gt;($F$474+$C498),INDEX($D$491:$W$491,,$C498)-SUM($D498:U498),INDEX($D$491:$W$491,,$C498)/$F$474)))</f>
        <v>0</v>
      </c>
      <c r="W498" s="2">
        <f>IF($F$474="n/a",0,IF(W$479&lt;=$C498,0,IF(W$479&gt;($F$474+$C498),INDEX($D$491:$W$491,,$C498)-SUM($D498:V498),INDEX($D$491:$W$491,,$C498)/$F$474)))</f>
        <v>0</v>
      </c>
      <c r="X498" s="2">
        <f>IF($F$474="n/a",0,IF(X$479&lt;=$C498,0,IF(X$479&gt;($F$474+$C498),INDEX($D$491:$W$491,,$C498)-SUM($D498:W498),INDEX($D$491:$W$491,,$C498)/$F$474)))</f>
        <v>0</v>
      </c>
      <c r="Y498" s="2">
        <f>IF($F$474="n/a",0,IF(Y$479&lt;=$C498,0,IF(Y$479&gt;($F$474+$C498),INDEX($D$491:$W$491,,$C498)-SUM($D498:X498),INDEX($D$491:$W$491,,$C498)/$F$474)))</f>
        <v>0</v>
      </c>
      <c r="Z498" s="2">
        <f>IF($F$474="n/a",0,IF(Z$479&lt;=$C498,0,IF(Z$479&gt;($F$474+$C498),INDEX($D$491:$W$491,,$C498)-SUM($D498:Y498),INDEX($D$491:$W$491,,$C498)/$F$474)))</f>
        <v>0</v>
      </c>
      <c r="AA498" s="2">
        <f>IF($F$474="n/a",0,IF(AA$479&lt;=$C498,0,IF(AA$479&gt;($F$474+$C498),INDEX($D$491:$W$491,,$C498)-SUM($D498:Z498),INDEX($D$491:$W$491,,$C498)/$F$474)))</f>
        <v>0</v>
      </c>
      <c r="AB498" s="2">
        <f>IF($F$474="n/a",0,IF(AB$479&lt;=$C498,0,IF(AB$479&gt;($F$474+$C498),INDEX($D$491:$W$491,,$C498)-SUM($D498:AA498),INDEX($D$491:$W$491,,$C498)/$F$474)))</f>
        <v>0</v>
      </c>
      <c r="AC498" s="2">
        <f>IF($F$474="n/a",0,IF(AC$479&lt;=$C498,0,IF(AC$479&gt;($F$474+$C498),INDEX($D$491:$W$491,,$C498)-SUM($D498:AB498),INDEX($D$491:$W$491,,$C498)/$F$474)))</f>
        <v>0</v>
      </c>
      <c r="AD498" s="2">
        <f>IF($F$474="n/a",0,IF(AD$479&lt;=$C498,0,IF(AD$479&gt;($F$474+$C498),INDEX($D$491:$W$491,,$C498)-SUM($D498:AC498),INDEX($D$491:$W$491,,$C498)/$F$474)))</f>
        <v>0</v>
      </c>
      <c r="AE498" s="2">
        <f>IF($F$474="n/a",0,IF(AE$479&lt;=$C498,0,IF(AE$479&gt;($F$474+$C498),INDEX($D$491:$W$491,,$C498)-SUM($D498:AD498),INDEX($D$491:$W$491,,$C498)/$F$474)))</f>
        <v>0</v>
      </c>
      <c r="AF498" s="2">
        <f>IF($F$474="n/a",0,IF(AF$479&lt;=$C498,0,IF(AF$479&gt;($F$474+$C498),INDEX($D$491:$W$491,,$C498)-SUM($D498:AE498),INDEX($D$491:$W$491,,$C498)/$F$474)))</f>
        <v>0</v>
      </c>
      <c r="AG498" s="2">
        <f>IF($F$474="n/a",0,IF(AG$479&lt;=$C498,0,IF(AG$479&gt;($F$474+$C498),INDEX($D$491:$W$491,,$C498)-SUM($D498:AF498),INDEX($D$491:$W$491,,$C498)/$F$474)))</f>
        <v>0</v>
      </c>
      <c r="AH498" s="2">
        <f>IF($F$474="n/a",0,IF(AH$479&lt;=$C498,0,IF(AH$479&gt;($F$474+$C498),INDEX($D$491:$W$491,,$C498)-SUM($D498:AG498),INDEX($D$491:$W$491,,$C498)/$F$474)))</f>
        <v>0</v>
      </c>
      <c r="AI498" s="2">
        <f>IF($F$474="n/a",0,IF(AI$479&lt;=$C498,0,IF(AI$479&gt;($F$474+$C498),INDEX($D$491:$W$491,,$C498)-SUM($D498:AH498),INDEX($D$491:$W$491,,$C498)/$F$474)))</f>
        <v>0</v>
      </c>
      <c r="AJ498" s="2">
        <f>IF($F$474="n/a",0,IF(AJ$479&lt;=$C498,0,IF(AJ$479&gt;($F$474+$C498),INDEX($D$491:$W$491,,$C498)-SUM($D498:AI498),INDEX($D$491:$W$491,,$C498)/$F$474)))</f>
        <v>0</v>
      </c>
      <c r="AK498" s="2">
        <f>IF($F$474="n/a",0,IF(AK$479&lt;=$C498,0,IF(AK$479&gt;($F$474+$C498),INDEX($D$491:$W$491,,$C498)-SUM($D498:AJ498),INDEX($D$491:$W$491,,$C498)/$F$474)))</f>
        <v>0</v>
      </c>
      <c r="AL498" s="2">
        <f>IF($F$474="n/a",0,IF(AL$479&lt;=$C498,0,IF(AL$479&gt;($F$474+$C498),INDEX($D$491:$W$491,,$C498)-SUM($D498:AK498),INDEX($D$491:$W$491,,$C498)/$F$474)))</f>
        <v>0</v>
      </c>
      <c r="AM498" s="2">
        <f>IF($F$474="n/a",0,IF(AM$479&lt;=$C498,0,IF(AM$479&gt;($F$474+$C498),INDEX($D$491:$W$491,,$C498)-SUM($D498:AL498),INDEX($D$491:$W$491,,$C498)/$F$474)))</f>
        <v>0</v>
      </c>
      <c r="AN498" s="2">
        <f>IF($F$474="n/a",0,IF(AN$479&lt;=$C498,0,IF(AN$479&gt;($F$474+$C498),INDEX($D$491:$W$491,,$C498)-SUM($D498:AM498),INDEX($D$491:$W$491,,$C498)/$F$474)))</f>
        <v>0</v>
      </c>
      <c r="AO498" s="2">
        <f>IF($F$474="n/a",0,IF(AO$479&lt;=$C498,0,IF(AO$479&gt;($F$474+$C498),INDEX($D$491:$W$491,,$C498)-SUM($D498:AN498),INDEX($D$491:$W$491,,$C498)/$F$474)))</f>
        <v>0</v>
      </c>
      <c r="AP498" s="2">
        <f>IF($F$474="n/a",0,IF(AP$479&lt;=$C498,0,IF(AP$479&gt;($F$474+$C498),INDEX($D$491:$W$491,,$C498)-SUM($D498:AO498),INDEX($D$491:$W$491,,$C498)/$F$474)))</f>
        <v>0</v>
      </c>
      <c r="AQ498" s="2">
        <f>IF($F$474="n/a",0,IF(AQ$479&lt;=$C498,0,IF(AQ$479&gt;($F$474+$C498),INDEX($D$491:$W$491,,$C498)-SUM($D498:AP498),INDEX($D$491:$W$491,,$C498)/$F$474)))</f>
        <v>0</v>
      </c>
      <c r="AR498" s="2">
        <f>IF($F$474="n/a",0,IF(AR$479&lt;=$C498,0,IF(AR$479&gt;($F$474+$C498),INDEX($D$491:$W$491,,$C498)-SUM($D498:AQ498),INDEX($D$491:$W$491,,$C498)/$F$474)))</f>
        <v>0</v>
      </c>
      <c r="AS498" s="2">
        <f>IF($F$474="n/a",0,IF(AS$479&lt;=$C498,0,IF(AS$479&gt;($F$474+$C498),INDEX($D$491:$W$491,,$C498)-SUM($D498:AR498),INDEX($D$491:$W$491,,$C498)/$F$474)))</f>
        <v>0</v>
      </c>
      <c r="AT498" s="2">
        <f>IF($F$474="n/a",0,IF(AT$479&lt;=$C498,0,IF(AT$479&gt;($F$474+$C498),INDEX($D$491:$W$491,,$C498)-SUM($D498:AS498),INDEX($D$491:$W$491,,$C498)/$F$474)))</f>
        <v>0</v>
      </c>
      <c r="AU498" s="2">
        <f>IF($F$474="n/a",0,IF(AU$479&lt;=$C498,0,IF(AU$479&gt;($F$474+$C498),INDEX($D$491:$W$491,,$C498)-SUM($D498:AT498),INDEX($D$491:$W$491,,$C498)/$F$474)))</f>
        <v>0</v>
      </c>
      <c r="AV498" s="2">
        <f>IF($F$474="n/a",0,IF(AV$479&lt;=$C498,0,IF(AV$479&gt;($F$474+$C498),INDEX($D$491:$W$491,,$C498)-SUM($D498:AU498),INDEX($D$491:$W$491,,$C498)/$F$474)))</f>
        <v>0</v>
      </c>
      <c r="AW498" s="2">
        <f>IF($F$474="n/a",0,IF(AW$479&lt;=$C498,0,IF(AW$479&gt;($F$474+$C498),INDEX($D$491:$W$491,,$C498)-SUM($D498:AV498),INDEX($D$491:$W$491,,$C498)/$F$474)))</f>
        <v>0</v>
      </c>
      <c r="AX498" s="2">
        <f>IF($F$474="n/a",0,IF(AX$479&lt;=$C498,0,IF(AX$479&gt;($F$474+$C498),INDEX($D$491:$W$491,,$C498)-SUM($D498:AW498),INDEX($D$491:$W$491,,$C498)/$F$474)))</f>
        <v>0</v>
      </c>
      <c r="AY498" s="2">
        <f>IF($F$474="n/a",0,IF(AY$479&lt;=$C498,0,IF(AY$479&gt;($F$474+$C498),INDEX($D$491:$W$491,,$C498)-SUM($D498:AX498),INDEX($D$491:$W$491,,$C498)/$F$474)))</f>
        <v>0</v>
      </c>
      <c r="AZ498" s="2">
        <f>IF($F$474="n/a",0,IF(AZ$479&lt;=$C498,0,IF(AZ$479&gt;($F$474+$C498),INDEX($D$491:$W$491,,$C498)-SUM($D498:AY498),INDEX($D$491:$W$491,,$C498)/$F$474)))</f>
        <v>0</v>
      </c>
      <c r="BA498" s="2">
        <f>IF($F$474="n/a",0,IF(BA$479&lt;=$C498,0,IF(BA$479&gt;($F$474+$C498),INDEX($D$491:$W$491,,$C498)-SUM($D498:AZ498),INDEX($D$491:$W$491,,$C498)/$F$474)))</f>
        <v>0</v>
      </c>
      <c r="BB498" s="2">
        <f>IF($F$474="n/a",0,IF(BB$479&lt;=$C498,0,IF(BB$479&gt;($F$474+$C498),INDEX($D$491:$W$491,,$C498)-SUM($D498:BA498),INDEX($D$491:$W$491,,$C498)/$F$474)))</f>
        <v>0</v>
      </c>
      <c r="BC498" s="2">
        <f>IF($F$474="n/a",0,IF(BC$479&lt;=$C498,0,IF(BC$479&gt;($F$474+$C498),INDEX($D$491:$W$491,,$C498)-SUM($D498:BB498),INDEX($D$491:$W$491,,$C498)/$F$474)))</f>
        <v>0</v>
      </c>
      <c r="BD498" s="2">
        <f>IF($F$474="n/a",0,IF(BD$479&lt;=$C498,0,IF(BD$479&gt;($F$474+$C498),INDEX($D$491:$W$491,,$C498)-SUM($D498:BC498),INDEX($D$491:$W$491,,$C498)/$F$474)))</f>
        <v>0</v>
      </c>
      <c r="BE498" s="2">
        <f>IF($F$474="n/a",0,IF(BE$479&lt;=$C498,0,IF(BE$479&gt;($F$474+$C498),INDEX($D$491:$W$491,,$C498)-SUM($D498:BD498),INDEX($D$491:$W$491,,$C498)/$F$474)))</f>
        <v>0</v>
      </c>
      <c r="BF498" s="2">
        <f>IF($F$474="n/a",0,IF(BF$479&lt;=$C498,0,IF(BF$479&gt;($F$474+$C498),INDEX($D$491:$W$491,,$C498)-SUM($D498:BE498),INDEX($D$491:$W$491,,$C498)/$F$474)))</f>
        <v>0</v>
      </c>
      <c r="BG498" s="2">
        <f>IF($F$474="n/a",0,IF(BG$479&lt;=$C498,0,IF(BG$479&gt;($F$474+$C498),INDEX($D$491:$W$491,,$C498)-SUM($D498:BF498),INDEX($D$491:$W$491,,$C498)/$F$474)))</f>
        <v>0</v>
      </c>
      <c r="BH498" s="2">
        <f>IF($F$474="n/a",0,IF(BH$479&lt;=$C498,0,IF(BH$479&gt;($F$474+$C498),INDEX($D$491:$W$491,,$C498)-SUM($D498:BG498),INDEX($D$491:$W$491,,$C498)/$F$474)))</f>
        <v>0</v>
      </c>
      <c r="BI498" s="2">
        <f>IF($F$474="n/a",0,IF(BI$479&lt;=$C498,0,IF(BI$479&gt;($F$474+$C498),INDEX($D$491:$W$491,,$C498)-SUM($D498:BH498),INDEX($D$491:$W$491,,$C498)/$F$474)))</f>
        <v>0</v>
      </c>
      <c r="BJ498" s="2">
        <f>IF($F$474="n/a",0,IF(BJ$479&lt;=$C498,0,IF(BJ$479&gt;($F$474+$C498),INDEX($D$491:$W$491,,$C498)-SUM($D498:BI498),INDEX($D$491:$W$491,,$C498)/$F$474)))</f>
        <v>0</v>
      </c>
      <c r="BK498" s="2">
        <f>IF($F$474="n/a",0,IF(BK$479&lt;=$C498,0,IF(BK$479&gt;($F$474+$C498),INDEX($D$491:$W$491,,$C498)-SUM($D498:BJ498),INDEX($D$491:$W$491,,$C498)/$F$474)))</f>
        <v>0</v>
      </c>
      <c r="BL498" s="2">
        <f>IF($F$474="n/a",0,IF(BL$479&lt;=$C498,0,IF(BL$479&gt;($F$474+$C498),INDEX($D$491:$W$491,,$C498)-SUM($D498:BK498),INDEX($D$491:$W$491,,$C498)/$F$474)))</f>
        <v>0</v>
      </c>
      <c r="BM498" s="2">
        <f>IF($F$474="n/a",0,IF(BM$479&lt;=$C498,0,IF(BM$479&gt;($F$474+$C498),INDEX($D$491:$W$491,,$C498)-SUM($D498:BL498),INDEX($D$491:$W$491,,$C498)/$F$474)))</f>
        <v>0</v>
      </c>
      <c r="BN498" s="2">
        <f>IF($F$474="n/a",0,IF(BN$479&lt;=$C498,0,IF(BN$479&gt;($F$474+$C498),INDEX($D$491:$W$491,,$C498)-SUM($D498:BM498),INDEX($D$491:$W$491,,$C498)/$F$474)))</f>
        <v>0</v>
      </c>
      <c r="BO498" s="2">
        <f>IF($F$474="n/a",0,IF(BO$479&lt;=$C498,0,IF(BO$479&gt;($F$474+$C498),INDEX($D$491:$W$491,,$C498)-SUM($D498:BN498),INDEX($D$491:$W$491,,$C498)/$F$474)))</f>
        <v>0</v>
      </c>
      <c r="BP498" s="2">
        <f>IF($F$474="n/a",0,IF(BP$479&lt;=$C498,0,IF(BP$479&gt;($F$474+$C498),INDEX($D$491:$W$491,,$C498)-SUM($D498:BO498),INDEX($D$491:$W$491,,$C498)/$F$474)))</f>
        <v>0</v>
      </c>
      <c r="BQ498" s="2">
        <f>IF($F$474="n/a",0,IF(BQ$479&lt;=$C498,0,IF(BQ$479&gt;($F$474+$C498),INDEX($D$491:$W$491,,$C498)-SUM($D498:BP498),INDEX($D$491:$W$491,,$C498)/$F$474)))</f>
        <v>0</v>
      </c>
      <c r="BR498" s="2">
        <f>IF($F$474="n/a",0,IF(BR$479&lt;=$C498,0,IF(BR$479&gt;($F$474+$C498),INDEX($D$491:$W$491,,$C498)-SUM($D498:BQ498),INDEX($D$491:$W$491,,$C498)/$F$474)))</f>
        <v>0</v>
      </c>
      <c r="BS498" s="2">
        <f>IF($F$474="n/a",0,IF(BS$479&lt;=$C498,0,IF(BS$479&gt;($F$474+$C498),INDEX($D$491:$W$491,,$C498)-SUM($D498:BR498),INDEX($D$491:$W$491,,$C498)/$F$474)))</f>
        <v>0</v>
      </c>
    </row>
    <row r="499" spans="2:71">
      <c r="B499" s="24">
        <v>2016</v>
      </c>
      <c r="C499" s="24">
        <v>6</v>
      </c>
      <c r="E499" s="2">
        <f>IF($F$474="n/a",0,IF(E$479&lt;=$C499,0,IF(E$479&gt;($F$474+$C499),INDEX($D$491:$W$491,,$C499)-SUM($D499:D499),INDEX($D$491:$W$491,,$C499)/$F$474)))</f>
        <v>0</v>
      </c>
      <c r="F499" s="2">
        <f>IF($F$474="n/a",0,IF(F$479&lt;=$C499,0,IF(F$479&gt;($F$474+$C499),INDEX($D$491:$W$491,,$C499)-SUM($D499:E499),INDEX($D$491:$W$491,,$C499)/$F$474)))</f>
        <v>0</v>
      </c>
      <c r="G499" s="2">
        <f>IF($F$474="n/a",0,IF(G$479&lt;=$C499,0,IF(G$479&gt;($F$474+$C499),INDEX($D$491:$W$491,,$C499)-SUM($D499:F499),INDEX($D$491:$W$491,,$C499)/$F$474)))</f>
        <v>0</v>
      </c>
      <c r="H499" s="2">
        <f>IF($F$474="n/a",0,IF(H$479&lt;=$C499,0,IF(H$479&gt;($F$474+$C499),INDEX($D$491:$W$491,,$C499)-SUM($D499:G499),INDEX($D$491:$W$491,,$C499)/$F$474)))</f>
        <v>0</v>
      </c>
      <c r="I499" s="2">
        <f>IF($F$474="n/a",0,IF(I$479&lt;=$C499,0,IF(I$479&gt;($F$474+$C499),INDEX($D$491:$W$491,,$C499)-SUM($D499:H499),INDEX($D$491:$W$491,,$C499)/$F$474)))</f>
        <v>0</v>
      </c>
      <c r="J499" s="2">
        <f>IF($F$474="n/a",0,IF(J$479&lt;=$C499,0,IF(J$479&gt;($F$474+$C499),INDEX($D$491:$W$491,,$C499)-SUM($D499:I499),INDEX($D$491:$W$491,,$C499)/$F$474)))</f>
        <v>0</v>
      </c>
      <c r="K499" s="2">
        <f>IF($F$474="n/a",0,IF(K$479&lt;=$C499,0,IF(K$479&gt;($F$474+$C499),INDEX($D$491:$W$491,,$C499)-SUM($D499:J499),INDEX($D$491:$W$491,,$C499)/$F$474)))</f>
        <v>0</v>
      </c>
      <c r="L499" s="2">
        <f>IF($F$474="n/a",0,IF(L$479&lt;=$C499,0,IF(L$479&gt;($F$474+$C499),INDEX($D$491:$W$491,,$C499)-SUM($D499:K499),INDEX($D$491:$W$491,,$C499)/$F$474)))</f>
        <v>0</v>
      </c>
      <c r="M499" s="2">
        <f>IF($F$474="n/a",0,IF(M$479&lt;=$C499,0,IF(M$479&gt;($F$474+$C499),INDEX($D$491:$W$491,,$C499)-SUM($D499:L499),INDEX($D$491:$W$491,,$C499)/$F$474)))</f>
        <v>0</v>
      </c>
      <c r="N499" s="2">
        <f>IF($F$474="n/a",0,IF(N$479&lt;=$C499,0,IF(N$479&gt;($F$474+$C499),INDEX($D$491:$W$491,,$C499)-SUM($D499:M499),INDEX($D$491:$W$491,,$C499)/$F$474)))</f>
        <v>0</v>
      </c>
      <c r="O499" s="2">
        <f>IF($F$474="n/a",0,IF(O$479&lt;=$C499,0,IF(O$479&gt;($F$474+$C499),INDEX($D$491:$W$491,,$C499)-SUM($D499:N499),INDEX($D$491:$W$491,,$C499)/$F$474)))</f>
        <v>0</v>
      </c>
      <c r="P499" s="25">
        <f>IF($F$474="n/a",0,IF(P$479&lt;=$C499,0,IF(P$479&gt;($F$474+$C499),INDEX($D$491:$W$491,,$C499)-SUM($D499:O499),INDEX($D$491:$W$491,,$C499)/$F$474)))</f>
        <v>0</v>
      </c>
      <c r="Q499" s="2">
        <f>IF($F$474="n/a",0,IF(Q$479&lt;=$C499,0,IF(Q$479&gt;($F$474+$C499),INDEX($D$491:$W$491,,$C499)-SUM($D499:P499),INDEX($D$491:$W$491,,$C499)/$F$474)))</f>
        <v>0</v>
      </c>
      <c r="R499" s="2">
        <f>IF($F$474="n/a",0,IF(R$479&lt;=$C499,0,IF(R$479&gt;($F$474+$C499),INDEX($D$491:$W$491,,$C499)-SUM($D499:Q499),INDEX($D$491:$W$491,,$C499)/$F$474)))</f>
        <v>0</v>
      </c>
      <c r="S499" s="2">
        <f>IF($F$474="n/a",0,IF(S$479&lt;=$C499,0,IF(S$479&gt;($F$474+$C499),INDEX($D$491:$W$491,,$C499)-SUM($D499:R499),INDEX($D$491:$W$491,,$C499)/$F$474)))</f>
        <v>0</v>
      </c>
      <c r="T499" s="2">
        <f>IF($F$474="n/a",0,IF(T$479&lt;=$C499,0,IF(T$479&gt;($F$474+$C499),INDEX($D$491:$W$491,,$C499)-SUM($D499:S499),INDEX($D$491:$W$491,,$C499)/$F$474)))</f>
        <v>0</v>
      </c>
      <c r="U499" s="2">
        <f>IF($F$474="n/a",0,IF(U$479&lt;=$C499,0,IF(U$479&gt;($F$474+$C499),INDEX($D$491:$W$491,,$C499)-SUM($D499:T499),INDEX($D$491:$W$491,,$C499)/$F$474)))</f>
        <v>0</v>
      </c>
      <c r="V499" s="2">
        <f>IF($F$474="n/a",0,IF(V$479&lt;=$C499,0,IF(V$479&gt;($F$474+$C499),INDEX($D$491:$W$491,,$C499)-SUM($D499:U499),INDEX($D$491:$W$491,,$C499)/$F$474)))</f>
        <v>0</v>
      </c>
      <c r="W499" s="2">
        <f>IF($F$474="n/a",0,IF(W$479&lt;=$C499,0,IF(W$479&gt;($F$474+$C499),INDEX($D$491:$W$491,,$C499)-SUM($D499:V499),INDEX($D$491:$W$491,,$C499)/$F$474)))</f>
        <v>0</v>
      </c>
      <c r="X499" s="2">
        <f>IF($F$474="n/a",0,IF(X$479&lt;=$C499,0,IF(X$479&gt;($F$474+$C499),INDEX($D$491:$W$491,,$C499)-SUM($D499:W499),INDEX($D$491:$W$491,,$C499)/$F$474)))</f>
        <v>0</v>
      </c>
      <c r="Y499" s="2">
        <f>IF($F$474="n/a",0,IF(Y$479&lt;=$C499,0,IF(Y$479&gt;($F$474+$C499),INDEX($D$491:$W$491,,$C499)-SUM($D499:X499),INDEX($D$491:$W$491,,$C499)/$F$474)))</f>
        <v>0</v>
      </c>
      <c r="Z499" s="2">
        <f>IF($F$474="n/a",0,IF(Z$479&lt;=$C499,0,IF(Z$479&gt;($F$474+$C499),INDEX($D$491:$W$491,,$C499)-SUM($D499:Y499),INDEX($D$491:$W$491,,$C499)/$F$474)))</f>
        <v>0</v>
      </c>
      <c r="AA499" s="2">
        <f>IF($F$474="n/a",0,IF(AA$479&lt;=$C499,0,IF(AA$479&gt;($F$474+$C499),INDEX($D$491:$W$491,,$C499)-SUM($D499:Z499),INDEX($D$491:$W$491,,$C499)/$F$474)))</f>
        <v>0</v>
      </c>
      <c r="AB499" s="2">
        <f>IF($F$474="n/a",0,IF(AB$479&lt;=$C499,0,IF(AB$479&gt;($F$474+$C499),INDEX($D$491:$W$491,,$C499)-SUM($D499:AA499),INDEX($D$491:$W$491,,$C499)/$F$474)))</f>
        <v>0</v>
      </c>
      <c r="AC499" s="2">
        <f>IF($F$474="n/a",0,IF(AC$479&lt;=$C499,0,IF(AC$479&gt;($F$474+$C499),INDEX($D$491:$W$491,,$C499)-SUM($D499:AB499),INDEX($D$491:$W$491,,$C499)/$F$474)))</f>
        <v>0</v>
      </c>
      <c r="AD499" s="2">
        <f>IF($F$474="n/a",0,IF(AD$479&lt;=$C499,0,IF(AD$479&gt;($F$474+$C499),INDEX($D$491:$W$491,,$C499)-SUM($D499:AC499),INDEX($D$491:$W$491,,$C499)/$F$474)))</f>
        <v>0</v>
      </c>
      <c r="AE499" s="2">
        <f>IF($F$474="n/a",0,IF(AE$479&lt;=$C499,0,IF(AE$479&gt;($F$474+$C499),INDEX($D$491:$W$491,,$C499)-SUM($D499:AD499),INDEX($D$491:$W$491,,$C499)/$F$474)))</f>
        <v>0</v>
      </c>
      <c r="AF499" s="2">
        <f>IF($F$474="n/a",0,IF(AF$479&lt;=$C499,0,IF(AF$479&gt;($F$474+$C499),INDEX($D$491:$W$491,,$C499)-SUM($D499:AE499),INDEX($D$491:$W$491,,$C499)/$F$474)))</f>
        <v>0</v>
      </c>
      <c r="AG499" s="2">
        <f>IF($F$474="n/a",0,IF(AG$479&lt;=$C499,0,IF(AG$479&gt;($F$474+$C499),INDEX($D$491:$W$491,,$C499)-SUM($D499:AF499),INDEX($D$491:$W$491,,$C499)/$F$474)))</f>
        <v>0</v>
      </c>
      <c r="AH499" s="2">
        <f>IF($F$474="n/a",0,IF(AH$479&lt;=$C499,0,IF(AH$479&gt;($F$474+$C499),INDEX($D$491:$W$491,,$C499)-SUM($D499:AG499),INDEX($D$491:$W$491,,$C499)/$F$474)))</f>
        <v>0</v>
      </c>
      <c r="AI499" s="2">
        <f>IF($F$474="n/a",0,IF(AI$479&lt;=$C499,0,IF(AI$479&gt;($F$474+$C499),INDEX($D$491:$W$491,,$C499)-SUM($D499:AH499),INDEX($D$491:$W$491,,$C499)/$F$474)))</f>
        <v>0</v>
      </c>
      <c r="AJ499" s="2">
        <f>IF($F$474="n/a",0,IF(AJ$479&lt;=$C499,0,IF(AJ$479&gt;($F$474+$C499),INDEX($D$491:$W$491,,$C499)-SUM($D499:AI499),INDEX($D$491:$W$491,,$C499)/$F$474)))</f>
        <v>0</v>
      </c>
      <c r="AK499" s="2">
        <f>IF($F$474="n/a",0,IF(AK$479&lt;=$C499,0,IF(AK$479&gt;($F$474+$C499),INDEX($D$491:$W$491,,$C499)-SUM($D499:AJ499),INDEX($D$491:$W$491,,$C499)/$F$474)))</f>
        <v>0</v>
      </c>
      <c r="AL499" s="2">
        <f>IF($F$474="n/a",0,IF(AL$479&lt;=$C499,0,IF(AL$479&gt;($F$474+$C499),INDEX($D$491:$W$491,,$C499)-SUM($D499:AK499),INDEX($D$491:$W$491,,$C499)/$F$474)))</f>
        <v>0</v>
      </c>
      <c r="AM499" s="2">
        <f>IF($F$474="n/a",0,IF(AM$479&lt;=$C499,0,IF(AM$479&gt;($F$474+$C499),INDEX($D$491:$W$491,,$C499)-SUM($D499:AL499),INDEX($D$491:$W$491,,$C499)/$F$474)))</f>
        <v>0</v>
      </c>
      <c r="AN499" s="2">
        <f>IF($F$474="n/a",0,IF(AN$479&lt;=$C499,0,IF(AN$479&gt;($F$474+$C499),INDEX($D$491:$W$491,,$C499)-SUM($D499:AM499),INDEX($D$491:$W$491,,$C499)/$F$474)))</f>
        <v>0</v>
      </c>
      <c r="AO499" s="2">
        <f>IF($F$474="n/a",0,IF(AO$479&lt;=$C499,0,IF(AO$479&gt;($F$474+$C499),INDEX($D$491:$W$491,,$C499)-SUM($D499:AN499),INDEX($D$491:$W$491,,$C499)/$F$474)))</f>
        <v>0</v>
      </c>
      <c r="AP499" s="2">
        <f>IF($F$474="n/a",0,IF(AP$479&lt;=$C499,0,IF(AP$479&gt;($F$474+$C499),INDEX($D$491:$W$491,,$C499)-SUM($D499:AO499),INDEX($D$491:$W$491,,$C499)/$F$474)))</f>
        <v>0</v>
      </c>
      <c r="AQ499" s="2">
        <f>IF($F$474="n/a",0,IF(AQ$479&lt;=$C499,0,IF(AQ$479&gt;($F$474+$C499),INDEX($D$491:$W$491,,$C499)-SUM($D499:AP499),INDEX($D$491:$W$491,,$C499)/$F$474)))</f>
        <v>0</v>
      </c>
      <c r="AR499" s="2">
        <f>IF($F$474="n/a",0,IF(AR$479&lt;=$C499,0,IF(AR$479&gt;($F$474+$C499),INDEX($D$491:$W$491,,$C499)-SUM($D499:AQ499),INDEX($D$491:$W$491,,$C499)/$F$474)))</f>
        <v>0</v>
      </c>
      <c r="AS499" s="2">
        <f>IF($F$474="n/a",0,IF(AS$479&lt;=$C499,0,IF(AS$479&gt;($F$474+$C499),INDEX($D$491:$W$491,,$C499)-SUM($D499:AR499),INDEX($D$491:$W$491,,$C499)/$F$474)))</f>
        <v>0</v>
      </c>
      <c r="AT499" s="2">
        <f>IF($F$474="n/a",0,IF(AT$479&lt;=$C499,0,IF(AT$479&gt;($F$474+$C499),INDEX($D$491:$W$491,,$C499)-SUM($D499:AS499),INDEX($D$491:$W$491,,$C499)/$F$474)))</f>
        <v>0</v>
      </c>
      <c r="AU499" s="2">
        <f>IF($F$474="n/a",0,IF(AU$479&lt;=$C499,0,IF(AU$479&gt;($F$474+$C499),INDEX($D$491:$W$491,,$C499)-SUM($D499:AT499),INDEX($D$491:$W$491,,$C499)/$F$474)))</f>
        <v>0</v>
      </c>
      <c r="AV499" s="2">
        <f>IF($F$474="n/a",0,IF(AV$479&lt;=$C499,0,IF(AV$479&gt;($F$474+$C499),INDEX($D$491:$W$491,,$C499)-SUM($D499:AU499),INDEX($D$491:$W$491,,$C499)/$F$474)))</f>
        <v>0</v>
      </c>
      <c r="AW499" s="2">
        <f>IF($F$474="n/a",0,IF(AW$479&lt;=$C499,0,IF(AW$479&gt;($F$474+$C499),INDEX($D$491:$W$491,,$C499)-SUM($D499:AV499),INDEX($D$491:$W$491,,$C499)/$F$474)))</f>
        <v>0</v>
      </c>
      <c r="AX499" s="2">
        <f>IF($F$474="n/a",0,IF(AX$479&lt;=$C499,0,IF(AX$479&gt;($F$474+$C499),INDEX($D$491:$W$491,,$C499)-SUM($D499:AW499),INDEX($D$491:$W$491,,$C499)/$F$474)))</f>
        <v>0</v>
      </c>
      <c r="AY499" s="2">
        <f>IF($F$474="n/a",0,IF(AY$479&lt;=$C499,0,IF(AY$479&gt;($F$474+$C499),INDEX($D$491:$W$491,,$C499)-SUM($D499:AX499),INDEX($D$491:$W$491,,$C499)/$F$474)))</f>
        <v>0</v>
      </c>
      <c r="AZ499" s="2">
        <f>IF($F$474="n/a",0,IF(AZ$479&lt;=$C499,0,IF(AZ$479&gt;($F$474+$C499),INDEX($D$491:$W$491,,$C499)-SUM($D499:AY499),INDEX($D$491:$W$491,,$C499)/$F$474)))</f>
        <v>0</v>
      </c>
      <c r="BA499" s="2">
        <f>IF($F$474="n/a",0,IF(BA$479&lt;=$C499,0,IF(BA$479&gt;($F$474+$C499),INDEX($D$491:$W$491,,$C499)-SUM($D499:AZ499),INDEX($D$491:$W$491,,$C499)/$F$474)))</f>
        <v>0</v>
      </c>
      <c r="BB499" s="2">
        <f>IF($F$474="n/a",0,IF(BB$479&lt;=$C499,0,IF(BB$479&gt;($F$474+$C499),INDEX($D$491:$W$491,,$C499)-SUM($D499:BA499),INDEX($D$491:$W$491,,$C499)/$F$474)))</f>
        <v>0</v>
      </c>
      <c r="BC499" s="2">
        <f>IF($F$474="n/a",0,IF(BC$479&lt;=$C499,0,IF(BC$479&gt;($F$474+$C499),INDEX($D$491:$W$491,,$C499)-SUM($D499:BB499),INDEX($D$491:$W$491,,$C499)/$F$474)))</f>
        <v>0</v>
      </c>
      <c r="BD499" s="2">
        <f>IF($F$474="n/a",0,IF(BD$479&lt;=$C499,0,IF(BD$479&gt;($F$474+$C499),INDEX($D$491:$W$491,,$C499)-SUM($D499:BC499),INDEX($D$491:$W$491,,$C499)/$F$474)))</f>
        <v>0</v>
      </c>
      <c r="BE499" s="2">
        <f>IF($F$474="n/a",0,IF(BE$479&lt;=$C499,0,IF(BE$479&gt;($F$474+$C499),INDEX($D$491:$W$491,,$C499)-SUM($D499:BD499),INDEX($D$491:$W$491,,$C499)/$F$474)))</f>
        <v>0</v>
      </c>
      <c r="BF499" s="2">
        <f>IF($F$474="n/a",0,IF(BF$479&lt;=$C499,0,IF(BF$479&gt;($F$474+$C499),INDEX($D$491:$W$491,,$C499)-SUM($D499:BE499),INDEX($D$491:$W$491,,$C499)/$F$474)))</f>
        <v>0</v>
      </c>
      <c r="BG499" s="2">
        <f>IF($F$474="n/a",0,IF(BG$479&lt;=$C499,0,IF(BG$479&gt;($F$474+$C499),INDEX($D$491:$W$491,,$C499)-SUM($D499:BF499),INDEX($D$491:$W$491,,$C499)/$F$474)))</f>
        <v>0</v>
      </c>
      <c r="BH499" s="2">
        <f>IF($F$474="n/a",0,IF(BH$479&lt;=$C499,0,IF(BH$479&gt;($F$474+$C499),INDEX($D$491:$W$491,,$C499)-SUM($D499:BG499),INDEX($D$491:$W$491,,$C499)/$F$474)))</f>
        <v>0</v>
      </c>
      <c r="BI499" s="2">
        <f>IF($F$474="n/a",0,IF(BI$479&lt;=$C499,0,IF(BI$479&gt;($F$474+$C499),INDEX($D$491:$W$491,,$C499)-SUM($D499:BH499),INDEX($D$491:$W$491,,$C499)/$F$474)))</f>
        <v>0</v>
      </c>
      <c r="BJ499" s="2">
        <f>IF($F$474="n/a",0,IF(BJ$479&lt;=$C499,0,IF(BJ$479&gt;($F$474+$C499),INDEX($D$491:$W$491,,$C499)-SUM($D499:BI499),INDEX($D$491:$W$491,,$C499)/$F$474)))</f>
        <v>0</v>
      </c>
      <c r="BK499" s="2">
        <f>IF($F$474="n/a",0,IF(BK$479&lt;=$C499,0,IF(BK$479&gt;($F$474+$C499),INDEX($D$491:$W$491,,$C499)-SUM($D499:BJ499),INDEX($D$491:$W$491,,$C499)/$F$474)))</f>
        <v>0</v>
      </c>
      <c r="BL499" s="2">
        <f>IF($F$474="n/a",0,IF(BL$479&lt;=$C499,0,IF(BL$479&gt;($F$474+$C499),INDEX($D$491:$W$491,,$C499)-SUM($D499:BK499),INDEX($D$491:$W$491,,$C499)/$F$474)))</f>
        <v>0</v>
      </c>
      <c r="BM499" s="2">
        <f>IF($F$474="n/a",0,IF(BM$479&lt;=$C499,0,IF(BM$479&gt;($F$474+$C499),INDEX($D$491:$W$491,,$C499)-SUM($D499:BL499),INDEX($D$491:$W$491,,$C499)/$F$474)))</f>
        <v>0</v>
      </c>
      <c r="BN499" s="2">
        <f>IF($F$474="n/a",0,IF(BN$479&lt;=$C499,0,IF(BN$479&gt;($F$474+$C499),INDEX($D$491:$W$491,,$C499)-SUM($D499:BM499),INDEX($D$491:$W$491,,$C499)/$F$474)))</f>
        <v>0</v>
      </c>
      <c r="BO499" s="2">
        <f>IF($F$474="n/a",0,IF(BO$479&lt;=$C499,0,IF(BO$479&gt;($F$474+$C499),INDEX($D$491:$W$491,,$C499)-SUM($D499:BN499),INDEX($D$491:$W$491,,$C499)/$F$474)))</f>
        <v>0</v>
      </c>
      <c r="BP499" s="2">
        <f>IF($F$474="n/a",0,IF(BP$479&lt;=$C499,0,IF(BP$479&gt;($F$474+$C499),INDEX($D$491:$W$491,,$C499)-SUM($D499:BO499),INDEX($D$491:$W$491,,$C499)/$F$474)))</f>
        <v>0</v>
      </c>
      <c r="BQ499" s="2">
        <f>IF($F$474="n/a",0,IF(BQ$479&lt;=$C499,0,IF(BQ$479&gt;($F$474+$C499),INDEX($D$491:$W$491,,$C499)-SUM($D499:BP499),INDEX($D$491:$W$491,,$C499)/$F$474)))</f>
        <v>0</v>
      </c>
      <c r="BR499" s="2">
        <f>IF($F$474="n/a",0,IF(BR$479&lt;=$C499,0,IF(BR$479&gt;($F$474+$C499),INDEX($D$491:$W$491,,$C499)-SUM($D499:BQ499),INDEX($D$491:$W$491,,$C499)/$F$474)))</f>
        <v>0</v>
      </c>
      <c r="BS499" s="2">
        <f>IF($F$474="n/a",0,IF(BS$479&lt;=$C499,0,IF(BS$479&gt;($F$474+$C499),INDEX($D$491:$W$491,,$C499)-SUM($D499:BR499),INDEX($D$491:$W$491,,$C499)/$F$474)))</f>
        <v>0</v>
      </c>
    </row>
    <row r="500" spans="2:71">
      <c r="B500" s="24">
        <v>2017</v>
      </c>
      <c r="C500" s="24">
        <v>7</v>
      </c>
      <c r="E500" s="2">
        <f>IF($F$474="n/a",0,IF(E$479&lt;=$C500,0,IF(E$479&gt;($F$474+$C500),INDEX($D$491:$W$491,,$C500)-SUM($D500:D500),INDEX($D$491:$W$491,,$C500)/$F$474)))</f>
        <v>0</v>
      </c>
      <c r="F500" s="2">
        <f>IF($F$474="n/a",0,IF(F$479&lt;=$C500,0,IF(F$479&gt;($F$474+$C500),INDEX($D$491:$W$491,,$C500)-SUM($D500:E500),INDEX($D$491:$W$491,,$C500)/$F$474)))</f>
        <v>0</v>
      </c>
      <c r="G500" s="2">
        <f>IF($F$474="n/a",0,IF(G$479&lt;=$C500,0,IF(G$479&gt;($F$474+$C500),INDEX($D$491:$W$491,,$C500)-SUM($D500:F500),INDEX($D$491:$W$491,,$C500)/$F$474)))</f>
        <v>0</v>
      </c>
      <c r="H500" s="2">
        <f>IF($F$474="n/a",0,IF(H$479&lt;=$C500,0,IF(H$479&gt;($F$474+$C500),INDEX($D$491:$W$491,,$C500)-SUM($D500:G500),INDEX($D$491:$W$491,,$C500)/$F$474)))</f>
        <v>0</v>
      </c>
      <c r="I500" s="2">
        <f>IF($F$474="n/a",0,IF(I$479&lt;=$C500,0,IF(I$479&gt;($F$474+$C500),INDEX($D$491:$W$491,,$C500)-SUM($D500:H500),INDEX($D$491:$W$491,,$C500)/$F$474)))</f>
        <v>0</v>
      </c>
      <c r="J500" s="2">
        <f>IF($F$474="n/a",0,IF(J$479&lt;=$C500,0,IF(J$479&gt;($F$474+$C500),INDEX($D$491:$W$491,,$C500)-SUM($D500:I500),INDEX($D$491:$W$491,,$C500)/$F$474)))</f>
        <v>0</v>
      </c>
      <c r="K500" s="2">
        <f>IF($F$474="n/a",0,IF(K$479&lt;=$C500,0,IF(K$479&gt;($F$474+$C500),INDEX($D$491:$W$491,,$C500)-SUM($D500:J500),INDEX($D$491:$W$491,,$C500)/$F$474)))</f>
        <v>0</v>
      </c>
      <c r="L500" s="2">
        <f>IF($F$474="n/a",0,IF(L$479&lt;=$C500,0,IF(L$479&gt;($F$474+$C500),INDEX($D$491:$W$491,,$C500)-SUM($D500:K500),INDEX($D$491:$W$491,,$C500)/$F$474)))</f>
        <v>0</v>
      </c>
      <c r="M500" s="2">
        <f>IF($F$474="n/a",0,IF(M$479&lt;=$C500,0,IF(M$479&gt;($F$474+$C500),INDEX($D$491:$W$491,,$C500)-SUM($D500:L500),INDEX($D$491:$W$491,,$C500)/$F$474)))</f>
        <v>0</v>
      </c>
      <c r="N500" s="2">
        <f>IF($F$474="n/a",0,IF(N$479&lt;=$C500,0,IF(N$479&gt;($F$474+$C500),INDEX($D$491:$W$491,,$C500)-SUM($D500:M500),INDEX($D$491:$W$491,,$C500)/$F$474)))</f>
        <v>0</v>
      </c>
      <c r="O500" s="2">
        <f>IF($F$474="n/a",0,IF(O$479&lt;=$C500,0,IF(O$479&gt;($F$474+$C500),INDEX($D$491:$W$491,,$C500)-SUM($D500:N500),INDEX($D$491:$W$491,,$C500)/$F$474)))</f>
        <v>0</v>
      </c>
      <c r="P500" s="25">
        <f>IF($F$474="n/a",0,IF(P$479&lt;=$C500,0,IF(P$479&gt;($F$474+$C500),INDEX($D$491:$W$491,,$C500)-SUM($D500:O500),INDEX($D$491:$W$491,,$C500)/$F$474)))</f>
        <v>0</v>
      </c>
      <c r="Q500" s="2">
        <f>IF($F$474="n/a",0,IF(Q$479&lt;=$C500,0,IF(Q$479&gt;($F$474+$C500),INDEX($D$491:$W$491,,$C500)-SUM($D500:P500),INDEX($D$491:$W$491,,$C500)/$F$474)))</f>
        <v>0</v>
      </c>
      <c r="R500" s="2">
        <f>IF($F$474="n/a",0,IF(R$479&lt;=$C500,0,IF(R$479&gt;($F$474+$C500),INDEX($D$491:$W$491,,$C500)-SUM($D500:Q500),INDEX($D$491:$W$491,,$C500)/$F$474)))</f>
        <v>0</v>
      </c>
      <c r="S500" s="2">
        <f>IF($F$474="n/a",0,IF(S$479&lt;=$C500,0,IF(S$479&gt;($F$474+$C500),INDEX($D$491:$W$491,,$C500)-SUM($D500:R500),INDEX($D$491:$W$491,,$C500)/$F$474)))</f>
        <v>0</v>
      </c>
      <c r="T500" s="2">
        <f>IF($F$474="n/a",0,IF(T$479&lt;=$C500,0,IF(T$479&gt;($F$474+$C500),INDEX($D$491:$W$491,,$C500)-SUM($D500:S500),INDEX($D$491:$W$491,,$C500)/$F$474)))</f>
        <v>0</v>
      </c>
      <c r="U500" s="2">
        <f>IF($F$474="n/a",0,IF(U$479&lt;=$C500,0,IF(U$479&gt;($F$474+$C500),INDEX($D$491:$W$491,,$C500)-SUM($D500:T500),INDEX($D$491:$W$491,,$C500)/$F$474)))</f>
        <v>0</v>
      </c>
      <c r="V500" s="2">
        <f>IF($F$474="n/a",0,IF(V$479&lt;=$C500,0,IF(V$479&gt;($F$474+$C500),INDEX($D$491:$W$491,,$C500)-SUM($D500:U500),INDEX($D$491:$W$491,,$C500)/$F$474)))</f>
        <v>0</v>
      </c>
      <c r="W500" s="2">
        <f>IF($F$474="n/a",0,IF(W$479&lt;=$C500,0,IF(W$479&gt;($F$474+$C500),INDEX($D$491:$W$491,,$C500)-SUM($D500:V500),INDEX($D$491:$W$491,,$C500)/$F$474)))</f>
        <v>0</v>
      </c>
      <c r="X500" s="2">
        <f>IF($F$474="n/a",0,IF(X$479&lt;=$C500,0,IF(X$479&gt;($F$474+$C500),INDEX($D$491:$W$491,,$C500)-SUM($D500:W500),INDEX($D$491:$W$491,,$C500)/$F$474)))</f>
        <v>0</v>
      </c>
      <c r="Y500" s="2">
        <f>IF($F$474="n/a",0,IF(Y$479&lt;=$C500,0,IF(Y$479&gt;($F$474+$C500),INDEX($D$491:$W$491,,$C500)-SUM($D500:X500),INDEX($D$491:$W$491,,$C500)/$F$474)))</f>
        <v>0</v>
      </c>
      <c r="Z500" s="2">
        <f>IF($F$474="n/a",0,IF(Z$479&lt;=$C500,0,IF(Z$479&gt;($F$474+$C500),INDEX($D$491:$W$491,,$C500)-SUM($D500:Y500),INDEX($D$491:$W$491,,$C500)/$F$474)))</f>
        <v>0</v>
      </c>
      <c r="AA500" s="2">
        <f>IF($F$474="n/a",0,IF(AA$479&lt;=$C500,0,IF(AA$479&gt;($F$474+$C500),INDEX($D$491:$W$491,,$C500)-SUM($D500:Z500),INDEX($D$491:$W$491,,$C500)/$F$474)))</f>
        <v>0</v>
      </c>
      <c r="AB500" s="2">
        <f>IF($F$474="n/a",0,IF(AB$479&lt;=$C500,0,IF(AB$479&gt;($F$474+$C500),INDEX($D$491:$W$491,,$C500)-SUM($D500:AA500),INDEX($D$491:$W$491,,$C500)/$F$474)))</f>
        <v>0</v>
      </c>
      <c r="AC500" s="2">
        <f>IF($F$474="n/a",0,IF(AC$479&lt;=$C500,0,IF(AC$479&gt;($F$474+$C500),INDEX($D$491:$W$491,,$C500)-SUM($D500:AB500),INDEX($D$491:$W$491,,$C500)/$F$474)))</f>
        <v>0</v>
      </c>
      <c r="AD500" s="2">
        <f>IF($F$474="n/a",0,IF(AD$479&lt;=$C500,0,IF(AD$479&gt;($F$474+$C500),INDEX($D$491:$W$491,,$C500)-SUM($D500:AC500),INDEX($D$491:$W$491,,$C500)/$F$474)))</f>
        <v>0</v>
      </c>
      <c r="AE500" s="2">
        <f>IF($F$474="n/a",0,IF(AE$479&lt;=$C500,0,IF(AE$479&gt;($F$474+$C500),INDEX($D$491:$W$491,,$C500)-SUM($D500:AD500),INDEX($D$491:$W$491,,$C500)/$F$474)))</f>
        <v>0</v>
      </c>
      <c r="AF500" s="2">
        <f>IF($F$474="n/a",0,IF(AF$479&lt;=$C500,0,IF(AF$479&gt;($F$474+$C500),INDEX($D$491:$W$491,,$C500)-SUM($D500:AE500),INDEX($D$491:$W$491,,$C500)/$F$474)))</f>
        <v>0</v>
      </c>
      <c r="AG500" s="2">
        <f>IF($F$474="n/a",0,IF(AG$479&lt;=$C500,0,IF(AG$479&gt;($F$474+$C500),INDEX($D$491:$W$491,,$C500)-SUM($D500:AF500),INDEX($D$491:$W$491,,$C500)/$F$474)))</f>
        <v>0</v>
      </c>
      <c r="AH500" s="2">
        <f>IF($F$474="n/a",0,IF(AH$479&lt;=$C500,0,IF(AH$479&gt;($F$474+$C500),INDEX($D$491:$W$491,,$C500)-SUM($D500:AG500),INDEX($D$491:$W$491,,$C500)/$F$474)))</f>
        <v>0</v>
      </c>
      <c r="AI500" s="2">
        <f>IF($F$474="n/a",0,IF(AI$479&lt;=$C500,0,IF(AI$479&gt;($F$474+$C500),INDEX($D$491:$W$491,,$C500)-SUM($D500:AH500),INDEX($D$491:$W$491,,$C500)/$F$474)))</f>
        <v>0</v>
      </c>
      <c r="AJ500" s="2">
        <f>IF($F$474="n/a",0,IF(AJ$479&lt;=$C500,0,IF(AJ$479&gt;($F$474+$C500),INDEX($D$491:$W$491,,$C500)-SUM($D500:AI500),INDEX($D$491:$W$491,,$C500)/$F$474)))</f>
        <v>0</v>
      </c>
      <c r="AK500" s="2">
        <f>IF($F$474="n/a",0,IF(AK$479&lt;=$C500,0,IF(AK$479&gt;($F$474+$C500),INDEX($D$491:$W$491,,$C500)-SUM($D500:AJ500),INDEX($D$491:$W$491,,$C500)/$F$474)))</f>
        <v>0</v>
      </c>
      <c r="AL500" s="2">
        <f>IF($F$474="n/a",0,IF(AL$479&lt;=$C500,0,IF(AL$479&gt;($F$474+$C500),INDEX($D$491:$W$491,,$C500)-SUM($D500:AK500),INDEX($D$491:$W$491,,$C500)/$F$474)))</f>
        <v>0</v>
      </c>
      <c r="AM500" s="2">
        <f>IF($F$474="n/a",0,IF(AM$479&lt;=$C500,0,IF(AM$479&gt;($F$474+$C500),INDEX($D$491:$W$491,,$C500)-SUM($D500:AL500),INDEX($D$491:$W$491,,$C500)/$F$474)))</f>
        <v>0</v>
      </c>
      <c r="AN500" s="2">
        <f>IF($F$474="n/a",0,IF(AN$479&lt;=$C500,0,IF(AN$479&gt;($F$474+$C500),INDEX($D$491:$W$491,,$C500)-SUM($D500:AM500),INDEX($D$491:$W$491,,$C500)/$F$474)))</f>
        <v>0</v>
      </c>
      <c r="AO500" s="2">
        <f>IF($F$474="n/a",0,IF(AO$479&lt;=$C500,0,IF(AO$479&gt;($F$474+$C500),INDEX($D$491:$W$491,,$C500)-SUM($D500:AN500),INDEX($D$491:$W$491,,$C500)/$F$474)))</f>
        <v>0</v>
      </c>
      <c r="AP500" s="2">
        <f>IF($F$474="n/a",0,IF(AP$479&lt;=$C500,0,IF(AP$479&gt;($F$474+$C500),INDEX($D$491:$W$491,,$C500)-SUM($D500:AO500),INDEX($D$491:$W$491,,$C500)/$F$474)))</f>
        <v>0</v>
      </c>
      <c r="AQ500" s="2">
        <f>IF($F$474="n/a",0,IF(AQ$479&lt;=$C500,0,IF(AQ$479&gt;($F$474+$C500),INDEX($D$491:$W$491,,$C500)-SUM($D500:AP500),INDEX($D$491:$W$491,,$C500)/$F$474)))</f>
        <v>0</v>
      </c>
      <c r="AR500" s="2">
        <f>IF($F$474="n/a",0,IF(AR$479&lt;=$C500,0,IF(AR$479&gt;($F$474+$C500),INDEX($D$491:$W$491,,$C500)-SUM($D500:AQ500),INDEX($D$491:$W$491,,$C500)/$F$474)))</f>
        <v>0</v>
      </c>
      <c r="AS500" s="2">
        <f>IF($F$474="n/a",0,IF(AS$479&lt;=$C500,0,IF(AS$479&gt;($F$474+$C500),INDEX($D$491:$W$491,,$C500)-SUM($D500:AR500),INDEX($D$491:$W$491,,$C500)/$F$474)))</f>
        <v>0</v>
      </c>
      <c r="AT500" s="2">
        <f>IF($F$474="n/a",0,IF(AT$479&lt;=$C500,0,IF(AT$479&gt;($F$474+$C500),INDEX($D$491:$W$491,,$C500)-SUM($D500:AS500),INDEX($D$491:$W$491,,$C500)/$F$474)))</f>
        <v>0</v>
      </c>
      <c r="AU500" s="2">
        <f>IF($F$474="n/a",0,IF(AU$479&lt;=$C500,0,IF(AU$479&gt;($F$474+$C500),INDEX($D$491:$W$491,,$C500)-SUM($D500:AT500),INDEX($D$491:$W$491,,$C500)/$F$474)))</f>
        <v>0</v>
      </c>
      <c r="AV500" s="2">
        <f>IF($F$474="n/a",0,IF(AV$479&lt;=$C500,0,IF(AV$479&gt;($F$474+$C500),INDEX($D$491:$W$491,,$C500)-SUM($D500:AU500),INDEX($D$491:$W$491,,$C500)/$F$474)))</f>
        <v>0</v>
      </c>
      <c r="AW500" s="2">
        <f>IF($F$474="n/a",0,IF(AW$479&lt;=$C500,0,IF(AW$479&gt;($F$474+$C500),INDEX($D$491:$W$491,,$C500)-SUM($D500:AV500),INDEX($D$491:$W$491,,$C500)/$F$474)))</f>
        <v>0</v>
      </c>
      <c r="AX500" s="2">
        <f>IF($F$474="n/a",0,IF(AX$479&lt;=$C500,0,IF(AX$479&gt;($F$474+$C500),INDEX($D$491:$W$491,,$C500)-SUM($D500:AW500),INDEX($D$491:$W$491,,$C500)/$F$474)))</f>
        <v>0</v>
      </c>
      <c r="AY500" s="2">
        <f>IF($F$474="n/a",0,IF(AY$479&lt;=$C500,0,IF(AY$479&gt;($F$474+$C500),INDEX($D$491:$W$491,,$C500)-SUM($D500:AX500),INDEX($D$491:$W$491,,$C500)/$F$474)))</f>
        <v>0</v>
      </c>
      <c r="AZ500" s="2">
        <f>IF($F$474="n/a",0,IF(AZ$479&lt;=$C500,0,IF(AZ$479&gt;($F$474+$C500),INDEX($D$491:$W$491,,$C500)-SUM($D500:AY500),INDEX($D$491:$W$491,,$C500)/$F$474)))</f>
        <v>0</v>
      </c>
      <c r="BA500" s="2">
        <f>IF($F$474="n/a",0,IF(BA$479&lt;=$C500,0,IF(BA$479&gt;($F$474+$C500),INDEX($D$491:$W$491,,$C500)-SUM($D500:AZ500),INDEX($D$491:$W$491,,$C500)/$F$474)))</f>
        <v>0</v>
      </c>
      <c r="BB500" s="2">
        <f>IF($F$474="n/a",0,IF(BB$479&lt;=$C500,0,IF(BB$479&gt;($F$474+$C500),INDEX($D$491:$W$491,,$C500)-SUM($D500:BA500),INDEX($D$491:$W$491,,$C500)/$F$474)))</f>
        <v>0</v>
      </c>
      <c r="BC500" s="2">
        <f>IF($F$474="n/a",0,IF(BC$479&lt;=$C500,0,IF(BC$479&gt;($F$474+$C500),INDEX($D$491:$W$491,,$C500)-SUM($D500:BB500),INDEX($D$491:$W$491,,$C500)/$F$474)))</f>
        <v>0</v>
      </c>
      <c r="BD500" s="2">
        <f>IF($F$474="n/a",0,IF(BD$479&lt;=$C500,0,IF(BD$479&gt;($F$474+$C500),INDEX($D$491:$W$491,,$C500)-SUM($D500:BC500),INDEX($D$491:$W$491,,$C500)/$F$474)))</f>
        <v>0</v>
      </c>
      <c r="BE500" s="2">
        <f>IF($F$474="n/a",0,IF(BE$479&lt;=$C500,0,IF(BE$479&gt;($F$474+$C500),INDEX($D$491:$W$491,,$C500)-SUM($D500:BD500),INDEX($D$491:$W$491,,$C500)/$F$474)))</f>
        <v>0</v>
      </c>
      <c r="BF500" s="2">
        <f>IF($F$474="n/a",0,IF(BF$479&lt;=$C500,0,IF(BF$479&gt;($F$474+$C500),INDEX($D$491:$W$491,,$C500)-SUM($D500:BE500),INDEX($D$491:$W$491,,$C500)/$F$474)))</f>
        <v>0</v>
      </c>
      <c r="BG500" s="2">
        <f>IF($F$474="n/a",0,IF(BG$479&lt;=$C500,0,IF(BG$479&gt;($F$474+$C500),INDEX($D$491:$W$491,,$C500)-SUM($D500:BF500),INDEX($D$491:$W$491,,$C500)/$F$474)))</f>
        <v>0</v>
      </c>
      <c r="BH500" s="2">
        <f>IF($F$474="n/a",0,IF(BH$479&lt;=$C500,0,IF(BH$479&gt;($F$474+$C500),INDEX($D$491:$W$491,,$C500)-SUM($D500:BG500),INDEX($D$491:$W$491,,$C500)/$F$474)))</f>
        <v>0</v>
      </c>
      <c r="BI500" s="2">
        <f>IF($F$474="n/a",0,IF(BI$479&lt;=$C500,0,IF(BI$479&gt;($F$474+$C500),INDEX($D$491:$W$491,,$C500)-SUM($D500:BH500),INDEX($D$491:$W$491,,$C500)/$F$474)))</f>
        <v>0</v>
      </c>
      <c r="BJ500" s="2">
        <f>IF($F$474="n/a",0,IF(BJ$479&lt;=$C500,0,IF(BJ$479&gt;($F$474+$C500),INDEX($D$491:$W$491,,$C500)-SUM($D500:BI500),INDEX($D$491:$W$491,,$C500)/$F$474)))</f>
        <v>0</v>
      </c>
      <c r="BK500" s="2">
        <f>IF($F$474="n/a",0,IF(BK$479&lt;=$C500,0,IF(BK$479&gt;($F$474+$C500),INDEX($D$491:$W$491,,$C500)-SUM($D500:BJ500),INDEX($D$491:$W$491,,$C500)/$F$474)))</f>
        <v>0</v>
      </c>
      <c r="BL500" s="2">
        <f>IF($F$474="n/a",0,IF(BL$479&lt;=$C500,0,IF(BL$479&gt;($F$474+$C500),INDEX($D$491:$W$491,,$C500)-SUM($D500:BK500),INDEX($D$491:$W$491,,$C500)/$F$474)))</f>
        <v>0</v>
      </c>
      <c r="BM500" s="2">
        <f>IF($F$474="n/a",0,IF(BM$479&lt;=$C500,0,IF(BM$479&gt;($F$474+$C500),INDEX($D$491:$W$491,,$C500)-SUM($D500:BL500),INDEX($D$491:$W$491,,$C500)/$F$474)))</f>
        <v>0</v>
      </c>
      <c r="BN500" s="2">
        <f>IF($F$474="n/a",0,IF(BN$479&lt;=$C500,0,IF(BN$479&gt;($F$474+$C500),INDEX($D$491:$W$491,,$C500)-SUM($D500:BM500),INDEX($D$491:$W$491,,$C500)/$F$474)))</f>
        <v>0</v>
      </c>
      <c r="BO500" s="2">
        <f>IF($F$474="n/a",0,IF(BO$479&lt;=$C500,0,IF(BO$479&gt;($F$474+$C500),INDEX($D$491:$W$491,,$C500)-SUM($D500:BN500),INDEX($D$491:$W$491,,$C500)/$F$474)))</f>
        <v>0</v>
      </c>
      <c r="BP500" s="2">
        <f>IF($F$474="n/a",0,IF(BP$479&lt;=$C500,0,IF(BP$479&gt;($F$474+$C500),INDEX($D$491:$W$491,,$C500)-SUM($D500:BO500),INDEX($D$491:$W$491,,$C500)/$F$474)))</f>
        <v>0</v>
      </c>
      <c r="BQ500" s="2">
        <f>IF($F$474="n/a",0,IF(BQ$479&lt;=$C500,0,IF(BQ$479&gt;($F$474+$C500),INDEX($D$491:$W$491,,$C500)-SUM($D500:BP500),INDEX($D$491:$W$491,,$C500)/$F$474)))</f>
        <v>0</v>
      </c>
      <c r="BR500" s="2">
        <f>IF($F$474="n/a",0,IF(BR$479&lt;=$C500,0,IF(BR$479&gt;($F$474+$C500),INDEX($D$491:$W$491,,$C500)-SUM($D500:BQ500),INDEX($D$491:$W$491,,$C500)/$F$474)))</f>
        <v>0</v>
      </c>
      <c r="BS500" s="2">
        <f>IF($F$474="n/a",0,IF(BS$479&lt;=$C500,0,IF(BS$479&gt;($F$474+$C500),INDEX($D$491:$W$491,,$C500)-SUM($D500:BR500),INDEX($D$491:$W$491,,$C500)/$F$474)))</f>
        <v>0</v>
      </c>
    </row>
    <row r="501" spans="2:71">
      <c r="B501" s="24">
        <v>2018</v>
      </c>
      <c r="C501" s="24">
        <v>8</v>
      </c>
      <c r="E501" s="2">
        <f>IF($F$474="n/a",0,IF(E$479&lt;=$C501,0,IF(E$479&gt;($F$474+$C501),INDEX($D$491:$W$491,,$C501)-SUM($D501:D501),INDEX($D$491:$W$491,,$C501)/$F$474)))</f>
        <v>0</v>
      </c>
      <c r="F501" s="2">
        <f>IF($F$474="n/a",0,IF(F$479&lt;=$C501,0,IF(F$479&gt;($F$474+$C501),INDEX($D$491:$W$491,,$C501)-SUM($D501:E501),INDEX($D$491:$W$491,,$C501)/$F$474)))</f>
        <v>0</v>
      </c>
      <c r="G501" s="2">
        <f>IF($F$474="n/a",0,IF(G$479&lt;=$C501,0,IF(G$479&gt;($F$474+$C501),INDEX($D$491:$W$491,,$C501)-SUM($D501:F501),INDEX($D$491:$W$491,,$C501)/$F$474)))</f>
        <v>0</v>
      </c>
      <c r="H501" s="2">
        <f>IF($F$474="n/a",0,IF(H$479&lt;=$C501,0,IF(H$479&gt;($F$474+$C501),INDEX($D$491:$W$491,,$C501)-SUM($D501:G501),INDEX($D$491:$W$491,,$C501)/$F$474)))</f>
        <v>0</v>
      </c>
      <c r="I501" s="2">
        <f>IF($F$474="n/a",0,IF(I$479&lt;=$C501,0,IF(I$479&gt;($F$474+$C501),INDEX($D$491:$W$491,,$C501)-SUM($D501:H501),INDEX($D$491:$W$491,,$C501)/$F$474)))</f>
        <v>0</v>
      </c>
      <c r="J501" s="2">
        <f>IF($F$474="n/a",0,IF(J$479&lt;=$C501,0,IF(J$479&gt;($F$474+$C501),INDEX($D$491:$W$491,,$C501)-SUM($D501:I501),INDEX($D$491:$W$491,,$C501)/$F$474)))</f>
        <v>0</v>
      </c>
      <c r="K501" s="2">
        <f>IF($F$474="n/a",0,IF(K$479&lt;=$C501,0,IF(K$479&gt;($F$474+$C501),INDEX($D$491:$W$491,,$C501)-SUM($D501:J501),INDEX($D$491:$W$491,,$C501)/$F$474)))</f>
        <v>0</v>
      </c>
      <c r="L501" s="2">
        <f>IF($F$474="n/a",0,IF(L$479&lt;=$C501,0,IF(L$479&gt;($F$474+$C501),INDEX($D$491:$W$491,,$C501)-SUM($D501:K501),INDEX($D$491:$W$491,,$C501)/$F$474)))</f>
        <v>0</v>
      </c>
      <c r="M501" s="2">
        <f>IF($F$474="n/a",0,IF(M$479&lt;=$C501,0,IF(M$479&gt;($F$474+$C501),INDEX($D$491:$W$491,,$C501)-SUM($D501:L501),INDEX($D$491:$W$491,,$C501)/$F$474)))</f>
        <v>0</v>
      </c>
      <c r="N501" s="2">
        <f>IF($F$474="n/a",0,IF(N$479&lt;=$C501,0,IF(N$479&gt;($F$474+$C501),INDEX($D$491:$W$491,,$C501)-SUM($D501:M501),INDEX($D$491:$W$491,,$C501)/$F$474)))</f>
        <v>0</v>
      </c>
      <c r="O501" s="2">
        <f>IF($F$474="n/a",0,IF(O$479&lt;=$C501,0,IF(O$479&gt;($F$474+$C501),INDEX($D$491:$W$491,,$C501)-SUM($D501:N501),INDEX($D$491:$W$491,,$C501)/$F$474)))</f>
        <v>0</v>
      </c>
      <c r="P501" s="25">
        <f>IF($F$474="n/a",0,IF(P$479&lt;=$C501,0,IF(P$479&gt;($F$474+$C501),INDEX($D$491:$W$491,,$C501)-SUM($D501:O501),INDEX($D$491:$W$491,,$C501)/$F$474)))</f>
        <v>0</v>
      </c>
      <c r="Q501" s="2">
        <f>IF($F$474="n/a",0,IF(Q$479&lt;=$C501,0,IF(Q$479&gt;($F$474+$C501),INDEX($D$491:$W$491,,$C501)-SUM($D501:P501),INDEX($D$491:$W$491,,$C501)/$F$474)))</f>
        <v>0</v>
      </c>
      <c r="R501" s="2">
        <f>IF($F$474="n/a",0,IF(R$479&lt;=$C501,0,IF(R$479&gt;($F$474+$C501),INDEX($D$491:$W$491,,$C501)-SUM($D501:Q501),INDEX($D$491:$W$491,,$C501)/$F$474)))</f>
        <v>0</v>
      </c>
      <c r="S501" s="2">
        <f>IF($F$474="n/a",0,IF(S$479&lt;=$C501,0,IF(S$479&gt;($F$474+$C501),INDEX($D$491:$W$491,,$C501)-SUM($D501:R501),INDEX($D$491:$W$491,,$C501)/$F$474)))</f>
        <v>0</v>
      </c>
      <c r="T501" s="2">
        <f>IF($F$474="n/a",0,IF(T$479&lt;=$C501,0,IF(T$479&gt;($F$474+$C501),INDEX($D$491:$W$491,,$C501)-SUM($D501:S501),INDEX($D$491:$W$491,,$C501)/$F$474)))</f>
        <v>0</v>
      </c>
      <c r="U501" s="2">
        <f>IF($F$474="n/a",0,IF(U$479&lt;=$C501,0,IF(U$479&gt;($F$474+$C501),INDEX($D$491:$W$491,,$C501)-SUM($D501:T501),INDEX($D$491:$W$491,,$C501)/$F$474)))</f>
        <v>0</v>
      </c>
      <c r="V501" s="2">
        <f>IF($F$474="n/a",0,IF(V$479&lt;=$C501,0,IF(V$479&gt;($F$474+$C501),INDEX($D$491:$W$491,,$C501)-SUM($D501:U501),INDEX($D$491:$W$491,,$C501)/$F$474)))</f>
        <v>0</v>
      </c>
      <c r="W501" s="2">
        <f>IF($F$474="n/a",0,IF(W$479&lt;=$C501,0,IF(W$479&gt;($F$474+$C501),INDEX($D$491:$W$491,,$C501)-SUM($D501:V501),INDEX($D$491:$W$491,,$C501)/$F$474)))</f>
        <v>0</v>
      </c>
      <c r="X501" s="2">
        <f>IF($F$474="n/a",0,IF(X$479&lt;=$C501,0,IF(X$479&gt;($F$474+$C501),INDEX($D$491:$W$491,,$C501)-SUM($D501:W501),INDEX($D$491:$W$491,,$C501)/$F$474)))</f>
        <v>0</v>
      </c>
      <c r="Y501" s="2">
        <f>IF($F$474="n/a",0,IF(Y$479&lt;=$C501,0,IF(Y$479&gt;($F$474+$C501),INDEX($D$491:$W$491,,$C501)-SUM($D501:X501),INDEX($D$491:$W$491,,$C501)/$F$474)))</f>
        <v>0</v>
      </c>
      <c r="Z501" s="2">
        <f>IF($F$474="n/a",0,IF(Z$479&lt;=$C501,0,IF(Z$479&gt;($F$474+$C501),INDEX($D$491:$W$491,,$C501)-SUM($D501:Y501),INDEX($D$491:$W$491,,$C501)/$F$474)))</f>
        <v>0</v>
      </c>
      <c r="AA501" s="2">
        <f>IF($F$474="n/a",0,IF(AA$479&lt;=$C501,0,IF(AA$479&gt;($F$474+$C501),INDEX($D$491:$W$491,,$C501)-SUM($D501:Z501),INDEX($D$491:$W$491,,$C501)/$F$474)))</f>
        <v>0</v>
      </c>
      <c r="AB501" s="2">
        <f>IF($F$474="n/a",0,IF(AB$479&lt;=$C501,0,IF(AB$479&gt;($F$474+$C501),INDEX($D$491:$W$491,,$C501)-SUM($D501:AA501),INDEX($D$491:$W$491,,$C501)/$F$474)))</f>
        <v>0</v>
      </c>
      <c r="AC501" s="2">
        <f>IF($F$474="n/a",0,IF(AC$479&lt;=$C501,0,IF(AC$479&gt;($F$474+$C501),INDEX($D$491:$W$491,,$C501)-SUM($D501:AB501),INDEX($D$491:$W$491,,$C501)/$F$474)))</f>
        <v>0</v>
      </c>
      <c r="AD501" s="2">
        <f>IF($F$474="n/a",0,IF(AD$479&lt;=$C501,0,IF(AD$479&gt;($F$474+$C501),INDEX($D$491:$W$491,,$C501)-SUM($D501:AC501),INDEX($D$491:$W$491,,$C501)/$F$474)))</f>
        <v>0</v>
      </c>
      <c r="AE501" s="2">
        <f>IF($F$474="n/a",0,IF(AE$479&lt;=$C501,0,IF(AE$479&gt;($F$474+$C501),INDEX($D$491:$W$491,,$C501)-SUM($D501:AD501),INDEX($D$491:$W$491,,$C501)/$F$474)))</f>
        <v>0</v>
      </c>
      <c r="AF501" s="2">
        <f>IF($F$474="n/a",0,IF(AF$479&lt;=$C501,0,IF(AF$479&gt;($F$474+$C501),INDEX($D$491:$W$491,,$C501)-SUM($D501:AE501),INDEX($D$491:$W$491,,$C501)/$F$474)))</f>
        <v>0</v>
      </c>
      <c r="AG501" s="2">
        <f>IF($F$474="n/a",0,IF(AG$479&lt;=$C501,0,IF(AG$479&gt;($F$474+$C501),INDEX($D$491:$W$491,,$C501)-SUM($D501:AF501),INDEX($D$491:$W$491,,$C501)/$F$474)))</f>
        <v>0</v>
      </c>
      <c r="AH501" s="2">
        <f>IF($F$474="n/a",0,IF(AH$479&lt;=$C501,0,IF(AH$479&gt;($F$474+$C501),INDEX($D$491:$W$491,,$C501)-SUM($D501:AG501),INDEX($D$491:$W$491,,$C501)/$F$474)))</f>
        <v>0</v>
      </c>
      <c r="AI501" s="2">
        <f>IF($F$474="n/a",0,IF(AI$479&lt;=$C501,0,IF(AI$479&gt;($F$474+$C501),INDEX($D$491:$W$491,,$C501)-SUM($D501:AH501),INDEX($D$491:$W$491,,$C501)/$F$474)))</f>
        <v>0</v>
      </c>
      <c r="AJ501" s="2">
        <f>IF($F$474="n/a",0,IF(AJ$479&lt;=$C501,0,IF(AJ$479&gt;($F$474+$C501),INDEX($D$491:$W$491,,$C501)-SUM($D501:AI501),INDEX($D$491:$W$491,,$C501)/$F$474)))</f>
        <v>0</v>
      </c>
      <c r="AK501" s="2">
        <f>IF($F$474="n/a",0,IF(AK$479&lt;=$C501,0,IF(AK$479&gt;($F$474+$C501),INDEX($D$491:$W$491,,$C501)-SUM($D501:AJ501),INDEX($D$491:$W$491,,$C501)/$F$474)))</f>
        <v>0</v>
      </c>
      <c r="AL501" s="2">
        <f>IF($F$474="n/a",0,IF(AL$479&lt;=$C501,0,IF(AL$479&gt;($F$474+$C501),INDEX($D$491:$W$491,,$C501)-SUM($D501:AK501),INDEX($D$491:$W$491,,$C501)/$F$474)))</f>
        <v>0</v>
      </c>
      <c r="AM501" s="2">
        <f>IF($F$474="n/a",0,IF(AM$479&lt;=$C501,0,IF(AM$479&gt;($F$474+$C501),INDEX($D$491:$W$491,,$C501)-SUM($D501:AL501),INDEX($D$491:$W$491,,$C501)/$F$474)))</f>
        <v>0</v>
      </c>
      <c r="AN501" s="2">
        <f>IF($F$474="n/a",0,IF(AN$479&lt;=$C501,0,IF(AN$479&gt;($F$474+$C501),INDEX($D$491:$W$491,,$C501)-SUM($D501:AM501),INDEX($D$491:$W$491,,$C501)/$F$474)))</f>
        <v>0</v>
      </c>
      <c r="AO501" s="2">
        <f>IF($F$474="n/a",0,IF(AO$479&lt;=$C501,0,IF(AO$479&gt;($F$474+$C501),INDEX($D$491:$W$491,,$C501)-SUM($D501:AN501),INDEX($D$491:$W$491,,$C501)/$F$474)))</f>
        <v>0</v>
      </c>
      <c r="AP501" s="2">
        <f>IF($F$474="n/a",0,IF(AP$479&lt;=$C501,0,IF(AP$479&gt;($F$474+$C501),INDEX($D$491:$W$491,,$C501)-SUM($D501:AO501),INDEX($D$491:$W$491,,$C501)/$F$474)))</f>
        <v>0</v>
      </c>
      <c r="AQ501" s="2">
        <f>IF($F$474="n/a",0,IF(AQ$479&lt;=$C501,0,IF(AQ$479&gt;($F$474+$C501),INDEX($D$491:$W$491,,$C501)-SUM($D501:AP501),INDEX($D$491:$W$491,,$C501)/$F$474)))</f>
        <v>0</v>
      </c>
      <c r="AR501" s="2">
        <f>IF($F$474="n/a",0,IF(AR$479&lt;=$C501,0,IF(AR$479&gt;($F$474+$C501),INDEX($D$491:$W$491,,$C501)-SUM($D501:AQ501),INDEX($D$491:$W$491,,$C501)/$F$474)))</f>
        <v>0</v>
      </c>
      <c r="AS501" s="2">
        <f>IF($F$474="n/a",0,IF(AS$479&lt;=$C501,0,IF(AS$479&gt;($F$474+$C501),INDEX($D$491:$W$491,,$C501)-SUM($D501:AR501),INDEX($D$491:$W$491,,$C501)/$F$474)))</f>
        <v>0</v>
      </c>
      <c r="AT501" s="2">
        <f>IF($F$474="n/a",0,IF(AT$479&lt;=$C501,0,IF(AT$479&gt;($F$474+$C501),INDEX($D$491:$W$491,,$C501)-SUM($D501:AS501),INDEX($D$491:$W$491,,$C501)/$F$474)))</f>
        <v>0</v>
      </c>
      <c r="AU501" s="2">
        <f>IF($F$474="n/a",0,IF(AU$479&lt;=$C501,0,IF(AU$479&gt;($F$474+$C501),INDEX($D$491:$W$491,,$C501)-SUM($D501:AT501),INDEX($D$491:$W$491,,$C501)/$F$474)))</f>
        <v>0</v>
      </c>
      <c r="AV501" s="2">
        <f>IF($F$474="n/a",0,IF(AV$479&lt;=$C501,0,IF(AV$479&gt;($F$474+$C501),INDEX($D$491:$W$491,,$C501)-SUM($D501:AU501),INDEX($D$491:$W$491,,$C501)/$F$474)))</f>
        <v>0</v>
      </c>
      <c r="AW501" s="2">
        <f>IF($F$474="n/a",0,IF(AW$479&lt;=$C501,0,IF(AW$479&gt;($F$474+$C501),INDEX($D$491:$W$491,,$C501)-SUM($D501:AV501),INDEX($D$491:$W$491,,$C501)/$F$474)))</f>
        <v>0</v>
      </c>
      <c r="AX501" s="2">
        <f>IF($F$474="n/a",0,IF(AX$479&lt;=$C501,0,IF(AX$479&gt;($F$474+$C501),INDEX($D$491:$W$491,,$C501)-SUM($D501:AW501),INDEX($D$491:$W$491,,$C501)/$F$474)))</f>
        <v>0</v>
      </c>
      <c r="AY501" s="2">
        <f>IF($F$474="n/a",0,IF(AY$479&lt;=$C501,0,IF(AY$479&gt;($F$474+$C501),INDEX($D$491:$W$491,,$C501)-SUM($D501:AX501),INDEX($D$491:$W$491,,$C501)/$F$474)))</f>
        <v>0</v>
      </c>
      <c r="AZ501" s="2">
        <f>IF($F$474="n/a",0,IF(AZ$479&lt;=$C501,0,IF(AZ$479&gt;($F$474+$C501),INDEX($D$491:$W$491,,$C501)-SUM($D501:AY501),INDEX($D$491:$W$491,,$C501)/$F$474)))</f>
        <v>0</v>
      </c>
      <c r="BA501" s="2">
        <f>IF($F$474="n/a",0,IF(BA$479&lt;=$C501,0,IF(BA$479&gt;($F$474+$C501),INDEX($D$491:$W$491,,$C501)-SUM($D501:AZ501),INDEX($D$491:$W$491,,$C501)/$F$474)))</f>
        <v>0</v>
      </c>
      <c r="BB501" s="2">
        <f>IF($F$474="n/a",0,IF(BB$479&lt;=$C501,0,IF(BB$479&gt;($F$474+$C501),INDEX($D$491:$W$491,,$C501)-SUM($D501:BA501),INDEX($D$491:$W$491,,$C501)/$F$474)))</f>
        <v>0</v>
      </c>
      <c r="BC501" s="2">
        <f>IF($F$474="n/a",0,IF(BC$479&lt;=$C501,0,IF(BC$479&gt;($F$474+$C501),INDEX($D$491:$W$491,,$C501)-SUM($D501:BB501),INDEX($D$491:$W$491,,$C501)/$F$474)))</f>
        <v>0</v>
      </c>
      <c r="BD501" s="2">
        <f>IF($F$474="n/a",0,IF(BD$479&lt;=$C501,0,IF(BD$479&gt;($F$474+$C501),INDEX($D$491:$W$491,,$C501)-SUM($D501:BC501),INDEX($D$491:$W$491,,$C501)/$F$474)))</f>
        <v>0</v>
      </c>
      <c r="BE501" s="2">
        <f>IF($F$474="n/a",0,IF(BE$479&lt;=$C501,0,IF(BE$479&gt;($F$474+$C501),INDEX($D$491:$W$491,,$C501)-SUM($D501:BD501),INDEX($D$491:$W$491,,$C501)/$F$474)))</f>
        <v>0</v>
      </c>
      <c r="BF501" s="2">
        <f>IF($F$474="n/a",0,IF(BF$479&lt;=$C501,0,IF(BF$479&gt;($F$474+$C501),INDEX($D$491:$W$491,,$C501)-SUM($D501:BE501),INDEX($D$491:$W$491,,$C501)/$F$474)))</f>
        <v>0</v>
      </c>
      <c r="BG501" s="2">
        <f>IF($F$474="n/a",0,IF(BG$479&lt;=$C501,0,IF(BG$479&gt;($F$474+$C501),INDEX($D$491:$W$491,,$C501)-SUM($D501:BF501),INDEX($D$491:$W$491,,$C501)/$F$474)))</f>
        <v>0</v>
      </c>
      <c r="BH501" s="2">
        <f>IF($F$474="n/a",0,IF(BH$479&lt;=$C501,0,IF(BH$479&gt;($F$474+$C501),INDEX($D$491:$W$491,,$C501)-SUM($D501:BG501),INDEX($D$491:$W$491,,$C501)/$F$474)))</f>
        <v>0</v>
      </c>
      <c r="BI501" s="2">
        <f>IF($F$474="n/a",0,IF(BI$479&lt;=$C501,0,IF(BI$479&gt;($F$474+$C501),INDEX($D$491:$W$491,,$C501)-SUM($D501:BH501),INDEX($D$491:$W$491,,$C501)/$F$474)))</f>
        <v>0</v>
      </c>
      <c r="BJ501" s="2">
        <f>IF($F$474="n/a",0,IF(BJ$479&lt;=$C501,0,IF(BJ$479&gt;($F$474+$C501),INDEX($D$491:$W$491,,$C501)-SUM($D501:BI501),INDEX($D$491:$W$491,,$C501)/$F$474)))</f>
        <v>0</v>
      </c>
      <c r="BK501" s="2">
        <f>IF($F$474="n/a",0,IF(BK$479&lt;=$C501,0,IF(BK$479&gt;($F$474+$C501),INDEX($D$491:$W$491,,$C501)-SUM($D501:BJ501),INDEX($D$491:$W$491,,$C501)/$F$474)))</f>
        <v>0</v>
      </c>
      <c r="BL501" s="2">
        <f>IF($F$474="n/a",0,IF(BL$479&lt;=$C501,0,IF(BL$479&gt;($F$474+$C501),INDEX($D$491:$W$491,,$C501)-SUM($D501:BK501),INDEX($D$491:$W$491,,$C501)/$F$474)))</f>
        <v>0</v>
      </c>
      <c r="BM501" s="2">
        <f>IF($F$474="n/a",0,IF(BM$479&lt;=$C501,0,IF(BM$479&gt;($F$474+$C501),INDEX($D$491:$W$491,,$C501)-SUM($D501:BL501),INDEX($D$491:$W$491,,$C501)/$F$474)))</f>
        <v>0</v>
      </c>
      <c r="BN501" s="2">
        <f>IF($F$474="n/a",0,IF(BN$479&lt;=$C501,0,IF(BN$479&gt;($F$474+$C501),INDEX($D$491:$W$491,,$C501)-SUM($D501:BM501),INDEX($D$491:$W$491,,$C501)/$F$474)))</f>
        <v>0</v>
      </c>
      <c r="BO501" s="2">
        <f>IF($F$474="n/a",0,IF(BO$479&lt;=$C501,0,IF(BO$479&gt;($F$474+$C501),INDEX($D$491:$W$491,,$C501)-SUM($D501:BN501),INDEX($D$491:$W$491,,$C501)/$F$474)))</f>
        <v>0</v>
      </c>
      <c r="BP501" s="2">
        <f>IF($F$474="n/a",0,IF(BP$479&lt;=$C501,0,IF(BP$479&gt;($F$474+$C501),INDEX($D$491:$W$491,,$C501)-SUM($D501:BO501),INDEX($D$491:$W$491,,$C501)/$F$474)))</f>
        <v>0</v>
      </c>
      <c r="BQ501" s="2">
        <f>IF($F$474="n/a",0,IF(BQ$479&lt;=$C501,0,IF(BQ$479&gt;($F$474+$C501),INDEX($D$491:$W$491,,$C501)-SUM($D501:BP501),INDEX($D$491:$W$491,,$C501)/$F$474)))</f>
        <v>0</v>
      </c>
      <c r="BR501" s="2">
        <f>IF($F$474="n/a",0,IF(BR$479&lt;=$C501,0,IF(BR$479&gt;($F$474+$C501),INDEX($D$491:$W$491,,$C501)-SUM($D501:BQ501),INDEX($D$491:$W$491,,$C501)/$F$474)))</f>
        <v>0</v>
      </c>
      <c r="BS501" s="2">
        <f>IF($F$474="n/a",0,IF(BS$479&lt;=$C501,0,IF(BS$479&gt;($F$474+$C501),INDEX($D$491:$W$491,,$C501)-SUM($D501:BR501),INDEX($D$491:$W$491,,$C501)/$F$474)))</f>
        <v>0</v>
      </c>
    </row>
    <row r="502" spans="2:71">
      <c r="B502" s="24">
        <v>2019</v>
      </c>
      <c r="C502" s="24">
        <v>9</v>
      </c>
      <c r="E502" s="2">
        <f>IF($F$474="n/a",0,IF(E$479&lt;=$C502,0,IF(E$479&gt;(INDEX($D$477:$W$477,1,$C502)+$C502),INDEX($D$491:$W$491,,$C502)-SUM($D502:D502),INDEX($D$491:$W$491,,$C502)/INDEX($D$477:$W$477,1,$C502))))</f>
        <v>0</v>
      </c>
      <c r="F502" s="2">
        <f>IF($F$474="n/a",0,IF(F$479&lt;=$C502,0,IF(F$479&gt;(INDEX($D$477:$W$477,1,$C502)+$C502),INDEX($D$491:$W$491,,$C502)-SUM($D502:E502),INDEX($D$491:$W$491,,$C502)/INDEX($D$477:$W$477,1,$C502))))</f>
        <v>0</v>
      </c>
      <c r="G502" s="2">
        <f>IF($F$474="n/a",0,IF(G$479&lt;=$C502,0,IF(G$479&gt;(INDEX($D$477:$W$477,1,$C502)+$C502),INDEX($D$491:$W$491,,$C502)-SUM($D502:F502),INDEX($D$491:$W$491,,$C502)/INDEX($D$477:$W$477,1,$C502))))</f>
        <v>0</v>
      </c>
      <c r="H502" s="2">
        <f>IF($F$474="n/a",0,IF(H$479&lt;=$C502,0,IF(H$479&gt;(INDEX($D$477:$W$477,1,$C502)+$C502),INDEX($D$491:$W$491,,$C502)-SUM($D502:G502),INDEX($D$491:$W$491,,$C502)/INDEX($D$477:$W$477,1,$C502))))</f>
        <v>0</v>
      </c>
      <c r="I502" s="2">
        <f>IF($F$474="n/a",0,IF(I$479&lt;=$C502,0,IF(I$479&gt;(INDEX($D$477:$W$477,1,$C502)+$C502),INDEX($D$491:$W$491,,$C502)-SUM($D502:H502),INDEX($D$491:$W$491,,$C502)/INDEX($D$477:$W$477,1,$C502))))</f>
        <v>0</v>
      </c>
      <c r="J502" s="2">
        <f>IF($F$474="n/a",0,IF(J$479&lt;=$C502,0,IF(J$479&gt;(INDEX($D$477:$W$477,1,$C502)+$C502),INDEX($D$491:$W$491,,$C502)-SUM($D502:I502),INDEX($D$491:$W$491,,$C502)/INDEX($D$477:$W$477,1,$C502))))</f>
        <v>0</v>
      </c>
      <c r="K502" s="2">
        <f>IF($F$474="n/a",0,IF(K$479&lt;=$C502,0,IF(K$479&gt;(INDEX($D$477:$W$477,1,$C502)+$C502),INDEX($D$491:$W$491,,$C502)-SUM($D502:J502),INDEX($D$491:$W$491,,$C502)/INDEX($D$477:$W$477,1,$C502))))</f>
        <v>0</v>
      </c>
      <c r="L502" s="2">
        <f>IF($F$474="n/a",0,IF(L$479&lt;=$C502,0,IF(L$479&gt;(INDEX($D$477:$W$477,1,$C502)+$C502),INDEX($D$491:$W$491,,$C502)-SUM($D502:K502),INDEX($D$491:$W$491,,$C502)/INDEX($D$477:$W$477,1,$C502))))</f>
        <v>0</v>
      </c>
      <c r="M502" s="213">
        <f>IF($F$474="n/a",0,IF(M$479&lt;=$C502,0,IF(M$479&gt;(INDEX($D$477:$W$477,1,$C502)+$C502),INDEX($D$491:$W$491,,$C502)-SUM($D502:L502),INDEX($D$491:$W$491,,$C502)/INDEX($D$477:$W$477,1,$C502))))</f>
        <v>0</v>
      </c>
      <c r="N502" s="215">
        <f>IF($F$474="n/a",0,IF(N$479&lt;=$C502,0,IF(N$479&gt;(INDEX($D$477:$W$477,1,$C502)+$C502),INDEX($D$491:$W$491,,$C502)-SUM($D502:M502),INDEX($D$491:$W$491,,$C502)/INDEX($D$477:$W$477,1,$C502))))*0.5</f>
        <v>0</v>
      </c>
      <c r="O502" s="213">
        <f>IF($F$474="n/a",0,IF(O$479&lt;=$C502,0,IF(O$479&gt;(INDEX($D$477:$W$477,1,$C502)+$C502),INDEX($D$491:$W$491,,$C502)-SUM($D502:N502),INDEX($D$491:$W$491,,$C502)/INDEX($D$477:$W$477,1,$C502))))</f>
        <v>0</v>
      </c>
      <c r="P502" s="216">
        <f>IF($F$474="n/a",0,IF(P$479&lt;=$C502,0,IF(P$479&gt;(INDEX($D$477:$W$477,1,$C502)+$C502),INDEX($D$491:$W$491,,$C502)-SUM($D502:O502),INDEX($D$491:$W$491,,$C502)/INDEX($D$477:$W$477,1,$C502))))</f>
        <v>0</v>
      </c>
      <c r="Q502" s="213">
        <f>IF($F$474="n/a",0,IF(Q$479&lt;=$C502,0,IF(Q$479&gt;(INDEX($D$477:$W$477,1,$C502)+$C502),INDEX($D$491:$W$491,,$C502)-SUM($D502:P502),INDEX($D$491:$W$491,,$C502)/INDEX($D$477:$W$477,1,$C502))))</f>
        <v>0</v>
      </c>
      <c r="R502" s="213">
        <f>IF($F$474="n/a",0,IF(R$479&lt;=$C502,0,IF(R$479&gt;(INDEX($D$477:$W$477,1,$C502)+$C502),INDEX($D$491:$W$491,,$C502)-SUM($D502:Q502),INDEX($D$491:$W$491,,$C502)/INDEX($D$477:$W$477,1,$C502))))</f>
        <v>0</v>
      </c>
      <c r="S502" s="213">
        <f>IF($F$474="n/a",0,IF(S$479&lt;=$C502,0,IF(S$479&gt;(INDEX($D$477:$W$477,1,$C502)+$C502),INDEX($D$491:$W$491,,$C502)-SUM($D502:R502),INDEX($D$491:$W$491,,$C502)/INDEX($D$477:$W$477,1,$C502))))</f>
        <v>0</v>
      </c>
      <c r="T502" s="213">
        <f>IF($F$474="n/a",0,IF(T$479&lt;=$C502,0,IF(T$479&gt;(INDEX($D$477:$W$477,1,$C502)+$C502),INDEX($D$491:$W$491,,$C502)-SUM($D502:S502),INDEX($D$491:$W$491,,$C502)/INDEX($D$477:$W$477,1,$C502))))</f>
        <v>0</v>
      </c>
      <c r="U502" s="213">
        <f>IF($F$474="n/a",0,IF(U$479&lt;=$C502,0,IF(U$479&gt;(INDEX($D$477:$W$477,1,$C502)+$C502),INDEX($D$491:$W$491,,$C502)-SUM($D502:T502),INDEX($D$491:$W$491,,$C502)/INDEX($D$477:$W$477,1,$C502))))</f>
        <v>0</v>
      </c>
      <c r="V502" s="213">
        <f>IF($F$474="n/a",0,IF(V$479&lt;=$C502,0,IF(V$479&gt;(INDEX($D$477:$W$477,1,$C502)+$C502),INDEX($D$491:$W$491,,$C502)-SUM($D502:U502),INDEX($D$491:$W$491,,$C502)/INDEX($D$477:$W$477,1,$C502))))</f>
        <v>0</v>
      </c>
      <c r="W502" s="213">
        <f>IF($F$474="n/a",0,IF(W$479&lt;=$C502,0,IF(W$479&gt;(INDEX($D$477:$W$477,1,$C502)+$C502),INDEX($D$491:$W$491,,$C502)-SUM($D502:V502),INDEX($D$491:$W$491,,$C502)/INDEX($D$477:$W$477,1,$C502))))</f>
        <v>0</v>
      </c>
      <c r="X502" s="2">
        <f>IF($F$474="n/a",0,IF(X$479&lt;=$C502,0,IF(X$479&gt;(INDEX($D$477:$W$477,1,$C502)+$C502),INDEX($D$491:$W$491,,$C502)-SUM($D502:W502),INDEX($D$491:$W$491,,$C502)/INDEX($D$477:$W$477,1,$C502))))</f>
        <v>0</v>
      </c>
      <c r="Y502" s="2">
        <f>IF($F$474="n/a",0,IF(Y$479&lt;=$C502,0,IF(Y$479&gt;(INDEX($D$477:$W$477,1,$C502)+$C502),INDEX($D$491:$W$491,,$C502)-SUM($D502:X502),INDEX($D$491:$W$491,,$C502)/INDEX($D$477:$W$477,1,$C502))))</f>
        <v>0</v>
      </c>
      <c r="Z502" s="2">
        <f>IF($F$474="n/a",0,IF(Z$479&lt;=$C502,0,IF(Z$479&gt;(INDEX($D$477:$W$477,1,$C502)+$C502),INDEX($D$491:$W$491,,$C502)-SUM($D502:Y502),INDEX($D$491:$W$491,,$C502)/INDEX($D$477:$W$477,1,$C502))))</f>
        <v>0</v>
      </c>
      <c r="AA502" s="2">
        <f>IF($F$474="n/a",0,IF(AA$479&lt;=$C502,0,IF(AA$479&gt;(INDEX($D$477:$W$477,1,$C502)+$C502),INDEX($D$491:$W$491,,$C502)-SUM($D502:Z502),INDEX($D$491:$W$491,,$C502)/INDEX($D$477:$W$477,1,$C502))))</f>
        <v>0</v>
      </c>
      <c r="AB502" s="2">
        <f>IF($F$474="n/a",0,IF(AB$479&lt;=$C502,0,IF(AB$479&gt;(INDEX($D$477:$W$477,1,$C502)+$C502),INDEX($D$491:$W$491,,$C502)-SUM($D502:AA502),INDEX($D$491:$W$491,,$C502)/INDEX($D$477:$W$477,1,$C502))))</f>
        <v>0</v>
      </c>
      <c r="AC502" s="2">
        <f>IF($F$474="n/a",0,IF(AC$479&lt;=$C502,0,IF(AC$479&gt;(INDEX($D$477:$W$477,1,$C502)+$C502),INDEX($D$491:$W$491,,$C502)-SUM($D502:AB502),INDEX($D$491:$W$491,,$C502)/INDEX($D$477:$W$477,1,$C502))))</f>
        <v>0</v>
      </c>
      <c r="AD502" s="2">
        <f>IF($F$474="n/a",0,IF(AD$479&lt;=$C502,0,IF(AD$479&gt;(INDEX($D$477:$W$477,1,$C502)+$C502),INDEX($D$491:$W$491,,$C502)-SUM($D502:AC502),INDEX($D$491:$W$491,,$C502)/INDEX($D$477:$W$477,1,$C502))))</f>
        <v>0</v>
      </c>
      <c r="AE502" s="2">
        <f>IF($F$474="n/a",0,IF(AE$479&lt;=$C502,0,IF(AE$479&gt;(INDEX($D$477:$W$477,1,$C502)+$C502),INDEX($D$491:$W$491,,$C502)-SUM($D502:AD502),INDEX($D$491:$W$491,,$C502)/INDEX($D$477:$W$477,1,$C502))))</f>
        <v>0</v>
      </c>
      <c r="AF502" s="2">
        <f>IF($F$474="n/a",0,IF(AF$479&lt;=$C502,0,IF(AF$479&gt;(INDEX($D$477:$W$477,1,$C502)+$C502),INDEX($D$491:$W$491,,$C502)-SUM($D502:AE502),INDEX($D$491:$W$491,,$C502)/INDEX($D$477:$W$477,1,$C502))))</f>
        <v>0</v>
      </c>
      <c r="AG502" s="2">
        <f>IF($F$474="n/a",0,IF(AG$479&lt;=$C502,0,IF(AG$479&gt;(INDEX($D$477:$W$477,1,$C502)+$C502),INDEX($D$491:$W$491,,$C502)-SUM($D502:AF502),INDEX($D$491:$W$491,,$C502)/INDEX($D$477:$W$477,1,$C502))))</f>
        <v>0</v>
      </c>
      <c r="AH502" s="2">
        <f>IF($F$474="n/a",0,IF(AH$479&lt;=$C502,0,IF(AH$479&gt;(INDEX($D$477:$W$477,1,$C502)+$C502),INDEX($D$491:$W$491,,$C502)-SUM($D502:AG502),INDEX($D$491:$W$491,,$C502)/INDEX($D$477:$W$477,1,$C502))))</f>
        <v>0</v>
      </c>
      <c r="AI502" s="2">
        <f>IF($F$474="n/a",0,IF(AI$479&lt;=$C502,0,IF(AI$479&gt;(INDEX($D$477:$W$477,1,$C502)+$C502),INDEX($D$491:$W$491,,$C502)-SUM($D502:AH502),INDEX($D$491:$W$491,,$C502)/INDEX($D$477:$W$477,1,$C502))))</f>
        <v>0</v>
      </c>
      <c r="AJ502" s="2">
        <f>IF($F$474="n/a",0,IF(AJ$479&lt;=$C502,0,IF(AJ$479&gt;(INDEX($D$477:$W$477,1,$C502)+$C502),INDEX($D$491:$W$491,,$C502)-SUM($D502:AI502),INDEX($D$491:$W$491,,$C502)/INDEX($D$477:$W$477,1,$C502))))</f>
        <v>0</v>
      </c>
      <c r="AK502" s="2">
        <f>IF($F$474="n/a",0,IF(AK$479&lt;=$C502,0,IF(AK$479&gt;(INDEX($D$477:$W$477,1,$C502)+$C502),INDEX($D$491:$W$491,,$C502)-SUM($D502:AJ502),INDEX($D$491:$W$491,,$C502)/INDEX($D$477:$W$477,1,$C502))))</f>
        <v>0</v>
      </c>
      <c r="AL502" s="2">
        <f>IF($F$474="n/a",0,IF(AL$479&lt;=$C502,0,IF(AL$479&gt;(INDEX($D$477:$W$477,1,$C502)+$C502),INDEX($D$491:$W$491,,$C502)-SUM($D502:AK502),INDEX($D$491:$W$491,,$C502)/INDEX($D$477:$W$477,1,$C502))))</f>
        <v>0</v>
      </c>
      <c r="AM502" s="2">
        <f>IF($F$474="n/a",0,IF(AM$479&lt;=$C502,0,IF(AM$479&gt;(INDEX($D$477:$W$477,1,$C502)+$C502),INDEX($D$491:$W$491,,$C502)-SUM($D502:AL502),INDEX($D$491:$W$491,,$C502)/INDEX($D$477:$W$477,1,$C502))))</f>
        <v>0</v>
      </c>
      <c r="AN502" s="2">
        <f>IF($F$474="n/a",0,IF(AN$479&lt;=$C502,0,IF(AN$479&gt;(INDEX($D$477:$W$477,1,$C502)+$C502),INDEX($D$491:$W$491,,$C502)-SUM($D502:AM502),INDEX($D$491:$W$491,,$C502)/INDEX($D$477:$W$477,1,$C502))))</f>
        <v>0</v>
      </c>
      <c r="AO502" s="2">
        <f>IF($F$474="n/a",0,IF(AO$479&lt;=$C502,0,IF(AO$479&gt;(INDEX($D$477:$W$477,1,$C502)+$C502),INDEX($D$491:$W$491,,$C502)-SUM($D502:AN502),INDEX($D$491:$W$491,,$C502)/INDEX($D$477:$W$477,1,$C502))))</f>
        <v>0</v>
      </c>
      <c r="AP502" s="2">
        <f>IF($F$474="n/a",0,IF(AP$479&lt;=$C502,0,IF(AP$479&gt;(INDEX($D$477:$W$477,1,$C502)+$C502),INDEX($D$491:$W$491,,$C502)-SUM($D502:AO502),INDEX($D$491:$W$491,,$C502)/INDEX($D$477:$W$477,1,$C502))))</f>
        <v>0</v>
      </c>
      <c r="AQ502" s="2">
        <f>IF($F$474="n/a",0,IF(AQ$479&lt;=$C502,0,IF(AQ$479&gt;(INDEX($D$477:$W$477,1,$C502)+$C502),INDEX($D$491:$W$491,,$C502)-SUM($D502:AP502),INDEX($D$491:$W$491,,$C502)/INDEX($D$477:$W$477,1,$C502))))</f>
        <v>0</v>
      </c>
      <c r="AR502" s="2">
        <f>IF($F$474="n/a",0,IF(AR$479&lt;=$C502,0,IF(AR$479&gt;(INDEX($D$477:$W$477,1,$C502)+$C502),INDEX($D$491:$W$491,,$C502)-SUM($D502:AQ502),INDEX($D$491:$W$491,,$C502)/INDEX($D$477:$W$477,1,$C502))))</f>
        <v>0</v>
      </c>
      <c r="AS502" s="2">
        <f>IF($F$474="n/a",0,IF(AS$479&lt;=$C502,0,IF(AS$479&gt;(INDEX($D$477:$W$477,1,$C502)+$C502),INDEX($D$491:$W$491,,$C502)-SUM($D502:AR502),INDEX($D$491:$W$491,,$C502)/INDEX($D$477:$W$477,1,$C502))))</f>
        <v>0</v>
      </c>
      <c r="AT502" s="2">
        <f>IF($F$474="n/a",0,IF(AT$479&lt;=$C502,0,IF(AT$479&gt;(INDEX($D$477:$W$477,1,$C502)+$C502),INDEX($D$491:$W$491,,$C502)-SUM($D502:AS502),INDEX($D$491:$W$491,,$C502)/INDEX($D$477:$W$477,1,$C502))))</f>
        <v>0</v>
      </c>
      <c r="AU502" s="2">
        <f>IF($F$474="n/a",0,IF(AU$479&lt;=$C502,0,IF(AU$479&gt;(INDEX($D$477:$W$477,1,$C502)+$C502),INDEX($D$491:$W$491,,$C502)-SUM($D502:AT502),INDEX($D$491:$W$491,,$C502)/INDEX($D$477:$W$477,1,$C502))))</f>
        <v>0</v>
      </c>
      <c r="AV502" s="2">
        <f>IF($F$474="n/a",0,IF(AV$479&lt;=$C502,0,IF(AV$479&gt;(INDEX($D$477:$W$477,1,$C502)+$C502),INDEX($D$491:$W$491,,$C502)-SUM($D502:AU502),INDEX($D$491:$W$491,,$C502)/INDEX($D$477:$W$477,1,$C502))))</f>
        <v>0</v>
      </c>
      <c r="AW502" s="2">
        <f>IF($F$474="n/a",0,IF(AW$479&lt;=$C502,0,IF(AW$479&gt;(INDEX($D$477:$W$477,1,$C502)+$C502),INDEX($D$491:$W$491,,$C502)-SUM($D502:AV502),INDEX($D$491:$W$491,,$C502)/INDEX($D$477:$W$477,1,$C502))))</f>
        <v>0</v>
      </c>
      <c r="AX502" s="2">
        <f>IF($F$474="n/a",0,IF(AX$479&lt;=$C502,0,IF(AX$479&gt;(INDEX($D$477:$W$477,1,$C502)+$C502),INDEX($D$491:$W$491,,$C502)-SUM($D502:AW502),INDEX($D$491:$W$491,,$C502)/INDEX($D$477:$W$477,1,$C502))))</f>
        <v>0</v>
      </c>
      <c r="AY502" s="2">
        <f>IF($F$474="n/a",0,IF(AY$479&lt;=$C502,0,IF(AY$479&gt;(INDEX($D$477:$W$477,1,$C502)+$C502),INDEX($D$491:$W$491,,$C502)-SUM($D502:AX502),INDEX($D$491:$W$491,,$C502)/INDEX($D$477:$W$477,1,$C502))))</f>
        <v>0</v>
      </c>
      <c r="AZ502" s="2">
        <f>IF($F$474="n/a",0,IF(AZ$479&lt;=$C502,0,IF(AZ$479&gt;(INDEX($D$477:$W$477,1,$C502)+$C502),INDEX($D$491:$W$491,,$C502)-SUM($D502:AY502),INDEX($D$491:$W$491,,$C502)/INDEX($D$477:$W$477,1,$C502))))</f>
        <v>0</v>
      </c>
      <c r="BA502" s="2">
        <f>IF($F$474="n/a",0,IF(BA$479&lt;=$C502,0,IF(BA$479&gt;(INDEX($D$477:$W$477,1,$C502)+$C502),INDEX($D$491:$W$491,,$C502)-SUM($D502:AZ502),INDEX($D$491:$W$491,,$C502)/INDEX($D$477:$W$477,1,$C502))))</f>
        <v>0</v>
      </c>
      <c r="BB502" s="2">
        <f>IF($F$474="n/a",0,IF(BB$479&lt;=$C502,0,IF(BB$479&gt;(INDEX($D$477:$W$477,1,$C502)+$C502),INDEX($D$491:$W$491,,$C502)-SUM($D502:BA502),INDEX($D$491:$W$491,,$C502)/INDEX($D$477:$W$477,1,$C502))))</f>
        <v>0</v>
      </c>
      <c r="BC502" s="2">
        <f>IF($F$474="n/a",0,IF(BC$479&lt;=$C502,0,IF(BC$479&gt;(INDEX($D$477:$W$477,1,$C502)+$C502),INDEX($D$491:$W$491,,$C502)-SUM($D502:BB502),INDEX($D$491:$W$491,,$C502)/INDEX($D$477:$W$477,1,$C502))))</f>
        <v>0</v>
      </c>
      <c r="BD502" s="2">
        <f>IF($F$474="n/a",0,IF(BD$479&lt;=$C502,0,IF(BD$479&gt;(INDEX($D$477:$W$477,1,$C502)+$C502),INDEX($D$491:$W$491,,$C502)-SUM($D502:BC502),INDEX($D$491:$W$491,,$C502)/INDEX($D$477:$W$477,1,$C502))))</f>
        <v>0</v>
      </c>
      <c r="BE502" s="2">
        <f>IF($F$474="n/a",0,IF(BE$479&lt;=$C502,0,IF(BE$479&gt;(INDEX($D$477:$W$477,1,$C502)+$C502),INDEX($D$491:$W$491,,$C502)-SUM($D502:BD502),INDEX($D$491:$W$491,,$C502)/INDEX($D$477:$W$477,1,$C502))))</f>
        <v>0</v>
      </c>
      <c r="BF502" s="2">
        <f>IF($F$474="n/a",0,IF(BF$479&lt;=$C502,0,IF(BF$479&gt;(INDEX($D$477:$W$477,1,$C502)+$C502),INDEX($D$491:$W$491,,$C502)-SUM($D502:BE502),INDEX($D$491:$W$491,,$C502)/INDEX($D$477:$W$477,1,$C502))))</f>
        <v>0</v>
      </c>
      <c r="BG502" s="2">
        <f>IF($F$474="n/a",0,IF(BG$479&lt;=$C502,0,IF(BG$479&gt;(INDEX($D$477:$W$477,1,$C502)+$C502),INDEX($D$491:$W$491,,$C502)-SUM($D502:BF502),INDEX($D$491:$W$491,,$C502)/INDEX($D$477:$W$477,1,$C502))))</f>
        <v>0</v>
      </c>
      <c r="BH502" s="2">
        <f>IF($F$474="n/a",0,IF(BH$479&lt;=$C502,0,IF(BH$479&gt;(INDEX($D$477:$W$477,1,$C502)+$C502),INDEX($D$491:$W$491,,$C502)-SUM($D502:BG502),INDEX($D$491:$W$491,,$C502)/INDEX($D$477:$W$477,1,$C502))))</f>
        <v>0</v>
      </c>
      <c r="BI502" s="2">
        <f>IF($F$474="n/a",0,IF(BI$479&lt;=$C502,0,IF(BI$479&gt;(INDEX($D$477:$W$477,1,$C502)+$C502),INDEX($D$491:$W$491,,$C502)-SUM($D502:BH502),INDEX($D$491:$W$491,,$C502)/INDEX($D$477:$W$477,1,$C502))))</f>
        <v>0</v>
      </c>
      <c r="BJ502" s="2">
        <f>IF($F$474="n/a",0,IF(BJ$479&lt;=$C502,0,IF(BJ$479&gt;(INDEX($D$477:$W$477,1,$C502)+$C502),INDEX($D$491:$W$491,,$C502)-SUM($D502:BI502),INDEX($D$491:$W$491,,$C502)/INDEX($D$477:$W$477,1,$C502))))</f>
        <v>0</v>
      </c>
      <c r="BK502" s="2">
        <f>IF($F$474="n/a",0,IF(BK$479&lt;=$C502,0,IF(BK$479&gt;(INDEX($D$477:$W$477,1,$C502)+$C502),INDEX($D$491:$W$491,,$C502)-SUM($D502:BJ502),INDEX($D$491:$W$491,,$C502)/INDEX($D$477:$W$477,1,$C502))))</f>
        <v>0</v>
      </c>
      <c r="BL502" s="2">
        <f>IF($F$474="n/a",0,IF(BL$479&lt;=$C502,0,IF(BL$479&gt;(INDEX($D$477:$W$477,1,$C502)+$C502),INDEX($D$491:$W$491,,$C502)-SUM($D502:BK502),INDEX($D$491:$W$491,,$C502)/INDEX($D$477:$W$477,1,$C502))))</f>
        <v>0</v>
      </c>
      <c r="BM502" s="2">
        <f>IF($F$474="n/a",0,IF(BM$479&lt;=$C502,0,IF(BM$479&gt;(INDEX($D$477:$W$477,1,$C502)+$C502),INDEX($D$491:$W$491,,$C502)-SUM($D502:BL502),INDEX($D$491:$W$491,,$C502)/INDEX($D$477:$W$477,1,$C502))))</f>
        <v>0</v>
      </c>
      <c r="BN502" s="2">
        <f>IF($F$474="n/a",0,IF(BN$479&lt;=$C502,0,IF(BN$479&gt;(INDEX($D$477:$W$477,1,$C502)+$C502),INDEX($D$491:$W$491,,$C502)-SUM($D502:BM502),INDEX($D$491:$W$491,,$C502)/INDEX($D$477:$W$477,1,$C502))))</f>
        <v>0</v>
      </c>
      <c r="BO502" s="2">
        <f>IF($F$474="n/a",0,IF(BO$479&lt;=$C502,0,IF(BO$479&gt;(INDEX($D$477:$W$477,1,$C502)+$C502),INDEX($D$491:$W$491,,$C502)-SUM($D502:BN502),INDEX($D$491:$W$491,,$C502)/INDEX($D$477:$W$477,1,$C502))))</f>
        <v>0</v>
      </c>
      <c r="BP502" s="2">
        <f>IF($F$474="n/a",0,IF(BP$479&lt;=$C502,0,IF(BP$479&gt;(INDEX($D$477:$W$477,1,$C502)+$C502),INDEX($D$491:$W$491,,$C502)-SUM($D502:BO502),INDEX($D$491:$W$491,,$C502)/INDEX($D$477:$W$477,1,$C502))))</f>
        <v>0</v>
      </c>
      <c r="BQ502" s="2">
        <f>IF($F$474="n/a",0,IF(BQ$479&lt;=$C502,0,IF(BQ$479&gt;(INDEX($D$477:$W$477,1,$C502)+$C502),INDEX($D$491:$W$491,,$C502)-SUM($D502:BP502),INDEX($D$491:$W$491,,$C502)/INDEX($D$477:$W$477,1,$C502))))</f>
        <v>0</v>
      </c>
      <c r="BR502" s="2">
        <f>IF($F$474="n/a",0,IF(BR$479&lt;=$C502,0,IF(BR$479&gt;(INDEX($D$477:$W$477,1,$C502)+$C502),INDEX($D$491:$W$491,,$C502)-SUM($D502:BQ502),INDEX($D$491:$W$491,,$C502)/INDEX($D$477:$W$477,1,$C502))))</f>
        <v>0</v>
      </c>
      <c r="BS502" s="2">
        <f>IF($F$474="n/a",0,IF(BS$479&lt;=$C502,0,IF(BS$479&gt;(INDEX($D$477:$W$477,1,$C502)+$C502),INDEX($D$491:$W$491,,$C502)-SUM($D502:BR502),INDEX($D$491:$W$491,,$C502)/INDEX($D$477:$W$477,1,$C502))))</f>
        <v>0</v>
      </c>
    </row>
    <row r="503" spans="2:71">
      <c r="B503" s="24">
        <v>2020</v>
      </c>
      <c r="C503" s="24">
        <v>10</v>
      </c>
      <c r="E503" s="2">
        <f>IF($F$474="n/a",0,IF(E$479&lt;=$C503,0,IF(E$479&gt;(INDEX($D$477:$W$477,1,$C503)+$C503),INDEX($D$491:$W$491,,$C503)-SUM($D503:D503),INDEX($D$491:$W$491,,$C503)/INDEX($D$477:$W$477,1,$C503))))</f>
        <v>0</v>
      </c>
      <c r="F503" s="2">
        <f>IF($F$474="n/a",0,IF(F$479&lt;=$C503,0,IF(F$479&gt;(INDEX($D$477:$W$477,1,$C503)+$C503),INDEX($D$491:$W$491,,$C503)-SUM($D503:E503),INDEX($D$491:$W$491,,$C503)/INDEX($D$477:$W$477,1,$C503))))</f>
        <v>0</v>
      </c>
      <c r="G503" s="2">
        <f>IF($F$474="n/a",0,IF(G$479&lt;=$C503,0,IF(G$479&gt;(INDEX($D$477:$W$477,1,$C503)+$C503),INDEX($D$491:$W$491,,$C503)-SUM($D503:F503),INDEX($D$491:$W$491,,$C503)/INDEX($D$477:$W$477,1,$C503))))</f>
        <v>0</v>
      </c>
      <c r="H503" s="2">
        <f>IF($F$474="n/a",0,IF(H$479&lt;=$C503,0,IF(H$479&gt;(INDEX($D$477:$W$477,1,$C503)+$C503),INDEX($D$491:$W$491,,$C503)-SUM($D503:G503),INDEX($D$491:$W$491,,$C503)/INDEX($D$477:$W$477,1,$C503))))</f>
        <v>0</v>
      </c>
      <c r="I503" s="2">
        <f>IF($F$474="n/a",0,IF(I$479&lt;=$C503,0,IF(I$479&gt;(INDEX($D$477:$W$477,1,$C503)+$C503),INDEX($D$491:$W$491,,$C503)-SUM($D503:H503),INDEX($D$491:$W$491,,$C503)/INDEX($D$477:$W$477,1,$C503))))</f>
        <v>0</v>
      </c>
      <c r="J503" s="2">
        <f>IF($F$474="n/a",0,IF(J$479&lt;=$C503,0,IF(J$479&gt;(INDEX($D$477:$W$477,1,$C503)+$C503),INDEX($D$491:$W$491,,$C503)-SUM($D503:I503),INDEX($D$491:$W$491,,$C503)/INDEX($D$477:$W$477,1,$C503))))</f>
        <v>0</v>
      </c>
      <c r="K503" s="2">
        <f>IF($F$474="n/a",0,IF(K$479&lt;=$C503,0,IF(K$479&gt;(INDEX($D$477:$W$477,1,$C503)+$C503),INDEX($D$491:$W$491,,$C503)-SUM($D503:J503),INDEX($D$491:$W$491,,$C503)/INDEX($D$477:$W$477,1,$C503))))</f>
        <v>0</v>
      </c>
      <c r="L503" s="2">
        <f>IF($F$474="n/a",0,IF(L$479&lt;=$C503,0,IF(L$479&gt;(INDEX($D$477:$W$477,1,$C503)+$C503),INDEX($D$491:$W$491,,$C503)-SUM($D503:K503),INDEX($D$491:$W$491,,$C503)/INDEX($D$477:$W$477,1,$C503))))</f>
        <v>0</v>
      </c>
      <c r="M503" s="2">
        <f>IF($F$474="n/a",0,IF(M$479&lt;=$C503,0,IF(M$479&gt;(INDEX($D$477:$W$477,1,$C503)+$C503),INDEX($D$491:$W$491,,$C503)-SUM($D503:L503),INDEX($D$491:$W$491,,$C503)/INDEX($D$477:$W$477,1,$C503))))</f>
        <v>0</v>
      </c>
      <c r="N503" s="215">
        <f>IF($F$474="n/a",0,IF(N$479&lt;=$C503,0,IF(N$479&gt;(INDEX($D$477:$W$477,1,$C503)+$C503),INDEX($D$491:$W$491,,$C503)-SUM($D503:M503),INDEX($D$491:$W$491,,$C503)/INDEX($D$477:$W$477,1,$C503))))*0.5</f>
        <v>0</v>
      </c>
      <c r="O503" s="213">
        <f>IF($F$474="n/a",0,IF(O$479&lt;=$C503,0,IF(O$479&gt;(INDEX($D$477:$W$477,1,$C503)+$C503),INDEX($D$491:$W$491,,$C503)-SUM($D503:N503),INDEX($D$491:$W$491,,$C503)/INDEX($D$477:$W$477,1,$C503))))</f>
        <v>0</v>
      </c>
      <c r="P503" s="216">
        <f>IF($F$474="n/a",0,IF(P$479&lt;=$C503,0,IF(P$479&gt;(INDEX($D$477:$W$477,1,$C503)+$C503),INDEX($D$491:$W$491,,$C503)-SUM($D503:O503),INDEX($D$491:$W$491,,$C503)/INDEX($D$477:$W$477,1,$C503))))</f>
        <v>0</v>
      </c>
      <c r="Q503" s="213">
        <f>IF($F$474="n/a",0,IF(Q$479&lt;=$C503,0,IF(Q$479&gt;(INDEX($D$477:$W$477,1,$C503)+$C503),INDEX($D$491:$W$491,,$C503)-SUM($D503:P503),INDEX($D$491:$W$491,,$C503)/INDEX($D$477:$W$477,1,$C503))))</f>
        <v>0</v>
      </c>
      <c r="R503" s="213">
        <f>IF($F$474="n/a",0,IF(R$479&lt;=$C503,0,IF(R$479&gt;(INDEX($D$477:$W$477,1,$C503)+$C503),INDEX($D$491:$W$491,,$C503)-SUM($D503:Q503),INDEX($D$491:$W$491,,$C503)/INDEX($D$477:$W$477,1,$C503))))</f>
        <v>0</v>
      </c>
      <c r="S503" s="213">
        <f>IF($F$474="n/a",0,IF(S$479&lt;=$C503,0,IF(S$479&gt;(INDEX($D$477:$W$477,1,$C503)+$C503),INDEX($D$491:$W$491,,$C503)-SUM($D503:R503),INDEX($D$491:$W$491,,$C503)/INDEX($D$477:$W$477,1,$C503))))</f>
        <v>0</v>
      </c>
      <c r="T503" s="213">
        <f>IF($F$474="n/a",0,IF(T$479&lt;=$C503,0,IF(T$479&gt;(INDEX($D$477:$W$477,1,$C503)+$C503),INDEX($D$491:$W$491,,$C503)-SUM($D503:S503),INDEX($D$491:$W$491,,$C503)/INDEX($D$477:$W$477,1,$C503))))</f>
        <v>0</v>
      </c>
      <c r="U503" s="213">
        <f>IF($F$474="n/a",0,IF(U$479&lt;=$C503,0,IF(U$479&gt;(INDEX($D$477:$W$477,1,$C503)+$C503),INDEX($D$491:$W$491,,$C503)-SUM($D503:T503),INDEX($D$491:$W$491,,$C503)/INDEX($D$477:$W$477,1,$C503))))</f>
        <v>0</v>
      </c>
      <c r="V503" s="213">
        <f>IF($F$474="n/a",0,IF(V$479&lt;=$C503,0,IF(V$479&gt;(INDEX($D$477:$W$477,1,$C503)+$C503),INDEX($D$491:$W$491,,$C503)-SUM($D503:U503),INDEX($D$491:$W$491,,$C503)/INDEX($D$477:$W$477,1,$C503))))</f>
        <v>0</v>
      </c>
      <c r="W503" s="213">
        <f>IF($F$474="n/a",0,IF(W$479&lt;=$C503,0,IF(W$479&gt;(INDEX($D$477:$W$477,1,$C503)+$C503),INDEX($D$491:$W$491,,$C503)-SUM($D503:V503),INDEX($D$491:$W$491,,$C503)/INDEX($D$477:$W$477,1,$C503))))</f>
        <v>0</v>
      </c>
      <c r="X503" s="213">
        <f>IF($F$474="n/a",0,IF(X$479&lt;=$C503,0,IF(X$479&gt;(INDEX($D$477:$W$477,1,$C503)+$C503),INDEX($D$491:$W$491,,$C503)-SUM($D503:W503),INDEX($D$491:$W$491,,$C503)/INDEX($D$477:$W$477,1,$C503))))</f>
        <v>0</v>
      </c>
      <c r="Y503" s="213">
        <f>IF($F$474="n/a",0,IF(Y$479&lt;=$C503,0,IF(Y$479&gt;(INDEX($D$477:$W$477,1,$C503)+$C503),INDEX($D$491:$W$491,,$C503)-SUM($D503:X503),INDEX($D$491:$W$491,,$C503)/INDEX($D$477:$W$477,1,$C503))))</f>
        <v>0</v>
      </c>
      <c r="Z503" s="213">
        <f>IF($F$474="n/a",0,IF(Z$479&lt;=$C503,0,IF(Z$479&gt;(INDEX($D$477:$W$477,1,$C503)+$C503),INDEX($D$491:$W$491,,$C503)-SUM($D503:Y503),INDEX($D$491:$W$491,,$C503)/INDEX($D$477:$W$477,1,$C503))))</f>
        <v>0</v>
      </c>
      <c r="AA503" s="213">
        <f>IF($F$474="n/a",0,IF(AA$479&lt;=$C503,0,IF(AA$479&gt;(INDEX($D$477:$W$477,1,$C503)+$C503),INDEX($D$491:$W$491,,$C503)-SUM($D503:Z503),INDEX($D$491:$W$491,,$C503)/INDEX($D$477:$W$477,1,$C503))))</f>
        <v>0</v>
      </c>
      <c r="AB503" s="213">
        <f>IF($F$474="n/a",0,IF(AB$479&lt;=$C503,0,IF(AB$479&gt;(INDEX($D$477:$W$477,1,$C503)+$C503),INDEX($D$491:$W$491,,$C503)-SUM($D503:AA503),INDEX($D$491:$W$491,,$C503)/INDEX($D$477:$W$477,1,$C503))))</f>
        <v>0</v>
      </c>
      <c r="AC503" s="213">
        <f>IF($F$474="n/a",0,IF(AC$479&lt;=$C503,0,IF(AC$479&gt;(INDEX($D$477:$W$477,1,$C503)+$C503),INDEX($D$491:$W$491,,$C503)-SUM($D503:AB503),INDEX($D$491:$W$491,,$C503)/INDEX($D$477:$W$477,1,$C503))))</f>
        <v>0</v>
      </c>
      <c r="AD503" s="213">
        <f>IF($F$474="n/a",0,IF(AD$479&lt;=$C503,0,IF(AD$479&gt;(INDEX($D$477:$W$477,1,$C503)+$C503),INDEX($D$491:$W$491,,$C503)-SUM($D503:AC503),INDEX($D$491:$W$491,,$C503)/INDEX($D$477:$W$477,1,$C503))))</f>
        <v>0</v>
      </c>
      <c r="AE503" s="213">
        <f>IF($F$474="n/a",0,IF(AE$479&lt;=$C503,0,IF(AE$479&gt;(INDEX($D$477:$W$477,1,$C503)+$C503),INDEX($D$491:$W$491,,$C503)-SUM($D503:AD503),INDEX($D$491:$W$491,,$C503)/INDEX($D$477:$W$477,1,$C503))))</f>
        <v>0</v>
      </c>
      <c r="AF503" s="213">
        <f>IF($F$474="n/a",0,IF(AF$479&lt;=$C503,0,IF(AF$479&gt;(INDEX($D$477:$W$477,1,$C503)+$C503),INDEX($D$491:$W$491,,$C503)-SUM($D503:AE503),INDEX($D$491:$W$491,,$C503)/INDEX($D$477:$W$477,1,$C503))))</f>
        <v>0</v>
      </c>
      <c r="AG503" s="266">
        <f>AF503</f>
        <v>0</v>
      </c>
      <c r="AH503" s="213">
        <f>IF($F$474="n/a",0,IF(AH$479&lt;=$C503,0,IF(AH$479&gt;(INDEX($D$477:$W$477,1,$C503)+$C503),INDEX($D$491:$W$491,,$C503)-SUM($D503:AG503),INDEX($D$491:$W$491,,$C503)/INDEX($D$477:$W$477,1,$C503))))</f>
        <v>0</v>
      </c>
      <c r="AI503" s="2">
        <f>IF($F$474="n/a",0,IF(AI$479&lt;=$C503,0,IF(AI$479&gt;(INDEX($D$477:$W$477,1,$C503)+$C503),INDEX($D$491:$W$491,,$C503)-SUM($D503:AH503),INDEX($D$491:$W$491,,$C503)/INDEX($D$477:$W$477,1,$C503))))</f>
        <v>0</v>
      </c>
      <c r="AJ503" s="2">
        <f>IF($F$474="n/a",0,IF(AJ$479&lt;=$C503,0,IF(AJ$479&gt;(INDEX($D$477:$W$477,1,$C503)+$C503),INDEX($D$491:$W$491,,$C503)-SUM($D503:AI503),INDEX($D$491:$W$491,,$C503)/INDEX($D$477:$W$477,1,$C503))))</f>
        <v>0</v>
      </c>
      <c r="AK503" s="2">
        <f>IF($F$474="n/a",0,IF(AK$479&lt;=$C503,0,IF(AK$479&gt;(INDEX($D$477:$W$477,1,$C503)+$C503),INDEX($D$491:$W$491,,$C503)-SUM($D503:AJ503),INDEX($D$491:$W$491,,$C503)/INDEX($D$477:$W$477,1,$C503))))</f>
        <v>0</v>
      </c>
      <c r="AL503" s="2">
        <f>IF($F$474="n/a",0,IF(AL$479&lt;=$C503,0,IF(AL$479&gt;(INDEX($D$477:$W$477,1,$C503)+$C503),INDEX($D$491:$W$491,,$C503)-SUM($D503:AK503),INDEX($D$491:$W$491,,$C503)/INDEX($D$477:$W$477,1,$C503))))</f>
        <v>0</v>
      </c>
      <c r="AM503" s="2">
        <f>IF($F$474="n/a",0,IF(AM$479&lt;=$C503,0,IF(AM$479&gt;(INDEX($D$477:$W$477,1,$C503)+$C503),INDEX($D$491:$W$491,,$C503)-SUM($D503:AL503),INDEX($D$491:$W$491,,$C503)/INDEX($D$477:$W$477,1,$C503))))</f>
        <v>0</v>
      </c>
      <c r="AN503" s="2">
        <f>IF($F$474="n/a",0,IF(AN$479&lt;=$C503,0,IF(AN$479&gt;(INDEX($D$477:$W$477,1,$C503)+$C503),INDEX($D$491:$W$491,,$C503)-SUM($D503:AM503),INDEX($D$491:$W$491,,$C503)/INDEX($D$477:$W$477,1,$C503))))</f>
        <v>0</v>
      </c>
      <c r="AO503" s="2">
        <f>IF($F$474="n/a",0,IF(AO$479&lt;=$C503,0,IF(AO$479&gt;(INDEX($D$477:$W$477,1,$C503)+$C503),INDEX($D$491:$W$491,,$C503)-SUM($D503:AN503),INDEX($D$491:$W$491,,$C503)/INDEX($D$477:$W$477,1,$C503))))</f>
        <v>0</v>
      </c>
      <c r="AP503" s="2">
        <f>IF($F$474="n/a",0,IF(AP$479&lt;=$C503,0,IF(AP$479&gt;(INDEX($D$477:$W$477,1,$C503)+$C503),INDEX($D$491:$W$491,,$C503)-SUM($D503:AO503),INDEX($D$491:$W$491,,$C503)/INDEX($D$477:$W$477,1,$C503))))</f>
        <v>0</v>
      </c>
      <c r="AQ503" s="2">
        <f>IF($F$474="n/a",0,IF(AQ$479&lt;=$C503,0,IF(AQ$479&gt;(INDEX($D$477:$W$477,1,$C503)+$C503),INDEX($D$491:$W$491,,$C503)-SUM($D503:AP503),INDEX($D$491:$W$491,,$C503)/INDEX($D$477:$W$477,1,$C503))))</f>
        <v>0</v>
      </c>
      <c r="AR503" s="2">
        <f>IF($F$474="n/a",0,IF(AR$479&lt;=$C503,0,IF(AR$479&gt;(INDEX($D$477:$W$477,1,$C503)+$C503),INDEX($D$491:$W$491,,$C503)-SUM($D503:AQ503),INDEX($D$491:$W$491,,$C503)/INDEX($D$477:$W$477,1,$C503))))</f>
        <v>0</v>
      </c>
      <c r="AS503" s="2">
        <f>IF($F$474="n/a",0,IF(AS$479&lt;=$C503,0,IF(AS$479&gt;(INDEX($D$477:$W$477,1,$C503)+$C503),INDEX($D$491:$W$491,,$C503)-SUM($D503:AR503),INDEX($D$491:$W$491,,$C503)/INDEX($D$477:$W$477,1,$C503))))</f>
        <v>0</v>
      </c>
      <c r="AT503" s="2">
        <f>IF($F$474="n/a",0,IF(AT$479&lt;=$C503,0,IF(AT$479&gt;(INDEX($D$477:$W$477,1,$C503)+$C503),INDEX($D$491:$W$491,,$C503)-SUM($D503:AS503),INDEX($D$491:$W$491,,$C503)/INDEX($D$477:$W$477,1,$C503))))</f>
        <v>0</v>
      </c>
      <c r="AU503" s="2">
        <f>IF($F$474="n/a",0,IF(AU$479&lt;=$C503,0,IF(AU$479&gt;(INDEX($D$477:$W$477,1,$C503)+$C503),INDEX($D$491:$W$491,,$C503)-SUM($D503:AT503),INDEX($D$491:$W$491,,$C503)/INDEX($D$477:$W$477,1,$C503))))</f>
        <v>0</v>
      </c>
      <c r="AV503" s="2">
        <f>IF($F$474="n/a",0,IF(AV$479&lt;=$C503,0,IF(AV$479&gt;(INDEX($D$477:$W$477,1,$C503)+$C503),INDEX($D$491:$W$491,,$C503)-SUM($D503:AU503),INDEX($D$491:$W$491,,$C503)/INDEX($D$477:$W$477,1,$C503))))</f>
        <v>0</v>
      </c>
      <c r="AW503" s="2">
        <f>IF($F$474="n/a",0,IF(AW$479&lt;=$C503,0,IF(AW$479&gt;(INDEX($D$477:$W$477,1,$C503)+$C503),INDEX($D$491:$W$491,,$C503)-SUM($D503:AV503),INDEX($D$491:$W$491,,$C503)/INDEX($D$477:$W$477,1,$C503))))</f>
        <v>0</v>
      </c>
      <c r="AX503" s="2">
        <f>IF($F$474="n/a",0,IF(AX$479&lt;=$C503,0,IF(AX$479&gt;(INDEX($D$477:$W$477,1,$C503)+$C503),INDEX($D$491:$W$491,,$C503)-SUM($D503:AW503),INDEX($D$491:$W$491,,$C503)/INDEX($D$477:$W$477,1,$C503))))</f>
        <v>0</v>
      </c>
      <c r="AY503" s="2">
        <f>IF($F$474="n/a",0,IF(AY$479&lt;=$C503,0,IF(AY$479&gt;(INDEX($D$477:$W$477,1,$C503)+$C503),INDEX($D$491:$W$491,,$C503)-SUM($D503:AX503),INDEX($D$491:$W$491,,$C503)/INDEX($D$477:$W$477,1,$C503))))</f>
        <v>0</v>
      </c>
      <c r="AZ503" s="2">
        <f>IF($F$474="n/a",0,IF(AZ$479&lt;=$C503,0,IF(AZ$479&gt;(INDEX($D$477:$W$477,1,$C503)+$C503),INDEX($D$491:$W$491,,$C503)-SUM($D503:AY503),INDEX($D$491:$W$491,,$C503)/INDEX($D$477:$W$477,1,$C503))))</f>
        <v>0</v>
      </c>
      <c r="BA503" s="2">
        <f>IF($F$474="n/a",0,IF(BA$479&lt;=$C503,0,IF(BA$479&gt;(INDEX($D$477:$W$477,1,$C503)+$C503),INDEX($D$491:$W$491,,$C503)-SUM($D503:AZ503),INDEX($D$491:$W$491,,$C503)/INDEX($D$477:$W$477,1,$C503))))</f>
        <v>0</v>
      </c>
      <c r="BB503" s="2">
        <f>IF($F$474="n/a",0,IF(BB$479&lt;=$C503,0,IF(BB$479&gt;(INDEX($D$477:$W$477,1,$C503)+$C503),INDEX($D$491:$W$491,,$C503)-SUM($D503:BA503),INDEX($D$491:$W$491,,$C503)/INDEX($D$477:$W$477,1,$C503))))</f>
        <v>0</v>
      </c>
      <c r="BC503" s="2">
        <f>IF($F$474="n/a",0,IF(BC$479&lt;=$C503,0,IF(BC$479&gt;(INDEX($D$477:$W$477,1,$C503)+$C503),INDEX($D$491:$W$491,,$C503)-SUM($D503:BB503),INDEX($D$491:$W$491,,$C503)/INDEX($D$477:$W$477,1,$C503))))</f>
        <v>0</v>
      </c>
      <c r="BD503" s="2">
        <f>IF($F$474="n/a",0,IF(BD$479&lt;=$C503,0,IF(BD$479&gt;(INDEX($D$477:$W$477,1,$C503)+$C503),INDEX($D$491:$W$491,,$C503)-SUM($D503:BC503),INDEX($D$491:$W$491,,$C503)/INDEX($D$477:$W$477,1,$C503))))</f>
        <v>0</v>
      </c>
      <c r="BE503" s="2">
        <f>IF($F$474="n/a",0,IF(BE$479&lt;=$C503,0,IF(BE$479&gt;(INDEX($D$477:$W$477,1,$C503)+$C503),INDEX($D$491:$W$491,,$C503)-SUM($D503:BD503),INDEX($D$491:$W$491,,$C503)/INDEX($D$477:$W$477,1,$C503))))</f>
        <v>0</v>
      </c>
      <c r="BF503" s="2">
        <f>IF($F$474="n/a",0,IF(BF$479&lt;=$C503,0,IF(BF$479&gt;(INDEX($D$477:$W$477,1,$C503)+$C503),INDEX($D$491:$W$491,,$C503)-SUM($D503:BE503),INDEX($D$491:$W$491,,$C503)/INDEX($D$477:$W$477,1,$C503))))</f>
        <v>0</v>
      </c>
      <c r="BG503" s="2">
        <f>IF($F$474="n/a",0,IF(BG$479&lt;=$C503,0,IF(BG$479&gt;(INDEX($D$477:$W$477,1,$C503)+$C503),INDEX($D$491:$W$491,,$C503)-SUM($D503:BF503),INDEX($D$491:$W$491,,$C503)/INDEX($D$477:$W$477,1,$C503))))</f>
        <v>0</v>
      </c>
      <c r="BH503" s="2">
        <f>IF($F$474="n/a",0,IF(BH$479&lt;=$C503,0,IF(BH$479&gt;(INDEX($D$477:$W$477,1,$C503)+$C503),INDEX($D$491:$W$491,,$C503)-SUM($D503:BG503),INDEX($D$491:$W$491,,$C503)/INDEX($D$477:$W$477,1,$C503))))</f>
        <v>0</v>
      </c>
      <c r="BI503" s="2">
        <f>IF($F$474="n/a",0,IF(BI$479&lt;=$C503,0,IF(BI$479&gt;(INDEX($D$477:$W$477,1,$C503)+$C503),INDEX($D$491:$W$491,,$C503)-SUM($D503:BH503),INDEX($D$491:$W$491,,$C503)/INDEX($D$477:$W$477,1,$C503))))</f>
        <v>0</v>
      </c>
      <c r="BJ503" s="2">
        <f>IF($F$474="n/a",0,IF(BJ$479&lt;=$C503,0,IF(BJ$479&gt;(INDEX($D$477:$W$477,1,$C503)+$C503),INDEX($D$491:$W$491,,$C503)-SUM($D503:BI503),INDEX($D$491:$W$491,,$C503)/INDEX($D$477:$W$477,1,$C503))))</f>
        <v>0</v>
      </c>
      <c r="BK503" s="2">
        <f>IF($F$474="n/a",0,IF(BK$479&lt;=$C503,0,IF(BK$479&gt;(INDEX($D$477:$W$477,1,$C503)+$C503),INDEX($D$491:$W$491,,$C503)-SUM($D503:BJ503),INDEX($D$491:$W$491,,$C503)/INDEX($D$477:$W$477,1,$C503))))</f>
        <v>0</v>
      </c>
      <c r="BL503" s="2">
        <f>IF($F$474="n/a",0,IF(BL$479&lt;=$C503,0,IF(BL$479&gt;(INDEX($D$477:$W$477,1,$C503)+$C503),INDEX($D$491:$W$491,,$C503)-SUM($D503:BK503),INDEX($D$491:$W$491,,$C503)/INDEX($D$477:$W$477,1,$C503))))</f>
        <v>0</v>
      </c>
      <c r="BM503" s="2">
        <f>IF($F$474="n/a",0,IF(BM$479&lt;=$C503,0,IF(BM$479&gt;(INDEX($D$477:$W$477,1,$C503)+$C503),INDEX($D$491:$W$491,,$C503)-SUM($D503:BL503),INDEX($D$491:$W$491,,$C503)/INDEX($D$477:$W$477,1,$C503))))</f>
        <v>0</v>
      </c>
      <c r="BN503" s="2">
        <f>IF($F$474="n/a",0,IF(BN$479&lt;=$C503,0,IF(BN$479&gt;(INDEX($D$477:$W$477,1,$C503)+$C503),INDEX($D$491:$W$491,,$C503)-SUM($D503:BM503),INDEX($D$491:$W$491,,$C503)/INDEX($D$477:$W$477,1,$C503))))</f>
        <v>0</v>
      </c>
      <c r="BO503" s="2">
        <f>IF($F$474="n/a",0,IF(BO$479&lt;=$C503,0,IF(BO$479&gt;(INDEX($D$477:$W$477,1,$C503)+$C503),INDEX($D$491:$W$491,,$C503)-SUM($D503:BN503),INDEX($D$491:$W$491,,$C503)/INDEX($D$477:$W$477,1,$C503))))</f>
        <v>0</v>
      </c>
      <c r="BP503" s="2">
        <f>IF($F$474="n/a",0,IF(BP$479&lt;=$C503,0,IF(BP$479&gt;(INDEX($D$477:$W$477,1,$C503)+$C503),INDEX($D$491:$W$491,,$C503)-SUM($D503:BO503),INDEX($D$491:$W$491,,$C503)/INDEX($D$477:$W$477,1,$C503))))</f>
        <v>0</v>
      </c>
      <c r="BQ503" s="2">
        <f>IF($F$474="n/a",0,IF(BQ$479&lt;=$C503,0,IF(BQ$479&gt;(INDEX($D$477:$W$477,1,$C503)+$C503),INDEX($D$491:$W$491,,$C503)-SUM($D503:BP503),INDEX($D$491:$W$491,,$C503)/INDEX($D$477:$W$477,1,$C503))))</f>
        <v>0</v>
      </c>
      <c r="BR503" s="2">
        <f>IF($F$474="n/a",0,IF(BR$479&lt;=$C503,0,IF(BR$479&gt;(INDEX($D$477:$W$477,1,$C503)+$C503),INDEX($D$491:$W$491,,$C503)-SUM($D503:BQ503),INDEX($D$491:$W$491,,$C503)/INDEX($D$477:$W$477,1,$C503))))</f>
        <v>0</v>
      </c>
      <c r="BS503" s="2">
        <f>IF($F$474="n/a",0,IF(BS$479&lt;=$C503,0,IF(BS$479&gt;(INDEX($D$477:$W$477,1,$C503)+$C503),INDEX($D$491:$W$491,,$C503)-SUM($D503:BR503),INDEX($D$491:$W$491,,$C503)/INDEX($D$477:$W$477,1,$C503))))</f>
        <v>0</v>
      </c>
    </row>
    <row r="504" spans="2:71" outlineLevel="1">
      <c r="B504" s="24">
        <v>2021</v>
      </c>
      <c r="C504" s="24">
        <v>11</v>
      </c>
      <c r="E504" s="2">
        <f>IF($F$474="n/a",0,IF(E$479&lt;=$C504,0,IF(E$479&gt;(INDEX($D$477:$W$477,1,$C504)+$C504),INDEX($D$491:$W$491,,$C504)-SUM($D504:D504),INDEX($D$491:$W$491,,$C504)/INDEX($D$477:$W$477,1,$C504))))</f>
        <v>0</v>
      </c>
      <c r="F504" s="2">
        <f>IF($F$474="n/a",0,IF(F$479&lt;=$C504,0,IF(F$479&gt;(INDEX($D$477:$W$477,1,$C504)+$C504),INDEX($D$491:$W$491,,$C504)-SUM($D504:E504),INDEX($D$491:$W$491,,$C504)/INDEX($D$477:$W$477,1,$C504))))</f>
        <v>0</v>
      </c>
      <c r="G504" s="2">
        <f>IF($F$474="n/a",0,IF(G$479&lt;=$C504,0,IF(G$479&gt;(INDEX($D$477:$W$477,1,$C504)+$C504),INDEX($D$491:$W$491,,$C504)-SUM($D504:F504),INDEX($D$491:$W$491,,$C504)/INDEX($D$477:$W$477,1,$C504))))</f>
        <v>0</v>
      </c>
      <c r="H504" s="2">
        <f>IF($F$474="n/a",0,IF(H$479&lt;=$C504,0,IF(H$479&gt;(INDEX($D$477:$W$477,1,$C504)+$C504),INDEX($D$491:$W$491,,$C504)-SUM($D504:G504),INDEX($D$491:$W$491,,$C504)/INDEX($D$477:$W$477,1,$C504))))</f>
        <v>0</v>
      </c>
      <c r="I504" s="2">
        <f>IF($F$474="n/a",0,IF(I$479&lt;=$C504,0,IF(I$479&gt;(INDEX($D$477:$W$477,1,$C504)+$C504),INDEX($D$491:$W$491,,$C504)-SUM($D504:H504),INDEX($D$491:$W$491,,$C504)/INDEX($D$477:$W$477,1,$C504))))</f>
        <v>0</v>
      </c>
      <c r="J504" s="2">
        <f>IF($F$474="n/a",0,IF(J$479&lt;=$C504,0,IF(J$479&gt;(INDEX($D$477:$W$477,1,$C504)+$C504),INDEX($D$491:$W$491,,$C504)-SUM($D504:I504),INDEX($D$491:$W$491,,$C504)/INDEX($D$477:$W$477,1,$C504))))</f>
        <v>0</v>
      </c>
      <c r="K504" s="2">
        <f>IF($F$474="n/a",0,IF(K$479&lt;=$C504,0,IF(K$479&gt;(INDEX($D$477:$W$477,1,$C504)+$C504),INDEX($D$491:$W$491,,$C504)-SUM($D504:J504),INDEX($D$491:$W$491,,$C504)/INDEX($D$477:$W$477,1,$C504))))</f>
        <v>0</v>
      </c>
      <c r="L504" s="2">
        <f>IF($F$474="n/a",0,IF(L$479&lt;=$C504,0,IF(L$479&gt;(INDEX($D$477:$W$477,1,$C504)+$C504),INDEX($D$491:$W$491,,$C504)-SUM($D504:K504),INDEX($D$491:$W$491,,$C504)/INDEX($D$477:$W$477,1,$C504))))</f>
        <v>0</v>
      </c>
      <c r="M504" s="2">
        <f>IF($F$474="n/a",0,IF(M$479&lt;=$C504,0,IF(M$479&gt;(INDEX($D$477:$W$477,1,$C504)+$C504),INDEX($D$491:$W$491,,$C504)-SUM($D504:L504),INDEX($D$491:$W$491,,$C504)/INDEX($D$477:$W$477,1,$C504))))</f>
        <v>0</v>
      </c>
      <c r="N504" s="2">
        <f>IF($F$474="n/a",0,IF(N$479&lt;=$C504,0,IF(N$479&gt;(INDEX($D$477:$W$477,1,$C504)+$C504),INDEX($D$491:$W$491,,$C504)-SUM($D504:M504),INDEX($D$491:$W$491,,$C504)/INDEX($D$477:$W$477,1,$C504))))</f>
        <v>0</v>
      </c>
      <c r="O504" s="217">
        <f>IF($F$474="n/a",0,IF(O$479&lt;=$C504,0,IF(O$479&gt;(INDEX($D$477:$W$477,1,$C504)+$C504),INDEX($D$491:$W$491,,$C504)-SUM($D504:N504),INDEX($D$491:$W$491,,$C504)/INDEX($D$477:$W$477,1,$C504))))</f>
        <v>0</v>
      </c>
      <c r="P504" s="218">
        <f>IF($F$474="n/a",0,IF(P$479&lt;=$C504,0,IF(P$479&gt;(INDEX($D$477:$W$477,1,$C504)+$C504),INDEX($D$491:$W$491,,$C504)-SUM($D504:O504),INDEX($D$491:$W$491,,$C504)/INDEX($D$477:$W$477,1,$C504))))</f>
        <v>0</v>
      </c>
      <c r="Q504" s="217">
        <f>IF($F$474="n/a",0,IF(Q$479&lt;=$C504,0,IF(Q$479&gt;(INDEX($D$477:$W$477,1,$C504)+$C504),INDEX($D$491:$W$491,,$C504)-SUM($D504:P504),INDEX($D$491:$W$491,,$C504)/INDEX($D$477:$W$477,1,$C504))))</f>
        <v>0</v>
      </c>
      <c r="R504" s="217">
        <f>IF($F$474="n/a",0,IF(R$479&lt;=$C504,0,IF(R$479&gt;(INDEX($D$477:$W$477,1,$C504)+$C504),INDEX($D$491:$W$491,,$C504)-SUM($D504:Q504),INDEX($D$491:$W$491,,$C504)/INDEX($D$477:$W$477,1,$C504))))</f>
        <v>0</v>
      </c>
      <c r="S504" s="217">
        <f>IF($F$474="n/a",0,IF(S$479&lt;=$C504,0,IF(S$479&gt;(INDEX($D$477:$W$477,1,$C504)+$C504),INDEX($D$491:$W$491,,$C504)-SUM($D504:R504),INDEX($D$491:$W$491,,$C504)/INDEX($D$477:$W$477,1,$C504))))</f>
        <v>0</v>
      </c>
      <c r="T504" s="217">
        <f>IF($F$474="n/a",0,IF(T$479&lt;=$C504,0,IF(T$479&gt;(INDEX($D$477:$W$477,1,$C504)+$C504),INDEX($D$491:$W$491,,$C504)-SUM($D504:S504),INDEX($D$491:$W$491,,$C504)/INDEX($D$477:$W$477,1,$C504))))</f>
        <v>0</v>
      </c>
      <c r="U504" s="217">
        <f>IF($F$474="n/a",0,IF(U$479&lt;=$C504,0,IF(U$479&gt;(INDEX($D$477:$W$477,1,$C504)+$C504),INDEX($D$491:$W$491,,$C504)-SUM($D504:T504),INDEX($D$491:$W$491,,$C504)/INDEX($D$477:$W$477,1,$C504))))</f>
        <v>0</v>
      </c>
      <c r="V504" s="217">
        <f>IF($F$474="n/a",0,IF(V$479&lt;=$C504,0,IF(V$479&gt;(INDEX($D$477:$W$477,1,$C504)+$C504),INDEX($D$491:$W$491,,$C504)-SUM($D504:U504),INDEX($D$491:$W$491,,$C504)/INDEX($D$477:$W$477,1,$C504))))</f>
        <v>0</v>
      </c>
      <c r="W504" s="2">
        <f>IF($F$474="n/a",0,IF(W$479&lt;=$C504,0,IF(W$479&gt;(INDEX($D$477:$W$477,1,$C504)+$C504),INDEX($D$491:$W$491,,$C504)-SUM($D504:V504),INDEX($D$491:$W$491,,$C504)/INDEX($D$477:$W$477,1,$C504))))</f>
        <v>0</v>
      </c>
      <c r="X504" s="2">
        <f>IF($F$474="n/a",0,IF(X$479&lt;=$C504,0,IF(X$479&gt;(INDEX($D$477:$W$477,1,$C504)+$C504),INDEX($D$491:$W$491,,$C504)-SUM($D504:W504),INDEX($D$491:$W$491,,$C504)/INDEX($D$477:$W$477,1,$C504))))</f>
        <v>0</v>
      </c>
      <c r="Y504" s="2">
        <f>IF($F$474="n/a",0,IF(Y$479&lt;=$C504,0,IF(Y$479&gt;(INDEX($D$477:$W$477,1,$C504)+$C504),INDEX($D$491:$W$491,,$C504)-SUM($D504:X504),INDEX($D$491:$W$491,,$C504)/INDEX($D$477:$W$477,1,$C504))))</f>
        <v>0</v>
      </c>
      <c r="Z504" s="2">
        <f>IF($F$474="n/a",0,IF(Z$479&lt;=$C504,0,IF(Z$479&gt;(INDEX($D$477:$W$477,1,$C504)+$C504),INDEX($D$491:$W$491,,$C504)-SUM($D504:Y504),INDEX($D$491:$W$491,,$C504)/INDEX($D$477:$W$477,1,$C504))))</f>
        <v>0</v>
      </c>
      <c r="AA504" s="2">
        <f>IF($F$474="n/a",0,IF(AA$479&lt;=$C504,0,IF(AA$479&gt;(INDEX($D$477:$W$477,1,$C504)+$C504),INDEX($D$491:$W$491,,$C504)-SUM($D504:Z504),INDEX($D$491:$W$491,,$C504)/INDEX($D$477:$W$477,1,$C504))))</f>
        <v>0</v>
      </c>
      <c r="AB504" s="2">
        <f>IF($F$474="n/a",0,IF(AB$479&lt;=$C504,0,IF(AB$479&gt;(INDEX($D$477:$W$477,1,$C504)+$C504),INDEX($D$491:$W$491,,$C504)-SUM($D504:AA504),INDEX($D$491:$W$491,,$C504)/INDEX($D$477:$W$477,1,$C504))))</f>
        <v>0</v>
      </c>
      <c r="AC504" s="2">
        <f>IF($F$474="n/a",0,IF(AC$479&lt;=$C504,0,IF(AC$479&gt;(INDEX($D$477:$W$477,1,$C504)+$C504),INDEX($D$491:$W$491,,$C504)-SUM($D504:AB504),INDEX($D$491:$W$491,,$C504)/INDEX($D$477:$W$477,1,$C504))))</f>
        <v>0</v>
      </c>
      <c r="AD504" s="2">
        <f>IF($F$474="n/a",0,IF(AD$479&lt;=$C504,0,IF(AD$479&gt;(INDEX($D$477:$W$477,1,$C504)+$C504),INDEX($D$491:$W$491,,$C504)-SUM($D504:AC504),INDEX($D$491:$W$491,,$C504)/INDEX($D$477:$W$477,1,$C504))))</f>
        <v>0</v>
      </c>
      <c r="AE504" s="2">
        <f>IF($F$474="n/a",0,IF(AE$479&lt;=$C504,0,IF(AE$479&gt;(INDEX($D$477:$W$477,1,$C504)+$C504),INDEX($D$491:$W$491,,$C504)-SUM($D504:AD504),INDEX($D$491:$W$491,,$C504)/INDEX($D$477:$W$477,1,$C504))))</f>
        <v>0</v>
      </c>
      <c r="AF504" s="2">
        <f>IF($F$474="n/a",0,IF(AF$479&lt;=$C504,0,IF(AF$479&gt;(INDEX($D$477:$W$477,1,$C504)+$C504),INDEX($D$491:$W$491,,$C504)-SUM($D504:AE504),INDEX($D$491:$W$491,,$C504)/INDEX($D$477:$W$477,1,$C504))))</f>
        <v>0</v>
      </c>
      <c r="AG504" s="2">
        <f>IF($F$474="n/a",0,IF(AG$479&lt;=$C504,0,IF(AG$479&gt;(INDEX($D$477:$W$477,1,$C504)+$C504),INDEX($D$491:$W$491,,$C504)-SUM($D504:AF504),INDEX($D$491:$W$491,,$C504)/INDEX($D$477:$W$477,1,$C504))))</f>
        <v>0</v>
      </c>
      <c r="AH504" s="2">
        <f>IF($F$474="n/a",0,IF(AH$479&lt;=$C504,0,IF(AH$479&gt;(INDEX($D$477:$W$477,1,$C504)+$C504),INDEX($D$491:$W$491,,$C504)-SUM($D504:AG504),INDEX($D$491:$W$491,,$C504)/INDEX($D$477:$W$477,1,$C504))))</f>
        <v>0</v>
      </c>
      <c r="AI504" s="2">
        <f>IF($F$474="n/a",0,IF(AI$479&lt;=$C504,0,IF(AI$479&gt;(INDEX($D$477:$W$477,1,$C504)+$C504),INDEX($D$491:$W$491,,$C504)-SUM($D504:AH504),INDEX($D$491:$W$491,,$C504)/INDEX($D$477:$W$477,1,$C504))))</f>
        <v>0</v>
      </c>
      <c r="AJ504" s="2">
        <f>IF($F$474="n/a",0,IF(AJ$479&lt;=$C504,0,IF(AJ$479&gt;(INDEX($D$477:$W$477,1,$C504)+$C504),INDEX($D$491:$W$491,,$C504)-SUM($D504:AI504),INDEX($D$491:$W$491,,$C504)/INDEX($D$477:$W$477,1,$C504))))</f>
        <v>0</v>
      </c>
      <c r="AK504" s="2">
        <f>IF($F$474="n/a",0,IF(AK$479&lt;=$C504,0,IF(AK$479&gt;(INDEX($D$477:$W$477,1,$C504)+$C504),INDEX($D$491:$W$491,,$C504)-SUM($D504:AJ504),INDEX($D$491:$W$491,,$C504)/INDEX($D$477:$W$477,1,$C504))))</f>
        <v>0</v>
      </c>
      <c r="AL504" s="2">
        <f>IF($F$474="n/a",0,IF(AL$479&lt;=$C504,0,IF(AL$479&gt;(INDEX($D$477:$W$477,1,$C504)+$C504),INDEX($D$491:$W$491,,$C504)-SUM($D504:AK504),INDEX($D$491:$W$491,,$C504)/INDEX($D$477:$W$477,1,$C504))))</f>
        <v>0</v>
      </c>
      <c r="AM504" s="2">
        <f>IF($F$474="n/a",0,IF(AM$479&lt;=$C504,0,IF(AM$479&gt;(INDEX($D$477:$W$477,1,$C504)+$C504),INDEX($D$491:$W$491,,$C504)-SUM($D504:AL504),INDEX($D$491:$W$491,,$C504)/INDEX($D$477:$W$477,1,$C504))))</f>
        <v>0</v>
      </c>
      <c r="AN504" s="2">
        <f>IF($F$474="n/a",0,IF(AN$479&lt;=$C504,0,IF(AN$479&gt;(INDEX($D$477:$W$477,1,$C504)+$C504),INDEX($D$491:$W$491,,$C504)-SUM($D504:AM504),INDEX($D$491:$W$491,,$C504)/INDEX($D$477:$W$477,1,$C504))))</f>
        <v>0</v>
      </c>
      <c r="AO504" s="2">
        <f>IF($F$474="n/a",0,IF(AO$479&lt;=$C504,0,IF(AO$479&gt;(INDEX($D$477:$W$477,1,$C504)+$C504),INDEX($D$491:$W$491,,$C504)-SUM($D504:AN504),INDEX($D$491:$W$491,,$C504)/INDEX($D$477:$W$477,1,$C504))))</f>
        <v>0</v>
      </c>
      <c r="AP504" s="2">
        <f>IF($F$474="n/a",0,IF(AP$479&lt;=$C504,0,IF(AP$479&gt;(INDEX($D$477:$W$477,1,$C504)+$C504),INDEX($D$491:$W$491,,$C504)-SUM($D504:AO504),INDEX($D$491:$W$491,,$C504)/INDEX($D$477:$W$477,1,$C504))))</f>
        <v>0</v>
      </c>
      <c r="AQ504" s="2">
        <f>IF($F$474="n/a",0,IF(AQ$479&lt;=$C504,0,IF(AQ$479&gt;(INDEX($D$477:$W$477,1,$C504)+$C504),INDEX($D$491:$W$491,,$C504)-SUM($D504:AP504),INDEX($D$491:$W$491,,$C504)/INDEX($D$477:$W$477,1,$C504))))</f>
        <v>0</v>
      </c>
      <c r="AR504" s="2">
        <f>IF($F$474="n/a",0,IF(AR$479&lt;=$C504,0,IF(AR$479&gt;(INDEX($D$477:$W$477,1,$C504)+$C504),INDEX($D$491:$W$491,,$C504)-SUM($D504:AQ504),INDEX($D$491:$W$491,,$C504)/INDEX($D$477:$W$477,1,$C504))))</f>
        <v>0</v>
      </c>
      <c r="AS504" s="2">
        <f>IF($F$474="n/a",0,IF(AS$479&lt;=$C504,0,IF(AS$479&gt;(INDEX($D$477:$W$477,1,$C504)+$C504),INDEX($D$491:$W$491,,$C504)-SUM($D504:AR504),INDEX($D$491:$W$491,,$C504)/INDEX($D$477:$W$477,1,$C504))))</f>
        <v>0</v>
      </c>
      <c r="AT504" s="2">
        <f>IF($F$474="n/a",0,IF(AT$479&lt;=$C504,0,IF(AT$479&gt;(INDEX($D$477:$W$477,1,$C504)+$C504),INDEX($D$491:$W$491,,$C504)-SUM($D504:AS504),INDEX($D$491:$W$491,,$C504)/INDEX($D$477:$W$477,1,$C504))))</f>
        <v>0</v>
      </c>
      <c r="AU504" s="2">
        <f>IF($F$474="n/a",0,IF(AU$479&lt;=$C504,0,IF(AU$479&gt;(INDEX($D$477:$W$477,1,$C504)+$C504),INDEX($D$491:$W$491,,$C504)-SUM($D504:AT504),INDEX($D$491:$W$491,,$C504)/INDEX($D$477:$W$477,1,$C504))))</f>
        <v>0</v>
      </c>
      <c r="AV504" s="2">
        <f>IF($F$474="n/a",0,IF(AV$479&lt;=$C504,0,IF(AV$479&gt;(INDEX($D$477:$W$477,1,$C504)+$C504),INDEX($D$491:$W$491,,$C504)-SUM($D504:AU504),INDEX($D$491:$W$491,,$C504)/INDEX($D$477:$W$477,1,$C504))))</f>
        <v>0</v>
      </c>
      <c r="AW504" s="2">
        <f>IF($F$474="n/a",0,IF(AW$479&lt;=$C504,0,IF(AW$479&gt;(INDEX($D$477:$W$477,1,$C504)+$C504),INDEX($D$491:$W$491,,$C504)-SUM($D504:AV504),INDEX($D$491:$W$491,,$C504)/INDEX($D$477:$W$477,1,$C504))))</f>
        <v>0</v>
      </c>
      <c r="AX504" s="2">
        <f>IF($F$474="n/a",0,IF(AX$479&lt;=$C504,0,IF(AX$479&gt;(INDEX($D$477:$W$477,1,$C504)+$C504),INDEX($D$491:$W$491,,$C504)-SUM($D504:AW504),INDEX($D$491:$W$491,,$C504)/INDEX($D$477:$W$477,1,$C504))))</f>
        <v>0</v>
      </c>
      <c r="AY504" s="2">
        <f>IF($F$474="n/a",0,IF(AY$479&lt;=$C504,0,IF(AY$479&gt;(INDEX($D$477:$W$477,1,$C504)+$C504),INDEX($D$491:$W$491,,$C504)-SUM($D504:AX504),INDEX($D$491:$W$491,,$C504)/INDEX($D$477:$W$477,1,$C504))))</f>
        <v>0</v>
      </c>
      <c r="AZ504" s="2">
        <f>IF($F$474="n/a",0,IF(AZ$479&lt;=$C504,0,IF(AZ$479&gt;(INDEX($D$477:$W$477,1,$C504)+$C504),INDEX($D$491:$W$491,,$C504)-SUM($D504:AY504),INDEX($D$491:$W$491,,$C504)/INDEX($D$477:$W$477,1,$C504))))</f>
        <v>0</v>
      </c>
      <c r="BA504" s="2">
        <f>IF($F$474="n/a",0,IF(BA$479&lt;=$C504,0,IF(BA$479&gt;(INDEX($D$477:$W$477,1,$C504)+$C504),INDEX($D$491:$W$491,,$C504)-SUM($D504:AZ504),INDEX($D$491:$W$491,,$C504)/INDEX($D$477:$W$477,1,$C504))))</f>
        <v>0</v>
      </c>
      <c r="BB504" s="2">
        <f>IF($F$474="n/a",0,IF(BB$479&lt;=$C504,0,IF(BB$479&gt;(INDEX($D$477:$W$477,1,$C504)+$C504),INDEX($D$491:$W$491,,$C504)-SUM($D504:BA504),INDEX($D$491:$W$491,,$C504)/INDEX($D$477:$W$477,1,$C504))))</f>
        <v>0</v>
      </c>
      <c r="BC504" s="2">
        <f>IF($F$474="n/a",0,IF(BC$479&lt;=$C504,0,IF(BC$479&gt;(INDEX($D$477:$W$477,1,$C504)+$C504),INDEX($D$491:$W$491,,$C504)-SUM($D504:BB504),INDEX($D$491:$W$491,,$C504)/INDEX($D$477:$W$477,1,$C504))))</f>
        <v>0</v>
      </c>
      <c r="BD504" s="2">
        <f>IF($F$474="n/a",0,IF(BD$479&lt;=$C504,0,IF(BD$479&gt;(INDEX($D$477:$W$477,1,$C504)+$C504),INDEX($D$491:$W$491,,$C504)-SUM($D504:BC504),INDEX($D$491:$W$491,,$C504)/INDEX($D$477:$W$477,1,$C504))))</f>
        <v>0</v>
      </c>
      <c r="BE504" s="2">
        <f>IF($F$474="n/a",0,IF(BE$479&lt;=$C504,0,IF(BE$479&gt;(INDEX($D$477:$W$477,1,$C504)+$C504),INDEX($D$491:$W$491,,$C504)-SUM($D504:BD504),INDEX($D$491:$W$491,,$C504)/INDEX($D$477:$W$477,1,$C504))))</f>
        <v>0</v>
      </c>
      <c r="BF504" s="2">
        <f>IF($F$474="n/a",0,IF(BF$479&lt;=$C504,0,IF(BF$479&gt;(INDEX($D$477:$W$477,1,$C504)+$C504),INDEX($D$491:$W$491,,$C504)-SUM($D504:BE504),INDEX($D$491:$W$491,,$C504)/INDEX($D$477:$W$477,1,$C504))))</f>
        <v>0</v>
      </c>
      <c r="BG504" s="2">
        <f>IF($F$474="n/a",0,IF(BG$479&lt;=$C504,0,IF(BG$479&gt;(INDEX($D$477:$W$477,1,$C504)+$C504),INDEX($D$491:$W$491,,$C504)-SUM($D504:BF504),INDEX($D$491:$W$491,,$C504)/INDEX($D$477:$W$477,1,$C504))))</f>
        <v>0</v>
      </c>
      <c r="BH504" s="2">
        <f>IF($F$474="n/a",0,IF(BH$479&lt;=$C504,0,IF(BH$479&gt;(INDEX($D$477:$W$477,1,$C504)+$C504),INDEX($D$491:$W$491,,$C504)-SUM($D504:BG504),INDEX($D$491:$W$491,,$C504)/INDEX($D$477:$W$477,1,$C504))))</f>
        <v>0</v>
      </c>
      <c r="BI504" s="2">
        <f>IF($F$474="n/a",0,IF(BI$479&lt;=$C504,0,IF(BI$479&gt;(INDEX($D$477:$W$477,1,$C504)+$C504),INDEX($D$491:$W$491,,$C504)-SUM($D504:BH504),INDEX($D$491:$W$491,,$C504)/INDEX($D$477:$W$477,1,$C504))))</f>
        <v>0</v>
      </c>
      <c r="BJ504" s="2">
        <f>IF($F$474="n/a",0,IF(BJ$479&lt;=$C504,0,IF(BJ$479&gt;(INDEX($D$477:$W$477,1,$C504)+$C504),INDEX($D$491:$W$491,,$C504)-SUM($D504:BI504),INDEX($D$491:$W$491,,$C504)/INDEX($D$477:$W$477,1,$C504))))</f>
        <v>0</v>
      </c>
      <c r="BK504" s="2">
        <f>IF($F$474="n/a",0,IF(BK$479&lt;=$C504,0,IF(BK$479&gt;(INDEX($D$477:$W$477,1,$C504)+$C504),INDEX($D$491:$W$491,,$C504)-SUM($D504:BJ504),INDEX($D$491:$W$491,,$C504)/INDEX($D$477:$W$477,1,$C504))))</f>
        <v>0</v>
      </c>
      <c r="BL504" s="2">
        <f>IF($F$474="n/a",0,IF(BL$479&lt;=$C504,0,IF(BL$479&gt;(INDEX($D$477:$W$477,1,$C504)+$C504),INDEX($D$491:$W$491,,$C504)-SUM($D504:BK504),INDEX($D$491:$W$491,,$C504)/INDEX($D$477:$W$477,1,$C504))))</f>
        <v>0</v>
      </c>
      <c r="BM504" s="2">
        <f>IF($F$474="n/a",0,IF(BM$479&lt;=$C504,0,IF(BM$479&gt;(INDEX($D$477:$W$477,1,$C504)+$C504),INDEX($D$491:$W$491,,$C504)-SUM($D504:BL504),INDEX($D$491:$W$491,,$C504)/INDEX($D$477:$W$477,1,$C504))))</f>
        <v>0</v>
      </c>
      <c r="BN504" s="2">
        <f>IF($F$474="n/a",0,IF(BN$479&lt;=$C504,0,IF(BN$479&gt;(INDEX($D$477:$W$477,1,$C504)+$C504),INDEX($D$491:$W$491,,$C504)-SUM($D504:BM504),INDEX($D$491:$W$491,,$C504)/INDEX($D$477:$W$477,1,$C504))))</f>
        <v>0</v>
      </c>
      <c r="BO504" s="2">
        <f>IF($F$474="n/a",0,IF(BO$479&lt;=$C504,0,IF(BO$479&gt;(INDEX($D$477:$W$477,1,$C504)+$C504),INDEX($D$491:$W$491,,$C504)-SUM($D504:BN504),INDEX($D$491:$W$491,,$C504)/INDEX($D$477:$W$477,1,$C504))))</f>
        <v>0</v>
      </c>
      <c r="BP504" s="2">
        <f>IF($F$474="n/a",0,IF(BP$479&lt;=$C504,0,IF(BP$479&gt;(INDEX($D$477:$W$477,1,$C504)+$C504),INDEX($D$491:$W$491,,$C504)-SUM($D504:BO504),INDEX($D$491:$W$491,,$C504)/INDEX($D$477:$W$477,1,$C504))))</f>
        <v>0</v>
      </c>
      <c r="BQ504" s="2">
        <f>IF($F$474="n/a",0,IF(BQ$479&lt;=$C504,0,IF(BQ$479&gt;(INDEX($D$477:$W$477,1,$C504)+$C504),INDEX($D$491:$W$491,,$C504)-SUM($D504:BP504),INDEX($D$491:$W$491,,$C504)/INDEX($D$477:$W$477,1,$C504))))</f>
        <v>0</v>
      </c>
      <c r="BR504" s="2">
        <f>IF($F$474="n/a",0,IF(BR$479&lt;=$C504,0,IF(BR$479&gt;(INDEX($D$477:$W$477,1,$C504)+$C504),INDEX($D$491:$W$491,,$C504)-SUM($D504:BQ504),INDEX($D$491:$W$491,,$C504)/INDEX($D$477:$W$477,1,$C504))))</f>
        <v>0</v>
      </c>
      <c r="BS504" s="2">
        <f>IF($F$474="n/a",0,IF(BS$479&lt;=$C504,0,IF(BS$479&gt;(INDEX($D$477:$W$477,1,$C504)+$C504),INDEX($D$491:$W$491,,$C504)-SUM($D504:BR504),INDEX($D$491:$W$491,,$C504)/INDEX($D$477:$W$477,1,$C504))))</f>
        <v>0</v>
      </c>
    </row>
    <row r="505" spans="2:71" outlineLevel="1">
      <c r="B505" s="24">
        <v>2022</v>
      </c>
      <c r="C505" s="24">
        <v>12</v>
      </c>
      <c r="E505" s="2">
        <f>IF($F$474="n/a",0,IF(E$479&lt;=$C505,0,IF(E$479&gt;(INDEX($D$477:$W$477,1,$C505)+$C505),INDEX($D$491:$W$491,,$C505)-SUM($D505:D505),INDEX($D$491:$W$491,,$C505)/INDEX($D$477:$W$477,1,$C505))))</f>
        <v>0</v>
      </c>
      <c r="F505" s="2">
        <f>IF($F$474="n/a",0,IF(F$479&lt;=$C505,0,IF(F$479&gt;(INDEX($D$477:$W$477,1,$C505)+$C505),INDEX($D$491:$W$491,,$C505)-SUM($D505:E505),INDEX($D$491:$W$491,,$C505)/INDEX($D$477:$W$477,1,$C505))))</f>
        <v>0</v>
      </c>
      <c r="G505" s="2">
        <f>IF($F$474="n/a",0,IF(G$479&lt;=$C505,0,IF(G$479&gt;(INDEX($D$477:$W$477,1,$C505)+$C505),INDEX($D$491:$W$491,,$C505)-SUM($D505:F505),INDEX($D$491:$W$491,,$C505)/INDEX($D$477:$W$477,1,$C505))))</f>
        <v>0</v>
      </c>
      <c r="H505" s="2">
        <f>IF($F$474="n/a",0,IF(H$479&lt;=$C505,0,IF(H$479&gt;(INDEX($D$477:$W$477,1,$C505)+$C505),INDEX($D$491:$W$491,,$C505)-SUM($D505:G505),INDEX($D$491:$W$491,,$C505)/INDEX($D$477:$W$477,1,$C505))))</f>
        <v>0</v>
      </c>
      <c r="I505" s="2">
        <f>IF($F$474="n/a",0,IF(I$479&lt;=$C505,0,IF(I$479&gt;(INDEX($D$477:$W$477,1,$C505)+$C505),INDEX($D$491:$W$491,,$C505)-SUM($D505:H505),INDEX($D$491:$W$491,,$C505)/INDEX($D$477:$W$477,1,$C505))))</f>
        <v>0</v>
      </c>
      <c r="J505" s="2">
        <f>IF($F$474="n/a",0,IF(J$479&lt;=$C505,0,IF(J$479&gt;(INDEX($D$477:$W$477,1,$C505)+$C505),INDEX($D$491:$W$491,,$C505)-SUM($D505:I505),INDEX($D$491:$W$491,,$C505)/INDEX($D$477:$W$477,1,$C505))))</f>
        <v>0</v>
      </c>
      <c r="K505" s="2">
        <f>IF($F$474="n/a",0,IF(K$479&lt;=$C505,0,IF(K$479&gt;(INDEX($D$477:$W$477,1,$C505)+$C505),INDEX($D$491:$W$491,,$C505)-SUM($D505:J505),INDEX($D$491:$W$491,,$C505)/INDEX($D$477:$W$477,1,$C505))))</f>
        <v>0</v>
      </c>
      <c r="L505" s="2">
        <f>IF($F$474="n/a",0,IF(L$479&lt;=$C505,0,IF(L$479&gt;(INDEX($D$477:$W$477,1,$C505)+$C505),INDEX($D$491:$W$491,,$C505)-SUM($D505:K505),INDEX($D$491:$W$491,,$C505)/INDEX($D$477:$W$477,1,$C505))))</f>
        <v>0</v>
      </c>
      <c r="M505" s="2">
        <f>IF($F$474="n/a",0,IF(M$479&lt;=$C505,0,IF(M$479&gt;(INDEX($D$477:$W$477,1,$C505)+$C505),INDEX($D$491:$W$491,,$C505)-SUM($D505:L505),INDEX($D$491:$W$491,,$C505)/INDEX($D$477:$W$477,1,$C505))))</f>
        <v>0</v>
      </c>
      <c r="N505" s="2">
        <f>IF($F$474="n/a",0,IF(N$479&lt;=$C505,0,IF(N$479&gt;(INDEX($D$477:$W$477,1,$C505)+$C505),INDEX($D$491:$W$491,,$C505)-SUM($D505:M505),INDEX($D$491:$W$491,,$C505)/INDEX($D$477:$W$477,1,$C505))))</f>
        <v>0</v>
      </c>
      <c r="O505" s="2">
        <f>IF($F$474="n/a",0,IF(O$479&lt;=$C505,0,IF(O$479&gt;(INDEX($D$477:$W$477,1,$C505)+$C505),INDEX($D$491:$W$491,,$C505)-SUM($D505:N505),INDEX($D$491:$W$491,,$C505)/INDEX($D$477:$W$477,1,$C505))))</f>
        <v>0</v>
      </c>
      <c r="P505" s="25">
        <f>IF($F$474="n/a",0,IF(P$479&lt;=$C505,0,IF(P$479&gt;(INDEX($D$477:$W$477,1,$C505)+$C505),INDEX($D$491:$W$491,,$C505)-SUM($D505:O505),INDEX($D$491:$W$491,,$C505)/INDEX($D$477:$W$477,1,$C505))))</f>
        <v>0</v>
      </c>
      <c r="Q505" s="2">
        <f>IF($F$474="n/a",0,IF(Q$479&lt;=$C505,0,IF(Q$479&gt;(INDEX($D$477:$W$477,1,$C505)+$C505),INDEX($D$491:$W$491,,$C505)-SUM($D505:P505),INDEX($D$491:$W$491,,$C505)/INDEX($D$477:$W$477,1,$C505))))</f>
        <v>0</v>
      </c>
      <c r="R505" s="2">
        <f>IF($F$474="n/a",0,IF(R$479&lt;=$C505,0,IF(R$479&gt;(INDEX($D$477:$W$477,1,$C505)+$C505),INDEX($D$491:$W$491,,$C505)-SUM($D505:Q505),INDEX($D$491:$W$491,,$C505)/INDEX($D$477:$W$477,1,$C505))))</f>
        <v>0</v>
      </c>
      <c r="S505" s="2">
        <f>IF($F$474="n/a",0,IF(S$479&lt;=$C505,0,IF(S$479&gt;(INDEX($D$477:$W$477,1,$C505)+$C505),INDEX($D$491:$W$491,,$C505)-SUM($D505:R505),INDEX($D$491:$W$491,,$C505)/INDEX($D$477:$W$477,1,$C505))))</f>
        <v>0</v>
      </c>
      <c r="T505" s="2">
        <f>IF($F$474="n/a",0,IF(T$479&lt;=$C505,0,IF(T$479&gt;(INDEX($D$477:$W$477,1,$C505)+$C505),INDEX($D$491:$W$491,,$C505)-SUM($D505:S505),INDEX($D$491:$W$491,,$C505)/INDEX($D$477:$W$477,1,$C505))))</f>
        <v>0</v>
      </c>
      <c r="U505" s="2">
        <f>IF($F$474="n/a",0,IF(U$479&lt;=$C505,0,IF(U$479&gt;(INDEX($D$477:$W$477,1,$C505)+$C505),INDEX($D$491:$W$491,,$C505)-SUM($D505:T505),INDEX($D$491:$W$491,,$C505)/INDEX($D$477:$W$477,1,$C505))))</f>
        <v>0</v>
      </c>
      <c r="V505" s="2">
        <f>IF($F$474="n/a",0,IF(V$479&lt;=$C505,0,IF(V$479&gt;(INDEX($D$477:$W$477,1,$C505)+$C505),INDEX($D$491:$W$491,,$C505)-SUM($D505:U505),INDEX($D$491:$W$491,,$C505)/INDEX($D$477:$W$477,1,$C505))))</f>
        <v>0</v>
      </c>
      <c r="W505" s="2">
        <f>IF($F$474="n/a",0,IF(W$479&lt;=$C505,0,IF(W$479&gt;(INDEX($D$477:$W$477,1,$C505)+$C505),INDEX($D$491:$W$491,,$C505)-SUM($D505:V505),INDEX($D$491:$W$491,,$C505)/INDEX($D$477:$W$477,1,$C505))))</f>
        <v>0</v>
      </c>
      <c r="X505" s="2">
        <f>IF($F$474="n/a",0,IF(X$479&lt;=$C505,0,IF(X$479&gt;(INDEX($D$477:$W$477,1,$C505)+$C505),INDEX($D$491:$W$491,,$C505)-SUM($D505:W505),INDEX($D$491:$W$491,,$C505)/INDEX($D$477:$W$477,1,$C505))))</f>
        <v>0</v>
      </c>
      <c r="Y505" s="2">
        <f>IF($F$474="n/a",0,IF(Y$479&lt;=$C505,0,IF(Y$479&gt;(INDEX($D$477:$W$477,1,$C505)+$C505),INDEX($D$491:$W$491,,$C505)-SUM($D505:X505),INDEX($D$491:$W$491,,$C505)/INDEX($D$477:$W$477,1,$C505))))</f>
        <v>0</v>
      </c>
      <c r="Z505" s="2">
        <f>IF($F$474="n/a",0,IF(Z$479&lt;=$C505,0,IF(Z$479&gt;(INDEX($D$477:$W$477,1,$C505)+$C505),INDEX($D$491:$W$491,,$C505)-SUM($D505:Y505),INDEX($D$491:$W$491,,$C505)/INDEX($D$477:$W$477,1,$C505))))</f>
        <v>0</v>
      </c>
      <c r="AA505" s="2">
        <f>IF($F$474="n/a",0,IF(AA$479&lt;=$C505,0,IF(AA$479&gt;(INDEX($D$477:$W$477,1,$C505)+$C505),INDEX($D$491:$W$491,,$C505)-SUM($D505:Z505),INDEX($D$491:$W$491,,$C505)/INDEX($D$477:$W$477,1,$C505))))</f>
        <v>0</v>
      </c>
      <c r="AB505" s="2">
        <f>IF($F$474="n/a",0,IF(AB$479&lt;=$C505,0,IF(AB$479&gt;(INDEX($D$477:$W$477,1,$C505)+$C505),INDEX($D$491:$W$491,,$C505)-SUM($D505:AA505),INDEX($D$491:$W$491,,$C505)/INDEX($D$477:$W$477,1,$C505))))</f>
        <v>0</v>
      </c>
      <c r="AC505" s="2">
        <f>IF($F$474="n/a",0,IF(AC$479&lt;=$C505,0,IF(AC$479&gt;(INDEX($D$477:$W$477,1,$C505)+$C505),INDEX($D$491:$W$491,,$C505)-SUM($D505:AB505),INDEX($D$491:$W$491,,$C505)/INDEX($D$477:$W$477,1,$C505))))</f>
        <v>0</v>
      </c>
      <c r="AD505" s="2">
        <f>IF($F$474="n/a",0,IF(AD$479&lt;=$C505,0,IF(AD$479&gt;(INDEX($D$477:$W$477,1,$C505)+$C505),INDEX($D$491:$W$491,,$C505)-SUM($D505:AC505),INDEX($D$491:$W$491,,$C505)/INDEX($D$477:$W$477,1,$C505))))</f>
        <v>0</v>
      </c>
      <c r="AE505" s="2">
        <f>IF($F$474="n/a",0,IF(AE$479&lt;=$C505,0,IF(AE$479&gt;(INDEX($D$477:$W$477,1,$C505)+$C505),INDEX($D$491:$W$491,,$C505)-SUM($D505:AD505),INDEX($D$491:$W$491,,$C505)/INDEX($D$477:$W$477,1,$C505))))</f>
        <v>0</v>
      </c>
      <c r="AF505" s="2">
        <f>IF($F$474="n/a",0,IF(AF$479&lt;=$C505,0,IF(AF$479&gt;(INDEX($D$477:$W$477,1,$C505)+$C505),INDEX($D$491:$W$491,,$C505)-SUM($D505:AE505),INDEX($D$491:$W$491,,$C505)/INDEX($D$477:$W$477,1,$C505))))</f>
        <v>0</v>
      </c>
      <c r="AG505" s="2">
        <f>IF($F$474="n/a",0,IF(AG$479&lt;=$C505,0,IF(AG$479&gt;(INDEX($D$477:$W$477,1,$C505)+$C505),INDEX($D$491:$W$491,,$C505)-SUM($D505:AF505),INDEX($D$491:$W$491,,$C505)/INDEX($D$477:$W$477,1,$C505))))</f>
        <v>0</v>
      </c>
      <c r="AH505" s="2">
        <f>IF($F$474="n/a",0,IF(AH$479&lt;=$C505,0,IF(AH$479&gt;(INDEX($D$477:$W$477,1,$C505)+$C505),INDEX($D$491:$W$491,,$C505)-SUM($D505:AG505),INDEX($D$491:$W$491,,$C505)/INDEX($D$477:$W$477,1,$C505))))</f>
        <v>0</v>
      </c>
      <c r="AI505" s="2">
        <f>IF($F$474="n/a",0,IF(AI$479&lt;=$C505,0,IF(AI$479&gt;(INDEX($D$477:$W$477,1,$C505)+$C505),INDEX($D$491:$W$491,,$C505)-SUM($D505:AH505),INDEX($D$491:$W$491,,$C505)/INDEX($D$477:$W$477,1,$C505))))</f>
        <v>0</v>
      </c>
      <c r="AJ505" s="2">
        <f>IF($F$474="n/a",0,IF(AJ$479&lt;=$C505,0,IF(AJ$479&gt;(INDEX($D$477:$W$477,1,$C505)+$C505),INDEX($D$491:$W$491,,$C505)-SUM($D505:AI505),INDEX($D$491:$W$491,,$C505)/INDEX($D$477:$W$477,1,$C505))))</f>
        <v>0</v>
      </c>
      <c r="AK505" s="2">
        <f>IF($F$474="n/a",0,IF(AK$479&lt;=$C505,0,IF(AK$479&gt;(INDEX($D$477:$W$477,1,$C505)+$C505),INDEX($D$491:$W$491,,$C505)-SUM($D505:AJ505),INDEX($D$491:$W$491,,$C505)/INDEX($D$477:$W$477,1,$C505))))</f>
        <v>0</v>
      </c>
      <c r="AL505" s="2">
        <f>IF($F$474="n/a",0,IF(AL$479&lt;=$C505,0,IF(AL$479&gt;(INDEX($D$477:$W$477,1,$C505)+$C505),INDEX($D$491:$W$491,,$C505)-SUM($D505:AK505),INDEX($D$491:$W$491,,$C505)/INDEX($D$477:$W$477,1,$C505))))</f>
        <v>0</v>
      </c>
      <c r="AM505" s="2">
        <f>IF($F$474="n/a",0,IF(AM$479&lt;=$C505,0,IF(AM$479&gt;(INDEX($D$477:$W$477,1,$C505)+$C505),INDEX($D$491:$W$491,,$C505)-SUM($D505:AL505),INDEX($D$491:$W$491,,$C505)/INDEX($D$477:$W$477,1,$C505))))</f>
        <v>0</v>
      </c>
      <c r="AN505" s="2">
        <f>IF($F$474="n/a",0,IF(AN$479&lt;=$C505,0,IF(AN$479&gt;(INDEX($D$477:$W$477,1,$C505)+$C505),INDEX($D$491:$W$491,,$C505)-SUM($D505:AM505),INDEX($D$491:$W$491,,$C505)/INDEX($D$477:$W$477,1,$C505))))</f>
        <v>0</v>
      </c>
      <c r="AO505" s="2">
        <f>IF($F$474="n/a",0,IF(AO$479&lt;=$C505,0,IF(AO$479&gt;(INDEX($D$477:$W$477,1,$C505)+$C505),INDEX($D$491:$W$491,,$C505)-SUM($D505:AN505),INDEX($D$491:$W$491,,$C505)/INDEX($D$477:$W$477,1,$C505))))</f>
        <v>0</v>
      </c>
      <c r="AP505" s="2">
        <f>IF($F$474="n/a",0,IF(AP$479&lt;=$C505,0,IF(AP$479&gt;(INDEX($D$477:$W$477,1,$C505)+$C505),INDEX($D$491:$W$491,,$C505)-SUM($D505:AO505),INDEX($D$491:$W$491,,$C505)/INDEX($D$477:$W$477,1,$C505))))</f>
        <v>0</v>
      </c>
      <c r="AQ505" s="2">
        <f>IF($F$474="n/a",0,IF(AQ$479&lt;=$C505,0,IF(AQ$479&gt;(INDEX($D$477:$W$477,1,$C505)+$C505),INDEX($D$491:$W$491,,$C505)-SUM($D505:AP505),INDEX($D$491:$W$491,,$C505)/INDEX($D$477:$W$477,1,$C505))))</f>
        <v>0</v>
      </c>
      <c r="AR505" s="2">
        <f>IF($F$474="n/a",0,IF(AR$479&lt;=$C505,0,IF(AR$479&gt;(INDEX($D$477:$W$477,1,$C505)+$C505),INDEX($D$491:$W$491,,$C505)-SUM($D505:AQ505),INDEX($D$491:$W$491,,$C505)/INDEX($D$477:$W$477,1,$C505))))</f>
        <v>0</v>
      </c>
      <c r="AS505" s="2">
        <f>IF($F$474="n/a",0,IF(AS$479&lt;=$C505,0,IF(AS$479&gt;(INDEX($D$477:$W$477,1,$C505)+$C505),INDEX($D$491:$W$491,,$C505)-SUM($D505:AR505),INDEX($D$491:$W$491,,$C505)/INDEX($D$477:$W$477,1,$C505))))</f>
        <v>0</v>
      </c>
      <c r="AT505" s="2">
        <f>IF($F$474="n/a",0,IF(AT$479&lt;=$C505,0,IF(AT$479&gt;(INDEX($D$477:$W$477,1,$C505)+$C505),INDEX($D$491:$W$491,,$C505)-SUM($D505:AS505),INDEX($D$491:$W$491,,$C505)/INDEX($D$477:$W$477,1,$C505))))</f>
        <v>0</v>
      </c>
      <c r="AU505" s="2">
        <f>IF($F$474="n/a",0,IF(AU$479&lt;=$C505,0,IF(AU$479&gt;(INDEX($D$477:$W$477,1,$C505)+$C505),INDEX($D$491:$W$491,,$C505)-SUM($D505:AT505),INDEX($D$491:$W$491,,$C505)/INDEX($D$477:$W$477,1,$C505))))</f>
        <v>0</v>
      </c>
      <c r="AV505" s="2">
        <f>IF($F$474="n/a",0,IF(AV$479&lt;=$C505,0,IF(AV$479&gt;(INDEX($D$477:$W$477,1,$C505)+$C505),INDEX($D$491:$W$491,,$C505)-SUM($D505:AU505),INDEX($D$491:$W$491,,$C505)/INDEX($D$477:$W$477,1,$C505))))</f>
        <v>0</v>
      </c>
      <c r="AW505" s="2">
        <f>IF($F$474="n/a",0,IF(AW$479&lt;=$C505,0,IF(AW$479&gt;(INDEX($D$477:$W$477,1,$C505)+$C505),INDEX($D$491:$W$491,,$C505)-SUM($D505:AV505),INDEX($D$491:$W$491,,$C505)/INDEX($D$477:$W$477,1,$C505))))</f>
        <v>0</v>
      </c>
      <c r="AX505" s="2">
        <f>IF($F$474="n/a",0,IF(AX$479&lt;=$C505,0,IF(AX$479&gt;(INDEX($D$477:$W$477,1,$C505)+$C505),INDEX($D$491:$W$491,,$C505)-SUM($D505:AW505),INDEX($D$491:$W$491,,$C505)/INDEX($D$477:$W$477,1,$C505))))</f>
        <v>0</v>
      </c>
      <c r="AY505" s="2">
        <f>IF($F$474="n/a",0,IF(AY$479&lt;=$C505,0,IF(AY$479&gt;(INDEX($D$477:$W$477,1,$C505)+$C505),INDEX($D$491:$W$491,,$C505)-SUM($D505:AX505),INDEX($D$491:$W$491,,$C505)/INDEX($D$477:$W$477,1,$C505))))</f>
        <v>0</v>
      </c>
      <c r="AZ505" s="2">
        <f>IF($F$474="n/a",0,IF(AZ$479&lt;=$C505,0,IF(AZ$479&gt;(INDEX($D$477:$W$477,1,$C505)+$C505),INDEX($D$491:$W$491,,$C505)-SUM($D505:AY505),INDEX($D$491:$W$491,,$C505)/INDEX($D$477:$W$477,1,$C505))))</f>
        <v>0</v>
      </c>
      <c r="BA505" s="2">
        <f>IF($F$474="n/a",0,IF(BA$479&lt;=$C505,0,IF(BA$479&gt;(INDEX($D$477:$W$477,1,$C505)+$C505),INDEX($D$491:$W$491,,$C505)-SUM($D505:AZ505),INDEX($D$491:$W$491,,$C505)/INDEX($D$477:$W$477,1,$C505))))</f>
        <v>0</v>
      </c>
      <c r="BB505" s="2">
        <f>IF($F$474="n/a",0,IF(BB$479&lt;=$C505,0,IF(BB$479&gt;(INDEX($D$477:$W$477,1,$C505)+$C505),INDEX($D$491:$W$491,,$C505)-SUM($D505:BA505),INDEX($D$491:$W$491,,$C505)/INDEX($D$477:$W$477,1,$C505))))</f>
        <v>0</v>
      </c>
      <c r="BC505" s="2">
        <f>IF($F$474="n/a",0,IF(BC$479&lt;=$C505,0,IF(BC$479&gt;(INDEX($D$477:$W$477,1,$C505)+$C505),INDEX($D$491:$W$491,,$C505)-SUM($D505:BB505),INDEX($D$491:$W$491,,$C505)/INDEX($D$477:$W$477,1,$C505))))</f>
        <v>0</v>
      </c>
      <c r="BD505" s="2">
        <f>IF($F$474="n/a",0,IF(BD$479&lt;=$C505,0,IF(BD$479&gt;(INDEX($D$477:$W$477,1,$C505)+$C505),INDEX($D$491:$W$491,,$C505)-SUM($D505:BC505),INDEX($D$491:$W$491,,$C505)/INDEX($D$477:$W$477,1,$C505))))</f>
        <v>0</v>
      </c>
      <c r="BE505" s="2">
        <f>IF($F$474="n/a",0,IF(BE$479&lt;=$C505,0,IF(BE$479&gt;(INDEX($D$477:$W$477,1,$C505)+$C505),INDEX($D$491:$W$491,,$C505)-SUM($D505:BD505),INDEX($D$491:$W$491,,$C505)/INDEX($D$477:$W$477,1,$C505))))</f>
        <v>0</v>
      </c>
      <c r="BF505" s="2">
        <f>IF($F$474="n/a",0,IF(BF$479&lt;=$C505,0,IF(BF$479&gt;(INDEX($D$477:$W$477,1,$C505)+$C505),INDEX($D$491:$W$491,,$C505)-SUM($D505:BE505),INDEX($D$491:$W$491,,$C505)/INDEX($D$477:$W$477,1,$C505))))</f>
        <v>0</v>
      </c>
      <c r="BG505" s="2">
        <f>IF($F$474="n/a",0,IF(BG$479&lt;=$C505,0,IF(BG$479&gt;(INDEX($D$477:$W$477,1,$C505)+$C505),INDEX($D$491:$W$491,,$C505)-SUM($D505:BF505),INDEX($D$491:$W$491,,$C505)/INDEX($D$477:$W$477,1,$C505))))</f>
        <v>0</v>
      </c>
      <c r="BH505" s="2">
        <f>IF($F$474="n/a",0,IF(BH$479&lt;=$C505,0,IF(BH$479&gt;(INDEX($D$477:$W$477,1,$C505)+$C505),INDEX($D$491:$W$491,,$C505)-SUM($D505:BG505),INDEX($D$491:$W$491,,$C505)/INDEX($D$477:$W$477,1,$C505))))</f>
        <v>0</v>
      </c>
      <c r="BI505" s="2">
        <f>IF($F$474="n/a",0,IF(BI$479&lt;=$C505,0,IF(BI$479&gt;(INDEX($D$477:$W$477,1,$C505)+$C505),INDEX($D$491:$W$491,,$C505)-SUM($D505:BH505),INDEX($D$491:$W$491,,$C505)/INDEX($D$477:$W$477,1,$C505))))</f>
        <v>0</v>
      </c>
      <c r="BJ505" s="2">
        <f>IF($F$474="n/a",0,IF(BJ$479&lt;=$C505,0,IF(BJ$479&gt;(INDEX($D$477:$W$477,1,$C505)+$C505),INDEX($D$491:$W$491,,$C505)-SUM($D505:BI505),INDEX($D$491:$W$491,,$C505)/INDEX($D$477:$W$477,1,$C505))))</f>
        <v>0</v>
      </c>
      <c r="BK505" s="2">
        <f>IF($F$474="n/a",0,IF(BK$479&lt;=$C505,0,IF(BK$479&gt;(INDEX($D$477:$W$477,1,$C505)+$C505),INDEX($D$491:$W$491,,$C505)-SUM($D505:BJ505),INDEX($D$491:$W$491,,$C505)/INDEX($D$477:$W$477,1,$C505))))</f>
        <v>0</v>
      </c>
      <c r="BL505" s="2">
        <f>IF($F$474="n/a",0,IF(BL$479&lt;=$C505,0,IF(BL$479&gt;(INDEX($D$477:$W$477,1,$C505)+$C505),INDEX($D$491:$W$491,,$C505)-SUM($D505:BK505),INDEX($D$491:$W$491,,$C505)/INDEX($D$477:$W$477,1,$C505))))</f>
        <v>0</v>
      </c>
      <c r="BM505" s="2">
        <f>IF($F$474="n/a",0,IF(BM$479&lt;=$C505,0,IF(BM$479&gt;(INDEX($D$477:$W$477,1,$C505)+$C505),INDEX($D$491:$W$491,,$C505)-SUM($D505:BL505),INDEX($D$491:$W$491,,$C505)/INDEX($D$477:$W$477,1,$C505))))</f>
        <v>0</v>
      </c>
      <c r="BN505" s="2">
        <f>IF($F$474="n/a",0,IF(BN$479&lt;=$C505,0,IF(BN$479&gt;(INDEX($D$477:$W$477,1,$C505)+$C505),INDEX($D$491:$W$491,,$C505)-SUM($D505:BM505),INDEX($D$491:$W$491,,$C505)/INDEX($D$477:$W$477,1,$C505))))</f>
        <v>0</v>
      </c>
      <c r="BO505" s="2">
        <f>IF($F$474="n/a",0,IF(BO$479&lt;=$C505,0,IF(BO$479&gt;(INDEX($D$477:$W$477,1,$C505)+$C505),INDEX($D$491:$W$491,,$C505)-SUM($D505:BN505),INDEX($D$491:$W$491,,$C505)/INDEX($D$477:$W$477,1,$C505))))</f>
        <v>0</v>
      </c>
      <c r="BP505" s="2">
        <f>IF($F$474="n/a",0,IF(BP$479&lt;=$C505,0,IF(BP$479&gt;(INDEX($D$477:$W$477,1,$C505)+$C505),INDEX($D$491:$W$491,,$C505)-SUM($D505:BO505),INDEX($D$491:$W$491,,$C505)/INDEX($D$477:$W$477,1,$C505))))</f>
        <v>0</v>
      </c>
      <c r="BQ505" s="2">
        <f>IF($F$474="n/a",0,IF(BQ$479&lt;=$C505,0,IF(BQ$479&gt;(INDEX($D$477:$W$477,1,$C505)+$C505),INDEX($D$491:$W$491,,$C505)-SUM($D505:BP505),INDEX($D$491:$W$491,,$C505)/INDEX($D$477:$W$477,1,$C505))))</f>
        <v>0</v>
      </c>
      <c r="BR505" s="2">
        <f>IF($F$474="n/a",0,IF(BR$479&lt;=$C505,0,IF(BR$479&gt;(INDEX($D$477:$W$477,1,$C505)+$C505),INDEX($D$491:$W$491,,$C505)-SUM($D505:BQ505),INDEX($D$491:$W$491,,$C505)/INDEX($D$477:$W$477,1,$C505))))</f>
        <v>0</v>
      </c>
      <c r="BS505" s="2">
        <f>IF($F$474="n/a",0,IF(BS$479&lt;=$C505,0,IF(BS$479&gt;(INDEX($D$477:$W$477,1,$C505)+$C505),INDEX($D$491:$W$491,,$C505)-SUM($D505:BR505),INDEX($D$491:$W$491,,$C505)/INDEX($D$477:$W$477,1,$C505))))</f>
        <v>0</v>
      </c>
    </row>
    <row r="506" spans="2:71" outlineLevel="1">
      <c r="B506" s="24">
        <v>2023</v>
      </c>
      <c r="C506" s="24">
        <v>13</v>
      </c>
      <c r="E506" s="2">
        <f>IF($F$474="n/a",0,IF(E$479&lt;=$C506,0,IF(E$479&gt;(INDEX($D$477:$W$477,1,$C506)+$C506),INDEX($D$491:$W$491,,$C506)-SUM($D506:D506),INDEX($D$491:$W$491,,$C506)/INDEX($D$477:$W$477,1,$C506))))</f>
        <v>0</v>
      </c>
      <c r="F506" s="2">
        <f>IF($F$474="n/a",0,IF(F$479&lt;=$C506,0,IF(F$479&gt;(INDEX($D$477:$W$477,1,$C506)+$C506),INDEX($D$491:$W$491,,$C506)-SUM($D506:E506),INDEX($D$491:$W$491,,$C506)/INDEX($D$477:$W$477,1,$C506))))</f>
        <v>0</v>
      </c>
      <c r="G506" s="2">
        <f>IF($F$474="n/a",0,IF(G$479&lt;=$C506,0,IF(G$479&gt;(INDEX($D$477:$W$477,1,$C506)+$C506),INDEX($D$491:$W$491,,$C506)-SUM($D506:F506),INDEX($D$491:$W$491,,$C506)/INDEX($D$477:$W$477,1,$C506))))</f>
        <v>0</v>
      </c>
      <c r="H506" s="2">
        <f>IF($F$474="n/a",0,IF(H$479&lt;=$C506,0,IF(H$479&gt;(INDEX($D$477:$W$477,1,$C506)+$C506),INDEX($D$491:$W$491,,$C506)-SUM($D506:G506),INDEX($D$491:$W$491,,$C506)/INDEX($D$477:$W$477,1,$C506))))</f>
        <v>0</v>
      </c>
      <c r="I506" s="2">
        <f>IF($F$474="n/a",0,IF(I$479&lt;=$C506,0,IF(I$479&gt;(INDEX($D$477:$W$477,1,$C506)+$C506),INDEX($D$491:$W$491,,$C506)-SUM($D506:H506),INDEX($D$491:$W$491,,$C506)/INDEX($D$477:$W$477,1,$C506))))</f>
        <v>0</v>
      </c>
      <c r="J506" s="2">
        <f>IF($F$474="n/a",0,IF(J$479&lt;=$C506,0,IF(J$479&gt;(INDEX($D$477:$W$477,1,$C506)+$C506),INDEX($D$491:$W$491,,$C506)-SUM($D506:I506),INDEX($D$491:$W$491,,$C506)/INDEX($D$477:$W$477,1,$C506))))</f>
        <v>0</v>
      </c>
      <c r="K506" s="2">
        <f>IF($F$474="n/a",0,IF(K$479&lt;=$C506,0,IF(K$479&gt;(INDEX($D$477:$W$477,1,$C506)+$C506),INDEX($D$491:$W$491,,$C506)-SUM($D506:J506),INDEX($D$491:$W$491,,$C506)/INDEX($D$477:$W$477,1,$C506))))</f>
        <v>0</v>
      </c>
      <c r="L506" s="2">
        <f>IF($F$474="n/a",0,IF(L$479&lt;=$C506,0,IF(L$479&gt;(INDEX($D$477:$W$477,1,$C506)+$C506),INDEX($D$491:$W$491,,$C506)-SUM($D506:K506),INDEX($D$491:$W$491,,$C506)/INDEX($D$477:$W$477,1,$C506))))</f>
        <v>0</v>
      </c>
      <c r="M506" s="2">
        <f>IF($F$474="n/a",0,IF(M$479&lt;=$C506,0,IF(M$479&gt;(INDEX($D$477:$W$477,1,$C506)+$C506),INDEX($D$491:$W$491,,$C506)-SUM($D506:L506),INDEX($D$491:$W$491,,$C506)/INDEX($D$477:$W$477,1,$C506))))</f>
        <v>0</v>
      </c>
      <c r="N506" s="2">
        <f>IF($F$474="n/a",0,IF(N$479&lt;=$C506,0,IF(N$479&gt;(INDEX($D$477:$W$477,1,$C506)+$C506),INDEX($D$491:$W$491,,$C506)-SUM($D506:M506),INDEX($D$491:$W$491,,$C506)/INDEX($D$477:$W$477,1,$C506))))</f>
        <v>0</v>
      </c>
      <c r="O506" s="2">
        <f>IF($F$474="n/a",0,IF(O$479&lt;=$C506,0,IF(O$479&gt;(INDEX($D$477:$W$477,1,$C506)+$C506),INDEX($D$491:$W$491,,$C506)-SUM($D506:N506),INDEX($D$491:$W$491,,$C506)/INDEX($D$477:$W$477,1,$C506))))</f>
        <v>0</v>
      </c>
      <c r="P506" s="25">
        <f>IF($F$474="n/a",0,IF(P$479&lt;=$C506,0,IF(P$479&gt;(INDEX($D$477:$W$477,1,$C506)+$C506),INDEX($D$491:$W$491,,$C506)-SUM($D506:O506),INDEX($D$491:$W$491,,$C506)/INDEX($D$477:$W$477,1,$C506))))</f>
        <v>0</v>
      </c>
      <c r="Q506" s="2">
        <f>IF($F$474="n/a",0,IF(Q$479&lt;=$C506,0,IF(Q$479&gt;(INDEX($D$477:$W$477,1,$C506)+$C506),INDEX($D$491:$W$491,,$C506)-SUM($D506:P506),INDEX($D$491:$W$491,,$C506)/INDEX($D$477:$W$477,1,$C506))))</f>
        <v>0</v>
      </c>
      <c r="R506" s="2">
        <f>IF($F$474="n/a",0,IF(R$479&lt;=$C506,0,IF(R$479&gt;(INDEX($D$477:$W$477,1,$C506)+$C506),INDEX($D$491:$W$491,,$C506)-SUM($D506:Q506),INDEX($D$491:$W$491,,$C506)/INDEX($D$477:$W$477,1,$C506))))</f>
        <v>0</v>
      </c>
      <c r="S506" s="2">
        <f>IF($F$474="n/a",0,IF(S$479&lt;=$C506,0,IF(S$479&gt;(INDEX($D$477:$W$477,1,$C506)+$C506),INDEX($D$491:$W$491,,$C506)-SUM($D506:R506),INDEX($D$491:$W$491,,$C506)/INDEX($D$477:$W$477,1,$C506))))</f>
        <v>0</v>
      </c>
      <c r="T506" s="2">
        <f>IF($F$474="n/a",0,IF(T$479&lt;=$C506,0,IF(T$479&gt;(INDEX($D$477:$W$477,1,$C506)+$C506),INDEX($D$491:$W$491,,$C506)-SUM($D506:S506),INDEX($D$491:$W$491,,$C506)/INDEX($D$477:$W$477,1,$C506))))</f>
        <v>0</v>
      </c>
      <c r="U506" s="2">
        <f>IF($F$474="n/a",0,IF(U$479&lt;=$C506,0,IF(U$479&gt;(INDEX($D$477:$W$477,1,$C506)+$C506),INDEX($D$491:$W$491,,$C506)-SUM($D506:T506),INDEX($D$491:$W$491,,$C506)/INDEX($D$477:$W$477,1,$C506))))</f>
        <v>0</v>
      </c>
      <c r="V506" s="2">
        <f>IF($F$474="n/a",0,IF(V$479&lt;=$C506,0,IF(V$479&gt;(INDEX($D$477:$W$477,1,$C506)+$C506),INDEX($D$491:$W$491,,$C506)-SUM($D506:U506),INDEX($D$491:$W$491,,$C506)/INDEX($D$477:$W$477,1,$C506))))</f>
        <v>0</v>
      </c>
      <c r="W506" s="2">
        <f>IF($F$474="n/a",0,IF(W$479&lt;=$C506,0,IF(W$479&gt;(INDEX($D$477:$W$477,1,$C506)+$C506),INDEX($D$491:$W$491,,$C506)-SUM($D506:V506),INDEX($D$491:$W$491,,$C506)/INDEX($D$477:$W$477,1,$C506))))</f>
        <v>0</v>
      </c>
      <c r="X506" s="2">
        <f>IF($F$474="n/a",0,IF(X$479&lt;=$C506,0,IF(X$479&gt;(INDEX($D$477:$W$477,1,$C506)+$C506),INDEX($D$491:$W$491,,$C506)-SUM($D506:W506),INDEX($D$491:$W$491,,$C506)/INDEX($D$477:$W$477,1,$C506))))</f>
        <v>0</v>
      </c>
      <c r="Y506" s="2">
        <f>IF($F$474="n/a",0,IF(Y$479&lt;=$C506,0,IF(Y$479&gt;(INDEX($D$477:$W$477,1,$C506)+$C506),INDEX($D$491:$W$491,,$C506)-SUM($D506:X506),INDEX($D$491:$W$491,,$C506)/INDEX($D$477:$W$477,1,$C506))))</f>
        <v>0</v>
      </c>
      <c r="Z506" s="2">
        <f>IF($F$474="n/a",0,IF(Z$479&lt;=$C506,0,IF(Z$479&gt;(INDEX($D$477:$W$477,1,$C506)+$C506),INDEX($D$491:$W$491,,$C506)-SUM($D506:Y506),INDEX($D$491:$W$491,,$C506)/INDEX($D$477:$W$477,1,$C506))))</f>
        <v>0</v>
      </c>
      <c r="AA506" s="2">
        <f>IF($F$474="n/a",0,IF(AA$479&lt;=$C506,0,IF(AA$479&gt;(INDEX($D$477:$W$477,1,$C506)+$C506),INDEX($D$491:$W$491,,$C506)-SUM($D506:Z506),INDEX($D$491:$W$491,,$C506)/INDEX($D$477:$W$477,1,$C506))))</f>
        <v>0</v>
      </c>
      <c r="AB506" s="2">
        <f>IF($F$474="n/a",0,IF(AB$479&lt;=$C506,0,IF(AB$479&gt;(INDEX($D$477:$W$477,1,$C506)+$C506),INDEX($D$491:$W$491,,$C506)-SUM($D506:AA506),INDEX($D$491:$W$491,,$C506)/INDEX($D$477:$W$477,1,$C506))))</f>
        <v>0</v>
      </c>
      <c r="AC506" s="2">
        <f>IF($F$474="n/a",0,IF(AC$479&lt;=$C506,0,IF(AC$479&gt;(INDEX($D$477:$W$477,1,$C506)+$C506),INDEX($D$491:$W$491,,$C506)-SUM($D506:AB506),INDEX($D$491:$W$491,,$C506)/INDEX($D$477:$W$477,1,$C506))))</f>
        <v>0</v>
      </c>
      <c r="AD506" s="2">
        <f>IF($F$474="n/a",0,IF(AD$479&lt;=$C506,0,IF(AD$479&gt;(INDEX($D$477:$W$477,1,$C506)+$C506),INDEX($D$491:$W$491,,$C506)-SUM($D506:AC506),INDEX($D$491:$W$491,,$C506)/INDEX($D$477:$W$477,1,$C506))))</f>
        <v>0</v>
      </c>
      <c r="AE506" s="2">
        <f>IF($F$474="n/a",0,IF(AE$479&lt;=$C506,0,IF(AE$479&gt;(INDEX($D$477:$W$477,1,$C506)+$C506),INDEX($D$491:$W$491,,$C506)-SUM($D506:AD506),INDEX($D$491:$W$491,,$C506)/INDEX($D$477:$W$477,1,$C506))))</f>
        <v>0</v>
      </c>
      <c r="AF506" s="2">
        <f>IF($F$474="n/a",0,IF(AF$479&lt;=$C506,0,IF(AF$479&gt;(INDEX($D$477:$W$477,1,$C506)+$C506),INDEX($D$491:$W$491,,$C506)-SUM($D506:AE506),INDEX($D$491:$W$491,,$C506)/INDEX($D$477:$W$477,1,$C506))))</f>
        <v>0</v>
      </c>
      <c r="AG506" s="2">
        <f>IF($F$474="n/a",0,IF(AG$479&lt;=$C506,0,IF(AG$479&gt;(INDEX($D$477:$W$477,1,$C506)+$C506),INDEX($D$491:$W$491,,$C506)-SUM($D506:AF506),INDEX($D$491:$W$491,,$C506)/INDEX($D$477:$W$477,1,$C506))))</f>
        <v>0</v>
      </c>
      <c r="AH506" s="2">
        <f>IF($F$474="n/a",0,IF(AH$479&lt;=$C506,0,IF(AH$479&gt;(INDEX($D$477:$W$477,1,$C506)+$C506),INDEX($D$491:$W$491,,$C506)-SUM($D506:AG506),INDEX($D$491:$W$491,,$C506)/INDEX($D$477:$W$477,1,$C506))))</f>
        <v>0</v>
      </c>
      <c r="AI506" s="2">
        <f>IF($F$474="n/a",0,IF(AI$479&lt;=$C506,0,IF(AI$479&gt;(INDEX($D$477:$W$477,1,$C506)+$C506),INDEX($D$491:$W$491,,$C506)-SUM($D506:AH506),INDEX($D$491:$W$491,,$C506)/INDEX($D$477:$W$477,1,$C506))))</f>
        <v>0</v>
      </c>
      <c r="AJ506" s="2">
        <f>IF($F$474="n/a",0,IF(AJ$479&lt;=$C506,0,IF(AJ$479&gt;(INDEX($D$477:$W$477,1,$C506)+$C506),INDEX($D$491:$W$491,,$C506)-SUM($D506:AI506),INDEX($D$491:$W$491,,$C506)/INDEX($D$477:$W$477,1,$C506))))</f>
        <v>0</v>
      </c>
      <c r="AK506" s="2">
        <f>IF($F$474="n/a",0,IF(AK$479&lt;=$C506,0,IF(AK$479&gt;(INDEX($D$477:$W$477,1,$C506)+$C506),INDEX($D$491:$W$491,,$C506)-SUM($D506:AJ506),INDEX($D$491:$W$491,,$C506)/INDEX($D$477:$W$477,1,$C506))))</f>
        <v>0</v>
      </c>
      <c r="AL506" s="2">
        <f>IF($F$474="n/a",0,IF(AL$479&lt;=$C506,0,IF(AL$479&gt;(INDEX($D$477:$W$477,1,$C506)+$C506),INDEX($D$491:$W$491,,$C506)-SUM($D506:AK506),INDEX($D$491:$W$491,,$C506)/INDEX($D$477:$W$477,1,$C506))))</f>
        <v>0</v>
      </c>
      <c r="AM506" s="2">
        <f>IF($F$474="n/a",0,IF(AM$479&lt;=$C506,0,IF(AM$479&gt;(INDEX($D$477:$W$477,1,$C506)+$C506),INDEX($D$491:$W$491,,$C506)-SUM($D506:AL506),INDEX($D$491:$W$491,,$C506)/INDEX($D$477:$W$477,1,$C506))))</f>
        <v>0</v>
      </c>
      <c r="AN506" s="2">
        <f>IF($F$474="n/a",0,IF(AN$479&lt;=$C506,0,IF(AN$479&gt;(INDEX($D$477:$W$477,1,$C506)+$C506),INDEX($D$491:$W$491,,$C506)-SUM($D506:AM506),INDEX($D$491:$W$491,,$C506)/INDEX($D$477:$W$477,1,$C506))))</f>
        <v>0</v>
      </c>
      <c r="AO506" s="2">
        <f>IF($F$474="n/a",0,IF(AO$479&lt;=$C506,0,IF(AO$479&gt;(INDEX($D$477:$W$477,1,$C506)+$C506),INDEX($D$491:$W$491,,$C506)-SUM($D506:AN506),INDEX($D$491:$W$491,,$C506)/INDEX($D$477:$W$477,1,$C506))))</f>
        <v>0</v>
      </c>
      <c r="AP506" s="2">
        <f>IF($F$474="n/a",0,IF(AP$479&lt;=$C506,0,IF(AP$479&gt;(INDEX($D$477:$W$477,1,$C506)+$C506),INDEX($D$491:$W$491,,$C506)-SUM($D506:AO506),INDEX($D$491:$W$491,,$C506)/INDEX($D$477:$W$477,1,$C506))))</f>
        <v>0</v>
      </c>
      <c r="AQ506" s="2">
        <f>IF($F$474="n/a",0,IF(AQ$479&lt;=$C506,0,IF(AQ$479&gt;(INDEX($D$477:$W$477,1,$C506)+$C506),INDEX($D$491:$W$491,,$C506)-SUM($D506:AP506),INDEX($D$491:$W$491,,$C506)/INDEX($D$477:$W$477,1,$C506))))</f>
        <v>0</v>
      </c>
      <c r="AR506" s="2">
        <f>IF($F$474="n/a",0,IF(AR$479&lt;=$C506,0,IF(AR$479&gt;(INDEX($D$477:$W$477,1,$C506)+$C506),INDEX($D$491:$W$491,,$C506)-SUM($D506:AQ506),INDEX($D$491:$W$491,,$C506)/INDEX($D$477:$W$477,1,$C506))))</f>
        <v>0</v>
      </c>
      <c r="AS506" s="2">
        <f>IF($F$474="n/a",0,IF(AS$479&lt;=$C506,0,IF(AS$479&gt;(INDEX($D$477:$W$477,1,$C506)+$C506),INDEX($D$491:$W$491,,$C506)-SUM($D506:AR506),INDEX($D$491:$W$491,,$C506)/INDEX($D$477:$W$477,1,$C506))))</f>
        <v>0</v>
      </c>
      <c r="AT506" s="2">
        <f>IF($F$474="n/a",0,IF(AT$479&lt;=$C506,0,IF(AT$479&gt;(INDEX($D$477:$W$477,1,$C506)+$C506),INDEX($D$491:$W$491,,$C506)-SUM($D506:AS506),INDEX($D$491:$W$491,,$C506)/INDEX($D$477:$W$477,1,$C506))))</f>
        <v>0</v>
      </c>
      <c r="AU506" s="2">
        <f>IF($F$474="n/a",0,IF(AU$479&lt;=$C506,0,IF(AU$479&gt;(INDEX($D$477:$W$477,1,$C506)+$C506),INDEX($D$491:$W$491,,$C506)-SUM($D506:AT506),INDEX($D$491:$W$491,,$C506)/INDEX($D$477:$W$477,1,$C506))))</f>
        <v>0</v>
      </c>
      <c r="AV506" s="2">
        <f>IF($F$474="n/a",0,IF(AV$479&lt;=$C506,0,IF(AV$479&gt;(INDEX($D$477:$W$477,1,$C506)+$C506),INDEX($D$491:$W$491,,$C506)-SUM($D506:AU506),INDEX($D$491:$W$491,,$C506)/INDEX($D$477:$W$477,1,$C506))))</f>
        <v>0</v>
      </c>
      <c r="AW506" s="2">
        <f>IF($F$474="n/a",0,IF(AW$479&lt;=$C506,0,IF(AW$479&gt;(INDEX($D$477:$W$477,1,$C506)+$C506),INDEX($D$491:$W$491,,$C506)-SUM($D506:AV506),INDEX($D$491:$W$491,,$C506)/INDEX($D$477:$W$477,1,$C506))))</f>
        <v>0</v>
      </c>
      <c r="AX506" s="2">
        <f>IF($F$474="n/a",0,IF(AX$479&lt;=$C506,0,IF(AX$479&gt;(INDEX($D$477:$W$477,1,$C506)+$C506),INDEX($D$491:$W$491,,$C506)-SUM($D506:AW506),INDEX($D$491:$W$491,,$C506)/INDEX($D$477:$W$477,1,$C506))))</f>
        <v>0</v>
      </c>
      <c r="AY506" s="2">
        <f>IF($F$474="n/a",0,IF(AY$479&lt;=$C506,0,IF(AY$479&gt;(INDEX($D$477:$W$477,1,$C506)+$C506),INDEX($D$491:$W$491,,$C506)-SUM($D506:AX506),INDEX($D$491:$W$491,,$C506)/INDEX($D$477:$W$477,1,$C506))))</f>
        <v>0</v>
      </c>
      <c r="AZ506" s="2">
        <f>IF($F$474="n/a",0,IF(AZ$479&lt;=$C506,0,IF(AZ$479&gt;(INDEX($D$477:$W$477,1,$C506)+$C506),INDEX($D$491:$W$491,,$C506)-SUM($D506:AY506),INDEX($D$491:$W$491,,$C506)/INDEX($D$477:$W$477,1,$C506))))</f>
        <v>0</v>
      </c>
      <c r="BA506" s="2">
        <f>IF($F$474="n/a",0,IF(BA$479&lt;=$C506,0,IF(BA$479&gt;(INDEX($D$477:$W$477,1,$C506)+$C506),INDEX($D$491:$W$491,,$C506)-SUM($D506:AZ506),INDEX($D$491:$W$491,,$C506)/INDEX($D$477:$W$477,1,$C506))))</f>
        <v>0</v>
      </c>
      <c r="BB506" s="2">
        <f>IF($F$474="n/a",0,IF(BB$479&lt;=$C506,0,IF(BB$479&gt;(INDEX($D$477:$W$477,1,$C506)+$C506),INDEX($D$491:$W$491,,$C506)-SUM($D506:BA506),INDEX($D$491:$W$491,,$C506)/INDEX($D$477:$W$477,1,$C506))))</f>
        <v>0</v>
      </c>
      <c r="BC506" s="2">
        <f>IF($F$474="n/a",0,IF(BC$479&lt;=$C506,0,IF(BC$479&gt;(INDEX($D$477:$W$477,1,$C506)+$C506),INDEX($D$491:$W$491,,$C506)-SUM($D506:BB506),INDEX($D$491:$W$491,,$C506)/INDEX($D$477:$W$477,1,$C506))))</f>
        <v>0</v>
      </c>
      <c r="BD506" s="2">
        <f>IF($F$474="n/a",0,IF(BD$479&lt;=$C506,0,IF(BD$479&gt;(INDEX($D$477:$W$477,1,$C506)+$C506),INDEX($D$491:$W$491,,$C506)-SUM($D506:BC506),INDEX($D$491:$W$491,,$C506)/INDEX($D$477:$W$477,1,$C506))))</f>
        <v>0</v>
      </c>
      <c r="BE506" s="2">
        <f>IF($F$474="n/a",0,IF(BE$479&lt;=$C506,0,IF(BE$479&gt;(INDEX($D$477:$W$477,1,$C506)+$C506),INDEX($D$491:$W$491,,$C506)-SUM($D506:BD506),INDEX($D$491:$W$491,,$C506)/INDEX($D$477:$W$477,1,$C506))))</f>
        <v>0</v>
      </c>
      <c r="BF506" s="2">
        <f>IF($F$474="n/a",0,IF(BF$479&lt;=$C506,0,IF(BF$479&gt;(INDEX($D$477:$W$477,1,$C506)+$C506),INDEX($D$491:$W$491,,$C506)-SUM($D506:BE506),INDEX($D$491:$W$491,,$C506)/INDEX($D$477:$W$477,1,$C506))))</f>
        <v>0</v>
      </c>
      <c r="BG506" s="2">
        <f>IF($F$474="n/a",0,IF(BG$479&lt;=$C506,0,IF(BG$479&gt;(INDEX($D$477:$W$477,1,$C506)+$C506),INDEX($D$491:$W$491,,$C506)-SUM($D506:BF506),INDEX($D$491:$W$491,,$C506)/INDEX($D$477:$W$477,1,$C506))))</f>
        <v>0</v>
      </c>
      <c r="BH506" s="2">
        <f>IF($F$474="n/a",0,IF(BH$479&lt;=$C506,0,IF(BH$479&gt;(INDEX($D$477:$W$477,1,$C506)+$C506),INDEX($D$491:$W$491,,$C506)-SUM($D506:BG506),INDEX($D$491:$W$491,,$C506)/INDEX($D$477:$W$477,1,$C506))))</f>
        <v>0</v>
      </c>
      <c r="BI506" s="2">
        <f>IF($F$474="n/a",0,IF(BI$479&lt;=$C506,0,IF(BI$479&gt;(INDEX($D$477:$W$477,1,$C506)+$C506),INDEX($D$491:$W$491,,$C506)-SUM($D506:BH506),INDEX($D$491:$W$491,,$C506)/INDEX($D$477:$W$477,1,$C506))))</f>
        <v>0</v>
      </c>
      <c r="BJ506" s="2">
        <f>IF($F$474="n/a",0,IF(BJ$479&lt;=$C506,0,IF(BJ$479&gt;(INDEX($D$477:$W$477,1,$C506)+$C506),INDEX($D$491:$W$491,,$C506)-SUM($D506:BI506),INDEX($D$491:$W$491,,$C506)/INDEX($D$477:$W$477,1,$C506))))</f>
        <v>0</v>
      </c>
      <c r="BK506" s="2">
        <f>IF($F$474="n/a",0,IF(BK$479&lt;=$C506,0,IF(BK$479&gt;(INDEX($D$477:$W$477,1,$C506)+$C506),INDEX($D$491:$W$491,,$C506)-SUM($D506:BJ506),INDEX($D$491:$W$491,,$C506)/INDEX($D$477:$W$477,1,$C506))))</f>
        <v>0</v>
      </c>
      <c r="BL506" s="2">
        <f>IF($F$474="n/a",0,IF(BL$479&lt;=$C506,0,IF(BL$479&gt;(INDEX($D$477:$W$477,1,$C506)+$C506),INDEX($D$491:$W$491,,$C506)-SUM($D506:BK506),INDEX($D$491:$W$491,,$C506)/INDEX($D$477:$W$477,1,$C506))))</f>
        <v>0</v>
      </c>
      <c r="BM506" s="2">
        <f>IF($F$474="n/a",0,IF(BM$479&lt;=$C506,0,IF(BM$479&gt;(INDEX($D$477:$W$477,1,$C506)+$C506),INDEX($D$491:$W$491,,$C506)-SUM($D506:BL506),INDEX($D$491:$W$491,,$C506)/INDEX($D$477:$W$477,1,$C506))))</f>
        <v>0</v>
      </c>
      <c r="BN506" s="2">
        <f>IF($F$474="n/a",0,IF(BN$479&lt;=$C506,0,IF(BN$479&gt;(INDEX($D$477:$W$477,1,$C506)+$C506),INDEX($D$491:$W$491,,$C506)-SUM($D506:BM506),INDEX($D$491:$W$491,,$C506)/INDEX($D$477:$W$477,1,$C506))))</f>
        <v>0</v>
      </c>
      <c r="BO506" s="2">
        <f>IF($F$474="n/a",0,IF(BO$479&lt;=$C506,0,IF(BO$479&gt;(INDEX($D$477:$W$477,1,$C506)+$C506),INDEX($D$491:$W$491,,$C506)-SUM($D506:BN506),INDEX($D$491:$W$491,,$C506)/INDEX($D$477:$W$477,1,$C506))))</f>
        <v>0</v>
      </c>
      <c r="BP506" s="2">
        <f>IF($F$474="n/a",0,IF(BP$479&lt;=$C506,0,IF(BP$479&gt;(INDEX($D$477:$W$477,1,$C506)+$C506),INDEX($D$491:$W$491,,$C506)-SUM($D506:BO506),INDEX($D$491:$W$491,,$C506)/INDEX($D$477:$W$477,1,$C506))))</f>
        <v>0</v>
      </c>
      <c r="BQ506" s="2">
        <f>IF($F$474="n/a",0,IF(BQ$479&lt;=$C506,0,IF(BQ$479&gt;(INDEX($D$477:$W$477,1,$C506)+$C506),INDEX($D$491:$W$491,,$C506)-SUM($D506:BP506),INDEX($D$491:$W$491,,$C506)/INDEX($D$477:$W$477,1,$C506))))</f>
        <v>0</v>
      </c>
      <c r="BR506" s="2">
        <f>IF($F$474="n/a",0,IF(BR$479&lt;=$C506,0,IF(BR$479&gt;(INDEX($D$477:$W$477,1,$C506)+$C506),INDEX($D$491:$W$491,,$C506)-SUM($D506:BQ506),INDEX($D$491:$W$491,,$C506)/INDEX($D$477:$W$477,1,$C506))))</f>
        <v>0</v>
      </c>
      <c r="BS506" s="2">
        <f>IF($F$474="n/a",0,IF(BS$479&lt;=$C506,0,IF(BS$479&gt;(INDEX($D$477:$W$477,1,$C506)+$C506),INDEX($D$491:$W$491,,$C506)-SUM($D506:BR506),INDEX($D$491:$W$491,,$C506)/INDEX($D$477:$W$477,1,$C506))))</f>
        <v>0</v>
      </c>
    </row>
    <row r="507" spans="2:71" outlineLevel="1">
      <c r="B507" s="24">
        <v>2024</v>
      </c>
      <c r="C507" s="24">
        <v>14</v>
      </c>
      <c r="E507" s="2">
        <f>IF($F$474="n/a",0,IF(E$479&lt;=$C507,0,IF(E$479&gt;(INDEX($D$477:$W$477,1,$C507)+$C507),INDEX($D$491:$W$491,,$C507)-SUM($D507:D507),INDEX($D$491:$W$491,,$C507)/INDEX($D$477:$W$477,1,$C507))))</f>
        <v>0</v>
      </c>
      <c r="F507" s="2">
        <f>IF($F$474="n/a",0,IF(F$479&lt;=$C507,0,IF(F$479&gt;(INDEX($D$477:$W$477,1,$C507)+$C507),INDEX($D$491:$W$491,,$C507)-SUM($D507:E507),INDEX($D$491:$W$491,,$C507)/INDEX($D$477:$W$477,1,$C507))))</f>
        <v>0</v>
      </c>
      <c r="G507" s="2">
        <f>IF($F$474="n/a",0,IF(G$479&lt;=$C507,0,IF(G$479&gt;(INDEX($D$477:$W$477,1,$C507)+$C507),INDEX($D$491:$W$491,,$C507)-SUM($D507:F507),INDEX($D$491:$W$491,,$C507)/INDEX($D$477:$W$477,1,$C507))))</f>
        <v>0</v>
      </c>
      <c r="H507" s="2">
        <f>IF($F$474="n/a",0,IF(H$479&lt;=$C507,0,IF(H$479&gt;(INDEX($D$477:$W$477,1,$C507)+$C507),INDEX($D$491:$W$491,,$C507)-SUM($D507:G507),INDEX($D$491:$W$491,,$C507)/INDEX($D$477:$W$477,1,$C507))))</f>
        <v>0</v>
      </c>
      <c r="I507" s="2">
        <f>IF($F$474="n/a",0,IF(I$479&lt;=$C507,0,IF(I$479&gt;(INDEX($D$477:$W$477,1,$C507)+$C507),INDEX($D$491:$W$491,,$C507)-SUM($D507:H507),INDEX($D$491:$W$491,,$C507)/INDEX($D$477:$W$477,1,$C507))))</f>
        <v>0</v>
      </c>
      <c r="J507" s="2">
        <f>IF($F$474="n/a",0,IF(J$479&lt;=$C507,0,IF(J$479&gt;(INDEX($D$477:$W$477,1,$C507)+$C507),INDEX($D$491:$W$491,,$C507)-SUM($D507:I507),INDEX($D$491:$W$491,,$C507)/INDEX($D$477:$W$477,1,$C507))))</f>
        <v>0</v>
      </c>
      <c r="K507" s="2">
        <f>IF($F$474="n/a",0,IF(K$479&lt;=$C507,0,IF(K$479&gt;(INDEX($D$477:$W$477,1,$C507)+$C507),INDEX($D$491:$W$491,,$C507)-SUM($D507:J507),INDEX($D$491:$W$491,,$C507)/INDEX($D$477:$W$477,1,$C507))))</f>
        <v>0</v>
      </c>
      <c r="L507" s="2">
        <f>IF($F$474="n/a",0,IF(L$479&lt;=$C507,0,IF(L$479&gt;(INDEX($D$477:$W$477,1,$C507)+$C507),INDEX($D$491:$W$491,,$C507)-SUM($D507:K507),INDEX($D$491:$W$491,,$C507)/INDEX($D$477:$W$477,1,$C507))))</f>
        <v>0</v>
      </c>
      <c r="M507" s="2">
        <f>IF($F$474="n/a",0,IF(M$479&lt;=$C507,0,IF(M$479&gt;(INDEX($D$477:$W$477,1,$C507)+$C507),INDEX($D$491:$W$491,,$C507)-SUM($D507:L507),INDEX($D$491:$W$491,,$C507)/INDEX($D$477:$W$477,1,$C507))))</f>
        <v>0</v>
      </c>
      <c r="N507" s="2">
        <f>IF($F$474="n/a",0,IF(N$479&lt;=$C507,0,IF(N$479&gt;(INDEX($D$477:$W$477,1,$C507)+$C507),INDEX($D$491:$W$491,,$C507)-SUM($D507:M507),INDEX($D$491:$W$491,,$C507)/INDEX($D$477:$W$477,1,$C507))))</f>
        <v>0</v>
      </c>
      <c r="O507" s="2">
        <f>IF($F$474="n/a",0,IF(O$479&lt;=$C507,0,IF(O$479&gt;(INDEX($D$477:$W$477,1,$C507)+$C507),INDEX($D$491:$W$491,,$C507)-SUM($D507:N507),INDEX($D$491:$W$491,,$C507)/INDEX($D$477:$W$477,1,$C507))))</f>
        <v>0</v>
      </c>
      <c r="P507" s="25">
        <f>IF($F$474="n/a",0,IF(P$479&lt;=$C507,0,IF(P$479&gt;(INDEX($D$477:$W$477,1,$C507)+$C507),INDEX($D$491:$W$491,,$C507)-SUM($D507:O507),INDEX($D$491:$W$491,,$C507)/INDEX($D$477:$W$477,1,$C507))))</f>
        <v>0</v>
      </c>
      <c r="Q507" s="2">
        <f>IF($F$474="n/a",0,IF(Q$479&lt;=$C507,0,IF(Q$479&gt;(INDEX($D$477:$W$477,1,$C507)+$C507),INDEX($D$491:$W$491,,$C507)-SUM($D507:P507),INDEX($D$491:$W$491,,$C507)/INDEX($D$477:$W$477,1,$C507))))</f>
        <v>0</v>
      </c>
      <c r="R507" s="2">
        <f>IF($F$474="n/a",0,IF(R$479&lt;=$C507,0,IF(R$479&gt;(INDEX($D$477:$W$477,1,$C507)+$C507),INDEX($D$491:$W$491,,$C507)-SUM($D507:Q507),INDEX($D$491:$W$491,,$C507)/INDEX($D$477:$W$477,1,$C507))))</f>
        <v>0</v>
      </c>
      <c r="S507" s="2">
        <f>IF($F$474="n/a",0,IF(S$479&lt;=$C507,0,IF(S$479&gt;(INDEX($D$477:$W$477,1,$C507)+$C507),INDEX($D$491:$W$491,,$C507)-SUM($D507:R507),INDEX($D$491:$W$491,,$C507)/INDEX($D$477:$W$477,1,$C507))))</f>
        <v>0</v>
      </c>
      <c r="T507" s="2">
        <f>IF($F$474="n/a",0,IF(T$479&lt;=$C507,0,IF(T$479&gt;(INDEX($D$477:$W$477,1,$C507)+$C507),INDEX($D$491:$W$491,,$C507)-SUM($D507:S507),INDEX($D$491:$W$491,,$C507)/INDEX($D$477:$W$477,1,$C507))))</f>
        <v>0</v>
      </c>
      <c r="U507" s="2">
        <f>IF($F$474="n/a",0,IF(U$479&lt;=$C507,0,IF(U$479&gt;(INDEX($D$477:$W$477,1,$C507)+$C507),INDEX($D$491:$W$491,,$C507)-SUM($D507:T507),INDEX($D$491:$W$491,,$C507)/INDEX($D$477:$W$477,1,$C507))))</f>
        <v>0</v>
      </c>
      <c r="V507" s="2">
        <f>IF($F$474="n/a",0,IF(V$479&lt;=$C507,0,IF(V$479&gt;(INDEX($D$477:$W$477,1,$C507)+$C507),INDEX($D$491:$W$491,,$C507)-SUM($D507:U507),INDEX($D$491:$W$491,,$C507)/INDEX($D$477:$W$477,1,$C507))))</f>
        <v>0</v>
      </c>
      <c r="W507" s="2">
        <f>IF($F$474="n/a",0,IF(W$479&lt;=$C507,0,IF(W$479&gt;(INDEX($D$477:$W$477,1,$C507)+$C507),INDEX($D$491:$W$491,,$C507)-SUM($D507:V507),INDEX($D$491:$W$491,,$C507)/INDEX($D$477:$W$477,1,$C507))))</f>
        <v>0</v>
      </c>
      <c r="X507" s="2">
        <f>IF($F$474="n/a",0,IF(X$479&lt;=$C507,0,IF(X$479&gt;(INDEX($D$477:$W$477,1,$C507)+$C507),INDEX($D$491:$W$491,,$C507)-SUM($D507:W507),INDEX($D$491:$W$491,,$C507)/INDEX($D$477:$W$477,1,$C507))))</f>
        <v>0</v>
      </c>
      <c r="Y507" s="2">
        <f>IF($F$474="n/a",0,IF(Y$479&lt;=$C507,0,IF(Y$479&gt;(INDEX($D$477:$W$477,1,$C507)+$C507),INDEX($D$491:$W$491,,$C507)-SUM($D507:X507),INDEX($D$491:$W$491,,$C507)/INDEX($D$477:$W$477,1,$C507))))</f>
        <v>0</v>
      </c>
      <c r="Z507" s="2">
        <f>IF($F$474="n/a",0,IF(Z$479&lt;=$C507,0,IF(Z$479&gt;(INDEX($D$477:$W$477,1,$C507)+$C507),INDEX($D$491:$W$491,,$C507)-SUM($D507:Y507),INDEX($D$491:$W$491,,$C507)/INDEX($D$477:$W$477,1,$C507))))</f>
        <v>0</v>
      </c>
      <c r="AA507" s="2">
        <f>IF($F$474="n/a",0,IF(AA$479&lt;=$C507,0,IF(AA$479&gt;(INDEX($D$477:$W$477,1,$C507)+$C507),INDEX($D$491:$W$491,,$C507)-SUM($D507:Z507),INDEX($D$491:$W$491,,$C507)/INDEX($D$477:$W$477,1,$C507))))</f>
        <v>0</v>
      </c>
      <c r="AB507" s="2">
        <f>IF($F$474="n/a",0,IF(AB$479&lt;=$C507,0,IF(AB$479&gt;(INDEX($D$477:$W$477,1,$C507)+$C507),INDEX($D$491:$W$491,,$C507)-SUM($D507:AA507),INDEX($D$491:$W$491,,$C507)/INDEX($D$477:$W$477,1,$C507))))</f>
        <v>0</v>
      </c>
      <c r="AC507" s="2">
        <f>IF($F$474="n/a",0,IF(AC$479&lt;=$C507,0,IF(AC$479&gt;(INDEX($D$477:$W$477,1,$C507)+$C507),INDEX($D$491:$W$491,,$C507)-SUM($D507:AB507),INDEX($D$491:$W$491,,$C507)/INDEX($D$477:$W$477,1,$C507))))</f>
        <v>0</v>
      </c>
      <c r="AD507" s="2">
        <f>IF($F$474="n/a",0,IF(AD$479&lt;=$C507,0,IF(AD$479&gt;(INDEX($D$477:$W$477,1,$C507)+$C507),INDEX($D$491:$W$491,,$C507)-SUM($D507:AC507),INDEX($D$491:$W$491,,$C507)/INDEX($D$477:$W$477,1,$C507))))</f>
        <v>0</v>
      </c>
      <c r="AE507" s="2">
        <f>IF($F$474="n/a",0,IF(AE$479&lt;=$C507,0,IF(AE$479&gt;(INDEX($D$477:$W$477,1,$C507)+$C507),INDEX($D$491:$W$491,,$C507)-SUM($D507:AD507),INDEX($D$491:$W$491,,$C507)/INDEX($D$477:$W$477,1,$C507))))</f>
        <v>0</v>
      </c>
      <c r="AF507" s="2">
        <f>IF($F$474="n/a",0,IF(AF$479&lt;=$C507,0,IF(AF$479&gt;(INDEX($D$477:$W$477,1,$C507)+$C507),INDEX($D$491:$W$491,,$C507)-SUM($D507:AE507),INDEX($D$491:$W$491,,$C507)/INDEX($D$477:$W$477,1,$C507))))</f>
        <v>0</v>
      </c>
      <c r="AG507" s="2">
        <f>IF($F$474="n/a",0,IF(AG$479&lt;=$C507,0,IF(AG$479&gt;(INDEX($D$477:$W$477,1,$C507)+$C507),INDEX($D$491:$W$491,,$C507)-SUM($D507:AF507),INDEX($D$491:$W$491,,$C507)/INDEX($D$477:$W$477,1,$C507))))</f>
        <v>0</v>
      </c>
      <c r="AH507" s="2">
        <f>IF($F$474="n/a",0,IF(AH$479&lt;=$C507,0,IF(AH$479&gt;(INDEX($D$477:$W$477,1,$C507)+$C507),INDEX($D$491:$W$491,,$C507)-SUM($D507:AG507),INDEX($D$491:$W$491,,$C507)/INDEX($D$477:$W$477,1,$C507))))</f>
        <v>0</v>
      </c>
      <c r="AI507" s="2">
        <f>IF($F$474="n/a",0,IF(AI$479&lt;=$C507,0,IF(AI$479&gt;(INDEX($D$477:$W$477,1,$C507)+$C507),INDEX($D$491:$W$491,,$C507)-SUM($D507:AH507),INDEX($D$491:$W$491,,$C507)/INDEX($D$477:$W$477,1,$C507))))</f>
        <v>0</v>
      </c>
      <c r="AJ507" s="2">
        <f>IF($F$474="n/a",0,IF(AJ$479&lt;=$C507,0,IF(AJ$479&gt;(INDEX($D$477:$W$477,1,$C507)+$C507),INDEX($D$491:$W$491,,$C507)-SUM($D507:AI507),INDEX($D$491:$W$491,,$C507)/INDEX($D$477:$W$477,1,$C507))))</f>
        <v>0</v>
      </c>
      <c r="AK507" s="2">
        <f>IF($F$474="n/a",0,IF(AK$479&lt;=$C507,0,IF(AK$479&gt;(INDEX($D$477:$W$477,1,$C507)+$C507),INDEX($D$491:$W$491,,$C507)-SUM($D507:AJ507),INDEX($D$491:$W$491,,$C507)/INDEX($D$477:$W$477,1,$C507))))</f>
        <v>0</v>
      </c>
      <c r="AL507" s="2">
        <f>IF($F$474="n/a",0,IF(AL$479&lt;=$C507,0,IF(AL$479&gt;(INDEX($D$477:$W$477,1,$C507)+$C507),INDEX($D$491:$W$491,,$C507)-SUM($D507:AK507),INDEX($D$491:$W$491,,$C507)/INDEX($D$477:$W$477,1,$C507))))</f>
        <v>0</v>
      </c>
      <c r="AM507" s="2">
        <f>IF($F$474="n/a",0,IF(AM$479&lt;=$C507,0,IF(AM$479&gt;(INDEX($D$477:$W$477,1,$C507)+$C507),INDEX($D$491:$W$491,,$C507)-SUM($D507:AL507),INDEX($D$491:$W$491,,$C507)/INDEX($D$477:$W$477,1,$C507))))</f>
        <v>0</v>
      </c>
      <c r="AN507" s="2">
        <f>IF($F$474="n/a",0,IF(AN$479&lt;=$C507,0,IF(AN$479&gt;(INDEX($D$477:$W$477,1,$C507)+$C507),INDEX($D$491:$W$491,,$C507)-SUM($D507:AM507),INDEX($D$491:$W$491,,$C507)/INDEX($D$477:$W$477,1,$C507))))</f>
        <v>0</v>
      </c>
      <c r="AO507" s="2">
        <f>IF($F$474="n/a",0,IF(AO$479&lt;=$C507,0,IF(AO$479&gt;(INDEX($D$477:$W$477,1,$C507)+$C507),INDEX($D$491:$W$491,,$C507)-SUM($D507:AN507),INDEX($D$491:$W$491,,$C507)/INDEX($D$477:$W$477,1,$C507))))</f>
        <v>0</v>
      </c>
      <c r="AP507" s="2">
        <f>IF($F$474="n/a",0,IF(AP$479&lt;=$C507,0,IF(AP$479&gt;(INDEX($D$477:$W$477,1,$C507)+$C507),INDEX($D$491:$W$491,,$C507)-SUM($D507:AO507),INDEX($D$491:$W$491,,$C507)/INDEX($D$477:$W$477,1,$C507))))</f>
        <v>0</v>
      </c>
      <c r="AQ507" s="2">
        <f>IF($F$474="n/a",0,IF(AQ$479&lt;=$C507,0,IF(AQ$479&gt;(INDEX($D$477:$W$477,1,$C507)+$C507),INDEX($D$491:$W$491,,$C507)-SUM($D507:AP507),INDEX($D$491:$W$491,,$C507)/INDEX($D$477:$W$477,1,$C507))))</f>
        <v>0</v>
      </c>
      <c r="AR507" s="2">
        <f>IF($F$474="n/a",0,IF(AR$479&lt;=$C507,0,IF(AR$479&gt;(INDEX($D$477:$W$477,1,$C507)+$C507),INDEX($D$491:$W$491,,$C507)-SUM($D507:AQ507),INDEX($D$491:$W$491,,$C507)/INDEX($D$477:$W$477,1,$C507))))</f>
        <v>0</v>
      </c>
      <c r="AS507" s="2">
        <f>IF($F$474="n/a",0,IF(AS$479&lt;=$C507,0,IF(AS$479&gt;(INDEX($D$477:$W$477,1,$C507)+$C507),INDEX($D$491:$W$491,,$C507)-SUM($D507:AR507),INDEX($D$491:$W$491,,$C507)/INDEX($D$477:$W$477,1,$C507))))</f>
        <v>0</v>
      </c>
      <c r="AT507" s="2">
        <f>IF($F$474="n/a",0,IF(AT$479&lt;=$C507,0,IF(AT$479&gt;(INDEX($D$477:$W$477,1,$C507)+$C507),INDEX($D$491:$W$491,,$C507)-SUM($D507:AS507),INDEX($D$491:$W$491,,$C507)/INDEX($D$477:$W$477,1,$C507))))</f>
        <v>0</v>
      </c>
      <c r="AU507" s="2">
        <f>IF($F$474="n/a",0,IF(AU$479&lt;=$C507,0,IF(AU$479&gt;(INDEX($D$477:$W$477,1,$C507)+$C507),INDEX($D$491:$W$491,,$C507)-SUM($D507:AT507),INDEX($D$491:$W$491,,$C507)/INDEX($D$477:$W$477,1,$C507))))</f>
        <v>0</v>
      </c>
      <c r="AV507" s="2">
        <f>IF($F$474="n/a",0,IF(AV$479&lt;=$C507,0,IF(AV$479&gt;(INDEX($D$477:$W$477,1,$C507)+$C507),INDEX($D$491:$W$491,,$C507)-SUM($D507:AU507),INDEX($D$491:$W$491,,$C507)/INDEX($D$477:$W$477,1,$C507))))</f>
        <v>0</v>
      </c>
      <c r="AW507" s="2">
        <f>IF($F$474="n/a",0,IF(AW$479&lt;=$C507,0,IF(AW$479&gt;(INDEX($D$477:$W$477,1,$C507)+$C507),INDEX($D$491:$W$491,,$C507)-SUM($D507:AV507),INDEX($D$491:$W$491,,$C507)/INDEX($D$477:$W$477,1,$C507))))</f>
        <v>0</v>
      </c>
      <c r="AX507" s="2">
        <f>IF($F$474="n/a",0,IF(AX$479&lt;=$C507,0,IF(AX$479&gt;(INDEX($D$477:$W$477,1,$C507)+$C507),INDEX($D$491:$W$491,,$C507)-SUM($D507:AW507),INDEX($D$491:$W$491,,$C507)/INDEX($D$477:$W$477,1,$C507))))</f>
        <v>0</v>
      </c>
      <c r="AY507" s="2">
        <f>IF($F$474="n/a",0,IF(AY$479&lt;=$C507,0,IF(AY$479&gt;(INDEX($D$477:$W$477,1,$C507)+$C507),INDEX($D$491:$W$491,,$C507)-SUM($D507:AX507),INDEX($D$491:$W$491,,$C507)/INDEX($D$477:$W$477,1,$C507))))</f>
        <v>0</v>
      </c>
      <c r="AZ507" s="2">
        <f>IF($F$474="n/a",0,IF(AZ$479&lt;=$C507,0,IF(AZ$479&gt;(INDEX($D$477:$W$477,1,$C507)+$C507),INDEX($D$491:$W$491,,$C507)-SUM($D507:AY507),INDEX($D$491:$W$491,,$C507)/INDEX($D$477:$W$477,1,$C507))))</f>
        <v>0</v>
      </c>
      <c r="BA507" s="2">
        <f>IF($F$474="n/a",0,IF(BA$479&lt;=$C507,0,IF(BA$479&gt;(INDEX($D$477:$W$477,1,$C507)+$C507),INDEX($D$491:$W$491,,$C507)-SUM($D507:AZ507),INDEX($D$491:$W$491,,$C507)/INDEX($D$477:$W$477,1,$C507))))</f>
        <v>0</v>
      </c>
      <c r="BB507" s="2">
        <f>IF($F$474="n/a",0,IF(BB$479&lt;=$C507,0,IF(BB$479&gt;(INDEX($D$477:$W$477,1,$C507)+$C507),INDEX($D$491:$W$491,,$C507)-SUM($D507:BA507),INDEX($D$491:$W$491,,$C507)/INDEX($D$477:$W$477,1,$C507))))</f>
        <v>0</v>
      </c>
      <c r="BC507" s="2">
        <f>IF($F$474="n/a",0,IF(BC$479&lt;=$C507,0,IF(BC$479&gt;(INDEX($D$477:$W$477,1,$C507)+$C507),INDEX($D$491:$W$491,,$C507)-SUM($D507:BB507),INDEX($D$491:$W$491,,$C507)/INDEX($D$477:$W$477,1,$C507))))</f>
        <v>0</v>
      </c>
      <c r="BD507" s="2">
        <f>IF($F$474="n/a",0,IF(BD$479&lt;=$C507,0,IF(BD$479&gt;(INDEX($D$477:$W$477,1,$C507)+$C507),INDEX($D$491:$W$491,,$C507)-SUM($D507:BC507),INDEX($D$491:$W$491,,$C507)/INDEX($D$477:$W$477,1,$C507))))</f>
        <v>0</v>
      </c>
      <c r="BE507" s="2">
        <f>IF($F$474="n/a",0,IF(BE$479&lt;=$C507,0,IF(BE$479&gt;(INDEX($D$477:$W$477,1,$C507)+$C507),INDEX($D$491:$W$491,,$C507)-SUM($D507:BD507),INDEX($D$491:$W$491,,$C507)/INDEX($D$477:$W$477,1,$C507))))</f>
        <v>0</v>
      </c>
      <c r="BF507" s="2">
        <f>IF($F$474="n/a",0,IF(BF$479&lt;=$C507,0,IF(BF$479&gt;(INDEX($D$477:$W$477,1,$C507)+$C507),INDEX($D$491:$W$491,,$C507)-SUM($D507:BE507),INDEX($D$491:$W$491,,$C507)/INDEX($D$477:$W$477,1,$C507))))</f>
        <v>0</v>
      </c>
      <c r="BG507" s="2">
        <f>IF($F$474="n/a",0,IF(BG$479&lt;=$C507,0,IF(BG$479&gt;(INDEX($D$477:$W$477,1,$C507)+$C507),INDEX($D$491:$W$491,,$C507)-SUM($D507:BF507),INDEX($D$491:$W$491,,$C507)/INDEX($D$477:$W$477,1,$C507))))</f>
        <v>0</v>
      </c>
      <c r="BH507" s="2">
        <f>IF($F$474="n/a",0,IF(BH$479&lt;=$C507,0,IF(BH$479&gt;(INDEX($D$477:$W$477,1,$C507)+$C507),INDEX($D$491:$W$491,,$C507)-SUM($D507:BG507),INDEX($D$491:$W$491,,$C507)/INDEX($D$477:$W$477,1,$C507))))</f>
        <v>0</v>
      </c>
      <c r="BI507" s="2">
        <f>IF($F$474="n/a",0,IF(BI$479&lt;=$C507,0,IF(BI$479&gt;(INDEX($D$477:$W$477,1,$C507)+$C507),INDEX($D$491:$W$491,,$C507)-SUM($D507:BH507),INDEX($D$491:$W$491,,$C507)/INDEX($D$477:$W$477,1,$C507))))</f>
        <v>0</v>
      </c>
      <c r="BJ507" s="2">
        <f>IF($F$474="n/a",0,IF(BJ$479&lt;=$C507,0,IF(BJ$479&gt;(INDEX($D$477:$W$477,1,$C507)+$C507),INDEX($D$491:$W$491,,$C507)-SUM($D507:BI507),INDEX($D$491:$W$491,,$C507)/INDEX($D$477:$W$477,1,$C507))))</f>
        <v>0</v>
      </c>
      <c r="BK507" s="2">
        <f>IF($F$474="n/a",0,IF(BK$479&lt;=$C507,0,IF(BK$479&gt;(INDEX($D$477:$W$477,1,$C507)+$C507),INDEX($D$491:$W$491,,$C507)-SUM($D507:BJ507),INDEX($D$491:$W$491,,$C507)/INDEX($D$477:$W$477,1,$C507))))</f>
        <v>0</v>
      </c>
      <c r="BL507" s="2">
        <f>IF($F$474="n/a",0,IF(BL$479&lt;=$C507,0,IF(BL$479&gt;(INDEX($D$477:$W$477,1,$C507)+$C507),INDEX($D$491:$W$491,,$C507)-SUM($D507:BK507),INDEX($D$491:$W$491,,$C507)/INDEX($D$477:$W$477,1,$C507))))</f>
        <v>0</v>
      </c>
      <c r="BM507" s="2">
        <f>IF($F$474="n/a",0,IF(BM$479&lt;=$C507,0,IF(BM$479&gt;(INDEX($D$477:$W$477,1,$C507)+$C507),INDEX($D$491:$W$491,,$C507)-SUM($D507:BL507),INDEX($D$491:$W$491,,$C507)/INDEX($D$477:$W$477,1,$C507))))</f>
        <v>0</v>
      </c>
      <c r="BN507" s="2">
        <f>IF($F$474="n/a",0,IF(BN$479&lt;=$C507,0,IF(BN$479&gt;(INDEX($D$477:$W$477,1,$C507)+$C507),INDEX($D$491:$W$491,,$C507)-SUM($D507:BM507),INDEX($D$491:$W$491,,$C507)/INDEX($D$477:$W$477,1,$C507))))</f>
        <v>0</v>
      </c>
      <c r="BO507" s="2">
        <f>IF($F$474="n/a",0,IF(BO$479&lt;=$C507,0,IF(BO$479&gt;(INDEX($D$477:$W$477,1,$C507)+$C507),INDEX($D$491:$W$491,,$C507)-SUM($D507:BN507),INDEX($D$491:$W$491,,$C507)/INDEX($D$477:$W$477,1,$C507))))</f>
        <v>0</v>
      </c>
      <c r="BP507" s="2">
        <f>IF($F$474="n/a",0,IF(BP$479&lt;=$C507,0,IF(BP$479&gt;(INDEX($D$477:$W$477,1,$C507)+$C507),INDEX($D$491:$W$491,,$C507)-SUM($D507:BO507),INDEX($D$491:$W$491,,$C507)/INDEX($D$477:$W$477,1,$C507))))</f>
        <v>0</v>
      </c>
      <c r="BQ507" s="2">
        <f>IF($F$474="n/a",0,IF(BQ$479&lt;=$C507,0,IF(BQ$479&gt;(INDEX($D$477:$W$477,1,$C507)+$C507),INDEX($D$491:$W$491,,$C507)-SUM($D507:BP507),INDEX($D$491:$W$491,,$C507)/INDEX($D$477:$W$477,1,$C507))))</f>
        <v>0</v>
      </c>
      <c r="BR507" s="2">
        <f>IF($F$474="n/a",0,IF(BR$479&lt;=$C507,0,IF(BR$479&gt;(INDEX($D$477:$W$477,1,$C507)+$C507),INDEX($D$491:$W$491,,$C507)-SUM($D507:BQ507),INDEX($D$491:$W$491,,$C507)/INDEX($D$477:$W$477,1,$C507))))</f>
        <v>0</v>
      </c>
      <c r="BS507" s="2">
        <f>IF($F$474="n/a",0,IF(BS$479&lt;=$C507,0,IF(BS$479&gt;(INDEX($D$477:$W$477,1,$C507)+$C507),INDEX($D$491:$W$491,,$C507)-SUM($D507:BR507),INDEX($D$491:$W$491,,$C507)/INDEX($D$477:$W$477,1,$C507))))</f>
        <v>0</v>
      </c>
    </row>
    <row r="508" spans="2:71" outlineLevel="1">
      <c r="B508" s="24">
        <v>2025</v>
      </c>
      <c r="C508" s="24">
        <v>15</v>
      </c>
      <c r="E508" s="2">
        <f>IF($F$474="n/a",0,IF(E$479&lt;=$C508,0,IF(E$479&gt;(INDEX($D$477:$W$477,1,$C508)+$C508),INDEX($D$491:$W$491,,$C508)-SUM($D508:D508),INDEX($D$491:$W$491,,$C508)/INDEX($D$477:$W$477,1,$C508))))</f>
        <v>0</v>
      </c>
      <c r="F508" s="2">
        <f>IF($F$474="n/a",0,IF(F$479&lt;=$C508,0,IF(F$479&gt;(INDEX($D$477:$W$477,1,$C508)+$C508),INDEX($D$491:$W$491,,$C508)-SUM($D508:E508),INDEX($D$491:$W$491,,$C508)/INDEX($D$477:$W$477,1,$C508))))</f>
        <v>0</v>
      </c>
      <c r="G508" s="2">
        <f>IF($F$474="n/a",0,IF(G$479&lt;=$C508,0,IF(G$479&gt;(INDEX($D$477:$W$477,1,$C508)+$C508),INDEX($D$491:$W$491,,$C508)-SUM($D508:F508),INDEX($D$491:$W$491,,$C508)/INDEX($D$477:$W$477,1,$C508))))</f>
        <v>0</v>
      </c>
      <c r="H508" s="2">
        <f>IF($F$474="n/a",0,IF(H$479&lt;=$C508,0,IF(H$479&gt;(INDEX($D$477:$W$477,1,$C508)+$C508),INDEX($D$491:$W$491,,$C508)-SUM($D508:G508),INDEX($D$491:$W$491,,$C508)/INDEX($D$477:$W$477,1,$C508))))</f>
        <v>0</v>
      </c>
      <c r="I508" s="2">
        <f>IF($F$474="n/a",0,IF(I$479&lt;=$C508,0,IF(I$479&gt;(INDEX($D$477:$W$477,1,$C508)+$C508),INDEX($D$491:$W$491,,$C508)-SUM($D508:H508),INDEX($D$491:$W$491,,$C508)/INDEX($D$477:$W$477,1,$C508))))</f>
        <v>0</v>
      </c>
      <c r="J508" s="2">
        <f>IF($F$474="n/a",0,IF(J$479&lt;=$C508,0,IF(J$479&gt;(INDEX($D$477:$W$477,1,$C508)+$C508),INDEX($D$491:$W$491,,$C508)-SUM($D508:I508),INDEX($D$491:$W$491,,$C508)/INDEX($D$477:$W$477,1,$C508))))</f>
        <v>0</v>
      </c>
      <c r="K508" s="2">
        <f>IF($F$474="n/a",0,IF(K$479&lt;=$C508,0,IF(K$479&gt;(INDEX($D$477:$W$477,1,$C508)+$C508),INDEX($D$491:$W$491,,$C508)-SUM($D508:J508),INDEX($D$491:$W$491,,$C508)/INDEX($D$477:$W$477,1,$C508))))</f>
        <v>0</v>
      </c>
      <c r="L508" s="2">
        <f>IF($F$474="n/a",0,IF(L$479&lt;=$C508,0,IF(L$479&gt;(INDEX($D$477:$W$477,1,$C508)+$C508),INDEX($D$491:$W$491,,$C508)-SUM($D508:K508),INDEX($D$491:$W$491,,$C508)/INDEX($D$477:$W$477,1,$C508))))</f>
        <v>0</v>
      </c>
      <c r="M508" s="2">
        <f>IF($F$474="n/a",0,IF(M$479&lt;=$C508,0,IF(M$479&gt;(INDEX($D$477:$W$477,1,$C508)+$C508),INDEX($D$491:$W$491,,$C508)-SUM($D508:L508),INDEX($D$491:$W$491,,$C508)/INDEX($D$477:$W$477,1,$C508))))</f>
        <v>0</v>
      </c>
      <c r="N508" s="2">
        <f>IF($F$474="n/a",0,IF(N$479&lt;=$C508,0,IF(N$479&gt;(INDEX($D$477:$W$477,1,$C508)+$C508),INDEX($D$491:$W$491,,$C508)-SUM($D508:M508),INDEX($D$491:$W$491,,$C508)/INDEX($D$477:$W$477,1,$C508))))</f>
        <v>0</v>
      </c>
      <c r="O508" s="2">
        <f>IF($F$474="n/a",0,IF(O$479&lt;=$C508,0,IF(O$479&gt;(INDEX($D$477:$W$477,1,$C508)+$C508),INDEX($D$491:$W$491,,$C508)-SUM($D508:N508),INDEX($D$491:$W$491,,$C508)/INDEX($D$477:$W$477,1,$C508))))</f>
        <v>0</v>
      </c>
      <c r="P508" s="25">
        <f>IF($F$474="n/a",0,IF(P$479&lt;=$C508,0,IF(P$479&gt;(INDEX($D$477:$W$477,1,$C508)+$C508),INDEX($D$491:$W$491,,$C508)-SUM($D508:O508),INDEX($D$491:$W$491,,$C508)/INDEX($D$477:$W$477,1,$C508))))</f>
        <v>0</v>
      </c>
      <c r="Q508" s="2">
        <f>IF($F$474="n/a",0,IF(Q$479&lt;=$C508,0,IF(Q$479&gt;(INDEX($D$477:$W$477,1,$C508)+$C508),INDEX($D$491:$W$491,,$C508)-SUM($D508:P508),INDEX($D$491:$W$491,,$C508)/INDEX($D$477:$W$477,1,$C508))))</f>
        <v>0</v>
      </c>
      <c r="R508" s="2">
        <f>IF($F$474="n/a",0,IF(R$479&lt;=$C508,0,IF(R$479&gt;(INDEX($D$477:$W$477,1,$C508)+$C508),INDEX($D$491:$W$491,,$C508)-SUM($D508:Q508),INDEX($D$491:$W$491,,$C508)/INDEX($D$477:$W$477,1,$C508))))</f>
        <v>0</v>
      </c>
      <c r="S508" s="2">
        <f>IF($F$474="n/a",0,IF(S$479&lt;=$C508,0,IF(S$479&gt;(INDEX($D$477:$W$477,1,$C508)+$C508),INDEX($D$491:$W$491,,$C508)-SUM($D508:R508),INDEX($D$491:$W$491,,$C508)/INDEX($D$477:$W$477,1,$C508))))</f>
        <v>0</v>
      </c>
      <c r="T508" s="2">
        <f>IF($F$474="n/a",0,IF(T$479&lt;=$C508,0,IF(T$479&gt;(INDEX($D$477:$W$477,1,$C508)+$C508),INDEX($D$491:$W$491,,$C508)-SUM($D508:S508),INDEX($D$491:$W$491,,$C508)/INDEX($D$477:$W$477,1,$C508))))</f>
        <v>0</v>
      </c>
      <c r="U508" s="2">
        <f>IF($F$474="n/a",0,IF(U$479&lt;=$C508,0,IF(U$479&gt;(INDEX($D$477:$W$477,1,$C508)+$C508),INDEX($D$491:$W$491,,$C508)-SUM($D508:T508),INDEX($D$491:$W$491,,$C508)/INDEX($D$477:$W$477,1,$C508))))</f>
        <v>0</v>
      </c>
      <c r="V508" s="2">
        <f>IF($F$474="n/a",0,IF(V$479&lt;=$C508,0,IF(V$479&gt;(INDEX($D$477:$W$477,1,$C508)+$C508),INDEX($D$491:$W$491,,$C508)-SUM($D508:U508),INDEX($D$491:$W$491,,$C508)/INDEX($D$477:$W$477,1,$C508))))</f>
        <v>0</v>
      </c>
      <c r="W508" s="2">
        <f>IF($F$474="n/a",0,IF(W$479&lt;=$C508,0,IF(W$479&gt;(INDEX($D$477:$W$477,1,$C508)+$C508),INDEX($D$491:$W$491,,$C508)-SUM($D508:V508),INDEX($D$491:$W$491,,$C508)/INDEX($D$477:$W$477,1,$C508))))</f>
        <v>0</v>
      </c>
      <c r="X508" s="2">
        <f>IF($F$474="n/a",0,IF(X$479&lt;=$C508,0,IF(X$479&gt;(INDEX($D$477:$W$477,1,$C508)+$C508),INDEX($D$491:$W$491,,$C508)-SUM($D508:W508),INDEX($D$491:$W$491,,$C508)/INDEX($D$477:$W$477,1,$C508))))</f>
        <v>0</v>
      </c>
      <c r="Y508" s="2">
        <f>IF($F$474="n/a",0,IF(Y$479&lt;=$C508,0,IF(Y$479&gt;(INDEX($D$477:$W$477,1,$C508)+$C508),INDEX($D$491:$W$491,,$C508)-SUM($D508:X508),INDEX($D$491:$W$491,,$C508)/INDEX($D$477:$W$477,1,$C508))))</f>
        <v>0</v>
      </c>
      <c r="Z508" s="2">
        <f>IF($F$474="n/a",0,IF(Z$479&lt;=$C508,0,IF(Z$479&gt;(INDEX($D$477:$W$477,1,$C508)+$C508),INDEX($D$491:$W$491,,$C508)-SUM($D508:Y508),INDEX($D$491:$W$491,,$C508)/INDEX($D$477:$W$477,1,$C508))))</f>
        <v>0</v>
      </c>
      <c r="AA508" s="2">
        <f>IF($F$474="n/a",0,IF(AA$479&lt;=$C508,0,IF(AA$479&gt;(INDEX($D$477:$W$477,1,$C508)+$C508),INDEX($D$491:$W$491,,$C508)-SUM($D508:Z508),INDEX($D$491:$W$491,,$C508)/INDEX($D$477:$W$477,1,$C508))))</f>
        <v>0</v>
      </c>
      <c r="AB508" s="2">
        <f>IF($F$474="n/a",0,IF(AB$479&lt;=$C508,0,IF(AB$479&gt;(INDEX($D$477:$W$477,1,$C508)+$C508),INDEX($D$491:$W$491,,$C508)-SUM($D508:AA508),INDEX($D$491:$W$491,,$C508)/INDEX($D$477:$W$477,1,$C508))))</f>
        <v>0</v>
      </c>
      <c r="AC508" s="2">
        <f>IF($F$474="n/a",0,IF(AC$479&lt;=$C508,0,IF(AC$479&gt;(INDEX($D$477:$W$477,1,$C508)+$C508),INDEX($D$491:$W$491,,$C508)-SUM($D508:AB508),INDEX($D$491:$W$491,,$C508)/INDEX($D$477:$W$477,1,$C508))))</f>
        <v>0</v>
      </c>
      <c r="AD508" s="2">
        <f>IF($F$474="n/a",0,IF(AD$479&lt;=$C508,0,IF(AD$479&gt;(INDEX($D$477:$W$477,1,$C508)+$C508),INDEX($D$491:$W$491,,$C508)-SUM($D508:AC508),INDEX($D$491:$W$491,,$C508)/INDEX($D$477:$W$477,1,$C508))))</f>
        <v>0</v>
      </c>
      <c r="AE508" s="2">
        <f>IF($F$474="n/a",0,IF(AE$479&lt;=$C508,0,IF(AE$479&gt;(INDEX($D$477:$W$477,1,$C508)+$C508),INDEX($D$491:$W$491,,$C508)-SUM($D508:AD508),INDEX($D$491:$W$491,,$C508)/INDEX($D$477:$W$477,1,$C508))))</f>
        <v>0</v>
      </c>
      <c r="AF508" s="2">
        <f>IF($F$474="n/a",0,IF(AF$479&lt;=$C508,0,IF(AF$479&gt;(INDEX($D$477:$W$477,1,$C508)+$C508),INDEX($D$491:$W$491,,$C508)-SUM($D508:AE508),INDEX($D$491:$W$491,,$C508)/INDEX($D$477:$W$477,1,$C508))))</f>
        <v>0</v>
      </c>
      <c r="AG508" s="2">
        <f>IF($F$474="n/a",0,IF(AG$479&lt;=$C508,0,IF(AG$479&gt;(INDEX($D$477:$W$477,1,$C508)+$C508),INDEX($D$491:$W$491,,$C508)-SUM($D508:AF508),INDEX($D$491:$W$491,,$C508)/INDEX($D$477:$W$477,1,$C508))))</f>
        <v>0</v>
      </c>
      <c r="AH508" s="2">
        <f>IF($F$474="n/a",0,IF(AH$479&lt;=$C508,0,IF(AH$479&gt;(INDEX($D$477:$W$477,1,$C508)+$C508),INDEX($D$491:$W$491,,$C508)-SUM($D508:AG508),INDEX($D$491:$W$491,,$C508)/INDEX($D$477:$W$477,1,$C508))))</f>
        <v>0</v>
      </c>
      <c r="AI508" s="2">
        <f>IF($F$474="n/a",0,IF(AI$479&lt;=$C508,0,IF(AI$479&gt;(INDEX($D$477:$W$477,1,$C508)+$C508),INDEX($D$491:$W$491,,$C508)-SUM($D508:AH508),INDEX($D$491:$W$491,,$C508)/INDEX($D$477:$W$477,1,$C508))))</f>
        <v>0</v>
      </c>
      <c r="AJ508" s="2">
        <f>IF($F$474="n/a",0,IF(AJ$479&lt;=$C508,0,IF(AJ$479&gt;(INDEX($D$477:$W$477,1,$C508)+$C508),INDEX($D$491:$W$491,,$C508)-SUM($D508:AI508),INDEX($D$491:$W$491,,$C508)/INDEX($D$477:$W$477,1,$C508))))</f>
        <v>0</v>
      </c>
      <c r="AK508" s="2">
        <f>IF($F$474="n/a",0,IF(AK$479&lt;=$C508,0,IF(AK$479&gt;(INDEX($D$477:$W$477,1,$C508)+$C508),INDEX($D$491:$W$491,,$C508)-SUM($D508:AJ508),INDEX($D$491:$W$491,,$C508)/INDEX($D$477:$W$477,1,$C508))))</f>
        <v>0</v>
      </c>
      <c r="AL508" s="2">
        <f>IF($F$474="n/a",0,IF(AL$479&lt;=$C508,0,IF(AL$479&gt;(INDEX($D$477:$W$477,1,$C508)+$C508),INDEX($D$491:$W$491,,$C508)-SUM($D508:AK508),INDEX($D$491:$W$491,,$C508)/INDEX($D$477:$W$477,1,$C508))))</f>
        <v>0</v>
      </c>
      <c r="AM508" s="2">
        <f>IF($F$474="n/a",0,IF(AM$479&lt;=$C508,0,IF(AM$479&gt;(INDEX($D$477:$W$477,1,$C508)+$C508),INDEX($D$491:$W$491,,$C508)-SUM($D508:AL508),INDEX($D$491:$W$491,,$C508)/INDEX($D$477:$W$477,1,$C508))))</f>
        <v>0</v>
      </c>
      <c r="AN508" s="2">
        <f>IF($F$474="n/a",0,IF(AN$479&lt;=$C508,0,IF(AN$479&gt;(INDEX($D$477:$W$477,1,$C508)+$C508),INDEX($D$491:$W$491,,$C508)-SUM($D508:AM508),INDEX($D$491:$W$491,,$C508)/INDEX($D$477:$W$477,1,$C508))))</f>
        <v>0</v>
      </c>
      <c r="AO508" s="2">
        <f>IF($F$474="n/a",0,IF(AO$479&lt;=$C508,0,IF(AO$479&gt;(INDEX($D$477:$W$477,1,$C508)+$C508),INDEX($D$491:$W$491,,$C508)-SUM($D508:AN508),INDEX($D$491:$W$491,,$C508)/INDEX($D$477:$W$477,1,$C508))))</f>
        <v>0</v>
      </c>
      <c r="AP508" s="2">
        <f>IF($F$474="n/a",0,IF(AP$479&lt;=$C508,0,IF(AP$479&gt;(INDEX($D$477:$W$477,1,$C508)+$C508),INDEX($D$491:$W$491,,$C508)-SUM($D508:AO508),INDEX($D$491:$W$491,,$C508)/INDEX($D$477:$W$477,1,$C508))))</f>
        <v>0</v>
      </c>
      <c r="AQ508" s="2">
        <f>IF($F$474="n/a",0,IF(AQ$479&lt;=$C508,0,IF(AQ$479&gt;(INDEX($D$477:$W$477,1,$C508)+$C508),INDEX($D$491:$W$491,,$C508)-SUM($D508:AP508),INDEX($D$491:$W$491,,$C508)/INDEX($D$477:$W$477,1,$C508))))</f>
        <v>0</v>
      </c>
      <c r="AR508" s="2">
        <f>IF($F$474="n/a",0,IF(AR$479&lt;=$C508,0,IF(AR$479&gt;(INDEX($D$477:$W$477,1,$C508)+$C508),INDEX($D$491:$W$491,,$C508)-SUM($D508:AQ508),INDEX($D$491:$W$491,,$C508)/INDEX($D$477:$W$477,1,$C508))))</f>
        <v>0</v>
      </c>
      <c r="AS508" s="2">
        <f>IF($F$474="n/a",0,IF(AS$479&lt;=$C508,0,IF(AS$479&gt;(INDEX($D$477:$W$477,1,$C508)+$C508),INDEX($D$491:$W$491,,$C508)-SUM($D508:AR508),INDEX($D$491:$W$491,,$C508)/INDEX($D$477:$W$477,1,$C508))))</f>
        <v>0</v>
      </c>
      <c r="AT508" s="2">
        <f>IF($F$474="n/a",0,IF(AT$479&lt;=$C508,0,IF(AT$479&gt;(INDEX($D$477:$W$477,1,$C508)+$C508),INDEX($D$491:$W$491,,$C508)-SUM($D508:AS508),INDEX($D$491:$W$491,,$C508)/INDEX($D$477:$W$477,1,$C508))))</f>
        <v>0</v>
      </c>
      <c r="AU508" s="2">
        <f>IF($F$474="n/a",0,IF(AU$479&lt;=$C508,0,IF(AU$479&gt;(INDEX($D$477:$W$477,1,$C508)+$C508),INDEX($D$491:$W$491,,$C508)-SUM($D508:AT508),INDEX($D$491:$W$491,,$C508)/INDEX($D$477:$W$477,1,$C508))))</f>
        <v>0</v>
      </c>
      <c r="AV508" s="2">
        <f>IF($F$474="n/a",0,IF(AV$479&lt;=$C508,0,IF(AV$479&gt;(INDEX($D$477:$W$477,1,$C508)+$C508),INDEX($D$491:$W$491,,$C508)-SUM($D508:AU508),INDEX($D$491:$W$491,,$C508)/INDEX($D$477:$W$477,1,$C508))))</f>
        <v>0</v>
      </c>
      <c r="AW508" s="2">
        <f>IF($F$474="n/a",0,IF(AW$479&lt;=$C508,0,IF(AW$479&gt;(INDEX($D$477:$W$477,1,$C508)+$C508),INDEX($D$491:$W$491,,$C508)-SUM($D508:AV508),INDEX($D$491:$W$491,,$C508)/INDEX($D$477:$W$477,1,$C508))))</f>
        <v>0</v>
      </c>
      <c r="AX508" s="2">
        <f>IF($F$474="n/a",0,IF(AX$479&lt;=$C508,0,IF(AX$479&gt;(INDEX($D$477:$W$477,1,$C508)+$C508),INDEX($D$491:$W$491,,$C508)-SUM($D508:AW508),INDEX($D$491:$W$491,,$C508)/INDEX($D$477:$W$477,1,$C508))))</f>
        <v>0</v>
      </c>
      <c r="AY508" s="2">
        <f>IF($F$474="n/a",0,IF(AY$479&lt;=$C508,0,IF(AY$479&gt;(INDEX($D$477:$W$477,1,$C508)+$C508),INDEX($D$491:$W$491,,$C508)-SUM($D508:AX508),INDEX($D$491:$W$491,,$C508)/INDEX($D$477:$W$477,1,$C508))))</f>
        <v>0</v>
      </c>
      <c r="AZ508" s="2">
        <f>IF($F$474="n/a",0,IF(AZ$479&lt;=$C508,0,IF(AZ$479&gt;(INDEX($D$477:$W$477,1,$C508)+$C508),INDEX($D$491:$W$491,,$C508)-SUM($D508:AY508),INDEX($D$491:$W$491,,$C508)/INDEX($D$477:$W$477,1,$C508))))</f>
        <v>0</v>
      </c>
      <c r="BA508" s="2">
        <f>IF($F$474="n/a",0,IF(BA$479&lt;=$C508,0,IF(BA$479&gt;(INDEX($D$477:$W$477,1,$C508)+$C508),INDEX($D$491:$W$491,,$C508)-SUM($D508:AZ508),INDEX($D$491:$W$491,,$C508)/INDEX($D$477:$W$477,1,$C508))))</f>
        <v>0</v>
      </c>
      <c r="BB508" s="2">
        <f>IF($F$474="n/a",0,IF(BB$479&lt;=$C508,0,IF(BB$479&gt;(INDEX($D$477:$W$477,1,$C508)+$C508),INDEX($D$491:$W$491,,$C508)-SUM($D508:BA508),INDEX($D$491:$W$491,,$C508)/INDEX($D$477:$W$477,1,$C508))))</f>
        <v>0</v>
      </c>
      <c r="BC508" s="2">
        <f>IF($F$474="n/a",0,IF(BC$479&lt;=$C508,0,IF(BC$479&gt;(INDEX($D$477:$W$477,1,$C508)+$C508),INDEX($D$491:$W$491,,$C508)-SUM($D508:BB508),INDEX($D$491:$W$491,,$C508)/INDEX($D$477:$W$477,1,$C508))))</f>
        <v>0</v>
      </c>
      <c r="BD508" s="2">
        <f>IF($F$474="n/a",0,IF(BD$479&lt;=$C508,0,IF(BD$479&gt;(INDEX($D$477:$W$477,1,$C508)+$C508),INDEX($D$491:$W$491,,$C508)-SUM($D508:BC508),INDEX($D$491:$W$491,,$C508)/INDEX($D$477:$W$477,1,$C508))))</f>
        <v>0</v>
      </c>
      <c r="BE508" s="2">
        <f>IF($F$474="n/a",0,IF(BE$479&lt;=$C508,0,IF(BE$479&gt;(INDEX($D$477:$W$477,1,$C508)+$C508),INDEX($D$491:$W$491,,$C508)-SUM($D508:BD508),INDEX($D$491:$W$491,,$C508)/INDEX($D$477:$W$477,1,$C508))))</f>
        <v>0</v>
      </c>
      <c r="BF508" s="2">
        <f>IF($F$474="n/a",0,IF(BF$479&lt;=$C508,0,IF(BF$479&gt;(INDEX($D$477:$W$477,1,$C508)+$C508),INDEX($D$491:$W$491,,$C508)-SUM($D508:BE508),INDEX($D$491:$W$491,,$C508)/INDEX($D$477:$W$477,1,$C508))))</f>
        <v>0</v>
      </c>
      <c r="BG508" s="2">
        <f>IF($F$474="n/a",0,IF(BG$479&lt;=$C508,0,IF(BG$479&gt;(INDEX($D$477:$W$477,1,$C508)+$C508),INDEX($D$491:$W$491,,$C508)-SUM($D508:BF508),INDEX($D$491:$W$491,,$C508)/INDEX($D$477:$W$477,1,$C508))))</f>
        <v>0</v>
      </c>
      <c r="BH508" s="2">
        <f>IF($F$474="n/a",0,IF(BH$479&lt;=$C508,0,IF(BH$479&gt;(INDEX($D$477:$W$477,1,$C508)+$C508),INDEX($D$491:$W$491,,$C508)-SUM($D508:BG508),INDEX($D$491:$W$491,,$C508)/INDEX($D$477:$W$477,1,$C508))))</f>
        <v>0</v>
      </c>
      <c r="BI508" s="2">
        <f>IF($F$474="n/a",0,IF(BI$479&lt;=$C508,0,IF(BI$479&gt;(INDEX($D$477:$W$477,1,$C508)+$C508),INDEX($D$491:$W$491,,$C508)-SUM($D508:BH508),INDEX($D$491:$W$491,,$C508)/INDEX($D$477:$W$477,1,$C508))))</f>
        <v>0</v>
      </c>
      <c r="BJ508" s="2">
        <f>IF($F$474="n/a",0,IF(BJ$479&lt;=$C508,0,IF(BJ$479&gt;(INDEX($D$477:$W$477,1,$C508)+$C508),INDEX($D$491:$W$491,,$C508)-SUM($D508:BI508),INDEX($D$491:$W$491,,$C508)/INDEX($D$477:$W$477,1,$C508))))</f>
        <v>0</v>
      </c>
      <c r="BK508" s="2">
        <f>IF($F$474="n/a",0,IF(BK$479&lt;=$C508,0,IF(BK$479&gt;(INDEX($D$477:$W$477,1,$C508)+$C508),INDEX($D$491:$W$491,,$C508)-SUM($D508:BJ508),INDEX($D$491:$W$491,,$C508)/INDEX($D$477:$W$477,1,$C508))))</f>
        <v>0</v>
      </c>
      <c r="BL508" s="2">
        <f>IF($F$474="n/a",0,IF(BL$479&lt;=$C508,0,IF(BL$479&gt;(INDEX($D$477:$W$477,1,$C508)+$C508),INDEX($D$491:$W$491,,$C508)-SUM($D508:BK508),INDEX($D$491:$W$491,,$C508)/INDEX($D$477:$W$477,1,$C508))))</f>
        <v>0</v>
      </c>
      <c r="BM508" s="2">
        <f>IF($F$474="n/a",0,IF(BM$479&lt;=$C508,0,IF(BM$479&gt;(INDEX($D$477:$W$477,1,$C508)+$C508),INDEX($D$491:$W$491,,$C508)-SUM($D508:BL508),INDEX($D$491:$W$491,,$C508)/INDEX($D$477:$W$477,1,$C508))))</f>
        <v>0</v>
      </c>
      <c r="BN508" s="2">
        <f>IF($F$474="n/a",0,IF(BN$479&lt;=$C508,0,IF(BN$479&gt;(INDEX($D$477:$W$477,1,$C508)+$C508),INDEX($D$491:$W$491,,$C508)-SUM($D508:BM508),INDEX($D$491:$W$491,,$C508)/INDEX($D$477:$W$477,1,$C508))))</f>
        <v>0</v>
      </c>
      <c r="BO508" s="2">
        <f>IF($F$474="n/a",0,IF(BO$479&lt;=$C508,0,IF(BO$479&gt;(INDEX($D$477:$W$477,1,$C508)+$C508),INDEX($D$491:$W$491,,$C508)-SUM($D508:BN508),INDEX($D$491:$W$491,,$C508)/INDEX($D$477:$W$477,1,$C508))))</f>
        <v>0</v>
      </c>
      <c r="BP508" s="2">
        <f>IF($F$474="n/a",0,IF(BP$479&lt;=$C508,0,IF(BP$479&gt;(INDEX($D$477:$W$477,1,$C508)+$C508),INDEX($D$491:$W$491,,$C508)-SUM($D508:BO508),INDEX($D$491:$W$491,,$C508)/INDEX($D$477:$W$477,1,$C508))))</f>
        <v>0</v>
      </c>
      <c r="BQ508" s="2">
        <f>IF($F$474="n/a",0,IF(BQ$479&lt;=$C508,0,IF(BQ$479&gt;(INDEX($D$477:$W$477,1,$C508)+$C508),INDEX($D$491:$W$491,,$C508)-SUM($D508:BP508),INDEX($D$491:$W$491,,$C508)/INDEX($D$477:$W$477,1,$C508))))</f>
        <v>0</v>
      </c>
      <c r="BR508" s="2">
        <f>IF($F$474="n/a",0,IF(BR$479&lt;=$C508,0,IF(BR$479&gt;(INDEX($D$477:$W$477,1,$C508)+$C508),INDEX($D$491:$W$491,,$C508)-SUM($D508:BQ508),INDEX($D$491:$W$491,,$C508)/INDEX($D$477:$W$477,1,$C508))))</f>
        <v>0</v>
      </c>
      <c r="BS508" s="2">
        <f>IF($F$474="n/a",0,IF(BS$479&lt;=$C508,0,IF(BS$479&gt;(INDEX($D$477:$W$477,1,$C508)+$C508),INDEX($D$491:$W$491,,$C508)-SUM($D508:BR508),INDEX($D$491:$W$491,,$C508)/INDEX($D$477:$W$477,1,$C508))))</f>
        <v>0</v>
      </c>
    </row>
    <row r="509" spans="2:71" outlineLevel="1">
      <c r="B509" s="24">
        <v>2026</v>
      </c>
      <c r="C509" s="24">
        <v>16</v>
      </c>
      <c r="E509" s="2">
        <f>IF($F$474="n/a",0,IF(E$479&lt;=$C509,0,IF(E$479&gt;(INDEX($D$477:$W$477,1,$C509)+$C509),INDEX($D$491:$W$491,,$C509)-SUM($D509:D509),INDEX($D$491:$W$491,,$C509)/INDEX($D$477:$W$477,1,$C509))))</f>
        <v>0</v>
      </c>
      <c r="F509" s="2">
        <f>IF($F$474="n/a",0,IF(F$479&lt;=$C509,0,IF(F$479&gt;(INDEX($D$477:$W$477,1,$C509)+$C509),INDEX($D$491:$W$491,,$C509)-SUM($D509:E509),INDEX($D$491:$W$491,,$C509)/INDEX($D$477:$W$477,1,$C509))))</f>
        <v>0</v>
      </c>
      <c r="G509" s="2">
        <f>IF($F$474="n/a",0,IF(G$479&lt;=$C509,0,IF(G$479&gt;(INDEX($D$477:$W$477,1,$C509)+$C509),INDEX($D$491:$W$491,,$C509)-SUM($D509:F509),INDEX($D$491:$W$491,,$C509)/INDEX($D$477:$W$477,1,$C509))))</f>
        <v>0</v>
      </c>
      <c r="H509" s="2">
        <f>IF($F$474="n/a",0,IF(H$479&lt;=$C509,0,IF(H$479&gt;(INDEX($D$477:$W$477,1,$C509)+$C509),INDEX($D$491:$W$491,,$C509)-SUM($D509:G509),INDEX($D$491:$W$491,,$C509)/INDEX($D$477:$W$477,1,$C509))))</f>
        <v>0</v>
      </c>
      <c r="I509" s="2">
        <f>IF($F$474="n/a",0,IF(I$479&lt;=$C509,0,IF(I$479&gt;(INDEX($D$477:$W$477,1,$C509)+$C509),INDEX($D$491:$W$491,,$C509)-SUM($D509:H509),INDEX($D$491:$W$491,,$C509)/INDEX($D$477:$W$477,1,$C509))))</f>
        <v>0</v>
      </c>
      <c r="J509" s="2">
        <f>IF($F$474="n/a",0,IF(J$479&lt;=$C509,0,IF(J$479&gt;(INDEX($D$477:$W$477,1,$C509)+$C509),INDEX($D$491:$W$491,,$C509)-SUM($D509:I509),INDEX($D$491:$W$491,,$C509)/INDEX($D$477:$W$477,1,$C509))))</f>
        <v>0</v>
      </c>
      <c r="K509" s="2">
        <f>IF($F$474="n/a",0,IF(K$479&lt;=$C509,0,IF(K$479&gt;(INDEX($D$477:$W$477,1,$C509)+$C509),INDEX($D$491:$W$491,,$C509)-SUM($D509:J509),INDEX($D$491:$W$491,,$C509)/INDEX($D$477:$W$477,1,$C509))))</f>
        <v>0</v>
      </c>
      <c r="L509" s="2">
        <f>IF($F$474="n/a",0,IF(L$479&lt;=$C509,0,IF(L$479&gt;(INDEX($D$477:$W$477,1,$C509)+$C509),INDEX($D$491:$W$491,,$C509)-SUM($D509:K509),INDEX($D$491:$W$491,,$C509)/INDEX($D$477:$W$477,1,$C509))))</f>
        <v>0</v>
      </c>
      <c r="M509" s="2">
        <f>IF($F$474="n/a",0,IF(M$479&lt;=$C509,0,IF(M$479&gt;(INDEX($D$477:$W$477,1,$C509)+$C509),INDEX($D$491:$W$491,,$C509)-SUM($D509:L509),INDEX($D$491:$W$491,,$C509)/INDEX($D$477:$W$477,1,$C509))))</f>
        <v>0</v>
      </c>
      <c r="N509" s="2">
        <f>IF($F$474="n/a",0,IF(N$479&lt;=$C509,0,IF(N$479&gt;(INDEX($D$477:$W$477,1,$C509)+$C509),INDEX($D$491:$W$491,,$C509)-SUM($D509:M509),INDEX($D$491:$W$491,,$C509)/INDEX($D$477:$W$477,1,$C509))))</f>
        <v>0</v>
      </c>
      <c r="O509" s="2">
        <f>IF($F$474="n/a",0,IF(O$479&lt;=$C509,0,IF(O$479&gt;(INDEX($D$477:$W$477,1,$C509)+$C509),INDEX($D$491:$W$491,,$C509)-SUM($D509:N509),INDEX($D$491:$W$491,,$C509)/INDEX($D$477:$W$477,1,$C509))))</f>
        <v>0</v>
      </c>
      <c r="P509" s="25">
        <f>IF($F$474="n/a",0,IF(P$479&lt;=$C509,0,IF(P$479&gt;(INDEX($D$477:$W$477,1,$C509)+$C509),INDEX($D$491:$W$491,,$C509)-SUM($D509:O509),INDEX($D$491:$W$491,,$C509)/INDEX($D$477:$W$477,1,$C509))))</f>
        <v>0</v>
      </c>
      <c r="Q509" s="2">
        <f>IF($F$474="n/a",0,IF(Q$479&lt;=$C509,0,IF(Q$479&gt;(INDEX($D$477:$W$477,1,$C509)+$C509),INDEX($D$491:$W$491,,$C509)-SUM($D509:P509),INDEX($D$491:$W$491,,$C509)/INDEX($D$477:$W$477,1,$C509))))</f>
        <v>0</v>
      </c>
      <c r="R509" s="2">
        <f>IF($F$474="n/a",0,IF(R$479&lt;=$C509,0,IF(R$479&gt;(INDEX($D$477:$W$477,1,$C509)+$C509),INDEX($D$491:$W$491,,$C509)-SUM($D509:Q509),INDEX($D$491:$W$491,,$C509)/INDEX($D$477:$W$477,1,$C509))))</f>
        <v>0</v>
      </c>
      <c r="S509" s="2">
        <f>IF($F$474="n/a",0,IF(S$479&lt;=$C509,0,IF(S$479&gt;(INDEX($D$477:$W$477,1,$C509)+$C509),INDEX($D$491:$W$491,,$C509)-SUM($D509:R509),INDEX($D$491:$W$491,,$C509)/INDEX($D$477:$W$477,1,$C509))))</f>
        <v>0</v>
      </c>
      <c r="T509" s="2">
        <f>IF($F$474="n/a",0,IF(T$479&lt;=$C509,0,IF(T$479&gt;(INDEX($D$477:$W$477,1,$C509)+$C509),INDEX($D$491:$W$491,,$C509)-SUM($D509:S509),INDEX($D$491:$W$491,,$C509)/INDEX($D$477:$W$477,1,$C509))))</f>
        <v>0</v>
      </c>
      <c r="U509" s="2">
        <f>IF($F$474="n/a",0,IF(U$479&lt;=$C509,0,IF(U$479&gt;(INDEX($D$477:$W$477,1,$C509)+$C509),INDEX($D$491:$W$491,,$C509)-SUM($D509:T509),INDEX($D$491:$W$491,,$C509)/INDEX($D$477:$W$477,1,$C509))))</f>
        <v>0</v>
      </c>
      <c r="V509" s="2">
        <f>IF($F$474="n/a",0,IF(V$479&lt;=$C509,0,IF(V$479&gt;(INDEX($D$477:$W$477,1,$C509)+$C509),INDEX($D$491:$W$491,,$C509)-SUM($D509:U509),INDEX($D$491:$W$491,,$C509)/INDEX($D$477:$W$477,1,$C509))))</f>
        <v>0</v>
      </c>
      <c r="W509" s="2">
        <f>IF($F$474="n/a",0,IF(W$479&lt;=$C509,0,IF(W$479&gt;(INDEX($D$477:$W$477,1,$C509)+$C509),INDEX($D$491:$W$491,,$C509)-SUM($D509:V509),INDEX($D$491:$W$491,,$C509)/INDEX($D$477:$W$477,1,$C509))))</f>
        <v>0</v>
      </c>
      <c r="X509" s="2">
        <f>IF($F$474="n/a",0,IF(X$479&lt;=$C509,0,IF(X$479&gt;(INDEX($D$477:$W$477,1,$C509)+$C509),INDEX($D$491:$W$491,,$C509)-SUM($D509:W509),INDEX($D$491:$W$491,,$C509)/INDEX($D$477:$W$477,1,$C509))))</f>
        <v>0</v>
      </c>
      <c r="Y509" s="2">
        <f>IF($F$474="n/a",0,IF(Y$479&lt;=$C509,0,IF(Y$479&gt;(INDEX($D$477:$W$477,1,$C509)+$C509),INDEX($D$491:$W$491,,$C509)-SUM($D509:X509),INDEX($D$491:$W$491,,$C509)/INDEX($D$477:$W$477,1,$C509))))</f>
        <v>0</v>
      </c>
      <c r="Z509" s="2">
        <f>IF($F$474="n/a",0,IF(Z$479&lt;=$C509,0,IF(Z$479&gt;(INDEX($D$477:$W$477,1,$C509)+$C509),INDEX($D$491:$W$491,,$C509)-SUM($D509:Y509),INDEX($D$491:$W$491,,$C509)/INDEX($D$477:$W$477,1,$C509))))</f>
        <v>0</v>
      </c>
      <c r="AA509" s="2">
        <f>IF($F$474="n/a",0,IF(AA$479&lt;=$C509,0,IF(AA$479&gt;(INDEX($D$477:$W$477,1,$C509)+$C509),INDEX($D$491:$W$491,,$C509)-SUM($D509:Z509),INDEX($D$491:$W$491,,$C509)/INDEX($D$477:$W$477,1,$C509))))</f>
        <v>0</v>
      </c>
      <c r="AB509" s="2">
        <f>IF($F$474="n/a",0,IF(AB$479&lt;=$C509,0,IF(AB$479&gt;(INDEX($D$477:$W$477,1,$C509)+$C509),INDEX($D$491:$W$491,,$C509)-SUM($D509:AA509),INDEX($D$491:$W$491,,$C509)/INDEX($D$477:$W$477,1,$C509))))</f>
        <v>0</v>
      </c>
      <c r="AC509" s="2">
        <f>IF($F$474="n/a",0,IF(AC$479&lt;=$C509,0,IF(AC$479&gt;(INDEX($D$477:$W$477,1,$C509)+$C509),INDEX($D$491:$W$491,,$C509)-SUM($D509:AB509),INDEX($D$491:$W$491,,$C509)/INDEX($D$477:$W$477,1,$C509))))</f>
        <v>0</v>
      </c>
      <c r="AD509" s="2">
        <f>IF($F$474="n/a",0,IF(AD$479&lt;=$C509,0,IF(AD$479&gt;(INDEX($D$477:$W$477,1,$C509)+$C509),INDEX($D$491:$W$491,,$C509)-SUM($D509:AC509),INDEX($D$491:$W$491,,$C509)/INDEX($D$477:$W$477,1,$C509))))</f>
        <v>0</v>
      </c>
      <c r="AE509" s="2">
        <f>IF($F$474="n/a",0,IF(AE$479&lt;=$C509,0,IF(AE$479&gt;(INDEX($D$477:$W$477,1,$C509)+$C509),INDEX($D$491:$W$491,,$C509)-SUM($D509:AD509),INDEX($D$491:$W$491,,$C509)/INDEX($D$477:$W$477,1,$C509))))</f>
        <v>0</v>
      </c>
      <c r="AF509" s="2">
        <f>IF($F$474="n/a",0,IF(AF$479&lt;=$C509,0,IF(AF$479&gt;(INDEX($D$477:$W$477,1,$C509)+$C509),INDEX($D$491:$W$491,,$C509)-SUM($D509:AE509),INDEX($D$491:$W$491,,$C509)/INDEX($D$477:$W$477,1,$C509))))</f>
        <v>0</v>
      </c>
      <c r="AG509" s="2">
        <f>IF($F$474="n/a",0,IF(AG$479&lt;=$C509,0,IF(AG$479&gt;(INDEX($D$477:$W$477,1,$C509)+$C509),INDEX($D$491:$W$491,,$C509)-SUM($D509:AF509),INDEX($D$491:$W$491,,$C509)/INDEX($D$477:$W$477,1,$C509))))</f>
        <v>0</v>
      </c>
      <c r="AH509" s="2">
        <f>IF($F$474="n/a",0,IF(AH$479&lt;=$C509,0,IF(AH$479&gt;(INDEX($D$477:$W$477,1,$C509)+$C509),INDEX($D$491:$W$491,,$C509)-SUM($D509:AG509),INDEX($D$491:$W$491,,$C509)/INDEX($D$477:$W$477,1,$C509))))</f>
        <v>0</v>
      </c>
      <c r="AI509" s="2">
        <f>IF($F$474="n/a",0,IF(AI$479&lt;=$C509,0,IF(AI$479&gt;(INDEX($D$477:$W$477,1,$C509)+$C509),INDEX($D$491:$W$491,,$C509)-SUM($D509:AH509),INDEX($D$491:$W$491,,$C509)/INDEX($D$477:$W$477,1,$C509))))</f>
        <v>0</v>
      </c>
      <c r="AJ509" s="2">
        <f>IF($F$474="n/a",0,IF(AJ$479&lt;=$C509,0,IF(AJ$479&gt;(INDEX($D$477:$W$477,1,$C509)+$C509),INDEX($D$491:$W$491,,$C509)-SUM($D509:AI509),INDEX($D$491:$W$491,,$C509)/INDEX($D$477:$W$477,1,$C509))))</f>
        <v>0</v>
      </c>
      <c r="AK509" s="2">
        <f>IF($F$474="n/a",0,IF(AK$479&lt;=$C509,0,IF(AK$479&gt;(INDEX($D$477:$W$477,1,$C509)+$C509),INDEX($D$491:$W$491,,$C509)-SUM($D509:AJ509),INDEX($D$491:$W$491,,$C509)/INDEX($D$477:$W$477,1,$C509))))</f>
        <v>0</v>
      </c>
      <c r="AL509" s="2">
        <f>IF($F$474="n/a",0,IF(AL$479&lt;=$C509,0,IF(AL$479&gt;(INDEX($D$477:$W$477,1,$C509)+$C509),INDEX($D$491:$W$491,,$C509)-SUM($D509:AK509),INDEX($D$491:$W$491,,$C509)/INDEX($D$477:$W$477,1,$C509))))</f>
        <v>0</v>
      </c>
      <c r="AM509" s="2">
        <f>IF($F$474="n/a",0,IF(AM$479&lt;=$C509,0,IF(AM$479&gt;(INDEX($D$477:$W$477,1,$C509)+$C509),INDEX($D$491:$W$491,,$C509)-SUM($D509:AL509),INDEX($D$491:$W$491,,$C509)/INDEX($D$477:$W$477,1,$C509))))</f>
        <v>0</v>
      </c>
      <c r="AN509" s="2">
        <f>IF($F$474="n/a",0,IF(AN$479&lt;=$C509,0,IF(AN$479&gt;(INDEX($D$477:$W$477,1,$C509)+$C509),INDEX($D$491:$W$491,,$C509)-SUM($D509:AM509),INDEX($D$491:$W$491,,$C509)/INDEX($D$477:$W$477,1,$C509))))</f>
        <v>0</v>
      </c>
      <c r="AO509" s="2">
        <f>IF($F$474="n/a",0,IF(AO$479&lt;=$C509,0,IF(AO$479&gt;(INDEX($D$477:$W$477,1,$C509)+$C509),INDEX($D$491:$W$491,,$C509)-SUM($D509:AN509),INDEX($D$491:$W$491,,$C509)/INDEX($D$477:$W$477,1,$C509))))</f>
        <v>0</v>
      </c>
      <c r="AP509" s="2">
        <f>IF($F$474="n/a",0,IF(AP$479&lt;=$C509,0,IF(AP$479&gt;(INDEX($D$477:$W$477,1,$C509)+$C509),INDEX($D$491:$W$491,,$C509)-SUM($D509:AO509),INDEX($D$491:$W$491,,$C509)/INDEX($D$477:$W$477,1,$C509))))</f>
        <v>0</v>
      </c>
      <c r="AQ509" s="2">
        <f>IF($F$474="n/a",0,IF(AQ$479&lt;=$C509,0,IF(AQ$479&gt;(INDEX($D$477:$W$477,1,$C509)+$C509),INDEX($D$491:$W$491,,$C509)-SUM($D509:AP509),INDEX($D$491:$W$491,,$C509)/INDEX($D$477:$W$477,1,$C509))))</f>
        <v>0</v>
      </c>
      <c r="AR509" s="2">
        <f>IF($F$474="n/a",0,IF(AR$479&lt;=$C509,0,IF(AR$479&gt;(INDEX($D$477:$W$477,1,$C509)+$C509),INDEX($D$491:$W$491,,$C509)-SUM($D509:AQ509),INDEX($D$491:$W$491,,$C509)/INDEX($D$477:$W$477,1,$C509))))</f>
        <v>0</v>
      </c>
      <c r="AS509" s="2">
        <f>IF($F$474="n/a",0,IF(AS$479&lt;=$C509,0,IF(AS$479&gt;(INDEX($D$477:$W$477,1,$C509)+$C509),INDEX($D$491:$W$491,,$C509)-SUM($D509:AR509),INDEX($D$491:$W$491,,$C509)/INDEX($D$477:$W$477,1,$C509))))</f>
        <v>0</v>
      </c>
      <c r="AT509" s="2">
        <f>IF($F$474="n/a",0,IF(AT$479&lt;=$C509,0,IF(AT$479&gt;(INDEX($D$477:$W$477,1,$C509)+$C509),INDEX($D$491:$W$491,,$C509)-SUM($D509:AS509),INDEX($D$491:$W$491,,$C509)/INDEX($D$477:$W$477,1,$C509))))</f>
        <v>0</v>
      </c>
      <c r="AU509" s="2">
        <f>IF($F$474="n/a",0,IF(AU$479&lt;=$C509,0,IF(AU$479&gt;(INDEX($D$477:$W$477,1,$C509)+$C509),INDEX($D$491:$W$491,,$C509)-SUM($D509:AT509),INDEX($D$491:$W$491,,$C509)/INDEX($D$477:$W$477,1,$C509))))</f>
        <v>0</v>
      </c>
      <c r="AV509" s="2">
        <f>IF($F$474="n/a",0,IF(AV$479&lt;=$C509,0,IF(AV$479&gt;(INDEX($D$477:$W$477,1,$C509)+$C509),INDEX($D$491:$W$491,,$C509)-SUM($D509:AU509),INDEX($D$491:$W$491,,$C509)/INDEX($D$477:$W$477,1,$C509))))</f>
        <v>0</v>
      </c>
      <c r="AW509" s="2">
        <f>IF($F$474="n/a",0,IF(AW$479&lt;=$C509,0,IF(AW$479&gt;(INDEX($D$477:$W$477,1,$C509)+$C509),INDEX($D$491:$W$491,,$C509)-SUM($D509:AV509),INDEX($D$491:$W$491,,$C509)/INDEX($D$477:$W$477,1,$C509))))</f>
        <v>0</v>
      </c>
      <c r="AX509" s="2">
        <f>IF($F$474="n/a",0,IF(AX$479&lt;=$C509,0,IF(AX$479&gt;(INDEX($D$477:$W$477,1,$C509)+$C509),INDEX($D$491:$W$491,,$C509)-SUM($D509:AW509),INDEX($D$491:$W$491,,$C509)/INDEX($D$477:$W$477,1,$C509))))</f>
        <v>0</v>
      </c>
      <c r="AY509" s="2">
        <f>IF($F$474="n/a",0,IF(AY$479&lt;=$C509,0,IF(AY$479&gt;(INDEX($D$477:$W$477,1,$C509)+$C509),INDEX($D$491:$W$491,,$C509)-SUM($D509:AX509),INDEX($D$491:$W$491,,$C509)/INDEX($D$477:$W$477,1,$C509))))</f>
        <v>0</v>
      </c>
      <c r="AZ509" s="2">
        <f>IF($F$474="n/a",0,IF(AZ$479&lt;=$C509,0,IF(AZ$479&gt;(INDEX($D$477:$W$477,1,$C509)+$C509),INDEX($D$491:$W$491,,$C509)-SUM($D509:AY509),INDEX($D$491:$W$491,,$C509)/INDEX($D$477:$W$477,1,$C509))))</f>
        <v>0</v>
      </c>
      <c r="BA509" s="2">
        <f>IF($F$474="n/a",0,IF(BA$479&lt;=$C509,0,IF(BA$479&gt;(INDEX($D$477:$W$477,1,$C509)+$C509),INDEX($D$491:$W$491,,$C509)-SUM($D509:AZ509),INDEX($D$491:$W$491,,$C509)/INDEX($D$477:$W$477,1,$C509))))</f>
        <v>0</v>
      </c>
      <c r="BB509" s="2">
        <f>IF($F$474="n/a",0,IF(BB$479&lt;=$C509,0,IF(BB$479&gt;(INDEX($D$477:$W$477,1,$C509)+$C509),INDEX($D$491:$W$491,,$C509)-SUM($D509:BA509),INDEX($D$491:$W$491,,$C509)/INDEX($D$477:$W$477,1,$C509))))</f>
        <v>0</v>
      </c>
      <c r="BC509" s="2">
        <f>IF($F$474="n/a",0,IF(BC$479&lt;=$C509,0,IF(BC$479&gt;(INDEX($D$477:$W$477,1,$C509)+$C509),INDEX($D$491:$W$491,,$C509)-SUM($D509:BB509),INDEX($D$491:$W$491,,$C509)/INDEX($D$477:$W$477,1,$C509))))</f>
        <v>0</v>
      </c>
      <c r="BD509" s="2">
        <f>IF($F$474="n/a",0,IF(BD$479&lt;=$C509,0,IF(BD$479&gt;(INDEX($D$477:$W$477,1,$C509)+$C509),INDEX($D$491:$W$491,,$C509)-SUM($D509:BC509),INDEX($D$491:$W$491,,$C509)/INDEX($D$477:$W$477,1,$C509))))</f>
        <v>0</v>
      </c>
      <c r="BE509" s="2">
        <f>IF($F$474="n/a",0,IF(BE$479&lt;=$C509,0,IF(BE$479&gt;(INDEX($D$477:$W$477,1,$C509)+$C509),INDEX($D$491:$W$491,,$C509)-SUM($D509:BD509),INDEX($D$491:$W$491,,$C509)/INDEX($D$477:$W$477,1,$C509))))</f>
        <v>0</v>
      </c>
      <c r="BF509" s="2">
        <f>IF($F$474="n/a",0,IF(BF$479&lt;=$C509,0,IF(BF$479&gt;(INDEX($D$477:$W$477,1,$C509)+$C509),INDEX($D$491:$W$491,,$C509)-SUM($D509:BE509),INDEX($D$491:$W$491,,$C509)/INDEX($D$477:$W$477,1,$C509))))</f>
        <v>0</v>
      </c>
      <c r="BG509" s="2">
        <f>IF($F$474="n/a",0,IF(BG$479&lt;=$C509,0,IF(BG$479&gt;(INDEX($D$477:$W$477,1,$C509)+$C509),INDEX($D$491:$W$491,,$C509)-SUM($D509:BF509),INDEX($D$491:$W$491,,$C509)/INDEX($D$477:$W$477,1,$C509))))</f>
        <v>0</v>
      </c>
      <c r="BH509" s="2">
        <f>IF($F$474="n/a",0,IF(BH$479&lt;=$C509,0,IF(BH$479&gt;(INDEX($D$477:$W$477,1,$C509)+$C509),INDEX($D$491:$W$491,,$C509)-SUM($D509:BG509),INDEX($D$491:$W$491,,$C509)/INDEX($D$477:$W$477,1,$C509))))</f>
        <v>0</v>
      </c>
      <c r="BI509" s="2">
        <f>IF($F$474="n/a",0,IF(BI$479&lt;=$C509,0,IF(BI$479&gt;(INDEX($D$477:$W$477,1,$C509)+$C509),INDEX($D$491:$W$491,,$C509)-SUM($D509:BH509),INDEX($D$491:$W$491,,$C509)/INDEX($D$477:$W$477,1,$C509))))</f>
        <v>0</v>
      </c>
      <c r="BJ509" s="2">
        <f>IF($F$474="n/a",0,IF(BJ$479&lt;=$C509,0,IF(BJ$479&gt;(INDEX($D$477:$W$477,1,$C509)+$C509),INDEX($D$491:$W$491,,$C509)-SUM($D509:BI509),INDEX($D$491:$W$491,,$C509)/INDEX($D$477:$W$477,1,$C509))))</f>
        <v>0</v>
      </c>
      <c r="BK509" s="2">
        <f>IF($F$474="n/a",0,IF(BK$479&lt;=$C509,0,IF(BK$479&gt;(INDEX($D$477:$W$477,1,$C509)+$C509),INDEX($D$491:$W$491,,$C509)-SUM($D509:BJ509),INDEX($D$491:$W$491,,$C509)/INDEX($D$477:$W$477,1,$C509))))</f>
        <v>0</v>
      </c>
      <c r="BL509" s="2">
        <f>IF($F$474="n/a",0,IF(BL$479&lt;=$C509,0,IF(BL$479&gt;(INDEX($D$477:$W$477,1,$C509)+$C509),INDEX($D$491:$W$491,,$C509)-SUM($D509:BK509),INDEX($D$491:$W$491,,$C509)/INDEX($D$477:$W$477,1,$C509))))</f>
        <v>0</v>
      </c>
      <c r="BM509" s="2">
        <f>IF($F$474="n/a",0,IF(BM$479&lt;=$C509,0,IF(BM$479&gt;(INDEX($D$477:$W$477,1,$C509)+$C509),INDEX($D$491:$W$491,,$C509)-SUM($D509:BL509),INDEX($D$491:$W$491,,$C509)/INDEX($D$477:$W$477,1,$C509))))</f>
        <v>0</v>
      </c>
      <c r="BN509" s="2">
        <f>IF($F$474="n/a",0,IF(BN$479&lt;=$C509,0,IF(BN$479&gt;(INDEX($D$477:$W$477,1,$C509)+$C509),INDEX($D$491:$W$491,,$C509)-SUM($D509:BM509),INDEX($D$491:$W$491,,$C509)/INDEX($D$477:$W$477,1,$C509))))</f>
        <v>0</v>
      </c>
      <c r="BO509" s="2">
        <f>IF($F$474="n/a",0,IF(BO$479&lt;=$C509,0,IF(BO$479&gt;(INDEX($D$477:$W$477,1,$C509)+$C509),INDEX($D$491:$W$491,,$C509)-SUM($D509:BN509),INDEX($D$491:$W$491,,$C509)/INDEX($D$477:$W$477,1,$C509))))</f>
        <v>0</v>
      </c>
      <c r="BP509" s="2">
        <f>IF($F$474="n/a",0,IF(BP$479&lt;=$C509,0,IF(BP$479&gt;(INDEX($D$477:$W$477,1,$C509)+$C509),INDEX($D$491:$W$491,,$C509)-SUM($D509:BO509),INDEX($D$491:$W$491,,$C509)/INDEX($D$477:$W$477,1,$C509))))</f>
        <v>0</v>
      </c>
      <c r="BQ509" s="2">
        <f>IF($F$474="n/a",0,IF(BQ$479&lt;=$C509,0,IF(BQ$479&gt;(INDEX($D$477:$W$477,1,$C509)+$C509),INDEX($D$491:$W$491,,$C509)-SUM($D509:BP509),INDEX($D$491:$W$491,,$C509)/INDEX($D$477:$W$477,1,$C509))))</f>
        <v>0</v>
      </c>
      <c r="BR509" s="2">
        <f>IF($F$474="n/a",0,IF(BR$479&lt;=$C509,0,IF(BR$479&gt;(INDEX($D$477:$W$477,1,$C509)+$C509),INDEX($D$491:$W$491,,$C509)-SUM($D509:BQ509),INDEX($D$491:$W$491,,$C509)/INDEX($D$477:$W$477,1,$C509))))</f>
        <v>0</v>
      </c>
      <c r="BS509" s="2">
        <f>IF($F$474="n/a",0,IF(BS$479&lt;=$C509,0,IF(BS$479&gt;(INDEX($D$477:$W$477,1,$C509)+$C509),INDEX($D$491:$W$491,,$C509)-SUM($D509:BR509),INDEX($D$491:$W$491,,$C509)/INDEX($D$477:$W$477,1,$C509))))</f>
        <v>0</v>
      </c>
    </row>
    <row r="510" spans="2:71" outlineLevel="1">
      <c r="B510" s="24">
        <v>2027</v>
      </c>
      <c r="C510" s="24">
        <v>17</v>
      </c>
      <c r="E510" s="2">
        <f>IF($F$474="n/a",0,IF(E$479&lt;=$C510,0,IF(E$479&gt;(INDEX($D$477:$W$477,1,$C510)+$C510),INDEX($D$491:$W$491,,$C510)-SUM($D510:D510),INDEX($D$491:$W$491,,$C510)/INDEX($D$477:$W$477,1,$C510))))</f>
        <v>0</v>
      </c>
      <c r="F510" s="2">
        <f>IF($F$474="n/a",0,IF(F$479&lt;=$C510,0,IF(F$479&gt;(INDEX($D$477:$W$477,1,$C510)+$C510),INDEX($D$491:$W$491,,$C510)-SUM($D510:E510),INDEX($D$491:$W$491,,$C510)/INDEX($D$477:$W$477,1,$C510))))</f>
        <v>0</v>
      </c>
      <c r="G510" s="2">
        <f>IF($F$474="n/a",0,IF(G$479&lt;=$C510,0,IF(G$479&gt;(INDEX($D$477:$W$477,1,$C510)+$C510),INDEX($D$491:$W$491,,$C510)-SUM($D510:F510),INDEX($D$491:$W$491,,$C510)/INDEX($D$477:$W$477,1,$C510))))</f>
        <v>0</v>
      </c>
      <c r="H510" s="2">
        <f>IF($F$474="n/a",0,IF(H$479&lt;=$C510,0,IF(H$479&gt;(INDEX($D$477:$W$477,1,$C510)+$C510),INDEX($D$491:$W$491,,$C510)-SUM($D510:G510),INDEX($D$491:$W$491,,$C510)/INDEX($D$477:$W$477,1,$C510))))</f>
        <v>0</v>
      </c>
      <c r="I510" s="2">
        <f>IF($F$474="n/a",0,IF(I$479&lt;=$C510,0,IF(I$479&gt;(INDEX($D$477:$W$477,1,$C510)+$C510),INDEX($D$491:$W$491,,$C510)-SUM($D510:H510),INDEX($D$491:$W$491,,$C510)/INDEX($D$477:$W$477,1,$C510))))</f>
        <v>0</v>
      </c>
      <c r="J510" s="2">
        <f>IF($F$474="n/a",0,IF(J$479&lt;=$C510,0,IF(J$479&gt;(INDEX($D$477:$W$477,1,$C510)+$C510),INDEX($D$491:$W$491,,$C510)-SUM($D510:I510),INDEX($D$491:$W$491,,$C510)/INDEX($D$477:$W$477,1,$C510))))</f>
        <v>0</v>
      </c>
      <c r="K510" s="2">
        <f>IF($F$474="n/a",0,IF(K$479&lt;=$C510,0,IF(K$479&gt;(INDEX($D$477:$W$477,1,$C510)+$C510),INDEX($D$491:$W$491,,$C510)-SUM($D510:J510),INDEX($D$491:$W$491,,$C510)/INDEX($D$477:$W$477,1,$C510))))</f>
        <v>0</v>
      </c>
      <c r="L510" s="2">
        <f>IF($F$474="n/a",0,IF(L$479&lt;=$C510,0,IF(L$479&gt;(INDEX($D$477:$W$477,1,$C510)+$C510),INDEX($D$491:$W$491,,$C510)-SUM($D510:K510),INDEX($D$491:$W$491,,$C510)/INDEX($D$477:$W$477,1,$C510))))</f>
        <v>0</v>
      </c>
      <c r="M510" s="2">
        <f>IF($F$474="n/a",0,IF(M$479&lt;=$C510,0,IF(M$479&gt;(INDEX($D$477:$W$477,1,$C510)+$C510),INDEX($D$491:$W$491,,$C510)-SUM($D510:L510),INDEX($D$491:$W$491,,$C510)/INDEX($D$477:$W$477,1,$C510))))</f>
        <v>0</v>
      </c>
      <c r="N510" s="2">
        <f>IF($F$474="n/a",0,IF(N$479&lt;=$C510,0,IF(N$479&gt;(INDEX($D$477:$W$477,1,$C510)+$C510),INDEX($D$491:$W$491,,$C510)-SUM($D510:M510),INDEX($D$491:$W$491,,$C510)/INDEX($D$477:$W$477,1,$C510))))</f>
        <v>0</v>
      </c>
      <c r="O510" s="2">
        <f>IF($F$474="n/a",0,IF(O$479&lt;=$C510,0,IF(O$479&gt;(INDEX($D$477:$W$477,1,$C510)+$C510),INDEX($D$491:$W$491,,$C510)-SUM($D510:N510),INDEX($D$491:$W$491,,$C510)/INDEX($D$477:$W$477,1,$C510))))</f>
        <v>0</v>
      </c>
      <c r="P510" s="2">
        <f>IF($F$474="n/a",0,IF(P$479&lt;=$C510,0,IF(P$479&gt;(INDEX($D$477:$W$477,1,$C510)+$C510),INDEX($D$491:$W$491,,$C510)-SUM($D510:O510),INDEX($D$491:$W$491,,$C510)/INDEX($D$477:$W$477,1,$C510))))</f>
        <v>0</v>
      </c>
      <c r="Q510" s="2">
        <f>IF($F$474="n/a",0,IF(Q$479&lt;=$C510,0,IF(Q$479&gt;(INDEX($D$477:$W$477,1,$C510)+$C510),INDEX($D$491:$W$491,,$C510)-SUM($D510:P510),INDEX($D$491:$W$491,,$C510)/INDEX($D$477:$W$477,1,$C510))))</f>
        <v>0</v>
      </c>
      <c r="R510" s="2">
        <f>IF($F$474="n/a",0,IF(R$479&lt;=$C510,0,IF(R$479&gt;(INDEX($D$477:$W$477,1,$C510)+$C510),INDEX($D$491:$W$491,,$C510)-SUM($D510:Q510),INDEX($D$491:$W$491,,$C510)/INDEX($D$477:$W$477,1,$C510))))</f>
        <v>0</v>
      </c>
      <c r="S510" s="2">
        <f>IF($F$474="n/a",0,IF(S$479&lt;=$C510,0,IF(S$479&gt;(INDEX($D$477:$W$477,1,$C510)+$C510),INDEX($D$491:$W$491,,$C510)-SUM($D510:R510),INDEX($D$491:$W$491,,$C510)/INDEX($D$477:$W$477,1,$C510))))</f>
        <v>0</v>
      </c>
      <c r="T510" s="2">
        <f>IF($F$474="n/a",0,IF(T$479&lt;=$C510,0,IF(T$479&gt;(INDEX($D$477:$W$477,1,$C510)+$C510),INDEX($D$491:$W$491,,$C510)-SUM($D510:S510),INDEX($D$491:$W$491,,$C510)/INDEX($D$477:$W$477,1,$C510))))</f>
        <v>0</v>
      </c>
      <c r="U510" s="2">
        <f>IF($F$474="n/a",0,IF(U$479&lt;=$C510,0,IF(U$479&gt;(INDEX($D$477:$W$477,1,$C510)+$C510),INDEX($D$491:$W$491,,$C510)-SUM($D510:T510),INDEX($D$491:$W$491,,$C510)/INDEX($D$477:$W$477,1,$C510))))</f>
        <v>0</v>
      </c>
      <c r="V510" s="2">
        <f>IF($F$474="n/a",0,IF(V$479&lt;=$C510,0,IF(V$479&gt;(INDEX($D$477:$W$477,1,$C510)+$C510),INDEX($D$491:$W$491,,$C510)-SUM($D510:U510),INDEX($D$491:$W$491,,$C510)/INDEX($D$477:$W$477,1,$C510))))</f>
        <v>0</v>
      </c>
      <c r="W510" s="2">
        <f>IF($F$474="n/a",0,IF(W$479&lt;=$C510,0,IF(W$479&gt;(INDEX($D$477:$W$477,1,$C510)+$C510),INDEX($D$491:$W$491,,$C510)-SUM($D510:V510),INDEX($D$491:$W$491,,$C510)/INDEX($D$477:$W$477,1,$C510))))</f>
        <v>0</v>
      </c>
      <c r="X510" s="2">
        <f>IF($F$474="n/a",0,IF(X$479&lt;=$C510,0,IF(X$479&gt;(INDEX($D$477:$W$477,1,$C510)+$C510),INDEX($D$491:$W$491,,$C510)-SUM($D510:W510),INDEX($D$491:$W$491,,$C510)/INDEX($D$477:$W$477,1,$C510))))</f>
        <v>0</v>
      </c>
      <c r="Y510" s="2">
        <f>IF($F$474="n/a",0,IF(Y$479&lt;=$C510,0,IF(Y$479&gt;(INDEX($D$477:$W$477,1,$C510)+$C510),INDEX($D$491:$W$491,,$C510)-SUM($D510:X510),INDEX($D$491:$W$491,,$C510)/INDEX($D$477:$W$477,1,$C510))))</f>
        <v>0</v>
      </c>
      <c r="Z510" s="2">
        <f>IF($F$474="n/a",0,IF(Z$479&lt;=$C510,0,IF(Z$479&gt;(INDEX($D$477:$W$477,1,$C510)+$C510),INDEX($D$491:$W$491,,$C510)-SUM($D510:Y510),INDEX($D$491:$W$491,,$C510)/INDEX($D$477:$W$477,1,$C510))))</f>
        <v>0</v>
      </c>
      <c r="AA510" s="2">
        <f>IF($F$474="n/a",0,IF(AA$479&lt;=$C510,0,IF(AA$479&gt;(INDEX($D$477:$W$477,1,$C510)+$C510),INDEX($D$491:$W$491,,$C510)-SUM($D510:Z510),INDEX($D$491:$W$491,,$C510)/INDEX($D$477:$W$477,1,$C510))))</f>
        <v>0</v>
      </c>
      <c r="AB510" s="2">
        <f>IF($F$474="n/a",0,IF(AB$479&lt;=$C510,0,IF(AB$479&gt;(INDEX($D$477:$W$477,1,$C510)+$C510),INDEX($D$491:$W$491,,$C510)-SUM($D510:AA510),INDEX($D$491:$W$491,,$C510)/INDEX($D$477:$W$477,1,$C510))))</f>
        <v>0</v>
      </c>
      <c r="AC510" s="2">
        <f>IF($F$474="n/a",0,IF(AC$479&lt;=$C510,0,IF(AC$479&gt;(INDEX($D$477:$W$477,1,$C510)+$C510),INDEX($D$491:$W$491,,$C510)-SUM($D510:AB510),INDEX($D$491:$W$491,,$C510)/INDEX($D$477:$W$477,1,$C510))))</f>
        <v>0</v>
      </c>
      <c r="AD510" s="2">
        <f>IF($F$474="n/a",0,IF(AD$479&lt;=$C510,0,IF(AD$479&gt;(INDEX($D$477:$W$477,1,$C510)+$C510),INDEX($D$491:$W$491,,$C510)-SUM($D510:AC510),INDEX($D$491:$W$491,,$C510)/INDEX($D$477:$W$477,1,$C510))))</f>
        <v>0</v>
      </c>
      <c r="AE510" s="2">
        <f>IF($F$474="n/a",0,IF(AE$479&lt;=$C510,0,IF(AE$479&gt;(INDEX($D$477:$W$477,1,$C510)+$C510),INDEX($D$491:$W$491,,$C510)-SUM($D510:AD510),INDEX($D$491:$W$491,,$C510)/INDEX($D$477:$W$477,1,$C510))))</f>
        <v>0</v>
      </c>
      <c r="AF510" s="2">
        <f>IF($F$474="n/a",0,IF(AF$479&lt;=$C510,0,IF(AF$479&gt;(INDEX($D$477:$W$477,1,$C510)+$C510),INDEX($D$491:$W$491,,$C510)-SUM($D510:AE510),INDEX($D$491:$W$491,,$C510)/INDEX($D$477:$W$477,1,$C510))))</f>
        <v>0</v>
      </c>
      <c r="AG510" s="2">
        <f>IF($F$474="n/a",0,IF(AG$479&lt;=$C510,0,IF(AG$479&gt;(INDEX($D$477:$W$477,1,$C510)+$C510),INDEX($D$491:$W$491,,$C510)-SUM($D510:AF510),INDEX($D$491:$W$491,,$C510)/INDEX($D$477:$W$477,1,$C510))))</f>
        <v>0</v>
      </c>
      <c r="AH510" s="2">
        <f>IF($F$474="n/a",0,IF(AH$479&lt;=$C510,0,IF(AH$479&gt;(INDEX($D$477:$W$477,1,$C510)+$C510),INDEX($D$491:$W$491,,$C510)-SUM($D510:AG510),INDEX($D$491:$W$491,,$C510)/INDEX($D$477:$W$477,1,$C510))))</f>
        <v>0</v>
      </c>
      <c r="AI510" s="2">
        <f>IF($F$474="n/a",0,IF(AI$479&lt;=$C510,0,IF(AI$479&gt;(INDEX($D$477:$W$477,1,$C510)+$C510),INDEX($D$491:$W$491,,$C510)-SUM($D510:AH510),INDEX($D$491:$W$491,,$C510)/INDEX($D$477:$W$477,1,$C510))))</f>
        <v>0</v>
      </c>
      <c r="AJ510" s="2">
        <f>IF($F$474="n/a",0,IF(AJ$479&lt;=$C510,0,IF(AJ$479&gt;(INDEX($D$477:$W$477,1,$C510)+$C510),INDEX($D$491:$W$491,,$C510)-SUM($D510:AI510),INDEX($D$491:$W$491,,$C510)/INDEX($D$477:$W$477,1,$C510))))</f>
        <v>0</v>
      </c>
      <c r="AK510" s="2">
        <f>IF($F$474="n/a",0,IF(AK$479&lt;=$C510,0,IF(AK$479&gt;(INDEX($D$477:$W$477,1,$C510)+$C510),INDEX($D$491:$W$491,,$C510)-SUM($D510:AJ510),INDEX($D$491:$W$491,,$C510)/INDEX($D$477:$W$477,1,$C510))))</f>
        <v>0</v>
      </c>
      <c r="AL510" s="2">
        <f>IF($F$474="n/a",0,IF(AL$479&lt;=$C510,0,IF(AL$479&gt;(INDEX($D$477:$W$477,1,$C510)+$C510),INDEX($D$491:$W$491,,$C510)-SUM($D510:AK510),INDEX($D$491:$W$491,,$C510)/INDEX($D$477:$W$477,1,$C510))))</f>
        <v>0</v>
      </c>
      <c r="AM510" s="2">
        <f>IF($F$474="n/a",0,IF(AM$479&lt;=$C510,0,IF(AM$479&gt;(INDEX($D$477:$W$477,1,$C510)+$C510),INDEX($D$491:$W$491,,$C510)-SUM($D510:AL510),INDEX($D$491:$W$491,,$C510)/INDEX($D$477:$W$477,1,$C510))))</f>
        <v>0</v>
      </c>
      <c r="AN510" s="2">
        <f>IF($F$474="n/a",0,IF(AN$479&lt;=$C510,0,IF(AN$479&gt;(INDEX($D$477:$W$477,1,$C510)+$C510),INDEX($D$491:$W$491,,$C510)-SUM($D510:AM510),INDEX($D$491:$W$491,,$C510)/INDEX($D$477:$W$477,1,$C510))))</f>
        <v>0</v>
      </c>
      <c r="AO510" s="2">
        <f>IF($F$474="n/a",0,IF(AO$479&lt;=$C510,0,IF(AO$479&gt;(INDEX($D$477:$W$477,1,$C510)+$C510),INDEX($D$491:$W$491,,$C510)-SUM($D510:AN510),INDEX($D$491:$W$491,,$C510)/INDEX($D$477:$W$477,1,$C510))))</f>
        <v>0</v>
      </c>
      <c r="AP510" s="2">
        <f>IF($F$474="n/a",0,IF(AP$479&lt;=$C510,0,IF(AP$479&gt;(INDEX($D$477:$W$477,1,$C510)+$C510),INDEX($D$491:$W$491,,$C510)-SUM($D510:AO510),INDEX($D$491:$W$491,,$C510)/INDEX($D$477:$W$477,1,$C510))))</f>
        <v>0</v>
      </c>
      <c r="AQ510" s="2">
        <f>IF($F$474="n/a",0,IF(AQ$479&lt;=$C510,0,IF(AQ$479&gt;(INDEX($D$477:$W$477,1,$C510)+$C510),INDEX($D$491:$W$491,,$C510)-SUM($D510:AP510),INDEX($D$491:$W$491,,$C510)/INDEX($D$477:$W$477,1,$C510))))</f>
        <v>0</v>
      </c>
      <c r="AR510" s="2">
        <f>IF($F$474="n/a",0,IF(AR$479&lt;=$C510,0,IF(AR$479&gt;(INDEX($D$477:$W$477,1,$C510)+$C510),INDEX($D$491:$W$491,,$C510)-SUM($D510:AQ510),INDEX($D$491:$W$491,,$C510)/INDEX($D$477:$W$477,1,$C510))))</f>
        <v>0</v>
      </c>
      <c r="AS510" s="2">
        <f>IF($F$474="n/a",0,IF(AS$479&lt;=$C510,0,IF(AS$479&gt;(INDEX($D$477:$W$477,1,$C510)+$C510),INDEX($D$491:$W$491,,$C510)-SUM($D510:AR510),INDEX($D$491:$W$491,,$C510)/INDEX($D$477:$W$477,1,$C510))))</f>
        <v>0</v>
      </c>
      <c r="AT510" s="2">
        <f>IF($F$474="n/a",0,IF(AT$479&lt;=$C510,0,IF(AT$479&gt;(INDEX($D$477:$W$477,1,$C510)+$C510),INDEX($D$491:$W$491,,$C510)-SUM($D510:AS510),INDEX($D$491:$W$491,,$C510)/INDEX($D$477:$W$477,1,$C510))))</f>
        <v>0</v>
      </c>
      <c r="AU510" s="2">
        <f>IF($F$474="n/a",0,IF(AU$479&lt;=$C510,0,IF(AU$479&gt;(INDEX($D$477:$W$477,1,$C510)+$C510),INDEX($D$491:$W$491,,$C510)-SUM($D510:AT510),INDEX($D$491:$W$491,,$C510)/INDEX($D$477:$W$477,1,$C510))))</f>
        <v>0</v>
      </c>
      <c r="AV510" s="2">
        <f>IF($F$474="n/a",0,IF(AV$479&lt;=$C510,0,IF(AV$479&gt;(INDEX($D$477:$W$477,1,$C510)+$C510),INDEX($D$491:$W$491,,$C510)-SUM($D510:AU510),INDEX($D$491:$W$491,,$C510)/INDEX($D$477:$W$477,1,$C510))))</f>
        <v>0</v>
      </c>
      <c r="AW510" s="2">
        <f>IF($F$474="n/a",0,IF(AW$479&lt;=$C510,0,IF(AW$479&gt;(INDEX($D$477:$W$477,1,$C510)+$C510),INDEX($D$491:$W$491,,$C510)-SUM($D510:AV510),INDEX($D$491:$W$491,,$C510)/INDEX($D$477:$W$477,1,$C510))))</f>
        <v>0</v>
      </c>
      <c r="AX510" s="2">
        <f>IF($F$474="n/a",0,IF(AX$479&lt;=$C510,0,IF(AX$479&gt;(INDEX($D$477:$W$477,1,$C510)+$C510),INDEX($D$491:$W$491,,$C510)-SUM($D510:AW510),INDEX($D$491:$W$491,,$C510)/INDEX($D$477:$W$477,1,$C510))))</f>
        <v>0</v>
      </c>
      <c r="AY510" s="2">
        <f>IF($F$474="n/a",0,IF(AY$479&lt;=$C510,0,IF(AY$479&gt;(INDEX($D$477:$W$477,1,$C510)+$C510),INDEX($D$491:$W$491,,$C510)-SUM($D510:AX510),INDEX($D$491:$W$491,,$C510)/INDEX($D$477:$W$477,1,$C510))))</f>
        <v>0</v>
      </c>
      <c r="AZ510" s="2">
        <f>IF($F$474="n/a",0,IF(AZ$479&lt;=$C510,0,IF(AZ$479&gt;(INDEX($D$477:$W$477,1,$C510)+$C510),INDEX($D$491:$W$491,,$C510)-SUM($D510:AY510),INDEX($D$491:$W$491,,$C510)/INDEX($D$477:$W$477,1,$C510))))</f>
        <v>0</v>
      </c>
      <c r="BA510" s="2">
        <f>IF($F$474="n/a",0,IF(BA$479&lt;=$C510,0,IF(BA$479&gt;(INDEX($D$477:$W$477,1,$C510)+$C510),INDEX($D$491:$W$491,,$C510)-SUM($D510:AZ510),INDEX($D$491:$W$491,,$C510)/INDEX($D$477:$W$477,1,$C510))))</f>
        <v>0</v>
      </c>
      <c r="BB510" s="2">
        <f>IF($F$474="n/a",0,IF(BB$479&lt;=$C510,0,IF(BB$479&gt;(INDEX($D$477:$W$477,1,$C510)+$C510),INDEX($D$491:$W$491,,$C510)-SUM($D510:BA510),INDEX($D$491:$W$491,,$C510)/INDEX($D$477:$W$477,1,$C510))))</f>
        <v>0</v>
      </c>
      <c r="BC510" s="2">
        <f>IF($F$474="n/a",0,IF(BC$479&lt;=$C510,0,IF(BC$479&gt;(INDEX($D$477:$W$477,1,$C510)+$C510),INDEX($D$491:$W$491,,$C510)-SUM($D510:BB510),INDEX($D$491:$W$491,,$C510)/INDEX($D$477:$W$477,1,$C510))))</f>
        <v>0</v>
      </c>
      <c r="BD510" s="2">
        <f>IF($F$474="n/a",0,IF(BD$479&lt;=$C510,0,IF(BD$479&gt;(INDEX($D$477:$W$477,1,$C510)+$C510),INDEX($D$491:$W$491,,$C510)-SUM($D510:BC510),INDEX($D$491:$W$491,,$C510)/INDEX($D$477:$W$477,1,$C510))))</f>
        <v>0</v>
      </c>
      <c r="BE510" s="2">
        <f>IF($F$474="n/a",0,IF(BE$479&lt;=$C510,0,IF(BE$479&gt;(INDEX($D$477:$W$477,1,$C510)+$C510),INDEX($D$491:$W$491,,$C510)-SUM($D510:BD510),INDEX($D$491:$W$491,,$C510)/INDEX($D$477:$W$477,1,$C510))))</f>
        <v>0</v>
      </c>
      <c r="BF510" s="2">
        <f>IF($F$474="n/a",0,IF(BF$479&lt;=$C510,0,IF(BF$479&gt;(INDEX($D$477:$W$477,1,$C510)+$C510),INDEX($D$491:$W$491,,$C510)-SUM($D510:BE510),INDEX($D$491:$W$491,,$C510)/INDEX($D$477:$W$477,1,$C510))))</f>
        <v>0</v>
      </c>
      <c r="BG510" s="2">
        <f>IF($F$474="n/a",0,IF(BG$479&lt;=$C510,0,IF(BG$479&gt;(INDEX($D$477:$W$477,1,$C510)+$C510),INDEX($D$491:$W$491,,$C510)-SUM($D510:BF510),INDEX($D$491:$W$491,,$C510)/INDEX($D$477:$W$477,1,$C510))))</f>
        <v>0</v>
      </c>
      <c r="BH510" s="2">
        <f>IF($F$474="n/a",0,IF(BH$479&lt;=$C510,0,IF(BH$479&gt;(INDEX($D$477:$W$477,1,$C510)+$C510),INDEX($D$491:$W$491,,$C510)-SUM($D510:BG510),INDEX($D$491:$W$491,,$C510)/INDEX($D$477:$W$477,1,$C510))))</f>
        <v>0</v>
      </c>
      <c r="BI510" s="2">
        <f>IF($F$474="n/a",0,IF(BI$479&lt;=$C510,0,IF(BI$479&gt;(INDEX($D$477:$W$477,1,$C510)+$C510),INDEX($D$491:$W$491,,$C510)-SUM($D510:BH510),INDEX($D$491:$W$491,,$C510)/INDEX($D$477:$W$477,1,$C510))))</f>
        <v>0</v>
      </c>
      <c r="BJ510" s="2">
        <f>IF($F$474="n/a",0,IF(BJ$479&lt;=$C510,0,IF(BJ$479&gt;(INDEX($D$477:$W$477,1,$C510)+$C510),INDEX($D$491:$W$491,,$C510)-SUM($D510:BI510),INDEX($D$491:$W$491,,$C510)/INDEX($D$477:$W$477,1,$C510))))</f>
        <v>0</v>
      </c>
      <c r="BK510" s="2">
        <f>IF($F$474="n/a",0,IF(BK$479&lt;=$C510,0,IF(BK$479&gt;(INDEX($D$477:$W$477,1,$C510)+$C510),INDEX($D$491:$W$491,,$C510)-SUM($D510:BJ510),INDEX($D$491:$W$491,,$C510)/INDEX($D$477:$W$477,1,$C510))))</f>
        <v>0</v>
      </c>
      <c r="BL510" s="2">
        <f>IF($F$474="n/a",0,IF(BL$479&lt;=$C510,0,IF(BL$479&gt;(INDEX($D$477:$W$477,1,$C510)+$C510),INDEX($D$491:$W$491,,$C510)-SUM($D510:BK510),INDEX($D$491:$W$491,,$C510)/INDEX($D$477:$W$477,1,$C510))))</f>
        <v>0</v>
      </c>
      <c r="BM510" s="2">
        <f>IF($F$474="n/a",0,IF(BM$479&lt;=$C510,0,IF(BM$479&gt;(INDEX($D$477:$W$477,1,$C510)+$C510),INDEX($D$491:$W$491,,$C510)-SUM($D510:BL510),INDEX($D$491:$W$491,,$C510)/INDEX($D$477:$W$477,1,$C510))))</f>
        <v>0</v>
      </c>
      <c r="BN510" s="2">
        <f>IF($F$474="n/a",0,IF(BN$479&lt;=$C510,0,IF(BN$479&gt;(INDEX($D$477:$W$477,1,$C510)+$C510),INDEX($D$491:$W$491,,$C510)-SUM($D510:BM510),INDEX($D$491:$W$491,,$C510)/INDEX($D$477:$W$477,1,$C510))))</f>
        <v>0</v>
      </c>
      <c r="BO510" s="2">
        <f>IF($F$474="n/a",0,IF(BO$479&lt;=$C510,0,IF(BO$479&gt;(INDEX($D$477:$W$477,1,$C510)+$C510),INDEX($D$491:$W$491,,$C510)-SUM($D510:BN510),INDEX($D$491:$W$491,,$C510)/INDEX($D$477:$W$477,1,$C510))))</f>
        <v>0</v>
      </c>
      <c r="BP510" s="2">
        <f>IF($F$474="n/a",0,IF(BP$479&lt;=$C510,0,IF(BP$479&gt;(INDEX($D$477:$W$477,1,$C510)+$C510),INDEX($D$491:$W$491,,$C510)-SUM($D510:BO510),INDEX($D$491:$W$491,,$C510)/INDEX($D$477:$W$477,1,$C510))))</f>
        <v>0</v>
      </c>
      <c r="BQ510" s="2">
        <f>IF($F$474="n/a",0,IF(BQ$479&lt;=$C510,0,IF(BQ$479&gt;(INDEX($D$477:$W$477,1,$C510)+$C510),INDEX($D$491:$W$491,,$C510)-SUM($D510:BP510),INDEX($D$491:$W$491,,$C510)/INDEX($D$477:$W$477,1,$C510))))</f>
        <v>0</v>
      </c>
      <c r="BR510" s="2">
        <f>IF($F$474="n/a",0,IF(BR$479&lt;=$C510,0,IF(BR$479&gt;(INDEX($D$477:$W$477,1,$C510)+$C510),INDEX($D$491:$W$491,,$C510)-SUM($D510:BQ510),INDEX($D$491:$W$491,,$C510)/INDEX($D$477:$W$477,1,$C510))))</f>
        <v>0</v>
      </c>
      <c r="BS510" s="2">
        <f>IF($F$474="n/a",0,IF(BS$479&lt;=$C510,0,IF(BS$479&gt;(INDEX($D$477:$W$477,1,$C510)+$C510),INDEX($D$491:$W$491,,$C510)-SUM($D510:BR510),INDEX($D$491:$W$491,,$C510)/INDEX($D$477:$W$477,1,$C510))))</f>
        <v>0</v>
      </c>
    </row>
    <row r="511" spans="2:71" outlineLevel="1">
      <c r="B511" s="24">
        <v>2028</v>
      </c>
      <c r="C511" s="24">
        <v>18</v>
      </c>
      <c r="E511" s="2">
        <f>IF($F$474="n/a",0,IF(E$479&lt;=$C511,0,IF(E$479&gt;(INDEX($D$477:$W$477,1,$C511)+$C511),INDEX($D$491:$W$491,,$C511)-SUM($D511:D511),INDEX($D$491:$W$491,,$C511)/INDEX($D$477:$W$477,1,$C511))))</f>
        <v>0</v>
      </c>
      <c r="F511" s="2">
        <f>IF($F$474="n/a",0,IF(F$479&lt;=$C511,0,IF(F$479&gt;(INDEX($D$477:$W$477,1,$C511)+$C511),INDEX($D$491:$W$491,,$C511)-SUM($D511:E511),INDEX($D$491:$W$491,,$C511)/INDEX($D$477:$W$477,1,$C511))))</f>
        <v>0</v>
      </c>
      <c r="G511" s="2">
        <f>IF($F$474="n/a",0,IF(G$479&lt;=$C511,0,IF(G$479&gt;(INDEX($D$477:$W$477,1,$C511)+$C511),INDEX($D$491:$W$491,,$C511)-SUM($D511:F511),INDEX($D$491:$W$491,,$C511)/INDEX($D$477:$W$477,1,$C511))))</f>
        <v>0</v>
      </c>
      <c r="H511" s="2">
        <f>IF($F$474="n/a",0,IF(H$479&lt;=$C511,0,IF(H$479&gt;(INDEX($D$477:$W$477,1,$C511)+$C511),INDEX($D$491:$W$491,,$C511)-SUM($D511:G511),INDEX($D$491:$W$491,,$C511)/INDEX($D$477:$W$477,1,$C511))))</f>
        <v>0</v>
      </c>
      <c r="I511" s="2">
        <f>IF($F$474="n/a",0,IF(I$479&lt;=$C511,0,IF(I$479&gt;(INDEX($D$477:$W$477,1,$C511)+$C511),INDEX($D$491:$W$491,,$C511)-SUM($D511:H511),INDEX($D$491:$W$491,,$C511)/INDEX($D$477:$W$477,1,$C511))))</f>
        <v>0</v>
      </c>
      <c r="J511" s="2">
        <f>IF($F$474="n/a",0,IF(J$479&lt;=$C511,0,IF(J$479&gt;(INDEX($D$477:$W$477,1,$C511)+$C511),INDEX($D$491:$W$491,,$C511)-SUM($D511:I511),INDEX($D$491:$W$491,,$C511)/INDEX($D$477:$W$477,1,$C511))))</f>
        <v>0</v>
      </c>
      <c r="K511" s="2">
        <f>IF($F$474="n/a",0,IF(K$479&lt;=$C511,0,IF(K$479&gt;(INDEX($D$477:$W$477,1,$C511)+$C511),INDEX($D$491:$W$491,,$C511)-SUM($D511:J511),INDEX($D$491:$W$491,,$C511)/INDEX($D$477:$W$477,1,$C511))))</f>
        <v>0</v>
      </c>
      <c r="L511" s="2">
        <f>IF($F$474="n/a",0,IF(L$479&lt;=$C511,0,IF(L$479&gt;(INDEX($D$477:$W$477,1,$C511)+$C511),INDEX($D$491:$W$491,,$C511)-SUM($D511:K511),INDEX($D$491:$W$491,,$C511)/INDEX($D$477:$W$477,1,$C511))))</f>
        <v>0</v>
      </c>
      <c r="M511" s="2">
        <f>IF($F$474="n/a",0,IF(M$479&lt;=$C511,0,IF(M$479&gt;(INDEX($D$477:$W$477,1,$C511)+$C511),INDEX($D$491:$W$491,,$C511)-SUM($D511:L511),INDEX($D$491:$W$491,,$C511)/INDEX($D$477:$W$477,1,$C511))))</f>
        <v>0</v>
      </c>
      <c r="N511" s="2">
        <f>IF($F$474="n/a",0,IF(N$479&lt;=$C511,0,IF(N$479&gt;(INDEX($D$477:$W$477,1,$C511)+$C511),INDEX($D$491:$W$491,,$C511)-SUM($D511:M511),INDEX($D$491:$W$491,,$C511)/INDEX($D$477:$W$477,1,$C511))))</f>
        <v>0</v>
      </c>
      <c r="O511" s="2">
        <f>IF($F$474="n/a",0,IF(O$479&lt;=$C511,0,IF(O$479&gt;(INDEX($D$477:$W$477,1,$C511)+$C511),INDEX($D$491:$W$491,,$C511)-SUM($D511:N511),INDEX($D$491:$W$491,,$C511)/INDEX($D$477:$W$477,1,$C511))))</f>
        <v>0</v>
      </c>
      <c r="P511" s="2">
        <f>IF($F$474="n/a",0,IF(P$479&lt;=$C511,0,IF(P$479&gt;(INDEX($D$477:$W$477,1,$C511)+$C511),INDEX($D$491:$W$491,,$C511)-SUM($D511:O511),INDEX($D$491:$W$491,,$C511)/INDEX($D$477:$W$477,1,$C511))))</f>
        <v>0</v>
      </c>
      <c r="Q511" s="2">
        <f>IF($F$474="n/a",0,IF(Q$479&lt;=$C511,0,IF(Q$479&gt;(INDEX($D$477:$W$477,1,$C511)+$C511),INDEX($D$491:$W$491,,$C511)-SUM($D511:P511),INDEX($D$491:$W$491,,$C511)/INDEX($D$477:$W$477,1,$C511))))</f>
        <v>0</v>
      </c>
      <c r="R511" s="2">
        <f>IF($F$474="n/a",0,IF(R$479&lt;=$C511,0,IF(R$479&gt;(INDEX($D$477:$W$477,1,$C511)+$C511),INDEX($D$491:$W$491,,$C511)-SUM($D511:Q511),INDEX($D$491:$W$491,,$C511)/INDEX($D$477:$W$477,1,$C511))))</f>
        <v>0</v>
      </c>
      <c r="S511" s="2">
        <f>IF($F$474="n/a",0,IF(S$479&lt;=$C511,0,IF(S$479&gt;(INDEX($D$477:$W$477,1,$C511)+$C511),INDEX($D$491:$W$491,,$C511)-SUM($D511:R511),INDEX($D$491:$W$491,,$C511)/INDEX($D$477:$W$477,1,$C511))))</f>
        <v>0</v>
      </c>
      <c r="T511" s="2">
        <f>IF($F$474="n/a",0,IF(T$479&lt;=$C511,0,IF(T$479&gt;(INDEX($D$477:$W$477,1,$C511)+$C511),INDEX($D$491:$W$491,,$C511)-SUM($D511:S511),INDEX($D$491:$W$491,,$C511)/INDEX($D$477:$W$477,1,$C511))))</f>
        <v>0</v>
      </c>
      <c r="U511" s="2">
        <f>IF($F$474="n/a",0,IF(U$479&lt;=$C511,0,IF(U$479&gt;(INDEX($D$477:$W$477,1,$C511)+$C511),INDEX($D$491:$W$491,,$C511)-SUM($D511:T511),INDEX($D$491:$W$491,,$C511)/INDEX($D$477:$W$477,1,$C511))))</f>
        <v>0</v>
      </c>
      <c r="V511" s="2">
        <f>IF($F$474="n/a",0,IF(V$479&lt;=$C511,0,IF(V$479&gt;(INDEX($D$477:$W$477,1,$C511)+$C511),INDEX($D$491:$W$491,,$C511)-SUM($D511:U511),INDEX($D$491:$W$491,,$C511)/INDEX($D$477:$W$477,1,$C511))))</f>
        <v>0</v>
      </c>
      <c r="W511" s="2">
        <f>IF($F$474="n/a",0,IF(W$479&lt;=$C511,0,IF(W$479&gt;(INDEX($D$477:$W$477,1,$C511)+$C511),INDEX($D$491:$W$491,,$C511)-SUM($D511:V511),INDEX($D$491:$W$491,,$C511)/INDEX($D$477:$W$477,1,$C511))))</f>
        <v>0</v>
      </c>
      <c r="X511" s="2">
        <f>IF($F$474="n/a",0,IF(X$479&lt;=$C511,0,IF(X$479&gt;(INDEX($D$477:$W$477,1,$C511)+$C511),INDEX($D$491:$W$491,,$C511)-SUM($D511:W511),INDEX($D$491:$W$491,,$C511)/INDEX($D$477:$W$477,1,$C511))))</f>
        <v>0</v>
      </c>
      <c r="Y511" s="2">
        <f>IF($F$474="n/a",0,IF(Y$479&lt;=$C511,0,IF(Y$479&gt;(INDEX($D$477:$W$477,1,$C511)+$C511),INDEX($D$491:$W$491,,$C511)-SUM($D511:X511),INDEX($D$491:$W$491,,$C511)/INDEX($D$477:$W$477,1,$C511))))</f>
        <v>0</v>
      </c>
      <c r="Z511" s="2">
        <f>IF($F$474="n/a",0,IF(Z$479&lt;=$C511,0,IF(Z$479&gt;(INDEX($D$477:$W$477,1,$C511)+$C511),INDEX($D$491:$W$491,,$C511)-SUM($D511:Y511),INDEX($D$491:$W$491,,$C511)/INDEX($D$477:$W$477,1,$C511))))</f>
        <v>0</v>
      </c>
      <c r="AA511" s="2">
        <f>IF($F$474="n/a",0,IF(AA$479&lt;=$C511,0,IF(AA$479&gt;(INDEX($D$477:$W$477,1,$C511)+$C511),INDEX($D$491:$W$491,,$C511)-SUM($D511:Z511),INDEX($D$491:$W$491,,$C511)/INDEX($D$477:$W$477,1,$C511))))</f>
        <v>0</v>
      </c>
      <c r="AB511" s="2">
        <f>IF($F$474="n/a",0,IF(AB$479&lt;=$C511,0,IF(AB$479&gt;(INDEX($D$477:$W$477,1,$C511)+$C511),INDEX($D$491:$W$491,,$C511)-SUM($D511:AA511),INDEX($D$491:$W$491,,$C511)/INDEX($D$477:$W$477,1,$C511))))</f>
        <v>0</v>
      </c>
      <c r="AC511" s="2">
        <f>IF($F$474="n/a",0,IF(AC$479&lt;=$C511,0,IF(AC$479&gt;(INDEX($D$477:$W$477,1,$C511)+$C511),INDEX($D$491:$W$491,,$C511)-SUM($D511:AB511),INDEX($D$491:$W$491,,$C511)/INDEX($D$477:$W$477,1,$C511))))</f>
        <v>0</v>
      </c>
      <c r="AD511" s="2">
        <f>IF($F$474="n/a",0,IF(AD$479&lt;=$C511,0,IF(AD$479&gt;(INDEX($D$477:$W$477,1,$C511)+$C511),INDEX($D$491:$W$491,,$C511)-SUM($D511:AC511),INDEX($D$491:$W$491,,$C511)/INDEX($D$477:$W$477,1,$C511))))</f>
        <v>0</v>
      </c>
      <c r="AE511" s="2">
        <f>IF($F$474="n/a",0,IF(AE$479&lt;=$C511,0,IF(AE$479&gt;(INDEX($D$477:$W$477,1,$C511)+$C511),INDEX($D$491:$W$491,,$C511)-SUM($D511:AD511),INDEX($D$491:$W$491,,$C511)/INDEX($D$477:$W$477,1,$C511))))</f>
        <v>0</v>
      </c>
      <c r="AF511" s="2">
        <f>IF($F$474="n/a",0,IF(AF$479&lt;=$C511,0,IF(AF$479&gt;(INDEX($D$477:$W$477,1,$C511)+$C511),INDEX($D$491:$W$491,,$C511)-SUM($D511:AE511),INDEX($D$491:$W$491,,$C511)/INDEX($D$477:$W$477,1,$C511))))</f>
        <v>0</v>
      </c>
      <c r="AG511" s="2">
        <f>IF($F$474="n/a",0,IF(AG$479&lt;=$C511,0,IF(AG$479&gt;(INDEX($D$477:$W$477,1,$C511)+$C511),INDEX($D$491:$W$491,,$C511)-SUM($D511:AF511),INDEX($D$491:$W$491,,$C511)/INDEX($D$477:$W$477,1,$C511))))</f>
        <v>0</v>
      </c>
      <c r="AH511" s="2">
        <f>IF($F$474="n/a",0,IF(AH$479&lt;=$C511,0,IF(AH$479&gt;(INDEX($D$477:$W$477,1,$C511)+$C511),INDEX($D$491:$W$491,,$C511)-SUM($D511:AG511),INDEX($D$491:$W$491,,$C511)/INDEX($D$477:$W$477,1,$C511))))</f>
        <v>0</v>
      </c>
      <c r="AI511" s="2">
        <f>IF($F$474="n/a",0,IF(AI$479&lt;=$C511,0,IF(AI$479&gt;(INDEX($D$477:$W$477,1,$C511)+$C511),INDEX($D$491:$W$491,,$C511)-SUM($D511:AH511),INDEX($D$491:$W$491,,$C511)/INDEX($D$477:$W$477,1,$C511))))</f>
        <v>0</v>
      </c>
      <c r="AJ511" s="2">
        <f>IF($F$474="n/a",0,IF(AJ$479&lt;=$C511,0,IF(AJ$479&gt;(INDEX($D$477:$W$477,1,$C511)+$C511),INDEX($D$491:$W$491,,$C511)-SUM($D511:AI511),INDEX($D$491:$W$491,,$C511)/INDEX($D$477:$W$477,1,$C511))))</f>
        <v>0</v>
      </c>
      <c r="AK511" s="2">
        <f>IF($F$474="n/a",0,IF(AK$479&lt;=$C511,0,IF(AK$479&gt;(INDEX($D$477:$W$477,1,$C511)+$C511),INDEX($D$491:$W$491,,$C511)-SUM($D511:AJ511),INDEX($D$491:$W$491,,$C511)/INDEX($D$477:$W$477,1,$C511))))</f>
        <v>0</v>
      </c>
      <c r="AL511" s="2">
        <f>IF($F$474="n/a",0,IF(AL$479&lt;=$C511,0,IF(AL$479&gt;(INDEX($D$477:$W$477,1,$C511)+$C511),INDEX($D$491:$W$491,,$C511)-SUM($D511:AK511),INDEX($D$491:$W$491,,$C511)/INDEX($D$477:$W$477,1,$C511))))</f>
        <v>0</v>
      </c>
      <c r="AM511" s="2">
        <f>IF($F$474="n/a",0,IF(AM$479&lt;=$C511,0,IF(AM$479&gt;(INDEX($D$477:$W$477,1,$C511)+$C511),INDEX($D$491:$W$491,,$C511)-SUM($D511:AL511),INDEX($D$491:$W$491,,$C511)/INDEX($D$477:$W$477,1,$C511))))</f>
        <v>0</v>
      </c>
      <c r="AN511" s="2">
        <f>IF($F$474="n/a",0,IF(AN$479&lt;=$C511,0,IF(AN$479&gt;(INDEX($D$477:$W$477,1,$C511)+$C511),INDEX($D$491:$W$491,,$C511)-SUM($D511:AM511),INDEX($D$491:$W$491,,$C511)/INDEX($D$477:$W$477,1,$C511))))</f>
        <v>0</v>
      </c>
      <c r="AO511" s="2">
        <f>IF($F$474="n/a",0,IF(AO$479&lt;=$C511,0,IF(AO$479&gt;(INDEX($D$477:$W$477,1,$C511)+$C511),INDEX($D$491:$W$491,,$C511)-SUM($D511:AN511),INDEX($D$491:$W$491,,$C511)/INDEX($D$477:$W$477,1,$C511))))</f>
        <v>0</v>
      </c>
      <c r="AP511" s="2">
        <f>IF($F$474="n/a",0,IF(AP$479&lt;=$C511,0,IF(AP$479&gt;(INDEX($D$477:$W$477,1,$C511)+$C511),INDEX($D$491:$W$491,,$C511)-SUM($D511:AO511),INDEX($D$491:$W$491,,$C511)/INDEX($D$477:$W$477,1,$C511))))</f>
        <v>0</v>
      </c>
      <c r="AQ511" s="2">
        <f>IF($F$474="n/a",0,IF(AQ$479&lt;=$C511,0,IF(AQ$479&gt;(INDEX($D$477:$W$477,1,$C511)+$C511),INDEX($D$491:$W$491,,$C511)-SUM($D511:AP511),INDEX($D$491:$W$491,,$C511)/INDEX($D$477:$W$477,1,$C511))))</f>
        <v>0</v>
      </c>
      <c r="AR511" s="2">
        <f>IF($F$474="n/a",0,IF(AR$479&lt;=$C511,0,IF(AR$479&gt;(INDEX($D$477:$W$477,1,$C511)+$C511),INDEX($D$491:$W$491,,$C511)-SUM($D511:AQ511),INDEX($D$491:$W$491,,$C511)/INDEX($D$477:$W$477,1,$C511))))</f>
        <v>0</v>
      </c>
      <c r="AS511" s="2">
        <f>IF($F$474="n/a",0,IF(AS$479&lt;=$C511,0,IF(AS$479&gt;(INDEX($D$477:$W$477,1,$C511)+$C511),INDEX($D$491:$W$491,,$C511)-SUM($D511:AR511),INDEX($D$491:$W$491,,$C511)/INDEX($D$477:$W$477,1,$C511))))</f>
        <v>0</v>
      </c>
      <c r="AT511" s="2">
        <f>IF($F$474="n/a",0,IF(AT$479&lt;=$C511,0,IF(AT$479&gt;(INDEX($D$477:$W$477,1,$C511)+$C511),INDEX($D$491:$W$491,,$C511)-SUM($D511:AS511),INDEX($D$491:$W$491,,$C511)/INDEX($D$477:$W$477,1,$C511))))</f>
        <v>0</v>
      </c>
      <c r="AU511" s="2">
        <f>IF($F$474="n/a",0,IF(AU$479&lt;=$C511,0,IF(AU$479&gt;(INDEX($D$477:$W$477,1,$C511)+$C511),INDEX($D$491:$W$491,,$C511)-SUM($D511:AT511),INDEX($D$491:$W$491,,$C511)/INDEX($D$477:$W$477,1,$C511))))</f>
        <v>0</v>
      </c>
      <c r="AV511" s="2">
        <f>IF($F$474="n/a",0,IF(AV$479&lt;=$C511,0,IF(AV$479&gt;(INDEX($D$477:$W$477,1,$C511)+$C511),INDEX($D$491:$W$491,,$C511)-SUM($D511:AU511),INDEX($D$491:$W$491,,$C511)/INDEX($D$477:$W$477,1,$C511))))</f>
        <v>0</v>
      </c>
      <c r="AW511" s="2">
        <f>IF($F$474="n/a",0,IF(AW$479&lt;=$C511,0,IF(AW$479&gt;(INDEX($D$477:$W$477,1,$C511)+$C511),INDEX($D$491:$W$491,,$C511)-SUM($D511:AV511),INDEX($D$491:$W$491,,$C511)/INDEX($D$477:$W$477,1,$C511))))</f>
        <v>0</v>
      </c>
      <c r="AX511" s="2">
        <f>IF($F$474="n/a",0,IF(AX$479&lt;=$C511,0,IF(AX$479&gt;(INDEX($D$477:$W$477,1,$C511)+$C511),INDEX($D$491:$W$491,,$C511)-SUM($D511:AW511),INDEX($D$491:$W$491,,$C511)/INDEX($D$477:$W$477,1,$C511))))</f>
        <v>0</v>
      </c>
      <c r="AY511" s="2">
        <f>IF($F$474="n/a",0,IF(AY$479&lt;=$C511,0,IF(AY$479&gt;(INDEX($D$477:$W$477,1,$C511)+$C511),INDEX($D$491:$W$491,,$C511)-SUM($D511:AX511),INDEX($D$491:$W$491,,$C511)/INDEX($D$477:$W$477,1,$C511))))</f>
        <v>0</v>
      </c>
      <c r="AZ511" s="2">
        <f>IF($F$474="n/a",0,IF(AZ$479&lt;=$C511,0,IF(AZ$479&gt;(INDEX($D$477:$W$477,1,$C511)+$C511),INDEX($D$491:$W$491,,$C511)-SUM($D511:AY511),INDEX($D$491:$W$491,,$C511)/INDEX($D$477:$W$477,1,$C511))))</f>
        <v>0</v>
      </c>
      <c r="BA511" s="2">
        <f>IF($F$474="n/a",0,IF(BA$479&lt;=$C511,0,IF(BA$479&gt;(INDEX($D$477:$W$477,1,$C511)+$C511),INDEX($D$491:$W$491,,$C511)-SUM($D511:AZ511),INDEX($D$491:$W$491,,$C511)/INDEX($D$477:$W$477,1,$C511))))</f>
        <v>0</v>
      </c>
      <c r="BB511" s="2">
        <f>IF($F$474="n/a",0,IF(BB$479&lt;=$C511,0,IF(BB$479&gt;(INDEX($D$477:$W$477,1,$C511)+$C511),INDEX($D$491:$W$491,,$C511)-SUM($D511:BA511),INDEX($D$491:$W$491,,$C511)/INDEX($D$477:$W$477,1,$C511))))</f>
        <v>0</v>
      </c>
      <c r="BC511" s="2">
        <f>IF($F$474="n/a",0,IF(BC$479&lt;=$C511,0,IF(BC$479&gt;(INDEX($D$477:$W$477,1,$C511)+$C511),INDEX($D$491:$W$491,,$C511)-SUM($D511:BB511),INDEX($D$491:$W$491,,$C511)/INDEX($D$477:$W$477,1,$C511))))</f>
        <v>0</v>
      </c>
      <c r="BD511" s="2">
        <f>IF($F$474="n/a",0,IF(BD$479&lt;=$C511,0,IF(BD$479&gt;(INDEX($D$477:$W$477,1,$C511)+$C511),INDEX($D$491:$W$491,,$C511)-SUM($D511:BC511),INDEX($D$491:$W$491,,$C511)/INDEX($D$477:$W$477,1,$C511))))</f>
        <v>0</v>
      </c>
      <c r="BE511" s="2">
        <f>IF($F$474="n/a",0,IF(BE$479&lt;=$C511,0,IF(BE$479&gt;(INDEX($D$477:$W$477,1,$C511)+$C511),INDEX($D$491:$W$491,,$C511)-SUM($D511:BD511),INDEX($D$491:$W$491,,$C511)/INDEX($D$477:$W$477,1,$C511))))</f>
        <v>0</v>
      </c>
      <c r="BF511" s="2">
        <f>IF($F$474="n/a",0,IF(BF$479&lt;=$C511,0,IF(BF$479&gt;(INDEX($D$477:$W$477,1,$C511)+$C511),INDEX($D$491:$W$491,,$C511)-SUM($D511:BE511),INDEX($D$491:$W$491,,$C511)/INDEX($D$477:$W$477,1,$C511))))</f>
        <v>0</v>
      </c>
      <c r="BG511" s="2">
        <f>IF($F$474="n/a",0,IF(BG$479&lt;=$C511,0,IF(BG$479&gt;(INDEX($D$477:$W$477,1,$C511)+$C511),INDEX($D$491:$W$491,,$C511)-SUM($D511:BF511),INDEX($D$491:$W$491,,$C511)/INDEX($D$477:$W$477,1,$C511))))</f>
        <v>0</v>
      </c>
      <c r="BH511" s="2">
        <f>IF($F$474="n/a",0,IF(BH$479&lt;=$C511,0,IF(BH$479&gt;(INDEX($D$477:$W$477,1,$C511)+$C511),INDEX($D$491:$W$491,,$C511)-SUM($D511:BG511),INDEX($D$491:$W$491,,$C511)/INDEX($D$477:$W$477,1,$C511))))</f>
        <v>0</v>
      </c>
      <c r="BI511" s="2">
        <f>IF($F$474="n/a",0,IF(BI$479&lt;=$C511,0,IF(BI$479&gt;(INDEX($D$477:$W$477,1,$C511)+$C511),INDEX($D$491:$W$491,,$C511)-SUM($D511:BH511),INDEX($D$491:$W$491,,$C511)/INDEX($D$477:$W$477,1,$C511))))</f>
        <v>0</v>
      </c>
      <c r="BJ511" s="2">
        <f>IF($F$474="n/a",0,IF(BJ$479&lt;=$C511,0,IF(BJ$479&gt;(INDEX($D$477:$W$477,1,$C511)+$C511),INDEX($D$491:$W$491,,$C511)-SUM($D511:BI511),INDEX($D$491:$W$491,,$C511)/INDEX($D$477:$W$477,1,$C511))))</f>
        <v>0</v>
      </c>
      <c r="BK511" s="2">
        <f>IF($F$474="n/a",0,IF(BK$479&lt;=$C511,0,IF(BK$479&gt;(INDEX($D$477:$W$477,1,$C511)+$C511),INDEX($D$491:$W$491,,$C511)-SUM($D511:BJ511),INDEX($D$491:$W$491,,$C511)/INDEX($D$477:$W$477,1,$C511))))</f>
        <v>0</v>
      </c>
      <c r="BL511" s="2">
        <f>IF($F$474="n/a",0,IF(BL$479&lt;=$C511,0,IF(BL$479&gt;(INDEX($D$477:$W$477,1,$C511)+$C511),INDEX($D$491:$W$491,,$C511)-SUM($D511:BK511),INDEX($D$491:$W$491,,$C511)/INDEX($D$477:$W$477,1,$C511))))</f>
        <v>0</v>
      </c>
      <c r="BM511" s="2">
        <f>IF($F$474="n/a",0,IF(BM$479&lt;=$C511,0,IF(BM$479&gt;(INDEX($D$477:$W$477,1,$C511)+$C511),INDEX($D$491:$W$491,,$C511)-SUM($D511:BL511),INDEX($D$491:$W$491,,$C511)/INDEX($D$477:$W$477,1,$C511))))</f>
        <v>0</v>
      </c>
      <c r="BN511" s="2">
        <f>IF($F$474="n/a",0,IF(BN$479&lt;=$C511,0,IF(BN$479&gt;(INDEX($D$477:$W$477,1,$C511)+$C511),INDEX($D$491:$W$491,,$C511)-SUM($D511:BM511),INDEX($D$491:$W$491,,$C511)/INDEX($D$477:$W$477,1,$C511))))</f>
        <v>0</v>
      </c>
      <c r="BO511" s="2">
        <f>IF($F$474="n/a",0,IF(BO$479&lt;=$C511,0,IF(BO$479&gt;(INDEX($D$477:$W$477,1,$C511)+$C511),INDEX($D$491:$W$491,,$C511)-SUM($D511:BN511),INDEX($D$491:$W$491,,$C511)/INDEX($D$477:$W$477,1,$C511))))</f>
        <v>0</v>
      </c>
      <c r="BP511" s="2">
        <f>IF($F$474="n/a",0,IF(BP$479&lt;=$C511,0,IF(BP$479&gt;(INDEX($D$477:$W$477,1,$C511)+$C511),INDEX($D$491:$W$491,,$C511)-SUM($D511:BO511),INDEX($D$491:$W$491,,$C511)/INDEX($D$477:$W$477,1,$C511))))</f>
        <v>0</v>
      </c>
      <c r="BQ511" s="2">
        <f>IF($F$474="n/a",0,IF(BQ$479&lt;=$C511,0,IF(BQ$479&gt;(INDEX($D$477:$W$477,1,$C511)+$C511),INDEX($D$491:$W$491,,$C511)-SUM($D511:BP511),INDEX($D$491:$W$491,,$C511)/INDEX($D$477:$W$477,1,$C511))))</f>
        <v>0</v>
      </c>
      <c r="BR511" s="2">
        <f>IF($F$474="n/a",0,IF(BR$479&lt;=$C511,0,IF(BR$479&gt;(INDEX($D$477:$W$477,1,$C511)+$C511),INDEX($D$491:$W$491,,$C511)-SUM($D511:BQ511),INDEX($D$491:$W$491,,$C511)/INDEX($D$477:$W$477,1,$C511))))</f>
        <v>0</v>
      </c>
      <c r="BS511" s="2">
        <f>IF($F$474="n/a",0,IF(BS$479&lt;=$C511,0,IF(BS$479&gt;(INDEX($D$477:$W$477,1,$C511)+$C511),INDEX($D$491:$W$491,,$C511)-SUM($D511:BR511),INDEX($D$491:$W$491,,$C511)/INDEX($D$477:$W$477,1,$C511))))</f>
        <v>0</v>
      </c>
    </row>
    <row r="512" spans="2:71" outlineLevel="1">
      <c r="B512" s="24">
        <v>2029</v>
      </c>
      <c r="C512" s="24">
        <v>19</v>
      </c>
      <c r="E512" s="2">
        <f>IF($F$474="n/a",0,IF(E$479&lt;=$C512,0,IF(E$479&gt;(INDEX($D$477:$W$477,1,$C512)+$C512),INDEX($D$491:$W$491,,$C512)-SUM($D512:D512),INDEX($D$491:$W$491,,$C512)/INDEX($D$477:$W$477,1,$C512))))</f>
        <v>0</v>
      </c>
      <c r="F512" s="2">
        <f>IF($F$474="n/a",0,IF(F$479&lt;=$C512,0,IF(F$479&gt;(INDEX($D$477:$W$477,1,$C512)+$C512),INDEX($D$491:$W$491,,$C512)-SUM($D512:E512),INDEX($D$491:$W$491,,$C512)/INDEX($D$477:$W$477,1,$C512))))</f>
        <v>0</v>
      </c>
      <c r="G512" s="2">
        <f>IF($F$474="n/a",0,IF(G$479&lt;=$C512,0,IF(G$479&gt;(INDEX($D$477:$W$477,1,$C512)+$C512),INDEX($D$491:$W$491,,$C512)-SUM($D512:F512),INDEX($D$491:$W$491,,$C512)/INDEX($D$477:$W$477,1,$C512))))</f>
        <v>0</v>
      </c>
      <c r="H512" s="2">
        <f>IF($F$474="n/a",0,IF(H$479&lt;=$C512,0,IF(H$479&gt;(INDEX($D$477:$W$477,1,$C512)+$C512),INDEX($D$491:$W$491,,$C512)-SUM($D512:G512),INDEX($D$491:$W$491,,$C512)/INDEX($D$477:$W$477,1,$C512))))</f>
        <v>0</v>
      </c>
      <c r="I512" s="2">
        <f>IF($F$474="n/a",0,IF(I$479&lt;=$C512,0,IF(I$479&gt;(INDEX($D$477:$W$477,1,$C512)+$C512),INDEX($D$491:$W$491,,$C512)-SUM($D512:H512),INDEX($D$491:$W$491,,$C512)/INDEX($D$477:$W$477,1,$C512))))</f>
        <v>0</v>
      </c>
      <c r="J512" s="2">
        <f>IF($F$474="n/a",0,IF(J$479&lt;=$C512,0,IF(J$479&gt;(INDEX($D$477:$W$477,1,$C512)+$C512),INDEX($D$491:$W$491,,$C512)-SUM($D512:I512),INDEX($D$491:$W$491,,$C512)/INDEX($D$477:$W$477,1,$C512))))</f>
        <v>0</v>
      </c>
      <c r="K512" s="2">
        <f>IF($F$474="n/a",0,IF(K$479&lt;=$C512,0,IF(K$479&gt;(INDEX($D$477:$W$477,1,$C512)+$C512),INDEX($D$491:$W$491,,$C512)-SUM($D512:J512),INDEX($D$491:$W$491,,$C512)/INDEX($D$477:$W$477,1,$C512))))</f>
        <v>0</v>
      </c>
      <c r="L512" s="2">
        <f>IF($F$474="n/a",0,IF(L$479&lt;=$C512,0,IF(L$479&gt;(INDEX($D$477:$W$477,1,$C512)+$C512),INDEX($D$491:$W$491,,$C512)-SUM($D512:K512),INDEX($D$491:$W$491,,$C512)/INDEX($D$477:$W$477,1,$C512))))</f>
        <v>0</v>
      </c>
      <c r="M512" s="2">
        <f>IF($F$474="n/a",0,IF(M$479&lt;=$C512,0,IF(M$479&gt;(INDEX($D$477:$W$477,1,$C512)+$C512),INDEX($D$491:$W$491,,$C512)-SUM($D512:L512),INDEX($D$491:$W$491,,$C512)/INDEX($D$477:$W$477,1,$C512))))</f>
        <v>0</v>
      </c>
      <c r="N512" s="2">
        <f>IF($F$474="n/a",0,IF(N$479&lt;=$C512,0,IF(N$479&gt;(INDEX($D$477:$W$477,1,$C512)+$C512),INDEX($D$491:$W$491,,$C512)-SUM($D512:M512),INDEX($D$491:$W$491,,$C512)/INDEX($D$477:$W$477,1,$C512))))</f>
        <v>0</v>
      </c>
      <c r="O512" s="2">
        <f>IF($F$474="n/a",0,IF(O$479&lt;=$C512,0,IF(O$479&gt;(INDEX($D$477:$W$477,1,$C512)+$C512),INDEX($D$491:$W$491,,$C512)-SUM($D512:N512),INDEX($D$491:$W$491,,$C512)/INDEX($D$477:$W$477,1,$C512))))</f>
        <v>0</v>
      </c>
      <c r="P512" s="2">
        <f>IF($F$474="n/a",0,IF(P$479&lt;=$C512,0,IF(P$479&gt;(INDEX($D$477:$W$477,1,$C512)+$C512),INDEX($D$491:$W$491,,$C512)-SUM($D512:O512),INDEX($D$491:$W$491,,$C512)/INDEX($D$477:$W$477,1,$C512))))</f>
        <v>0</v>
      </c>
      <c r="Q512" s="2">
        <f>IF($F$474="n/a",0,IF(Q$479&lt;=$C512,0,IF(Q$479&gt;(INDEX($D$477:$W$477,1,$C512)+$C512),INDEX($D$491:$W$491,,$C512)-SUM($D512:P512),INDEX($D$491:$W$491,,$C512)/INDEX($D$477:$W$477,1,$C512))))</f>
        <v>0</v>
      </c>
      <c r="R512" s="2">
        <f>IF($F$474="n/a",0,IF(R$479&lt;=$C512,0,IF(R$479&gt;(INDEX($D$477:$W$477,1,$C512)+$C512),INDEX($D$491:$W$491,,$C512)-SUM($D512:Q512),INDEX($D$491:$W$491,,$C512)/INDEX($D$477:$W$477,1,$C512))))</f>
        <v>0</v>
      </c>
      <c r="S512" s="2">
        <f>IF($F$474="n/a",0,IF(S$479&lt;=$C512,0,IF(S$479&gt;(INDEX($D$477:$W$477,1,$C512)+$C512),INDEX($D$491:$W$491,,$C512)-SUM($D512:R512),INDEX($D$491:$W$491,,$C512)/INDEX($D$477:$W$477,1,$C512))))</f>
        <v>0</v>
      </c>
      <c r="T512" s="2">
        <f>IF($F$474="n/a",0,IF(T$479&lt;=$C512,0,IF(T$479&gt;(INDEX($D$477:$W$477,1,$C512)+$C512),INDEX($D$491:$W$491,,$C512)-SUM($D512:S512),INDEX($D$491:$W$491,,$C512)/INDEX($D$477:$W$477,1,$C512))))</f>
        <v>0</v>
      </c>
      <c r="U512" s="2">
        <f>IF($F$474="n/a",0,IF(U$479&lt;=$C512,0,IF(U$479&gt;(INDEX($D$477:$W$477,1,$C512)+$C512),INDEX($D$491:$W$491,,$C512)-SUM($D512:T512),INDEX($D$491:$W$491,,$C512)/INDEX($D$477:$W$477,1,$C512))))</f>
        <v>0</v>
      </c>
      <c r="V512" s="2">
        <f>IF($F$474="n/a",0,IF(V$479&lt;=$C512,0,IF(V$479&gt;(INDEX($D$477:$W$477,1,$C512)+$C512),INDEX($D$491:$W$491,,$C512)-SUM($D512:U512),INDEX($D$491:$W$491,,$C512)/INDEX($D$477:$W$477,1,$C512))))</f>
        <v>0</v>
      </c>
      <c r="W512" s="2">
        <f>IF($F$474="n/a",0,IF(W$479&lt;=$C512,0,IF(W$479&gt;(INDEX($D$477:$W$477,1,$C512)+$C512),INDEX($D$491:$W$491,,$C512)-SUM($D512:V512),INDEX($D$491:$W$491,,$C512)/INDEX($D$477:$W$477,1,$C512))))</f>
        <v>0</v>
      </c>
      <c r="X512" s="2">
        <f>IF($F$474="n/a",0,IF(X$479&lt;=$C512,0,IF(X$479&gt;(INDEX($D$477:$W$477,1,$C512)+$C512),INDEX($D$491:$W$491,,$C512)-SUM($D512:W512),INDEX($D$491:$W$491,,$C512)/INDEX($D$477:$W$477,1,$C512))))</f>
        <v>0</v>
      </c>
      <c r="Y512" s="2">
        <f>IF($F$474="n/a",0,IF(Y$479&lt;=$C512,0,IF(Y$479&gt;(INDEX($D$477:$W$477,1,$C512)+$C512),INDEX($D$491:$W$491,,$C512)-SUM($D512:X512),INDEX($D$491:$W$491,,$C512)/INDEX($D$477:$W$477,1,$C512))))</f>
        <v>0</v>
      </c>
      <c r="Z512" s="2">
        <f>IF($F$474="n/a",0,IF(Z$479&lt;=$C512,0,IF(Z$479&gt;(INDEX($D$477:$W$477,1,$C512)+$C512),INDEX($D$491:$W$491,,$C512)-SUM($D512:Y512),INDEX($D$491:$W$491,,$C512)/INDEX($D$477:$W$477,1,$C512))))</f>
        <v>0</v>
      </c>
      <c r="AA512" s="2">
        <f>IF($F$474="n/a",0,IF(AA$479&lt;=$C512,0,IF(AA$479&gt;(INDEX($D$477:$W$477,1,$C512)+$C512),INDEX($D$491:$W$491,,$C512)-SUM($D512:Z512),INDEX($D$491:$W$491,,$C512)/INDEX($D$477:$W$477,1,$C512))))</f>
        <v>0</v>
      </c>
      <c r="AB512" s="2">
        <f>IF($F$474="n/a",0,IF(AB$479&lt;=$C512,0,IF(AB$479&gt;(INDEX($D$477:$W$477,1,$C512)+$C512),INDEX($D$491:$W$491,,$C512)-SUM($D512:AA512),INDEX($D$491:$W$491,,$C512)/INDEX($D$477:$W$477,1,$C512))))</f>
        <v>0</v>
      </c>
      <c r="AC512" s="2">
        <f>IF($F$474="n/a",0,IF(AC$479&lt;=$C512,0,IF(AC$479&gt;(INDEX($D$477:$W$477,1,$C512)+$C512),INDEX($D$491:$W$491,,$C512)-SUM($D512:AB512),INDEX($D$491:$W$491,,$C512)/INDEX($D$477:$W$477,1,$C512))))</f>
        <v>0</v>
      </c>
      <c r="AD512" s="2">
        <f>IF($F$474="n/a",0,IF(AD$479&lt;=$C512,0,IF(AD$479&gt;(INDEX($D$477:$W$477,1,$C512)+$C512),INDEX($D$491:$W$491,,$C512)-SUM($D512:AC512),INDEX($D$491:$W$491,,$C512)/INDEX($D$477:$W$477,1,$C512))))</f>
        <v>0</v>
      </c>
      <c r="AE512" s="2">
        <f>IF($F$474="n/a",0,IF(AE$479&lt;=$C512,0,IF(AE$479&gt;(INDEX($D$477:$W$477,1,$C512)+$C512),INDEX($D$491:$W$491,,$C512)-SUM($D512:AD512),INDEX($D$491:$W$491,,$C512)/INDEX($D$477:$W$477,1,$C512))))</f>
        <v>0</v>
      </c>
      <c r="AF512" s="2">
        <f>IF($F$474="n/a",0,IF(AF$479&lt;=$C512,0,IF(AF$479&gt;(INDEX($D$477:$W$477,1,$C512)+$C512),INDEX($D$491:$W$491,,$C512)-SUM($D512:AE512),INDEX($D$491:$W$491,,$C512)/INDEX($D$477:$W$477,1,$C512))))</f>
        <v>0</v>
      </c>
      <c r="AG512" s="2">
        <f>IF($F$474="n/a",0,IF(AG$479&lt;=$C512,0,IF(AG$479&gt;(INDEX($D$477:$W$477,1,$C512)+$C512),INDEX($D$491:$W$491,,$C512)-SUM($D512:AF512),INDEX($D$491:$W$491,,$C512)/INDEX($D$477:$W$477,1,$C512))))</f>
        <v>0</v>
      </c>
      <c r="AH512" s="2">
        <f>IF($F$474="n/a",0,IF(AH$479&lt;=$C512,0,IF(AH$479&gt;(INDEX($D$477:$W$477,1,$C512)+$C512),INDEX($D$491:$W$491,,$C512)-SUM($D512:AG512),INDEX($D$491:$W$491,,$C512)/INDEX($D$477:$W$477,1,$C512))))</f>
        <v>0</v>
      </c>
      <c r="AI512" s="2">
        <f>IF($F$474="n/a",0,IF(AI$479&lt;=$C512,0,IF(AI$479&gt;(INDEX($D$477:$W$477,1,$C512)+$C512),INDEX($D$491:$W$491,,$C512)-SUM($D512:AH512),INDEX($D$491:$W$491,,$C512)/INDEX($D$477:$W$477,1,$C512))))</f>
        <v>0</v>
      </c>
      <c r="AJ512" s="2">
        <f>IF($F$474="n/a",0,IF(AJ$479&lt;=$C512,0,IF(AJ$479&gt;(INDEX($D$477:$W$477,1,$C512)+$C512),INDEX($D$491:$W$491,,$C512)-SUM($D512:AI512),INDEX($D$491:$W$491,,$C512)/INDEX($D$477:$W$477,1,$C512))))</f>
        <v>0</v>
      </c>
      <c r="AK512" s="2">
        <f>IF($F$474="n/a",0,IF(AK$479&lt;=$C512,0,IF(AK$479&gt;(INDEX($D$477:$W$477,1,$C512)+$C512),INDEX($D$491:$W$491,,$C512)-SUM($D512:AJ512),INDEX($D$491:$W$491,,$C512)/INDEX($D$477:$W$477,1,$C512))))</f>
        <v>0</v>
      </c>
      <c r="AL512" s="2">
        <f>IF($F$474="n/a",0,IF(AL$479&lt;=$C512,0,IF(AL$479&gt;(INDEX($D$477:$W$477,1,$C512)+$C512),INDEX($D$491:$W$491,,$C512)-SUM($D512:AK512),INDEX($D$491:$W$491,,$C512)/INDEX($D$477:$W$477,1,$C512))))</f>
        <v>0</v>
      </c>
      <c r="AM512" s="2">
        <f>IF($F$474="n/a",0,IF(AM$479&lt;=$C512,0,IF(AM$479&gt;(INDEX($D$477:$W$477,1,$C512)+$C512),INDEX($D$491:$W$491,,$C512)-SUM($D512:AL512),INDEX($D$491:$W$491,,$C512)/INDEX($D$477:$W$477,1,$C512))))</f>
        <v>0</v>
      </c>
      <c r="AN512" s="2">
        <f>IF($F$474="n/a",0,IF(AN$479&lt;=$C512,0,IF(AN$479&gt;(INDEX($D$477:$W$477,1,$C512)+$C512),INDEX($D$491:$W$491,,$C512)-SUM($D512:AM512),INDEX($D$491:$W$491,,$C512)/INDEX($D$477:$W$477,1,$C512))))</f>
        <v>0</v>
      </c>
      <c r="AO512" s="2">
        <f>IF($F$474="n/a",0,IF(AO$479&lt;=$C512,0,IF(AO$479&gt;(INDEX($D$477:$W$477,1,$C512)+$C512),INDEX($D$491:$W$491,,$C512)-SUM($D512:AN512),INDEX($D$491:$W$491,,$C512)/INDEX($D$477:$W$477,1,$C512))))</f>
        <v>0</v>
      </c>
      <c r="AP512" s="2">
        <f>IF($F$474="n/a",0,IF(AP$479&lt;=$C512,0,IF(AP$479&gt;(INDEX($D$477:$W$477,1,$C512)+$C512),INDEX($D$491:$W$491,,$C512)-SUM($D512:AO512),INDEX($D$491:$W$491,,$C512)/INDEX($D$477:$W$477,1,$C512))))</f>
        <v>0</v>
      </c>
      <c r="AQ512" s="2">
        <f>IF($F$474="n/a",0,IF(AQ$479&lt;=$C512,0,IF(AQ$479&gt;(INDEX($D$477:$W$477,1,$C512)+$C512),INDEX($D$491:$W$491,,$C512)-SUM($D512:AP512),INDEX($D$491:$W$491,,$C512)/INDEX($D$477:$W$477,1,$C512))))</f>
        <v>0</v>
      </c>
      <c r="AR512" s="2">
        <f>IF($F$474="n/a",0,IF(AR$479&lt;=$C512,0,IF(AR$479&gt;(INDEX($D$477:$W$477,1,$C512)+$C512),INDEX($D$491:$W$491,,$C512)-SUM($D512:AQ512),INDEX($D$491:$W$491,,$C512)/INDEX($D$477:$W$477,1,$C512))))</f>
        <v>0</v>
      </c>
      <c r="AS512" s="2">
        <f>IF($F$474="n/a",0,IF(AS$479&lt;=$C512,0,IF(AS$479&gt;(INDEX($D$477:$W$477,1,$C512)+$C512),INDEX($D$491:$W$491,,$C512)-SUM($D512:AR512),INDEX($D$491:$W$491,,$C512)/INDEX($D$477:$W$477,1,$C512))))</f>
        <v>0</v>
      </c>
      <c r="AT512" s="2">
        <f>IF($F$474="n/a",0,IF(AT$479&lt;=$C512,0,IF(AT$479&gt;(INDEX($D$477:$W$477,1,$C512)+$C512),INDEX($D$491:$W$491,,$C512)-SUM($D512:AS512),INDEX($D$491:$W$491,,$C512)/INDEX($D$477:$W$477,1,$C512))))</f>
        <v>0</v>
      </c>
      <c r="AU512" s="2">
        <f>IF($F$474="n/a",0,IF(AU$479&lt;=$C512,0,IF(AU$479&gt;(INDEX($D$477:$W$477,1,$C512)+$C512),INDEX($D$491:$W$491,,$C512)-SUM($D512:AT512),INDEX($D$491:$W$491,,$C512)/INDEX($D$477:$W$477,1,$C512))))</f>
        <v>0</v>
      </c>
      <c r="AV512" s="2">
        <f>IF($F$474="n/a",0,IF(AV$479&lt;=$C512,0,IF(AV$479&gt;(INDEX($D$477:$W$477,1,$C512)+$C512),INDEX($D$491:$W$491,,$C512)-SUM($D512:AU512),INDEX($D$491:$W$491,,$C512)/INDEX($D$477:$W$477,1,$C512))))</f>
        <v>0</v>
      </c>
      <c r="AW512" s="2">
        <f>IF($F$474="n/a",0,IF(AW$479&lt;=$C512,0,IF(AW$479&gt;(INDEX($D$477:$W$477,1,$C512)+$C512),INDEX($D$491:$W$491,,$C512)-SUM($D512:AV512),INDEX($D$491:$W$491,,$C512)/INDEX($D$477:$W$477,1,$C512))))</f>
        <v>0</v>
      </c>
      <c r="AX512" s="2">
        <f>IF($F$474="n/a",0,IF(AX$479&lt;=$C512,0,IF(AX$479&gt;(INDEX($D$477:$W$477,1,$C512)+$C512),INDEX($D$491:$W$491,,$C512)-SUM($D512:AW512),INDEX($D$491:$W$491,,$C512)/INDEX($D$477:$W$477,1,$C512))))</f>
        <v>0</v>
      </c>
      <c r="AY512" s="2">
        <f>IF($F$474="n/a",0,IF(AY$479&lt;=$C512,0,IF(AY$479&gt;(INDEX($D$477:$W$477,1,$C512)+$C512),INDEX($D$491:$W$491,,$C512)-SUM($D512:AX512),INDEX($D$491:$W$491,,$C512)/INDEX($D$477:$W$477,1,$C512))))</f>
        <v>0</v>
      </c>
      <c r="AZ512" s="2">
        <f>IF($F$474="n/a",0,IF(AZ$479&lt;=$C512,0,IF(AZ$479&gt;(INDEX($D$477:$W$477,1,$C512)+$C512),INDEX($D$491:$W$491,,$C512)-SUM($D512:AY512),INDEX($D$491:$W$491,,$C512)/INDEX($D$477:$W$477,1,$C512))))</f>
        <v>0</v>
      </c>
      <c r="BA512" s="2">
        <f>IF($F$474="n/a",0,IF(BA$479&lt;=$C512,0,IF(BA$479&gt;(INDEX($D$477:$W$477,1,$C512)+$C512),INDEX($D$491:$W$491,,$C512)-SUM($D512:AZ512),INDEX($D$491:$W$491,,$C512)/INDEX($D$477:$W$477,1,$C512))))</f>
        <v>0</v>
      </c>
      <c r="BB512" s="2">
        <f>IF($F$474="n/a",0,IF(BB$479&lt;=$C512,0,IF(BB$479&gt;(INDEX($D$477:$W$477,1,$C512)+$C512),INDEX($D$491:$W$491,,$C512)-SUM($D512:BA512),INDEX($D$491:$W$491,,$C512)/INDEX($D$477:$W$477,1,$C512))))</f>
        <v>0</v>
      </c>
      <c r="BC512" s="2">
        <f>IF($F$474="n/a",0,IF(BC$479&lt;=$C512,0,IF(BC$479&gt;(INDEX($D$477:$W$477,1,$C512)+$C512),INDEX($D$491:$W$491,,$C512)-SUM($D512:BB512),INDEX($D$491:$W$491,,$C512)/INDEX($D$477:$W$477,1,$C512))))</f>
        <v>0</v>
      </c>
      <c r="BD512" s="2">
        <f>IF($F$474="n/a",0,IF(BD$479&lt;=$C512,0,IF(BD$479&gt;(INDEX($D$477:$W$477,1,$C512)+$C512),INDEX($D$491:$W$491,,$C512)-SUM($D512:BC512),INDEX($D$491:$W$491,,$C512)/INDEX($D$477:$W$477,1,$C512))))</f>
        <v>0</v>
      </c>
      <c r="BE512" s="2">
        <f>IF($F$474="n/a",0,IF(BE$479&lt;=$C512,0,IF(BE$479&gt;(INDEX($D$477:$W$477,1,$C512)+$C512),INDEX($D$491:$W$491,,$C512)-SUM($D512:BD512),INDEX($D$491:$W$491,,$C512)/INDEX($D$477:$W$477,1,$C512))))</f>
        <v>0</v>
      </c>
      <c r="BF512" s="2">
        <f>IF($F$474="n/a",0,IF(BF$479&lt;=$C512,0,IF(BF$479&gt;(INDEX($D$477:$W$477,1,$C512)+$C512),INDEX($D$491:$W$491,,$C512)-SUM($D512:BE512),INDEX($D$491:$W$491,,$C512)/INDEX($D$477:$W$477,1,$C512))))</f>
        <v>0</v>
      </c>
      <c r="BG512" s="2">
        <f>IF($F$474="n/a",0,IF(BG$479&lt;=$C512,0,IF(BG$479&gt;(INDEX($D$477:$W$477,1,$C512)+$C512),INDEX($D$491:$W$491,,$C512)-SUM($D512:BF512),INDEX($D$491:$W$491,,$C512)/INDEX($D$477:$W$477,1,$C512))))</f>
        <v>0</v>
      </c>
      <c r="BH512" s="2">
        <f>IF($F$474="n/a",0,IF(BH$479&lt;=$C512,0,IF(BH$479&gt;(INDEX($D$477:$W$477,1,$C512)+$C512),INDEX($D$491:$W$491,,$C512)-SUM($D512:BG512),INDEX($D$491:$W$491,,$C512)/INDEX($D$477:$W$477,1,$C512))))</f>
        <v>0</v>
      </c>
      <c r="BI512" s="2">
        <f>IF($F$474="n/a",0,IF(BI$479&lt;=$C512,0,IF(BI$479&gt;(INDEX($D$477:$W$477,1,$C512)+$C512),INDEX($D$491:$W$491,,$C512)-SUM($D512:BH512),INDEX($D$491:$W$491,,$C512)/INDEX($D$477:$W$477,1,$C512))))</f>
        <v>0</v>
      </c>
      <c r="BJ512" s="2">
        <f>IF($F$474="n/a",0,IF(BJ$479&lt;=$C512,0,IF(BJ$479&gt;(INDEX($D$477:$W$477,1,$C512)+$C512),INDEX($D$491:$W$491,,$C512)-SUM($D512:BI512),INDEX($D$491:$W$491,,$C512)/INDEX($D$477:$W$477,1,$C512))))</f>
        <v>0</v>
      </c>
      <c r="BK512" s="2">
        <f>IF($F$474="n/a",0,IF(BK$479&lt;=$C512,0,IF(BK$479&gt;(INDEX($D$477:$W$477,1,$C512)+$C512),INDEX($D$491:$W$491,,$C512)-SUM($D512:BJ512),INDEX($D$491:$W$491,,$C512)/INDEX($D$477:$W$477,1,$C512))))</f>
        <v>0</v>
      </c>
      <c r="BL512" s="2">
        <f>IF($F$474="n/a",0,IF(BL$479&lt;=$C512,0,IF(BL$479&gt;(INDEX($D$477:$W$477,1,$C512)+$C512),INDEX($D$491:$W$491,,$C512)-SUM($D512:BK512),INDEX($D$491:$W$491,,$C512)/INDEX($D$477:$W$477,1,$C512))))</f>
        <v>0</v>
      </c>
      <c r="BM512" s="2">
        <f>IF($F$474="n/a",0,IF(BM$479&lt;=$C512,0,IF(BM$479&gt;(INDEX($D$477:$W$477,1,$C512)+$C512),INDEX($D$491:$W$491,,$C512)-SUM($D512:BL512),INDEX($D$491:$W$491,,$C512)/INDEX($D$477:$W$477,1,$C512))))</f>
        <v>0</v>
      </c>
      <c r="BN512" s="2">
        <f>IF($F$474="n/a",0,IF(BN$479&lt;=$C512,0,IF(BN$479&gt;(INDEX($D$477:$W$477,1,$C512)+$C512),INDEX($D$491:$W$491,,$C512)-SUM($D512:BM512),INDEX($D$491:$W$491,,$C512)/INDEX($D$477:$W$477,1,$C512))))</f>
        <v>0</v>
      </c>
      <c r="BO512" s="2">
        <f>IF($F$474="n/a",0,IF(BO$479&lt;=$C512,0,IF(BO$479&gt;(INDEX($D$477:$W$477,1,$C512)+$C512),INDEX($D$491:$W$491,,$C512)-SUM($D512:BN512),INDEX($D$491:$W$491,,$C512)/INDEX($D$477:$W$477,1,$C512))))</f>
        <v>0</v>
      </c>
      <c r="BP512" s="2">
        <f>IF($F$474="n/a",0,IF(BP$479&lt;=$C512,0,IF(BP$479&gt;(INDEX($D$477:$W$477,1,$C512)+$C512),INDEX($D$491:$W$491,,$C512)-SUM($D512:BO512),INDEX($D$491:$W$491,,$C512)/INDEX($D$477:$W$477,1,$C512))))</f>
        <v>0</v>
      </c>
      <c r="BQ512" s="2">
        <f>IF($F$474="n/a",0,IF(BQ$479&lt;=$C512,0,IF(BQ$479&gt;(INDEX($D$477:$W$477,1,$C512)+$C512),INDEX($D$491:$W$491,,$C512)-SUM($D512:BP512),INDEX($D$491:$W$491,,$C512)/INDEX($D$477:$W$477,1,$C512))))</f>
        <v>0</v>
      </c>
      <c r="BR512" s="2">
        <f>IF($F$474="n/a",0,IF(BR$479&lt;=$C512,0,IF(BR$479&gt;(INDEX($D$477:$W$477,1,$C512)+$C512),INDEX($D$491:$W$491,,$C512)-SUM($D512:BQ512),INDEX($D$491:$W$491,,$C512)/INDEX($D$477:$W$477,1,$C512))))</f>
        <v>0</v>
      </c>
      <c r="BS512" s="2">
        <f>IF($F$474="n/a",0,IF(BS$479&lt;=$C512,0,IF(BS$479&gt;(INDEX($D$477:$W$477,1,$C512)+$C512),INDEX($D$491:$W$491,,$C512)-SUM($D512:BR512),INDEX($D$491:$W$491,,$C512)/INDEX($D$477:$W$477,1,$C512))))</f>
        <v>0</v>
      </c>
    </row>
    <row r="513" spans="2:71" outlineLevel="1">
      <c r="B513" s="24">
        <v>2030</v>
      </c>
      <c r="C513" s="24">
        <v>20</v>
      </c>
      <c r="E513" s="2">
        <f>IF($F$474="n/a",0,IF(E$479&lt;=$C513,0,IF(E$479&gt;(INDEX($D$477:$W$477,1,$C513)+$C513),INDEX($D$491:$W$491,,$C513)-SUM($D513:D513),INDEX($D$491:$W$491,,$C513)/INDEX($D$477:$W$477,1,$C513))))</f>
        <v>0</v>
      </c>
      <c r="F513" s="2">
        <f>IF($F$474="n/a",0,IF(F$479&lt;=$C513,0,IF(F$479&gt;(INDEX($D$477:$W$477,1,$C513)+$C513),INDEX($D$491:$W$491,,$C513)-SUM($D513:E513),INDEX($D$491:$W$491,,$C513)/INDEX($D$477:$W$477,1,$C513))))</f>
        <v>0</v>
      </c>
      <c r="G513" s="2">
        <f>IF($F$474="n/a",0,IF(G$479&lt;=$C513,0,IF(G$479&gt;(INDEX($D$477:$W$477,1,$C513)+$C513),INDEX($D$491:$W$491,,$C513)-SUM($D513:F513),INDEX($D$491:$W$491,,$C513)/INDEX($D$477:$W$477,1,$C513))))</f>
        <v>0</v>
      </c>
      <c r="H513" s="2">
        <f>IF($F$474="n/a",0,IF(H$479&lt;=$C513,0,IF(H$479&gt;(INDEX($D$477:$W$477,1,$C513)+$C513),INDEX($D$491:$W$491,,$C513)-SUM($D513:G513),INDEX($D$491:$W$491,,$C513)/INDEX($D$477:$W$477,1,$C513))))</f>
        <v>0</v>
      </c>
      <c r="I513" s="2">
        <f>IF($F$474="n/a",0,IF(I$479&lt;=$C513,0,IF(I$479&gt;(INDEX($D$477:$W$477,1,$C513)+$C513),INDEX($D$491:$W$491,,$C513)-SUM($D513:H513),INDEX($D$491:$W$491,,$C513)/INDEX($D$477:$W$477,1,$C513))))</f>
        <v>0</v>
      </c>
      <c r="J513" s="2">
        <f>IF($F$474="n/a",0,IF(J$479&lt;=$C513,0,IF(J$479&gt;(INDEX($D$477:$W$477,1,$C513)+$C513),INDEX($D$491:$W$491,,$C513)-SUM($D513:I513),INDEX($D$491:$W$491,,$C513)/INDEX($D$477:$W$477,1,$C513))))</f>
        <v>0</v>
      </c>
      <c r="K513" s="2">
        <f>IF($F$474="n/a",0,IF(K$479&lt;=$C513,0,IF(K$479&gt;(INDEX($D$477:$W$477,1,$C513)+$C513),INDEX($D$491:$W$491,,$C513)-SUM($D513:J513),INDEX($D$491:$W$491,,$C513)/INDEX($D$477:$W$477,1,$C513))))</f>
        <v>0</v>
      </c>
      <c r="L513" s="2">
        <f>IF($F$474="n/a",0,IF(L$479&lt;=$C513,0,IF(L$479&gt;(INDEX($D$477:$W$477,1,$C513)+$C513),INDEX($D$491:$W$491,,$C513)-SUM($D513:K513),INDEX($D$491:$W$491,,$C513)/INDEX($D$477:$W$477,1,$C513))))</f>
        <v>0</v>
      </c>
      <c r="M513" s="2">
        <f>IF($F$474="n/a",0,IF(M$479&lt;=$C513,0,IF(M$479&gt;(INDEX($D$477:$W$477,1,$C513)+$C513),INDEX($D$491:$W$491,,$C513)-SUM($D513:L513),INDEX($D$491:$W$491,,$C513)/INDEX($D$477:$W$477,1,$C513))))</f>
        <v>0</v>
      </c>
      <c r="N513" s="2">
        <f>IF($F$474="n/a",0,IF(N$479&lt;=$C513,0,IF(N$479&gt;(INDEX($D$477:$W$477,1,$C513)+$C513),INDEX($D$491:$W$491,,$C513)-SUM($D513:M513),INDEX($D$491:$W$491,,$C513)/INDEX($D$477:$W$477,1,$C513))))</f>
        <v>0</v>
      </c>
      <c r="O513" s="2">
        <f>IF($F$474="n/a",0,IF(O$479&lt;=$C513,0,IF(O$479&gt;(INDEX($D$477:$W$477,1,$C513)+$C513),INDEX($D$491:$W$491,,$C513)-SUM($D513:N513),INDEX($D$491:$W$491,,$C513)/INDEX($D$477:$W$477,1,$C513))))</f>
        <v>0</v>
      </c>
      <c r="P513" s="2">
        <f>IF($F$474="n/a",0,IF(P$479&lt;=$C513,0,IF(P$479&gt;(INDEX($D$477:$W$477,1,$C513)+$C513),INDEX($D$491:$W$491,,$C513)-SUM($D513:O513),INDEX($D$491:$W$491,,$C513)/INDEX($D$477:$W$477,1,$C513))))</f>
        <v>0</v>
      </c>
      <c r="Q513" s="2">
        <f>IF($F$474="n/a",0,IF(Q$479&lt;=$C513,0,IF(Q$479&gt;(INDEX($D$477:$W$477,1,$C513)+$C513),INDEX($D$491:$W$491,,$C513)-SUM($D513:P513),INDEX($D$491:$W$491,,$C513)/INDEX($D$477:$W$477,1,$C513))))</f>
        <v>0</v>
      </c>
      <c r="R513" s="2">
        <f>IF($F$474="n/a",0,IF(R$479&lt;=$C513,0,IF(R$479&gt;(INDEX($D$477:$W$477,1,$C513)+$C513),INDEX($D$491:$W$491,,$C513)-SUM($D513:Q513),INDEX($D$491:$W$491,,$C513)/INDEX($D$477:$W$477,1,$C513))))</f>
        <v>0</v>
      </c>
      <c r="S513" s="2">
        <f>IF($F$474="n/a",0,IF(S$479&lt;=$C513,0,IF(S$479&gt;(INDEX($D$477:$W$477,1,$C513)+$C513),INDEX($D$491:$W$491,,$C513)-SUM($D513:R513),INDEX($D$491:$W$491,,$C513)/INDEX($D$477:$W$477,1,$C513))))</f>
        <v>0</v>
      </c>
      <c r="T513" s="2">
        <f>IF($F$474="n/a",0,IF(T$479&lt;=$C513,0,IF(T$479&gt;(INDEX($D$477:$W$477,1,$C513)+$C513),INDEX($D$491:$W$491,,$C513)-SUM($D513:S513),INDEX($D$491:$W$491,,$C513)/INDEX($D$477:$W$477,1,$C513))))</f>
        <v>0</v>
      </c>
      <c r="U513" s="2">
        <f>IF($F$474="n/a",0,IF(U$479&lt;=$C513,0,IF(U$479&gt;(INDEX($D$477:$W$477,1,$C513)+$C513),INDEX($D$491:$W$491,,$C513)-SUM($D513:T513),INDEX($D$491:$W$491,,$C513)/INDEX($D$477:$W$477,1,$C513))))</f>
        <v>0</v>
      </c>
      <c r="V513" s="2">
        <f>IF($F$474="n/a",0,IF(V$479&lt;=$C513,0,IF(V$479&gt;(INDEX($D$477:$W$477,1,$C513)+$C513),INDEX($D$491:$W$491,,$C513)-SUM($D513:U513),INDEX($D$491:$W$491,,$C513)/INDEX($D$477:$W$477,1,$C513))))</f>
        <v>0</v>
      </c>
      <c r="W513" s="2">
        <f>IF($F$474="n/a",0,IF(W$479&lt;=$C513,0,IF(W$479&gt;(INDEX($D$477:$W$477,1,$C513)+$C513),INDEX($D$491:$W$491,,$C513)-SUM($D513:V513),INDEX($D$491:$W$491,,$C513)/INDEX($D$477:$W$477,1,$C513))))</f>
        <v>0</v>
      </c>
      <c r="X513" s="2">
        <f>IF($F$474="n/a",0,IF(X$479&lt;=$C513,0,IF(X$479&gt;(INDEX($D$477:$W$477,1,$C513)+$C513),INDEX($D$491:$W$491,,$C513)-SUM($D513:W513),INDEX($D$491:$W$491,,$C513)/INDEX($D$477:$W$477,1,$C513))))</f>
        <v>0</v>
      </c>
      <c r="Y513" s="2">
        <f>IF($F$474="n/a",0,IF(Y$479&lt;=$C513,0,IF(Y$479&gt;(INDEX($D$477:$W$477,1,$C513)+$C513),INDEX($D$491:$W$491,,$C513)-SUM($D513:X513),INDEX($D$491:$W$491,,$C513)/INDEX($D$477:$W$477,1,$C513))))</f>
        <v>0</v>
      </c>
      <c r="Z513" s="2">
        <f>IF($F$474="n/a",0,IF(Z$479&lt;=$C513,0,IF(Z$479&gt;(INDEX($D$477:$W$477,1,$C513)+$C513),INDEX($D$491:$W$491,,$C513)-SUM($D513:Y513),INDEX($D$491:$W$491,,$C513)/INDEX($D$477:$W$477,1,$C513))))</f>
        <v>0</v>
      </c>
      <c r="AA513" s="2">
        <f>IF($F$474="n/a",0,IF(AA$479&lt;=$C513,0,IF(AA$479&gt;(INDEX($D$477:$W$477,1,$C513)+$C513),INDEX($D$491:$W$491,,$C513)-SUM($D513:Z513),INDEX($D$491:$W$491,,$C513)/INDEX($D$477:$W$477,1,$C513))))</f>
        <v>0</v>
      </c>
      <c r="AB513" s="2">
        <f>IF($F$474="n/a",0,IF(AB$479&lt;=$C513,0,IF(AB$479&gt;(INDEX($D$477:$W$477,1,$C513)+$C513),INDEX($D$491:$W$491,,$C513)-SUM($D513:AA513),INDEX($D$491:$W$491,,$C513)/INDEX($D$477:$W$477,1,$C513))))</f>
        <v>0</v>
      </c>
      <c r="AC513" s="2">
        <f>IF($F$474="n/a",0,IF(AC$479&lt;=$C513,0,IF(AC$479&gt;(INDEX($D$477:$W$477,1,$C513)+$C513),INDEX($D$491:$W$491,,$C513)-SUM($D513:AB513),INDEX($D$491:$W$491,,$C513)/INDEX($D$477:$W$477,1,$C513))))</f>
        <v>0</v>
      </c>
      <c r="AD513" s="2">
        <f>IF($F$474="n/a",0,IF(AD$479&lt;=$C513,0,IF(AD$479&gt;(INDEX($D$477:$W$477,1,$C513)+$C513),INDEX($D$491:$W$491,,$C513)-SUM($D513:AC513),INDEX($D$491:$W$491,,$C513)/INDEX($D$477:$W$477,1,$C513))))</f>
        <v>0</v>
      </c>
      <c r="AE513" s="2">
        <f>IF($F$474="n/a",0,IF(AE$479&lt;=$C513,0,IF(AE$479&gt;(INDEX($D$477:$W$477,1,$C513)+$C513),INDEX($D$491:$W$491,,$C513)-SUM($D513:AD513),INDEX($D$491:$W$491,,$C513)/INDEX($D$477:$W$477,1,$C513))))</f>
        <v>0</v>
      </c>
      <c r="AF513" s="2">
        <f>IF($F$474="n/a",0,IF(AF$479&lt;=$C513,0,IF(AF$479&gt;(INDEX($D$477:$W$477,1,$C513)+$C513),INDEX($D$491:$W$491,,$C513)-SUM($D513:AE513),INDEX($D$491:$W$491,,$C513)/INDEX($D$477:$W$477,1,$C513))))</f>
        <v>0</v>
      </c>
      <c r="AG513" s="2">
        <f>IF($F$474="n/a",0,IF(AG$479&lt;=$C513,0,IF(AG$479&gt;(INDEX($D$477:$W$477,1,$C513)+$C513),INDEX($D$491:$W$491,,$C513)-SUM($D513:AF513),INDEX($D$491:$W$491,,$C513)/INDEX($D$477:$W$477,1,$C513))))</f>
        <v>0</v>
      </c>
      <c r="AH513" s="2">
        <f>IF($F$474="n/a",0,IF(AH$479&lt;=$C513,0,IF(AH$479&gt;(INDEX($D$477:$W$477,1,$C513)+$C513),INDEX($D$491:$W$491,,$C513)-SUM($D513:AG513),INDEX($D$491:$W$491,,$C513)/INDEX($D$477:$W$477,1,$C513))))</f>
        <v>0</v>
      </c>
      <c r="AI513" s="2">
        <f>IF($F$474="n/a",0,IF(AI$479&lt;=$C513,0,IF(AI$479&gt;(INDEX($D$477:$W$477,1,$C513)+$C513),INDEX($D$491:$W$491,,$C513)-SUM($D513:AH513),INDEX($D$491:$W$491,,$C513)/INDEX($D$477:$W$477,1,$C513))))</f>
        <v>0</v>
      </c>
      <c r="AJ513" s="2">
        <f>IF($F$474="n/a",0,IF(AJ$479&lt;=$C513,0,IF(AJ$479&gt;(INDEX($D$477:$W$477,1,$C513)+$C513),INDEX($D$491:$W$491,,$C513)-SUM($D513:AI513),INDEX($D$491:$W$491,,$C513)/INDEX($D$477:$W$477,1,$C513))))</f>
        <v>0</v>
      </c>
      <c r="AK513" s="2">
        <f>IF($F$474="n/a",0,IF(AK$479&lt;=$C513,0,IF(AK$479&gt;(INDEX($D$477:$W$477,1,$C513)+$C513),INDEX($D$491:$W$491,,$C513)-SUM($D513:AJ513),INDEX($D$491:$W$491,,$C513)/INDEX($D$477:$W$477,1,$C513))))</f>
        <v>0</v>
      </c>
      <c r="AL513" s="2">
        <f>IF($F$474="n/a",0,IF(AL$479&lt;=$C513,0,IF(AL$479&gt;(INDEX($D$477:$W$477,1,$C513)+$C513),INDEX($D$491:$W$491,,$C513)-SUM($D513:AK513),INDEX($D$491:$W$491,,$C513)/INDEX($D$477:$W$477,1,$C513))))</f>
        <v>0</v>
      </c>
      <c r="AM513" s="2">
        <f>IF($F$474="n/a",0,IF(AM$479&lt;=$C513,0,IF(AM$479&gt;(INDEX($D$477:$W$477,1,$C513)+$C513),INDEX($D$491:$W$491,,$C513)-SUM($D513:AL513),INDEX($D$491:$W$491,,$C513)/INDEX($D$477:$W$477,1,$C513))))</f>
        <v>0</v>
      </c>
      <c r="AN513" s="2">
        <f>IF($F$474="n/a",0,IF(AN$479&lt;=$C513,0,IF(AN$479&gt;(INDEX($D$477:$W$477,1,$C513)+$C513),INDEX($D$491:$W$491,,$C513)-SUM($D513:AM513),INDEX($D$491:$W$491,,$C513)/INDEX($D$477:$W$477,1,$C513))))</f>
        <v>0</v>
      </c>
      <c r="AO513" s="2">
        <f>IF($F$474="n/a",0,IF(AO$479&lt;=$C513,0,IF(AO$479&gt;(INDEX($D$477:$W$477,1,$C513)+$C513),INDEX($D$491:$W$491,,$C513)-SUM($D513:AN513),INDEX($D$491:$W$491,,$C513)/INDEX($D$477:$W$477,1,$C513))))</f>
        <v>0</v>
      </c>
      <c r="AP513" s="2">
        <f>IF($F$474="n/a",0,IF(AP$479&lt;=$C513,0,IF(AP$479&gt;(INDEX($D$477:$W$477,1,$C513)+$C513),INDEX($D$491:$W$491,,$C513)-SUM($D513:AO513),INDEX($D$491:$W$491,,$C513)/INDEX($D$477:$W$477,1,$C513))))</f>
        <v>0</v>
      </c>
      <c r="AQ513" s="2">
        <f>IF($F$474="n/a",0,IF(AQ$479&lt;=$C513,0,IF(AQ$479&gt;(INDEX($D$477:$W$477,1,$C513)+$C513),INDEX($D$491:$W$491,,$C513)-SUM($D513:AP513),INDEX($D$491:$W$491,,$C513)/INDEX($D$477:$W$477,1,$C513))))</f>
        <v>0</v>
      </c>
      <c r="AR513" s="2">
        <f>IF($F$474="n/a",0,IF(AR$479&lt;=$C513,0,IF(AR$479&gt;(INDEX($D$477:$W$477,1,$C513)+$C513),INDEX($D$491:$W$491,,$C513)-SUM($D513:AQ513),INDEX($D$491:$W$491,,$C513)/INDEX($D$477:$W$477,1,$C513))))</f>
        <v>0</v>
      </c>
      <c r="AS513" s="2">
        <f>IF($F$474="n/a",0,IF(AS$479&lt;=$C513,0,IF(AS$479&gt;(INDEX($D$477:$W$477,1,$C513)+$C513),INDEX($D$491:$W$491,,$C513)-SUM($D513:AR513),INDEX($D$491:$W$491,,$C513)/INDEX($D$477:$W$477,1,$C513))))</f>
        <v>0</v>
      </c>
      <c r="AT513" s="2">
        <f>IF($F$474="n/a",0,IF(AT$479&lt;=$C513,0,IF(AT$479&gt;(INDEX($D$477:$W$477,1,$C513)+$C513),INDEX($D$491:$W$491,,$C513)-SUM($D513:AS513),INDEX($D$491:$W$491,,$C513)/INDEX($D$477:$W$477,1,$C513))))</f>
        <v>0</v>
      </c>
      <c r="AU513" s="2">
        <f>IF($F$474="n/a",0,IF(AU$479&lt;=$C513,0,IF(AU$479&gt;(INDEX($D$477:$W$477,1,$C513)+$C513),INDEX($D$491:$W$491,,$C513)-SUM($D513:AT513),INDEX($D$491:$W$491,,$C513)/INDEX($D$477:$W$477,1,$C513))))</f>
        <v>0</v>
      </c>
      <c r="AV513" s="2">
        <f>IF($F$474="n/a",0,IF(AV$479&lt;=$C513,0,IF(AV$479&gt;(INDEX($D$477:$W$477,1,$C513)+$C513),INDEX($D$491:$W$491,,$C513)-SUM($D513:AU513),INDEX($D$491:$W$491,,$C513)/INDEX($D$477:$W$477,1,$C513))))</f>
        <v>0</v>
      </c>
      <c r="AW513" s="2">
        <f>IF($F$474="n/a",0,IF(AW$479&lt;=$C513,0,IF(AW$479&gt;(INDEX($D$477:$W$477,1,$C513)+$C513),INDEX($D$491:$W$491,,$C513)-SUM($D513:AV513),INDEX($D$491:$W$491,,$C513)/INDEX($D$477:$W$477,1,$C513))))</f>
        <v>0</v>
      </c>
      <c r="AX513" s="2">
        <f>IF($F$474="n/a",0,IF(AX$479&lt;=$C513,0,IF(AX$479&gt;(INDEX($D$477:$W$477,1,$C513)+$C513),INDEX($D$491:$W$491,,$C513)-SUM($D513:AW513),INDEX($D$491:$W$491,,$C513)/INDEX($D$477:$W$477,1,$C513))))</f>
        <v>0</v>
      </c>
      <c r="AY513" s="2">
        <f>IF($F$474="n/a",0,IF(AY$479&lt;=$C513,0,IF(AY$479&gt;(INDEX($D$477:$W$477,1,$C513)+$C513),INDEX($D$491:$W$491,,$C513)-SUM($D513:AX513),INDEX($D$491:$W$491,,$C513)/INDEX($D$477:$W$477,1,$C513))))</f>
        <v>0</v>
      </c>
      <c r="AZ513" s="2">
        <f>IF($F$474="n/a",0,IF(AZ$479&lt;=$C513,0,IF(AZ$479&gt;(INDEX($D$477:$W$477,1,$C513)+$C513),INDEX($D$491:$W$491,,$C513)-SUM($D513:AY513),INDEX($D$491:$W$491,,$C513)/INDEX($D$477:$W$477,1,$C513))))</f>
        <v>0</v>
      </c>
      <c r="BA513" s="2">
        <f>IF($F$474="n/a",0,IF(BA$479&lt;=$C513,0,IF(BA$479&gt;(INDEX($D$477:$W$477,1,$C513)+$C513),INDEX($D$491:$W$491,,$C513)-SUM($D513:AZ513),INDEX($D$491:$W$491,,$C513)/INDEX($D$477:$W$477,1,$C513))))</f>
        <v>0</v>
      </c>
      <c r="BB513" s="2">
        <f>IF($F$474="n/a",0,IF(BB$479&lt;=$C513,0,IF(BB$479&gt;(INDEX($D$477:$W$477,1,$C513)+$C513),INDEX($D$491:$W$491,,$C513)-SUM($D513:BA513),INDEX($D$491:$W$491,,$C513)/INDEX($D$477:$W$477,1,$C513))))</f>
        <v>0</v>
      </c>
      <c r="BC513" s="2">
        <f>IF($F$474="n/a",0,IF(BC$479&lt;=$C513,0,IF(BC$479&gt;(INDEX($D$477:$W$477,1,$C513)+$C513),INDEX($D$491:$W$491,,$C513)-SUM($D513:BB513),INDEX($D$491:$W$491,,$C513)/INDEX($D$477:$W$477,1,$C513))))</f>
        <v>0</v>
      </c>
      <c r="BD513" s="2">
        <f>IF($F$474="n/a",0,IF(BD$479&lt;=$C513,0,IF(BD$479&gt;(INDEX($D$477:$W$477,1,$C513)+$C513),INDEX($D$491:$W$491,,$C513)-SUM($D513:BC513),INDEX($D$491:$W$491,,$C513)/INDEX($D$477:$W$477,1,$C513))))</f>
        <v>0</v>
      </c>
      <c r="BE513" s="2">
        <f>IF($F$474="n/a",0,IF(BE$479&lt;=$C513,0,IF(BE$479&gt;(INDEX($D$477:$W$477,1,$C513)+$C513),INDEX($D$491:$W$491,,$C513)-SUM($D513:BD513),INDEX($D$491:$W$491,,$C513)/INDEX($D$477:$W$477,1,$C513))))</f>
        <v>0</v>
      </c>
      <c r="BF513" s="2">
        <f>IF($F$474="n/a",0,IF(BF$479&lt;=$C513,0,IF(BF$479&gt;(INDEX($D$477:$W$477,1,$C513)+$C513),INDEX($D$491:$W$491,,$C513)-SUM($D513:BE513),INDEX($D$491:$W$491,,$C513)/INDEX($D$477:$W$477,1,$C513))))</f>
        <v>0</v>
      </c>
      <c r="BG513" s="2">
        <f>IF($F$474="n/a",0,IF(BG$479&lt;=$C513,0,IF(BG$479&gt;(INDEX($D$477:$W$477,1,$C513)+$C513),INDEX($D$491:$W$491,,$C513)-SUM($D513:BF513),INDEX($D$491:$W$491,,$C513)/INDEX($D$477:$W$477,1,$C513))))</f>
        <v>0</v>
      </c>
      <c r="BH513" s="2">
        <f>IF($F$474="n/a",0,IF(BH$479&lt;=$C513,0,IF(BH$479&gt;(INDEX($D$477:$W$477,1,$C513)+$C513),INDEX($D$491:$W$491,,$C513)-SUM($D513:BG513),INDEX($D$491:$W$491,,$C513)/INDEX($D$477:$W$477,1,$C513))))</f>
        <v>0</v>
      </c>
      <c r="BI513" s="2">
        <f>IF($F$474="n/a",0,IF(BI$479&lt;=$C513,0,IF(BI$479&gt;(INDEX($D$477:$W$477,1,$C513)+$C513),INDEX($D$491:$W$491,,$C513)-SUM($D513:BH513),INDEX($D$491:$W$491,,$C513)/INDEX($D$477:$W$477,1,$C513))))</f>
        <v>0</v>
      </c>
      <c r="BJ513" s="2">
        <f>IF($F$474="n/a",0,IF(BJ$479&lt;=$C513,0,IF(BJ$479&gt;(INDEX($D$477:$W$477,1,$C513)+$C513),INDEX($D$491:$W$491,,$C513)-SUM($D513:BI513),INDEX($D$491:$W$491,,$C513)/INDEX($D$477:$W$477,1,$C513))))</f>
        <v>0</v>
      </c>
      <c r="BK513" s="2">
        <f>IF($F$474="n/a",0,IF(BK$479&lt;=$C513,0,IF(BK$479&gt;(INDEX($D$477:$W$477,1,$C513)+$C513),INDEX($D$491:$W$491,,$C513)-SUM($D513:BJ513),INDEX($D$491:$W$491,,$C513)/INDEX($D$477:$W$477,1,$C513))))</f>
        <v>0</v>
      </c>
      <c r="BL513" s="2">
        <f>IF($F$474="n/a",0,IF(BL$479&lt;=$C513,0,IF(BL$479&gt;(INDEX($D$477:$W$477,1,$C513)+$C513),INDEX($D$491:$W$491,,$C513)-SUM($D513:BK513),INDEX($D$491:$W$491,,$C513)/INDEX($D$477:$W$477,1,$C513))))</f>
        <v>0</v>
      </c>
      <c r="BM513" s="2">
        <f>IF($F$474="n/a",0,IF(BM$479&lt;=$C513,0,IF(BM$479&gt;(INDEX($D$477:$W$477,1,$C513)+$C513),INDEX($D$491:$W$491,,$C513)-SUM($D513:BL513),INDEX($D$491:$W$491,,$C513)/INDEX($D$477:$W$477,1,$C513))))</f>
        <v>0</v>
      </c>
      <c r="BN513" s="2">
        <f>IF($F$474="n/a",0,IF(BN$479&lt;=$C513,0,IF(BN$479&gt;(INDEX($D$477:$W$477,1,$C513)+$C513),INDEX($D$491:$W$491,,$C513)-SUM($D513:BM513),INDEX($D$491:$W$491,,$C513)/INDEX($D$477:$W$477,1,$C513))))</f>
        <v>0</v>
      </c>
      <c r="BO513" s="2">
        <f>IF($F$474="n/a",0,IF(BO$479&lt;=$C513,0,IF(BO$479&gt;(INDEX($D$477:$W$477,1,$C513)+$C513),INDEX($D$491:$W$491,,$C513)-SUM($D513:BN513),INDEX($D$491:$W$491,,$C513)/INDEX($D$477:$W$477,1,$C513))))</f>
        <v>0</v>
      </c>
      <c r="BP513" s="2">
        <f>IF($F$474="n/a",0,IF(BP$479&lt;=$C513,0,IF(BP$479&gt;(INDEX($D$477:$W$477,1,$C513)+$C513),INDEX($D$491:$W$491,,$C513)-SUM($D513:BO513),INDEX($D$491:$W$491,,$C513)/INDEX($D$477:$W$477,1,$C513))))</f>
        <v>0</v>
      </c>
      <c r="BQ513" s="2">
        <f>IF($F$474="n/a",0,IF(BQ$479&lt;=$C513,0,IF(BQ$479&gt;(INDEX($D$477:$W$477,1,$C513)+$C513),INDEX($D$491:$W$491,,$C513)-SUM($D513:BP513),INDEX($D$491:$W$491,,$C513)/INDEX($D$477:$W$477,1,$C513))))</f>
        <v>0</v>
      </c>
      <c r="BR513" s="2">
        <f>IF($F$474="n/a",0,IF(BR$479&lt;=$C513,0,IF(BR$479&gt;(INDEX($D$477:$W$477,1,$C513)+$C513),INDEX($D$491:$W$491,,$C513)-SUM($D513:BQ513),INDEX($D$491:$W$491,,$C513)/INDEX($D$477:$W$477,1,$C513))))</f>
        <v>0</v>
      </c>
      <c r="BS513" s="2">
        <f>IF($F$474="n/a",0,IF(BS$479&lt;=$C513,0,IF(BS$479&gt;(INDEX($D$477:$W$477,1,$C513)+$C513),INDEX($D$491:$W$491,,$C513)-SUM($D513:BR513),INDEX($D$491:$W$491,,$C513)/INDEX($D$477:$W$477,1,$C513))))</f>
        <v>0</v>
      </c>
    </row>
    <row r="514" spans="2:71">
      <c r="B514" s="24"/>
      <c r="C514" s="24"/>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2:71">
      <c r="B515" t="s">
        <v>26</v>
      </c>
      <c r="D515" s="2">
        <f>SUM(D494:D513)</f>
        <v>0</v>
      </c>
      <c r="E515" s="2">
        <f t="shared" ref="E515:BP515" si="291">SUM(E494:E513)</f>
        <v>0</v>
      </c>
      <c r="F515" s="2">
        <f t="shared" si="291"/>
        <v>0</v>
      </c>
      <c r="G515" s="2">
        <f t="shared" si="291"/>
        <v>0</v>
      </c>
      <c r="H515" s="2">
        <f t="shared" si="291"/>
        <v>0</v>
      </c>
      <c r="I515" s="2">
        <f t="shared" si="291"/>
        <v>0</v>
      </c>
      <c r="J515" s="2">
        <f t="shared" si="291"/>
        <v>0</v>
      </c>
      <c r="K515" s="2">
        <f t="shared" si="291"/>
        <v>0</v>
      </c>
      <c r="L515" s="2">
        <f t="shared" si="291"/>
        <v>0</v>
      </c>
      <c r="M515" s="2">
        <f t="shared" si="291"/>
        <v>0</v>
      </c>
      <c r="N515" s="2">
        <f t="shared" si="291"/>
        <v>0</v>
      </c>
      <c r="O515" s="2">
        <f t="shared" si="291"/>
        <v>0</v>
      </c>
      <c r="P515" s="2">
        <f t="shared" si="291"/>
        <v>0</v>
      </c>
      <c r="Q515" s="2">
        <f t="shared" si="291"/>
        <v>0</v>
      </c>
      <c r="R515" s="2">
        <f t="shared" si="291"/>
        <v>0</v>
      </c>
      <c r="S515" s="2">
        <f t="shared" si="291"/>
        <v>0</v>
      </c>
      <c r="T515" s="2">
        <f t="shared" si="291"/>
        <v>0</v>
      </c>
      <c r="U515" s="2">
        <f t="shared" si="291"/>
        <v>0</v>
      </c>
      <c r="V515" s="2">
        <f t="shared" si="291"/>
        <v>0</v>
      </c>
      <c r="W515" s="2">
        <f t="shared" si="291"/>
        <v>0</v>
      </c>
      <c r="X515" s="2">
        <f t="shared" si="291"/>
        <v>0</v>
      </c>
      <c r="Y515" s="2">
        <f t="shared" si="291"/>
        <v>0</v>
      </c>
      <c r="Z515" s="2">
        <f t="shared" si="291"/>
        <v>0</v>
      </c>
      <c r="AA515" s="2">
        <f t="shared" si="291"/>
        <v>0</v>
      </c>
      <c r="AB515" s="2">
        <f t="shared" si="291"/>
        <v>0</v>
      </c>
      <c r="AC515" s="2">
        <f t="shared" si="291"/>
        <v>0</v>
      </c>
      <c r="AD515" s="2">
        <f t="shared" si="291"/>
        <v>0</v>
      </c>
      <c r="AE515" s="2">
        <f t="shared" si="291"/>
        <v>0</v>
      </c>
      <c r="AF515" s="2">
        <f t="shared" si="291"/>
        <v>0</v>
      </c>
      <c r="AG515" s="2">
        <f t="shared" si="291"/>
        <v>0</v>
      </c>
      <c r="AH515" s="2">
        <f t="shared" si="291"/>
        <v>0</v>
      </c>
      <c r="AI515" s="2">
        <f t="shared" si="291"/>
        <v>0</v>
      </c>
      <c r="AJ515" s="2">
        <f t="shared" si="291"/>
        <v>0</v>
      </c>
      <c r="AK515" s="2">
        <f t="shared" si="291"/>
        <v>0</v>
      </c>
      <c r="AL515" s="2">
        <f t="shared" si="291"/>
        <v>0</v>
      </c>
      <c r="AM515" s="2">
        <f t="shared" si="291"/>
        <v>0</v>
      </c>
      <c r="AN515" s="2">
        <f t="shared" si="291"/>
        <v>0</v>
      </c>
      <c r="AO515" s="2">
        <f t="shared" si="291"/>
        <v>0</v>
      </c>
      <c r="AP515" s="2">
        <f t="shared" si="291"/>
        <v>0</v>
      </c>
      <c r="AQ515" s="2">
        <f t="shared" si="291"/>
        <v>0</v>
      </c>
      <c r="AR515" s="2">
        <f t="shared" si="291"/>
        <v>0</v>
      </c>
      <c r="AS515" s="2">
        <f t="shared" si="291"/>
        <v>0</v>
      </c>
      <c r="AT515" s="2">
        <f t="shared" si="291"/>
        <v>0</v>
      </c>
      <c r="AU515" s="2">
        <f t="shared" si="291"/>
        <v>0</v>
      </c>
      <c r="AV515" s="2">
        <f t="shared" si="291"/>
        <v>0</v>
      </c>
      <c r="AW515" s="2">
        <f t="shared" si="291"/>
        <v>0</v>
      </c>
      <c r="AX515" s="2">
        <f t="shared" si="291"/>
        <v>0</v>
      </c>
      <c r="AY515" s="2">
        <f t="shared" si="291"/>
        <v>0</v>
      </c>
      <c r="AZ515" s="2">
        <f t="shared" si="291"/>
        <v>0</v>
      </c>
      <c r="BA515" s="2">
        <f t="shared" si="291"/>
        <v>0</v>
      </c>
      <c r="BB515" s="2">
        <f t="shared" si="291"/>
        <v>0</v>
      </c>
      <c r="BC515" s="2">
        <f t="shared" si="291"/>
        <v>0</v>
      </c>
      <c r="BD515" s="2">
        <f t="shared" si="291"/>
        <v>0</v>
      </c>
      <c r="BE515" s="2">
        <f t="shared" si="291"/>
        <v>0</v>
      </c>
      <c r="BF515" s="2">
        <f t="shared" si="291"/>
        <v>0</v>
      </c>
      <c r="BG515" s="2">
        <f t="shared" si="291"/>
        <v>0</v>
      </c>
      <c r="BH515" s="2">
        <f t="shared" si="291"/>
        <v>0</v>
      </c>
      <c r="BI515" s="2">
        <f t="shared" si="291"/>
        <v>0</v>
      </c>
      <c r="BJ515" s="2">
        <f t="shared" si="291"/>
        <v>0</v>
      </c>
      <c r="BK515" s="2">
        <f t="shared" si="291"/>
        <v>0</v>
      </c>
      <c r="BL515" s="2">
        <f t="shared" si="291"/>
        <v>0</v>
      </c>
      <c r="BM515" s="2">
        <f t="shared" si="291"/>
        <v>0</v>
      </c>
      <c r="BN515" s="2">
        <f t="shared" si="291"/>
        <v>0</v>
      </c>
      <c r="BO515" s="2">
        <f t="shared" si="291"/>
        <v>0</v>
      </c>
      <c r="BP515" s="2">
        <f t="shared" si="291"/>
        <v>0</v>
      </c>
      <c r="BQ515" s="2">
        <f t="shared" ref="BQ515:BS515" si="292">SUM(BQ494:BQ513)</f>
        <v>0</v>
      </c>
      <c r="BR515" s="2">
        <f t="shared" si="292"/>
        <v>0</v>
      </c>
      <c r="BS515" s="2">
        <f t="shared" si="292"/>
        <v>0</v>
      </c>
    </row>
    <row r="516" spans="2:71">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2:71">
      <c r="B517" t="s">
        <v>24</v>
      </c>
      <c r="D517" s="2">
        <f t="shared" ref="D517:AI517" si="293">D482+D515</f>
        <v>0</v>
      </c>
      <c r="E517" s="2">
        <f t="shared" si="293"/>
        <v>0</v>
      </c>
      <c r="F517" s="2">
        <f t="shared" si="293"/>
        <v>0</v>
      </c>
      <c r="G517" s="2">
        <f t="shared" si="293"/>
        <v>0</v>
      </c>
      <c r="H517" s="2">
        <f t="shared" si="293"/>
        <v>0</v>
      </c>
      <c r="I517" s="2">
        <f t="shared" si="293"/>
        <v>0</v>
      </c>
      <c r="J517" s="2">
        <f t="shared" si="293"/>
        <v>0</v>
      </c>
      <c r="K517" s="2">
        <f t="shared" si="293"/>
        <v>0</v>
      </c>
      <c r="L517" s="2">
        <f t="shared" si="293"/>
        <v>0</v>
      </c>
      <c r="M517" s="2">
        <f t="shared" si="293"/>
        <v>0</v>
      </c>
      <c r="N517" s="2">
        <f t="shared" si="293"/>
        <v>0</v>
      </c>
      <c r="O517" s="2">
        <f t="shared" si="293"/>
        <v>0</v>
      </c>
      <c r="P517" s="2">
        <f t="shared" si="293"/>
        <v>0</v>
      </c>
      <c r="Q517" s="2">
        <f t="shared" si="293"/>
        <v>0</v>
      </c>
      <c r="R517" s="2">
        <f t="shared" si="293"/>
        <v>0</v>
      </c>
      <c r="S517" s="2">
        <f t="shared" si="293"/>
        <v>0</v>
      </c>
      <c r="T517" s="2">
        <f t="shared" si="293"/>
        <v>0</v>
      </c>
      <c r="U517" s="2">
        <f t="shared" si="293"/>
        <v>0</v>
      </c>
      <c r="V517" s="2">
        <f t="shared" si="293"/>
        <v>0</v>
      </c>
      <c r="W517" s="2">
        <f t="shared" si="293"/>
        <v>0</v>
      </c>
      <c r="X517" s="2">
        <f t="shared" si="293"/>
        <v>0</v>
      </c>
      <c r="Y517" s="2">
        <f t="shared" si="293"/>
        <v>0</v>
      </c>
      <c r="Z517" s="2">
        <f t="shared" si="293"/>
        <v>0</v>
      </c>
      <c r="AA517" s="2">
        <f t="shared" si="293"/>
        <v>0</v>
      </c>
      <c r="AB517" s="2">
        <f t="shared" si="293"/>
        <v>0</v>
      </c>
      <c r="AC517" s="2">
        <f t="shared" si="293"/>
        <v>0</v>
      </c>
      <c r="AD517" s="2">
        <f t="shared" si="293"/>
        <v>0</v>
      </c>
      <c r="AE517" s="2">
        <f t="shared" si="293"/>
        <v>0</v>
      </c>
      <c r="AF517" s="2">
        <f t="shared" si="293"/>
        <v>0</v>
      </c>
      <c r="AG517" s="2">
        <f t="shared" si="293"/>
        <v>0</v>
      </c>
      <c r="AH517" s="2">
        <f t="shared" si="293"/>
        <v>0</v>
      </c>
      <c r="AI517" s="2">
        <f t="shared" si="293"/>
        <v>0</v>
      </c>
      <c r="AJ517" s="2">
        <f t="shared" ref="AJ517:BP517" si="294">AJ482+AJ515</f>
        <v>0</v>
      </c>
      <c r="AK517" s="2">
        <f t="shared" si="294"/>
        <v>0</v>
      </c>
      <c r="AL517" s="2">
        <f t="shared" si="294"/>
        <v>0</v>
      </c>
      <c r="AM517" s="2">
        <f t="shared" si="294"/>
        <v>0</v>
      </c>
      <c r="AN517" s="2">
        <f t="shared" si="294"/>
        <v>0</v>
      </c>
      <c r="AO517" s="2">
        <f t="shared" si="294"/>
        <v>0</v>
      </c>
      <c r="AP517" s="2">
        <f t="shared" si="294"/>
        <v>0</v>
      </c>
      <c r="AQ517" s="2">
        <f t="shared" si="294"/>
        <v>0</v>
      </c>
      <c r="AR517" s="2">
        <f t="shared" si="294"/>
        <v>0</v>
      </c>
      <c r="AS517" s="2">
        <f t="shared" si="294"/>
        <v>0</v>
      </c>
      <c r="AT517" s="2">
        <f t="shared" si="294"/>
        <v>0</v>
      </c>
      <c r="AU517" s="2">
        <f t="shared" si="294"/>
        <v>0</v>
      </c>
      <c r="AV517" s="2">
        <f t="shared" si="294"/>
        <v>0</v>
      </c>
      <c r="AW517" s="2">
        <f t="shared" si="294"/>
        <v>0</v>
      </c>
      <c r="AX517" s="2">
        <f t="shared" si="294"/>
        <v>0</v>
      </c>
      <c r="AY517" s="2">
        <f t="shared" si="294"/>
        <v>0</v>
      </c>
      <c r="AZ517" s="2">
        <f t="shared" si="294"/>
        <v>0</v>
      </c>
      <c r="BA517" s="2">
        <f t="shared" si="294"/>
        <v>0</v>
      </c>
      <c r="BB517" s="2">
        <f t="shared" si="294"/>
        <v>0</v>
      </c>
      <c r="BC517" s="2">
        <f t="shared" si="294"/>
        <v>0</v>
      </c>
      <c r="BD517" s="2">
        <f t="shared" si="294"/>
        <v>0</v>
      </c>
      <c r="BE517" s="2">
        <f t="shared" si="294"/>
        <v>0</v>
      </c>
      <c r="BF517" s="2">
        <f t="shared" si="294"/>
        <v>0</v>
      </c>
      <c r="BG517" s="2">
        <f t="shared" si="294"/>
        <v>0</v>
      </c>
      <c r="BH517" s="2">
        <f t="shared" si="294"/>
        <v>0</v>
      </c>
      <c r="BI517" s="2">
        <f t="shared" si="294"/>
        <v>0</v>
      </c>
      <c r="BJ517" s="2">
        <f t="shared" si="294"/>
        <v>0</v>
      </c>
      <c r="BK517" s="2">
        <f t="shared" si="294"/>
        <v>0</v>
      </c>
      <c r="BL517" s="2">
        <f t="shared" si="294"/>
        <v>0</v>
      </c>
      <c r="BM517" s="2">
        <f t="shared" si="294"/>
        <v>0</v>
      </c>
      <c r="BN517" s="2">
        <f t="shared" si="294"/>
        <v>0</v>
      </c>
      <c r="BO517" s="2">
        <f t="shared" si="294"/>
        <v>0</v>
      </c>
      <c r="BP517" s="2">
        <f t="shared" si="294"/>
        <v>0</v>
      </c>
      <c r="BQ517" s="2">
        <f t="shared" ref="BQ517:BS517" si="295">BQ482+BQ515</f>
        <v>0</v>
      </c>
      <c r="BR517" s="2">
        <f t="shared" si="295"/>
        <v>0</v>
      </c>
      <c r="BS517" s="2">
        <f t="shared" si="295"/>
        <v>0</v>
      </c>
    </row>
    <row r="518" spans="2:71">
      <c r="B518" t="s">
        <v>25</v>
      </c>
      <c r="D518" s="2">
        <f>D491-D515</f>
        <v>0</v>
      </c>
      <c r="E518" s="2">
        <f t="shared" ref="E518:AJ518" si="296">E491-E515+D518</f>
        <v>0</v>
      </c>
      <c r="F518" s="2">
        <f t="shared" si="296"/>
        <v>0</v>
      </c>
      <c r="G518" s="2">
        <f t="shared" si="296"/>
        <v>0</v>
      </c>
      <c r="H518" s="2">
        <f t="shared" si="296"/>
        <v>0</v>
      </c>
      <c r="I518" s="2">
        <f t="shared" si="296"/>
        <v>0</v>
      </c>
      <c r="J518" s="2">
        <f t="shared" si="296"/>
        <v>0</v>
      </c>
      <c r="K518" s="2">
        <f t="shared" si="296"/>
        <v>0</v>
      </c>
      <c r="L518" s="2">
        <f t="shared" si="296"/>
        <v>0</v>
      </c>
      <c r="M518" s="2">
        <f t="shared" si="296"/>
        <v>0</v>
      </c>
      <c r="N518" s="2">
        <f t="shared" si="296"/>
        <v>0</v>
      </c>
      <c r="O518" s="2">
        <f t="shared" si="296"/>
        <v>0</v>
      </c>
      <c r="P518" s="2">
        <f t="shared" si="296"/>
        <v>0</v>
      </c>
      <c r="Q518" s="2">
        <f t="shared" si="296"/>
        <v>0</v>
      </c>
      <c r="R518" s="2">
        <f t="shared" si="296"/>
        <v>0</v>
      </c>
      <c r="S518" s="2">
        <f t="shared" si="296"/>
        <v>0</v>
      </c>
      <c r="T518" s="2">
        <f t="shared" si="296"/>
        <v>0</v>
      </c>
      <c r="U518" s="2">
        <f t="shared" si="296"/>
        <v>0</v>
      </c>
      <c r="V518" s="2">
        <f t="shared" si="296"/>
        <v>0</v>
      </c>
      <c r="W518" s="2">
        <f t="shared" si="296"/>
        <v>0</v>
      </c>
      <c r="X518" s="2">
        <f t="shared" si="296"/>
        <v>0</v>
      </c>
      <c r="Y518" s="2">
        <f t="shared" si="296"/>
        <v>0</v>
      </c>
      <c r="Z518" s="2">
        <f t="shared" si="296"/>
        <v>0</v>
      </c>
      <c r="AA518" s="2">
        <f t="shared" si="296"/>
        <v>0</v>
      </c>
      <c r="AB518" s="2">
        <f t="shared" si="296"/>
        <v>0</v>
      </c>
      <c r="AC518" s="2">
        <f t="shared" si="296"/>
        <v>0</v>
      </c>
      <c r="AD518" s="2">
        <f t="shared" si="296"/>
        <v>0</v>
      </c>
      <c r="AE518" s="2">
        <f t="shared" si="296"/>
        <v>0</v>
      </c>
      <c r="AF518" s="2">
        <f t="shared" si="296"/>
        <v>0</v>
      </c>
      <c r="AG518" s="2">
        <f t="shared" si="296"/>
        <v>0</v>
      </c>
      <c r="AH518" s="2">
        <f t="shared" si="296"/>
        <v>0</v>
      </c>
      <c r="AI518" s="2">
        <f t="shared" si="296"/>
        <v>0</v>
      </c>
      <c r="AJ518" s="2">
        <f t="shared" si="296"/>
        <v>0</v>
      </c>
      <c r="AK518" s="2">
        <f t="shared" ref="AK518:BQ518" si="297">AK491-AK515+AJ518</f>
        <v>0</v>
      </c>
      <c r="AL518" s="2">
        <f t="shared" si="297"/>
        <v>0</v>
      </c>
      <c r="AM518" s="2">
        <f t="shared" si="297"/>
        <v>0</v>
      </c>
      <c r="AN518" s="2">
        <f t="shared" si="297"/>
        <v>0</v>
      </c>
      <c r="AO518" s="2">
        <f t="shared" si="297"/>
        <v>0</v>
      </c>
      <c r="AP518" s="2">
        <f t="shared" si="297"/>
        <v>0</v>
      </c>
      <c r="AQ518" s="2">
        <f t="shared" si="297"/>
        <v>0</v>
      </c>
      <c r="AR518" s="2">
        <f t="shared" si="297"/>
        <v>0</v>
      </c>
      <c r="AS518" s="2">
        <f t="shared" si="297"/>
        <v>0</v>
      </c>
      <c r="AT518" s="2">
        <f t="shared" si="297"/>
        <v>0</v>
      </c>
      <c r="AU518" s="2">
        <f t="shared" si="297"/>
        <v>0</v>
      </c>
      <c r="AV518" s="2">
        <f t="shared" si="297"/>
        <v>0</v>
      </c>
      <c r="AW518" s="2">
        <f t="shared" si="297"/>
        <v>0</v>
      </c>
      <c r="AX518" s="2">
        <f t="shared" si="297"/>
        <v>0</v>
      </c>
      <c r="AY518" s="2">
        <f t="shared" si="297"/>
        <v>0</v>
      </c>
      <c r="AZ518" s="2">
        <f t="shared" si="297"/>
        <v>0</v>
      </c>
      <c r="BA518" s="2">
        <f t="shared" si="297"/>
        <v>0</v>
      </c>
      <c r="BB518" s="2">
        <f t="shared" si="297"/>
        <v>0</v>
      </c>
      <c r="BC518" s="2">
        <f t="shared" si="297"/>
        <v>0</v>
      </c>
      <c r="BD518" s="2">
        <f t="shared" si="297"/>
        <v>0</v>
      </c>
      <c r="BE518" s="2">
        <f t="shared" si="297"/>
        <v>0</v>
      </c>
      <c r="BF518" s="2">
        <f t="shared" si="297"/>
        <v>0</v>
      </c>
      <c r="BG518" s="2">
        <f t="shared" si="297"/>
        <v>0</v>
      </c>
      <c r="BH518" s="2">
        <f t="shared" si="297"/>
        <v>0</v>
      </c>
      <c r="BI518" s="2">
        <f t="shared" si="297"/>
        <v>0</v>
      </c>
      <c r="BJ518" s="2">
        <f t="shared" si="297"/>
        <v>0</v>
      </c>
      <c r="BK518" s="2">
        <f t="shared" si="297"/>
        <v>0</v>
      </c>
      <c r="BL518" s="2">
        <f t="shared" si="297"/>
        <v>0</v>
      </c>
      <c r="BM518" s="2">
        <f t="shared" si="297"/>
        <v>0</v>
      </c>
      <c r="BN518" s="2">
        <f t="shared" si="297"/>
        <v>0</v>
      </c>
      <c r="BO518" s="2">
        <f t="shared" si="297"/>
        <v>0</v>
      </c>
      <c r="BP518" s="2">
        <f t="shared" si="297"/>
        <v>0</v>
      </c>
      <c r="BQ518" s="2">
        <f t="shared" si="297"/>
        <v>0</v>
      </c>
      <c r="BR518" s="2">
        <f t="shared" ref="BR518" si="298">BR491-BR515+BQ518</f>
        <v>0</v>
      </c>
      <c r="BS518" s="2">
        <f t="shared" ref="BS518" si="299">BS491-BS515+BR518</f>
        <v>0</v>
      </c>
    </row>
    <row r="519" spans="2:71">
      <c r="B519" t="s">
        <v>27</v>
      </c>
      <c r="D519" s="2">
        <f t="shared" ref="D519:AI519" si="300">D488+D518</f>
        <v>0</v>
      </c>
      <c r="E519" s="2">
        <f t="shared" si="300"/>
        <v>0</v>
      </c>
      <c r="F519" s="2">
        <f t="shared" si="300"/>
        <v>0</v>
      </c>
      <c r="G519" s="2">
        <f t="shared" si="300"/>
        <v>0</v>
      </c>
      <c r="H519" s="2">
        <f t="shared" si="300"/>
        <v>0</v>
      </c>
      <c r="I519" s="2">
        <f t="shared" si="300"/>
        <v>0</v>
      </c>
      <c r="J519" s="2">
        <f t="shared" si="300"/>
        <v>0</v>
      </c>
      <c r="K519" s="2">
        <f t="shared" si="300"/>
        <v>0</v>
      </c>
      <c r="L519" s="2">
        <f t="shared" si="300"/>
        <v>0</v>
      </c>
      <c r="M519" s="2">
        <f t="shared" si="300"/>
        <v>0</v>
      </c>
      <c r="N519" s="2">
        <f t="shared" si="300"/>
        <v>0</v>
      </c>
      <c r="O519" s="2">
        <f t="shared" si="300"/>
        <v>0</v>
      </c>
      <c r="P519" s="2">
        <f t="shared" si="300"/>
        <v>0</v>
      </c>
      <c r="Q519" s="2">
        <f t="shared" si="300"/>
        <v>0</v>
      </c>
      <c r="R519" s="2">
        <f t="shared" si="300"/>
        <v>0</v>
      </c>
      <c r="S519" s="2">
        <f t="shared" si="300"/>
        <v>0</v>
      </c>
      <c r="T519" s="2">
        <f t="shared" si="300"/>
        <v>0</v>
      </c>
      <c r="U519" s="2">
        <f t="shared" si="300"/>
        <v>0</v>
      </c>
      <c r="V519" s="2">
        <f t="shared" si="300"/>
        <v>0</v>
      </c>
      <c r="W519" s="2">
        <f t="shared" si="300"/>
        <v>0</v>
      </c>
      <c r="X519" s="2">
        <f t="shared" si="300"/>
        <v>0</v>
      </c>
      <c r="Y519" s="2">
        <f t="shared" si="300"/>
        <v>0</v>
      </c>
      <c r="Z519" s="2">
        <f t="shared" si="300"/>
        <v>0</v>
      </c>
      <c r="AA519" s="2">
        <f t="shared" si="300"/>
        <v>0</v>
      </c>
      <c r="AB519" s="2">
        <f t="shared" si="300"/>
        <v>0</v>
      </c>
      <c r="AC519" s="2">
        <f t="shared" si="300"/>
        <v>0</v>
      </c>
      <c r="AD519" s="2">
        <f t="shared" si="300"/>
        <v>0</v>
      </c>
      <c r="AE519" s="2">
        <f t="shared" si="300"/>
        <v>0</v>
      </c>
      <c r="AF519" s="2">
        <f t="shared" si="300"/>
        <v>0</v>
      </c>
      <c r="AG519" s="2">
        <f t="shared" si="300"/>
        <v>0</v>
      </c>
      <c r="AH519" s="2">
        <f t="shared" si="300"/>
        <v>0</v>
      </c>
      <c r="AI519" s="2">
        <f t="shared" si="300"/>
        <v>0</v>
      </c>
      <c r="AJ519" s="2">
        <f t="shared" ref="AJ519:BO519" si="301">AJ488+AJ518</f>
        <v>0</v>
      </c>
      <c r="AK519" s="2">
        <f t="shared" si="301"/>
        <v>0</v>
      </c>
      <c r="AL519" s="2">
        <f t="shared" si="301"/>
        <v>0</v>
      </c>
      <c r="AM519" s="2">
        <f t="shared" si="301"/>
        <v>0</v>
      </c>
      <c r="AN519" s="2">
        <f t="shared" si="301"/>
        <v>0</v>
      </c>
      <c r="AO519" s="2">
        <f t="shared" si="301"/>
        <v>0</v>
      </c>
      <c r="AP519" s="2">
        <f t="shared" si="301"/>
        <v>0</v>
      </c>
      <c r="AQ519" s="2">
        <f t="shared" si="301"/>
        <v>0</v>
      </c>
      <c r="AR519" s="2">
        <f t="shared" si="301"/>
        <v>0</v>
      </c>
      <c r="AS519" s="2">
        <f t="shared" si="301"/>
        <v>0</v>
      </c>
      <c r="AT519" s="2">
        <f t="shared" si="301"/>
        <v>0</v>
      </c>
      <c r="AU519" s="2">
        <f t="shared" si="301"/>
        <v>0</v>
      </c>
      <c r="AV519" s="2">
        <f t="shared" si="301"/>
        <v>0</v>
      </c>
      <c r="AW519" s="2">
        <f t="shared" si="301"/>
        <v>0</v>
      </c>
      <c r="AX519" s="2">
        <f t="shared" si="301"/>
        <v>0</v>
      </c>
      <c r="AY519" s="2">
        <f t="shared" si="301"/>
        <v>0</v>
      </c>
      <c r="AZ519" s="2">
        <f t="shared" si="301"/>
        <v>0</v>
      </c>
      <c r="BA519" s="2">
        <f t="shared" si="301"/>
        <v>0</v>
      </c>
      <c r="BB519" s="2">
        <f t="shared" si="301"/>
        <v>0</v>
      </c>
      <c r="BC519" s="2">
        <f t="shared" si="301"/>
        <v>0</v>
      </c>
      <c r="BD519" s="2">
        <f t="shared" si="301"/>
        <v>0</v>
      </c>
      <c r="BE519" s="2">
        <f t="shared" si="301"/>
        <v>0</v>
      </c>
      <c r="BF519" s="2">
        <f t="shared" si="301"/>
        <v>0</v>
      </c>
      <c r="BG519" s="2">
        <f t="shared" si="301"/>
        <v>0</v>
      </c>
      <c r="BH519" s="2">
        <f t="shared" si="301"/>
        <v>0</v>
      </c>
      <c r="BI519" s="2">
        <f t="shared" si="301"/>
        <v>0</v>
      </c>
      <c r="BJ519" s="2">
        <f t="shared" si="301"/>
        <v>0</v>
      </c>
      <c r="BK519" s="2">
        <f t="shared" si="301"/>
        <v>0</v>
      </c>
      <c r="BL519" s="2">
        <f t="shared" si="301"/>
        <v>0</v>
      </c>
      <c r="BM519" s="2">
        <f t="shared" si="301"/>
        <v>0</v>
      </c>
      <c r="BN519" s="2">
        <f t="shared" si="301"/>
        <v>0</v>
      </c>
      <c r="BO519" s="2">
        <f t="shared" si="301"/>
        <v>0</v>
      </c>
      <c r="BP519" s="2">
        <f t="shared" ref="BP519:BQ519" si="302">BP488+BP518</f>
        <v>0</v>
      </c>
      <c r="BQ519" s="2">
        <f t="shared" si="302"/>
        <v>0</v>
      </c>
      <c r="BR519" s="2">
        <f t="shared" ref="BR519:BS519" si="303">BR488+BR518</f>
        <v>0</v>
      </c>
      <c r="BS519" s="2">
        <f t="shared" si="303"/>
        <v>0</v>
      </c>
    </row>
    <row r="522" spans="2:71" s="3" customFormat="1">
      <c r="B522" s="3" t="s">
        <v>69</v>
      </c>
    </row>
    <row r="523" spans="2:71">
      <c r="N523" s="125"/>
      <c r="O523" s="202"/>
    </row>
    <row r="524" spans="2:71">
      <c r="D524" s="1">
        <v>2011</v>
      </c>
      <c r="E524" s="1">
        <v>2012</v>
      </c>
      <c r="F524" s="1">
        <v>2013</v>
      </c>
      <c r="G524" s="1">
        <v>2014</v>
      </c>
      <c r="H524" s="1">
        <v>2015</v>
      </c>
      <c r="I524" s="1">
        <v>2016</v>
      </c>
      <c r="J524" s="1">
        <v>2017</v>
      </c>
      <c r="K524" s="1">
        <v>2018</v>
      </c>
      <c r="L524" s="1">
        <v>2019</v>
      </c>
      <c r="M524" s="1">
        <v>2020</v>
      </c>
      <c r="N524" s="1">
        <v>2021</v>
      </c>
      <c r="O524" s="1">
        <v>2022</v>
      </c>
      <c r="P524" s="1">
        <v>2023</v>
      </c>
      <c r="Q524" s="1">
        <v>2024</v>
      </c>
      <c r="R524" s="1">
        <v>2025</v>
      </c>
      <c r="S524" s="1">
        <v>2026</v>
      </c>
      <c r="T524" s="1">
        <v>2027</v>
      </c>
      <c r="U524" s="1">
        <v>2028</v>
      </c>
      <c r="V524" s="1">
        <v>2029</v>
      </c>
      <c r="W524" s="1">
        <v>2030</v>
      </c>
      <c r="X524" s="1">
        <v>2031</v>
      </c>
      <c r="Y524" s="1">
        <v>2032</v>
      </c>
      <c r="Z524" s="1">
        <v>2033</v>
      </c>
      <c r="AA524" s="1">
        <v>2034</v>
      </c>
      <c r="AB524" s="1">
        <v>2035</v>
      </c>
      <c r="AC524" s="1">
        <v>2036</v>
      </c>
      <c r="AD524" s="1">
        <v>2037</v>
      </c>
      <c r="AE524" s="1">
        <v>2038</v>
      </c>
      <c r="AF524" s="1">
        <v>2039</v>
      </c>
      <c r="AG524" s="1">
        <v>2040</v>
      </c>
      <c r="AH524" s="1">
        <v>2041</v>
      </c>
      <c r="AI524" s="1">
        <v>2042</v>
      </c>
      <c r="AJ524" s="1">
        <v>2043</v>
      </c>
      <c r="AK524" s="1">
        <v>2044</v>
      </c>
      <c r="AL524" s="1">
        <v>2045</v>
      </c>
      <c r="AM524" s="1">
        <v>2046</v>
      </c>
      <c r="AN524" s="1">
        <v>2047</v>
      </c>
      <c r="AO524" s="1">
        <v>2048</v>
      </c>
      <c r="AP524" s="1">
        <v>2049</v>
      </c>
      <c r="AQ524" s="1">
        <v>2050</v>
      </c>
      <c r="AR524" s="1">
        <v>2051</v>
      </c>
      <c r="AS524" s="1">
        <v>2052</v>
      </c>
      <c r="AT524" s="1">
        <v>2053</v>
      </c>
      <c r="AU524" s="1">
        <v>2054</v>
      </c>
      <c r="AV524" s="1">
        <v>2055</v>
      </c>
      <c r="AW524" s="1">
        <v>2056</v>
      </c>
      <c r="AX524" s="1">
        <v>2057</v>
      </c>
      <c r="AY524" s="1">
        <v>2058</v>
      </c>
      <c r="AZ524" s="1">
        <v>2059</v>
      </c>
      <c r="BA524" s="1">
        <v>2060</v>
      </c>
      <c r="BB524" s="1">
        <v>2061</v>
      </c>
      <c r="BC524" s="1">
        <v>2062</v>
      </c>
      <c r="BD524" s="1">
        <v>2063</v>
      </c>
      <c r="BE524" s="1">
        <v>2064</v>
      </c>
      <c r="BF524" s="1">
        <v>2065</v>
      </c>
      <c r="BG524" s="1">
        <v>2066</v>
      </c>
      <c r="BH524" s="1">
        <v>2067</v>
      </c>
      <c r="BI524" s="1">
        <v>2068</v>
      </c>
      <c r="BJ524" s="1">
        <v>2069</v>
      </c>
      <c r="BK524" s="1">
        <v>2070</v>
      </c>
      <c r="BL524" s="1">
        <v>2071</v>
      </c>
      <c r="BM524" s="1">
        <v>2072</v>
      </c>
      <c r="BN524" s="1">
        <v>2073</v>
      </c>
      <c r="BO524" s="1">
        <v>2074</v>
      </c>
      <c r="BP524" s="1">
        <v>2075</v>
      </c>
      <c r="BQ524" s="1">
        <v>2076</v>
      </c>
      <c r="BR524" s="1">
        <v>2077</v>
      </c>
      <c r="BS524" s="1">
        <v>2078</v>
      </c>
    </row>
    <row r="526" spans="2:71">
      <c r="B526" t="s">
        <v>64</v>
      </c>
      <c r="D526" s="2">
        <v>0</v>
      </c>
      <c r="E526" s="2">
        <v>0</v>
      </c>
      <c r="F526" s="2">
        <v>0</v>
      </c>
      <c r="G526" s="2">
        <v>0</v>
      </c>
      <c r="H526" s="2">
        <v>0</v>
      </c>
      <c r="I526" s="2">
        <f t="shared" ref="I526:BK526" si="304">H542</f>
        <v>70.874168634143075</v>
      </c>
      <c r="J526" s="2">
        <f t="shared" si="304"/>
        <v>27.646811206020775</v>
      </c>
      <c r="K526" s="2">
        <f t="shared" si="304"/>
        <v>20.735108404515582</v>
      </c>
      <c r="L526" s="2">
        <f t="shared" si="304"/>
        <v>18.411698454360476</v>
      </c>
      <c r="M526" s="2">
        <f t="shared" si="304"/>
        <v>9.2058492271802415</v>
      </c>
      <c r="N526" s="2">
        <f t="shared" si="304"/>
        <v>7.1054273576010019E-15</v>
      </c>
      <c r="O526" s="2">
        <f t="shared" si="304"/>
        <v>161.12636477114086</v>
      </c>
      <c r="P526" s="2">
        <f t="shared" si="304"/>
        <v>109.11482920213139</v>
      </c>
      <c r="Q526" s="2">
        <f t="shared" si="304"/>
        <v>83.363979526248826</v>
      </c>
      <c r="R526" s="2">
        <f t="shared" si="304"/>
        <v>63.600441435871744</v>
      </c>
      <c r="S526" s="2">
        <f t="shared" si="304"/>
        <v>46.785690562317328</v>
      </c>
      <c r="T526" s="2">
        <f t="shared" si="304"/>
        <v>33.194097464977972</v>
      </c>
      <c r="U526" s="2">
        <f t="shared" si="304"/>
        <v>22.049884965992845</v>
      </c>
      <c r="V526" s="2">
        <f t="shared" si="304"/>
        <v>12.529155281666663</v>
      </c>
      <c r="W526" s="2">
        <f t="shared" si="304"/>
        <v>5.1230232193343266</v>
      </c>
      <c r="X526" s="2">
        <f t="shared" si="304"/>
        <v>1.0434718894478445</v>
      </c>
      <c r="Y526" s="2">
        <f t="shared" si="304"/>
        <v>2.2204460492503131E-16</v>
      </c>
      <c r="Z526" s="2">
        <f t="shared" si="304"/>
        <v>2.2204460492503131E-16</v>
      </c>
      <c r="AA526" s="2">
        <f t="shared" si="304"/>
        <v>2.2204460492503131E-16</v>
      </c>
      <c r="AB526" s="2">
        <f t="shared" si="304"/>
        <v>2.2204460492503131E-16</v>
      </c>
      <c r="AC526" s="2">
        <f t="shared" si="304"/>
        <v>2.2204460492503131E-16</v>
      </c>
      <c r="AD526" s="2">
        <f t="shared" si="304"/>
        <v>2.2204460492503131E-16</v>
      </c>
      <c r="AE526" s="2">
        <f t="shared" si="304"/>
        <v>2.2204460492503131E-16</v>
      </c>
      <c r="AF526" s="2">
        <f t="shared" si="304"/>
        <v>2.2204460492503131E-16</v>
      </c>
      <c r="AG526" s="2">
        <f t="shared" si="304"/>
        <v>2.2204460492503131E-16</v>
      </c>
      <c r="AH526" s="2">
        <f t="shared" si="304"/>
        <v>2.2204460492503131E-16</v>
      </c>
      <c r="AI526" s="2">
        <f t="shared" si="304"/>
        <v>2.2204460492503131E-16</v>
      </c>
      <c r="AJ526" s="2">
        <f t="shared" si="304"/>
        <v>2.2204460492503131E-16</v>
      </c>
      <c r="AK526" s="2">
        <f t="shared" si="304"/>
        <v>2.2204460492503131E-16</v>
      </c>
      <c r="AL526" s="2">
        <f t="shared" si="304"/>
        <v>2.2204460492503131E-16</v>
      </c>
      <c r="AM526" s="2">
        <f t="shared" si="304"/>
        <v>2.2204460492503131E-16</v>
      </c>
      <c r="AN526" s="2">
        <f t="shared" si="304"/>
        <v>2.2204460492503131E-16</v>
      </c>
      <c r="AO526" s="2">
        <f t="shared" si="304"/>
        <v>2.2204460492503131E-16</v>
      </c>
      <c r="AP526" s="2">
        <f t="shared" si="304"/>
        <v>2.2204460492503131E-16</v>
      </c>
      <c r="AQ526" s="2">
        <f t="shared" si="304"/>
        <v>2.2204460492503131E-16</v>
      </c>
      <c r="AR526" s="2">
        <f t="shared" si="304"/>
        <v>2.2204460492503131E-16</v>
      </c>
      <c r="AS526" s="2">
        <f t="shared" si="304"/>
        <v>2.2204460492503131E-16</v>
      </c>
      <c r="AT526" s="2">
        <f t="shared" si="304"/>
        <v>2.2204460492503131E-16</v>
      </c>
      <c r="AU526" s="2">
        <f t="shared" si="304"/>
        <v>2.2204460492503131E-16</v>
      </c>
      <c r="AV526" s="2">
        <f t="shared" si="304"/>
        <v>2.2204460492503131E-16</v>
      </c>
      <c r="AW526" s="2">
        <f t="shared" si="304"/>
        <v>2.2204460492503131E-16</v>
      </c>
      <c r="AX526" s="2">
        <f t="shared" si="304"/>
        <v>2.2204460492503131E-16</v>
      </c>
      <c r="AY526" s="2">
        <f t="shared" si="304"/>
        <v>2.2204460492503131E-16</v>
      </c>
      <c r="AZ526" s="2">
        <f t="shared" si="304"/>
        <v>2.2204460492503131E-16</v>
      </c>
      <c r="BA526" s="2">
        <f t="shared" si="304"/>
        <v>2.2204460492503131E-16</v>
      </c>
      <c r="BB526" s="2">
        <f t="shared" si="304"/>
        <v>2.2204460492503131E-16</v>
      </c>
      <c r="BC526" s="2">
        <f t="shared" si="304"/>
        <v>2.2204460492503131E-16</v>
      </c>
      <c r="BD526" s="2">
        <f t="shared" si="304"/>
        <v>2.2204460492503131E-16</v>
      </c>
      <c r="BE526" s="2">
        <f t="shared" si="304"/>
        <v>2.2204460492503131E-16</v>
      </c>
      <c r="BF526" s="2">
        <f t="shared" si="304"/>
        <v>2.2204460492503131E-16</v>
      </c>
      <c r="BG526" s="2">
        <f t="shared" si="304"/>
        <v>2.2204460492503131E-16</v>
      </c>
      <c r="BH526" s="2">
        <f t="shared" si="304"/>
        <v>2.2204460492503131E-16</v>
      </c>
      <c r="BI526" s="2">
        <f t="shared" si="304"/>
        <v>2.2204460492503131E-16</v>
      </c>
      <c r="BJ526" s="2">
        <f t="shared" si="304"/>
        <v>2.2204460492503131E-16</v>
      </c>
      <c r="BK526" s="2">
        <f t="shared" si="304"/>
        <v>2.2204460492503131E-16</v>
      </c>
      <c r="BL526" s="2">
        <f t="shared" ref="BL526" si="305">BK542</f>
        <v>2.2204460492503131E-16</v>
      </c>
      <c r="BM526" s="2">
        <f t="shared" ref="BM526" si="306">BL542</f>
        <v>2.2204460492503131E-16</v>
      </c>
      <c r="BN526" s="2">
        <f t="shared" ref="BN526" si="307">BM542</f>
        <v>2.2204460492503131E-16</v>
      </c>
      <c r="BO526" s="2">
        <f t="shared" ref="BO526" si="308">BN542</f>
        <v>2.2204460492503131E-16</v>
      </c>
      <c r="BP526" s="2">
        <f t="shared" ref="BP526:BQ526" si="309">BO542</f>
        <v>2.2204460492503131E-16</v>
      </c>
      <c r="BQ526" s="2">
        <f t="shared" si="309"/>
        <v>2.2204460492503131E-16</v>
      </c>
      <c r="BR526" s="2">
        <f t="shared" ref="BR526" si="310">BQ542</f>
        <v>2.2204460492503131E-16</v>
      </c>
      <c r="BS526" s="2">
        <f t="shared" ref="BS526" si="311">BR542</f>
        <v>2.2204460492503131E-16</v>
      </c>
    </row>
    <row r="527" spans="2:71">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2:71">
      <c r="B528" t="s">
        <v>63</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2:71">
      <c r="B529" s="24" t="s">
        <v>41</v>
      </c>
      <c r="C529" s="24"/>
      <c r="D529" s="2"/>
      <c r="E529" s="2"/>
      <c r="F529" s="2"/>
      <c r="G529" s="2"/>
      <c r="H529" s="2"/>
      <c r="I529" s="2">
        <f>'Accel Depr'!D16/Inputs!$I$5</f>
        <v>0.53070411151704522</v>
      </c>
      <c r="J529" s="2">
        <f>'Accel Depr'!E16/Inputs!$I$5</f>
        <v>0</v>
      </c>
      <c r="K529" s="2">
        <f>'Accel Depr'!F16/Inputs!$I$5</f>
        <v>0</v>
      </c>
      <c r="L529" s="2">
        <f>'Accel Depr'!G16/Inputs!$I$5</f>
        <v>0</v>
      </c>
      <c r="M529" s="2">
        <f>'Accel Depr'!H16/Inputs!$I$5</f>
        <v>0</v>
      </c>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2:71">
      <c r="B530" s="24" t="s">
        <v>42</v>
      </c>
      <c r="C530" s="24"/>
      <c r="D530" s="2"/>
      <c r="E530" s="2"/>
      <c r="F530" s="2"/>
      <c r="G530" s="2"/>
      <c r="H530" s="2"/>
      <c r="I530" s="2">
        <f>'Accel Depr'!D17/Inputs!$I$5</f>
        <v>38.781836748109313</v>
      </c>
      <c r="J530" s="2">
        <f>'Accel Depr'!E17/Inputs!$I$5</f>
        <v>0</v>
      </c>
      <c r="K530" s="2">
        <f>'Accel Depr'!F17/Inputs!$I$5</f>
        <v>0</v>
      </c>
      <c r="L530" s="2">
        <f>'Accel Depr'!G17/Inputs!$I$5</f>
        <v>0</v>
      </c>
      <c r="M530" s="2">
        <f>'Accel Depr'!H17/Inputs!$I$5</f>
        <v>0</v>
      </c>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2:71">
      <c r="B531" s="24" t="s">
        <v>43</v>
      </c>
      <c r="C531" s="24"/>
      <c r="D531" s="2"/>
      <c r="E531" s="2"/>
      <c r="F531" s="2"/>
      <c r="G531" s="2"/>
      <c r="H531" s="2"/>
      <c r="I531" s="2">
        <f>'Accel Depr'!D18/Inputs!$I$5</f>
        <v>0.10355451178880209</v>
      </c>
      <c r="J531" s="2">
        <f>'Accel Depr'!E18/Inputs!$I$5</f>
        <v>0.10355451178880209</v>
      </c>
      <c r="K531" s="2">
        <f>'Accel Depr'!F18/Inputs!$I$5</f>
        <v>0.10355451178880209</v>
      </c>
      <c r="L531" s="2">
        <f>'Accel Depr'!G18/Inputs!$I$5</f>
        <v>0.10355451178880209</v>
      </c>
      <c r="M531" s="2">
        <f>'Accel Depr'!H18/Inputs!$I$5</f>
        <v>0.10355451178880209</v>
      </c>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2:71">
      <c r="B532" s="24" t="s">
        <v>44</v>
      </c>
      <c r="C532" s="24"/>
      <c r="D532" s="2"/>
      <c r="E532" s="2"/>
      <c r="F532" s="2"/>
      <c r="G532" s="2"/>
      <c r="H532" s="2"/>
      <c r="I532" s="2">
        <f>'Accel Depr'!D19/Inputs!$I$5</f>
        <v>6.20877104311454</v>
      </c>
      <c r="J532" s="2">
        <f>'Accel Depr'!E19/Inputs!$I$5</f>
        <v>6.20877104311454</v>
      </c>
      <c r="K532" s="2">
        <f>'Accel Depr'!F19/Inputs!$I$5</f>
        <v>6.20877104311454</v>
      </c>
      <c r="L532" s="2">
        <f>'Accel Depr'!G19/Inputs!$I$5</f>
        <v>6.20877104311454</v>
      </c>
      <c r="M532" s="2">
        <f>'Accel Depr'!H19/Inputs!$I$5</f>
        <v>6.20877104311454</v>
      </c>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2:71">
      <c r="B533" s="145" t="s">
        <v>140</v>
      </c>
      <c r="C533" s="24"/>
      <c r="D533" s="2"/>
      <c r="E533" s="2"/>
      <c r="F533" s="2"/>
      <c r="G533" s="2"/>
      <c r="H533" s="2"/>
      <c r="I533" s="2"/>
      <c r="J533" s="2"/>
      <c r="K533" s="2"/>
      <c r="L533" s="2"/>
      <c r="M533" s="2"/>
      <c r="N533" s="170">
        <f>'Opening RAB 2020'!T70/Inputs!I5</f>
        <v>0</v>
      </c>
      <c r="O533" s="268">
        <f>'Accel Depr'!K100</f>
        <v>50.437189458868836</v>
      </c>
      <c r="P533" s="268">
        <f>'Accel Depr'!L100</f>
        <v>24.176503565741935</v>
      </c>
      <c r="Q533" s="268">
        <f>'Accel Depr'!M100</f>
        <v>19.763538090377082</v>
      </c>
      <c r="R533" s="268">
        <f>'Accel Depr'!N100</f>
        <v>16.814750873554413</v>
      </c>
      <c r="S533" s="268">
        <f>'Accel Depr'!O100</f>
        <v>13.591593097339357</v>
      </c>
      <c r="T533" s="268">
        <f>'Accel Depr'!P100</f>
        <v>11.144212498985125</v>
      </c>
      <c r="U533" s="268">
        <f>'Accel Depr'!Q100</f>
        <v>9.5207296843261826</v>
      </c>
      <c r="V533" s="268">
        <f>'Accel Depr'!R100</f>
        <v>7.4061320623323361</v>
      </c>
      <c r="W533" s="268">
        <f>'Accel Depr'!S100</f>
        <v>4.0795513298864821</v>
      </c>
      <c r="X533" s="268">
        <f>'Accel Depr'!T100</f>
        <v>1.0434718894478443</v>
      </c>
      <c r="Y533" s="268">
        <f>'Accel Depr'!U100</f>
        <v>0</v>
      </c>
      <c r="Z533" s="25"/>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2:71">
      <c r="B534" s="62" t="s">
        <v>86</v>
      </c>
      <c r="C534" s="24"/>
      <c r="D534" s="2"/>
      <c r="E534" s="2"/>
      <c r="F534" s="2"/>
      <c r="G534" s="2"/>
      <c r="H534" s="2"/>
      <c r="I534" s="43">
        <v>0</v>
      </c>
      <c r="J534" s="43">
        <f>'Accel Depr'!$E$33/Inputs!$J$5/'Accel Depr'!$E$34</f>
        <v>0.59937724660184954</v>
      </c>
      <c r="K534" s="43">
        <f>$J534</f>
        <v>0.59937724660184954</v>
      </c>
      <c r="L534" s="43">
        <f t="shared" ref="L534:M534" si="312">$J534</f>
        <v>0.59937724660184954</v>
      </c>
      <c r="M534" s="43">
        <f t="shared" si="312"/>
        <v>0.59937724660184954</v>
      </c>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2:71">
      <c r="B535" s="62" t="s">
        <v>126</v>
      </c>
      <c r="C535" s="24"/>
      <c r="D535" s="2"/>
      <c r="E535" s="2"/>
      <c r="F535" s="2"/>
      <c r="G535" s="2"/>
      <c r="H535" s="2"/>
      <c r="I535" s="43"/>
      <c r="J535" s="43"/>
      <c r="K535" s="43"/>
      <c r="L535" s="139">
        <f>'Accel Depr'!$G$47/Inputs!$L$5/'Accel Depr'!$G$48</f>
        <v>2.1610715115912806</v>
      </c>
      <c r="M535" s="43">
        <f>$L535</f>
        <v>2.1610715115912806</v>
      </c>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2:71">
      <c r="B536" s="62" t="s">
        <v>137</v>
      </c>
      <c r="C536" s="24"/>
      <c r="D536" s="2"/>
      <c r="E536" s="2"/>
      <c r="F536" s="2"/>
      <c r="G536" s="2"/>
      <c r="H536" s="2"/>
      <c r="I536" s="43"/>
      <c r="J536" s="43"/>
      <c r="K536" s="43"/>
      <c r="L536" s="139">
        <f>'Accel Depr'!$G$61/Inputs!$L$5/'Accel Depr'!$G$62</f>
        <v>0.13307491408376218</v>
      </c>
      <c r="M536" s="43">
        <f>$L536</f>
        <v>0.13307491408376218</v>
      </c>
      <c r="N536" s="170">
        <v>0</v>
      </c>
      <c r="O536" s="43">
        <f>'Accel Depr'!$J$75/Inputs!$O$5/'Accel Depr'!$J$76</f>
        <v>1.0189129614038199</v>
      </c>
      <c r="P536" s="43">
        <f>O536</f>
        <v>1.0189129614038199</v>
      </c>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2:71">
      <c r="B537" s="62" t="s">
        <v>168</v>
      </c>
      <c r="C537" s="24"/>
      <c r="D537" s="2"/>
      <c r="E537" s="2"/>
      <c r="F537" s="2"/>
      <c r="G537" s="2"/>
      <c r="H537" s="2"/>
      <c r="I537" s="43"/>
      <c r="J537" s="43"/>
      <c r="K537" s="43"/>
      <c r="L537" s="139"/>
      <c r="M537" s="43"/>
      <c r="N537" s="43"/>
      <c r="O537" s="43">
        <f>'Accel Depr'!$J$86/Inputs!$O$5/'Accel Depr'!$J$87</f>
        <v>0.55543314873680993</v>
      </c>
      <c r="P537" s="43">
        <f>O537</f>
        <v>0.55543314873680993</v>
      </c>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2:71">
      <c r="B538" s="24" t="s">
        <v>24</v>
      </c>
      <c r="C538" s="24"/>
      <c r="D538" s="2">
        <f t="shared" ref="D538" si="313">SUM(D529:D537)</f>
        <v>0</v>
      </c>
      <c r="E538" s="2">
        <f t="shared" ref="E538" si="314">SUM(E529:E537)</f>
        <v>0</v>
      </c>
      <c r="F538" s="2">
        <f t="shared" ref="F538" si="315">SUM(F529:F537)</f>
        <v>0</v>
      </c>
      <c r="G538" s="2">
        <f t="shared" ref="G538" si="316">SUM(G529:G537)</f>
        <v>0</v>
      </c>
      <c r="H538" s="2">
        <f t="shared" ref="H538" si="317">SUM(H529:H537)</f>
        <v>0</v>
      </c>
      <c r="I538" s="2">
        <f t="shared" ref="I538" si="318">SUM(I529:I537)</f>
        <v>45.624866414529698</v>
      </c>
      <c r="J538" s="2">
        <f t="shared" ref="J538" si="319">SUM(J529:J537)</f>
        <v>6.911702801505192</v>
      </c>
      <c r="K538" s="2">
        <f t="shared" ref="K538" si="320">SUM(K529:K537)</f>
        <v>6.911702801505192</v>
      </c>
      <c r="L538" s="2">
        <f t="shared" ref="L538" si="321">SUM(L529:L537)</f>
        <v>9.2058492271802344</v>
      </c>
      <c r="M538" s="2">
        <f t="shared" ref="M538" si="322">SUM(M529:M537)</f>
        <v>9.2058492271802344</v>
      </c>
      <c r="N538" s="2">
        <f t="shared" ref="N538" si="323">SUM(N529:N537)</f>
        <v>0</v>
      </c>
      <c r="O538" s="2">
        <f>SUM(O529:O537)</f>
        <v>52.011535569009467</v>
      </c>
      <c r="P538" s="2">
        <f t="shared" ref="P538:BS538" si="324">SUM(P529:P537)</f>
        <v>25.750849675882566</v>
      </c>
      <c r="Q538" s="2">
        <f t="shared" si="324"/>
        <v>19.763538090377082</v>
      </c>
      <c r="R538" s="2">
        <f t="shared" si="324"/>
        <v>16.814750873554413</v>
      </c>
      <c r="S538" s="2">
        <f t="shared" si="324"/>
        <v>13.591593097339357</v>
      </c>
      <c r="T538" s="2">
        <f t="shared" si="324"/>
        <v>11.144212498985125</v>
      </c>
      <c r="U538" s="2">
        <f t="shared" si="324"/>
        <v>9.5207296843261826</v>
      </c>
      <c r="V538" s="2">
        <f t="shared" si="324"/>
        <v>7.4061320623323361</v>
      </c>
      <c r="W538" s="2">
        <f t="shared" si="324"/>
        <v>4.0795513298864821</v>
      </c>
      <c r="X538" s="2">
        <f t="shared" si="324"/>
        <v>1.0434718894478443</v>
      </c>
      <c r="Y538" s="2">
        <f t="shared" si="324"/>
        <v>0</v>
      </c>
      <c r="Z538" s="2">
        <f t="shared" si="324"/>
        <v>0</v>
      </c>
      <c r="AA538" s="2">
        <f t="shared" si="324"/>
        <v>0</v>
      </c>
      <c r="AB538" s="2">
        <f t="shared" si="324"/>
        <v>0</v>
      </c>
      <c r="AC538" s="2">
        <f t="shared" si="324"/>
        <v>0</v>
      </c>
      <c r="AD538" s="2">
        <f t="shared" si="324"/>
        <v>0</v>
      </c>
      <c r="AE538" s="2">
        <f t="shared" si="324"/>
        <v>0</v>
      </c>
      <c r="AF538" s="2">
        <f t="shared" si="324"/>
        <v>0</v>
      </c>
      <c r="AG538" s="2">
        <f t="shared" si="324"/>
        <v>0</v>
      </c>
      <c r="AH538" s="2">
        <f t="shared" si="324"/>
        <v>0</v>
      </c>
      <c r="AI538" s="2">
        <f t="shared" si="324"/>
        <v>0</v>
      </c>
      <c r="AJ538" s="2">
        <f t="shared" si="324"/>
        <v>0</v>
      </c>
      <c r="AK538" s="2">
        <f t="shared" si="324"/>
        <v>0</v>
      </c>
      <c r="AL538" s="2">
        <f t="shared" si="324"/>
        <v>0</v>
      </c>
      <c r="AM538" s="2">
        <f t="shared" si="324"/>
        <v>0</v>
      </c>
      <c r="AN538" s="2">
        <f t="shared" si="324"/>
        <v>0</v>
      </c>
      <c r="AO538" s="2">
        <f t="shared" si="324"/>
        <v>0</v>
      </c>
      <c r="AP538" s="2">
        <f t="shared" si="324"/>
        <v>0</v>
      </c>
      <c r="AQ538" s="2">
        <f t="shared" si="324"/>
        <v>0</v>
      </c>
      <c r="AR538" s="2">
        <f t="shared" si="324"/>
        <v>0</v>
      </c>
      <c r="AS538" s="2">
        <f t="shared" si="324"/>
        <v>0</v>
      </c>
      <c r="AT538" s="2">
        <f t="shared" si="324"/>
        <v>0</v>
      </c>
      <c r="AU538" s="2">
        <f t="shared" si="324"/>
        <v>0</v>
      </c>
      <c r="AV538" s="2">
        <f t="shared" si="324"/>
        <v>0</v>
      </c>
      <c r="AW538" s="2">
        <f t="shared" si="324"/>
        <v>0</v>
      </c>
      <c r="AX538" s="2">
        <f t="shared" si="324"/>
        <v>0</v>
      </c>
      <c r="AY538" s="2">
        <f t="shared" si="324"/>
        <v>0</v>
      </c>
      <c r="AZ538" s="2">
        <f t="shared" si="324"/>
        <v>0</v>
      </c>
      <c r="BA538" s="2">
        <f t="shared" si="324"/>
        <v>0</v>
      </c>
      <c r="BB538" s="2">
        <f t="shared" si="324"/>
        <v>0</v>
      </c>
      <c r="BC538" s="2">
        <f t="shared" si="324"/>
        <v>0</v>
      </c>
      <c r="BD538" s="2">
        <f t="shared" si="324"/>
        <v>0</v>
      </c>
      <c r="BE538" s="2">
        <f t="shared" si="324"/>
        <v>0</v>
      </c>
      <c r="BF538" s="2">
        <f t="shared" si="324"/>
        <v>0</v>
      </c>
      <c r="BG538" s="2">
        <f t="shared" si="324"/>
        <v>0</v>
      </c>
      <c r="BH538" s="2">
        <f t="shared" si="324"/>
        <v>0</v>
      </c>
      <c r="BI538" s="2">
        <f t="shared" si="324"/>
        <v>0</v>
      </c>
      <c r="BJ538" s="2">
        <f t="shared" si="324"/>
        <v>0</v>
      </c>
      <c r="BK538" s="2">
        <f t="shared" si="324"/>
        <v>0</v>
      </c>
      <c r="BL538" s="2">
        <f t="shared" si="324"/>
        <v>0</v>
      </c>
      <c r="BM538" s="2">
        <f t="shared" si="324"/>
        <v>0</v>
      </c>
      <c r="BN538" s="2">
        <f t="shared" si="324"/>
        <v>0</v>
      </c>
      <c r="BO538" s="2">
        <f t="shared" si="324"/>
        <v>0</v>
      </c>
      <c r="BP538" s="2">
        <f t="shared" si="324"/>
        <v>0</v>
      </c>
      <c r="BQ538" s="2">
        <f t="shared" si="324"/>
        <v>0</v>
      </c>
      <c r="BR538" s="2">
        <f t="shared" si="324"/>
        <v>0</v>
      </c>
      <c r="BS538" s="2">
        <f t="shared" si="324"/>
        <v>0</v>
      </c>
    </row>
    <row r="539" spans="2:71">
      <c r="B539" s="24"/>
      <c r="C539" s="24"/>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2:71">
      <c r="B540" s="24" t="s">
        <v>147</v>
      </c>
      <c r="C540" s="24"/>
      <c r="D540" s="2"/>
      <c r="E540" s="2"/>
      <c r="F540" s="2"/>
      <c r="G540" s="2"/>
      <c r="H540" s="2">
        <v>70.874168634143075</v>
      </c>
      <c r="I540" s="2">
        <v>2.3975089864073982</v>
      </c>
      <c r="J540" s="2">
        <v>0</v>
      </c>
      <c r="K540" s="43">
        <v>4.5882928513500856</v>
      </c>
      <c r="L540" s="43">
        <v>0</v>
      </c>
      <c r="M540" s="43">
        <v>0</v>
      </c>
      <c r="N540" s="43">
        <v>161.12636477114086</v>
      </c>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2:71">
      <c r="B541" s="24"/>
      <c r="C541" s="24"/>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2:71">
      <c r="B542" s="24" t="s">
        <v>65</v>
      </c>
      <c r="C542" s="24"/>
      <c r="D542" s="2">
        <f>D526-D538</f>
        <v>0</v>
      </c>
      <c r="E542" s="2">
        <f>E526-E538</f>
        <v>0</v>
      </c>
      <c r="F542" s="2">
        <f>F526-F538</f>
        <v>0</v>
      </c>
      <c r="G542" s="2">
        <f>G526-G538+G540</f>
        <v>0</v>
      </c>
      <c r="H542" s="2">
        <f>H526-H538+H540</f>
        <v>70.874168634143075</v>
      </c>
      <c r="I542" s="2">
        <f>I526-I538+I540</f>
        <v>27.646811206020775</v>
      </c>
      <c r="J542" s="2">
        <f>J526-J538+J540</f>
        <v>20.735108404515582</v>
      </c>
      <c r="K542" s="2">
        <f t="shared" ref="K542:BP542" si="325">K526-K538+K540</f>
        <v>18.411698454360476</v>
      </c>
      <c r="L542" s="2">
        <f t="shared" si="325"/>
        <v>9.2058492271802415</v>
      </c>
      <c r="M542" s="2">
        <f t="shared" si="325"/>
        <v>7.1054273576010019E-15</v>
      </c>
      <c r="N542" s="2">
        <f t="shared" si="325"/>
        <v>161.12636477114086</v>
      </c>
      <c r="O542" s="2">
        <f t="shared" si="325"/>
        <v>109.11482920213139</v>
      </c>
      <c r="P542" s="2">
        <f t="shared" si="325"/>
        <v>83.363979526248826</v>
      </c>
      <c r="Q542" s="2">
        <f t="shared" si="325"/>
        <v>63.600441435871744</v>
      </c>
      <c r="R542" s="2">
        <f t="shared" si="325"/>
        <v>46.785690562317328</v>
      </c>
      <c r="S542" s="2">
        <f t="shared" si="325"/>
        <v>33.194097464977972</v>
      </c>
      <c r="T542" s="2">
        <f t="shared" si="325"/>
        <v>22.049884965992845</v>
      </c>
      <c r="U542" s="2">
        <f t="shared" si="325"/>
        <v>12.529155281666663</v>
      </c>
      <c r="V542" s="2">
        <f t="shared" si="325"/>
        <v>5.1230232193343266</v>
      </c>
      <c r="W542" s="2">
        <f t="shared" si="325"/>
        <v>1.0434718894478445</v>
      </c>
      <c r="X542" s="2">
        <f t="shared" si="325"/>
        <v>2.2204460492503131E-16</v>
      </c>
      <c r="Y542" s="2">
        <f t="shared" si="325"/>
        <v>2.2204460492503131E-16</v>
      </c>
      <c r="Z542" s="2">
        <f t="shared" si="325"/>
        <v>2.2204460492503131E-16</v>
      </c>
      <c r="AA542" s="2">
        <f t="shared" si="325"/>
        <v>2.2204460492503131E-16</v>
      </c>
      <c r="AB542" s="2">
        <f t="shared" si="325"/>
        <v>2.2204460492503131E-16</v>
      </c>
      <c r="AC542" s="2">
        <f t="shared" si="325"/>
        <v>2.2204460492503131E-16</v>
      </c>
      <c r="AD542" s="2">
        <f t="shared" si="325"/>
        <v>2.2204460492503131E-16</v>
      </c>
      <c r="AE542" s="2">
        <f t="shared" si="325"/>
        <v>2.2204460492503131E-16</v>
      </c>
      <c r="AF542" s="2">
        <f t="shared" si="325"/>
        <v>2.2204460492503131E-16</v>
      </c>
      <c r="AG542" s="2">
        <f t="shared" si="325"/>
        <v>2.2204460492503131E-16</v>
      </c>
      <c r="AH542" s="2">
        <f t="shared" si="325"/>
        <v>2.2204460492503131E-16</v>
      </c>
      <c r="AI542" s="2">
        <f t="shared" si="325"/>
        <v>2.2204460492503131E-16</v>
      </c>
      <c r="AJ542" s="2">
        <f t="shared" si="325"/>
        <v>2.2204460492503131E-16</v>
      </c>
      <c r="AK542" s="2">
        <f t="shared" si="325"/>
        <v>2.2204460492503131E-16</v>
      </c>
      <c r="AL542" s="2">
        <f t="shared" si="325"/>
        <v>2.2204460492503131E-16</v>
      </c>
      <c r="AM542" s="2">
        <f t="shared" si="325"/>
        <v>2.2204460492503131E-16</v>
      </c>
      <c r="AN542" s="2">
        <f t="shared" si="325"/>
        <v>2.2204460492503131E-16</v>
      </c>
      <c r="AO542" s="2">
        <f t="shared" si="325"/>
        <v>2.2204460492503131E-16</v>
      </c>
      <c r="AP542" s="2">
        <f t="shared" si="325"/>
        <v>2.2204460492503131E-16</v>
      </c>
      <c r="AQ542" s="2">
        <f t="shared" si="325"/>
        <v>2.2204460492503131E-16</v>
      </c>
      <c r="AR542" s="2">
        <f t="shared" si="325"/>
        <v>2.2204460492503131E-16</v>
      </c>
      <c r="AS542" s="2">
        <f t="shared" si="325"/>
        <v>2.2204460492503131E-16</v>
      </c>
      <c r="AT542" s="2">
        <f t="shared" si="325"/>
        <v>2.2204460492503131E-16</v>
      </c>
      <c r="AU542" s="2">
        <f t="shared" si="325"/>
        <v>2.2204460492503131E-16</v>
      </c>
      <c r="AV542" s="2">
        <f t="shared" si="325"/>
        <v>2.2204460492503131E-16</v>
      </c>
      <c r="AW542" s="2">
        <f t="shared" si="325"/>
        <v>2.2204460492503131E-16</v>
      </c>
      <c r="AX542" s="2">
        <f t="shared" si="325"/>
        <v>2.2204460492503131E-16</v>
      </c>
      <c r="AY542" s="2">
        <f t="shared" si="325"/>
        <v>2.2204460492503131E-16</v>
      </c>
      <c r="AZ542" s="2">
        <f t="shared" si="325"/>
        <v>2.2204460492503131E-16</v>
      </c>
      <c r="BA542" s="2">
        <f t="shared" si="325"/>
        <v>2.2204460492503131E-16</v>
      </c>
      <c r="BB542" s="2">
        <f t="shared" si="325"/>
        <v>2.2204460492503131E-16</v>
      </c>
      <c r="BC542" s="2">
        <f t="shared" si="325"/>
        <v>2.2204460492503131E-16</v>
      </c>
      <c r="BD542" s="2">
        <f t="shared" si="325"/>
        <v>2.2204460492503131E-16</v>
      </c>
      <c r="BE542" s="2">
        <f t="shared" si="325"/>
        <v>2.2204460492503131E-16</v>
      </c>
      <c r="BF542" s="2">
        <f t="shared" si="325"/>
        <v>2.2204460492503131E-16</v>
      </c>
      <c r="BG542" s="2">
        <f t="shared" si="325"/>
        <v>2.2204460492503131E-16</v>
      </c>
      <c r="BH542" s="2">
        <f t="shared" si="325"/>
        <v>2.2204460492503131E-16</v>
      </c>
      <c r="BI542" s="2">
        <f t="shared" si="325"/>
        <v>2.2204460492503131E-16</v>
      </c>
      <c r="BJ542" s="2">
        <f t="shared" si="325"/>
        <v>2.2204460492503131E-16</v>
      </c>
      <c r="BK542" s="2">
        <f t="shared" si="325"/>
        <v>2.2204460492503131E-16</v>
      </c>
      <c r="BL542" s="2">
        <f t="shared" si="325"/>
        <v>2.2204460492503131E-16</v>
      </c>
      <c r="BM542" s="2">
        <f t="shared" si="325"/>
        <v>2.2204460492503131E-16</v>
      </c>
      <c r="BN542" s="2">
        <f t="shared" si="325"/>
        <v>2.2204460492503131E-16</v>
      </c>
      <c r="BO542" s="2">
        <f t="shared" si="325"/>
        <v>2.2204460492503131E-16</v>
      </c>
      <c r="BP542" s="2">
        <f t="shared" si="325"/>
        <v>2.2204460492503131E-16</v>
      </c>
      <c r="BQ542" s="2">
        <f t="shared" ref="BQ542:BS542" si="326">BQ526-BQ538+BQ540</f>
        <v>2.2204460492503131E-16</v>
      </c>
      <c r="BR542" s="2">
        <f t="shared" si="326"/>
        <v>2.2204460492503131E-16</v>
      </c>
      <c r="BS542" s="2">
        <f t="shared" si="326"/>
        <v>2.2204460492503131E-16</v>
      </c>
    </row>
    <row r="543" spans="2:71">
      <c r="B543" s="24"/>
      <c r="C543" s="24"/>
    </row>
    <row r="544" spans="2:71">
      <c r="B544" s="24"/>
      <c r="C544" s="24"/>
      <c r="N544" s="16"/>
    </row>
    <row r="545" spans="2:71" s="3" customFormat="1">
      <c r="B545" s="3" t="s">
        <v>55</v>
      </c>
    </row>
    <row r="547" spans="2:71">
      <c r="B547" t="s">
        <v>38</v>
      </c>
      <c r="D547" s="1">
        <v>2011</v>
      </c>
      <c r="E547" s="1">
        <v>2012</v>
      </c>
      <c r="F547" s="1">
        <v>2013</v>
      </c>
      <c r="G547" s="1">
        <v>2014</v>
      </c>
      <c r="H547" s="1">
        <v>2015</v>
      </c>
      <c r="I547" s="1">
        <v>2016</v>
      </c>
      <c r="J547" s="1">
        <v>2017</v>
      </c>
      <c r="K547" s="1">
        <v>2018</v>
      </c>
      <c r="L547" s="1">
        <v>2019</v>
      </c>
      <c r="M547" s="1">
        <v>2020</v>
      </c>
      <c r="N547" s="1">
        <v>2021</v>
      </c>
      <c r="O547" s="1">
        <v>2022</v>
      </c>
      <c r="P547" s="1">
        <v>2023</v>
      </c>
      <c r="Q547" s="1">
        <v>2024</v>
      </c>
      <c r="R547" s="1">
        <v>2025</v>
      </c>
      <c r="S547" s="1">
        <v>2026</v>
      </c>
      <c r="T547" s="1">
        <v>2027</v>
      </c>
      <c r="U547" s="1">
        <v>2028</v>
      </c>
      <c r="V547" s="1">
        <v>2029</v>
      </c>
      <c r="W547" s="1">
        <v>2030</v>
      </c>
      <c r="X547" s="1">
        <v>2031</v>
      </c>
      <c r="Y547" s="1">
        <v>2032</v>
      </c>
      <c r="Z547" s="1">
        <v>2033</v>
      </c>
      <c r="AA547" s="1">
        <v>2034</v>
      </c>
      <c r="AB547" s="1">
        <v>2035</v>
      </c>
      <c r="AC547" s="1">
        <v>2036</v>
      </c>
      <c r="AD547" s="1">
        <v>2037</v>
      </c>
      <c r="AE547" s="1">
        <v>2038</v>
      </c>
      <c r="AF547" s="1">
        <v>2039</v>
      </c>
      <c r="AG547" s="1">
        <v>2040</v>
      </c>
      <c r="AH547" s="1">
        <v>2041</v>
      </c>
      <c r="AI547" s="1">
        <v>2042</v>
      </c>
      <c r="AJ547" s="1">
        <v>2043</v>
      </c>
      <c r="AK547" s="1">
        <v>2044</v>
      </c>
      <c r="AL547" s="1">
        <v>2045</v>
      </c>
      <c r="AM547" s="1">
        <v>2046</v>
      </c>
      <c r="AN547" s="1">
        <v>2047</v>
      </c>
      <c r="AO547" s="1">
        <v>2048</v>
      </c>
      <c r="AP547" s="1">
        <v>2049</v>
      </c>
      <c r="AQ547" s="1">
        <v>2050</v>
      </c>
      <c r="AR547" s="1">
        <v>2051</v>
      </c>
      <c r="AS547" s="1">
        <v>2052</v>
      </c>
      <c r="AT547" s="1">
        <v>2053</v>
      </c>
      <c r="AU547" s="1">
        <v>2054</v>
      </c>
      <c r="AV547" s="1">
        <v>2055</v>
      </c>
      <c r="AW547" s="1">
        <v>2056</v>
      </c>
      <c r="AX547" s="1">
        <v>2057</v>
      </c>
      <c r="AY547" s="1">
        <v>2058</v>
      </c>
      <c r="AZ547" s="1">
        <v>2059</v>
      </c>
      <c r="BA547" s="1">
        <v>2060</v>
      </c>
      <c r="BB547" s="1">
        <v>2061</v>
      </c>
      <c r="BC547" s="1">
        <v>2062</v>
      </c>
      <c r="BD547" s="1">
        <v>2063</v>
      </c>
      <c r="BE547" s="1">
        <v>2064</v>
      </c>
      <c r="BF547" s="1">
        <v>2065</v>
      </c>
      <c r="BG547" s="1">
        <v>2066</v>
      </c>
      <c r="BH547" s="1">
        <v>2067</v>
      </c>
      <c r="BI547" s="1">
        <v>2068</v>
      </c>
      <c r="BJ547" s="1">
        <v>2069</v>
      </c>
      <c r="BK547" s="1">
        <v>2070</v>
      </c>
      <c r="BL547" s="1">
        <v>2071</v>
      </c>
      <c r="BM547" s="1">
        <v>2072</v>
      </c>
      <c r="BN547" s="1">
        <v>2073</v>
      </c>
      <c r="BO547" s="1">
        <v>2074</v>
      </c>
      <c r="BP547" s="1">
        <v>2075</v>
      </c>
      <c r="BQ547" s="1">
        <v>2076</v>
      </c>
      <c r="BR547" s="1">
        <v>2077</v>
      </c>
      <c r="BS547" s="1">
        <v>2078</v>
      </c>
    </row>
    <row r="548" spans="2:71">
      <c r="B548" t="s">
        <v>0</v>
      </c>
      <c r="D548" s="7">
        <f t="shared" ref="D548:AI548" si="327">D68</f>
        <v>6.84850116405884</v>
      </c>
      <c r="E548" s="7">
        <f t="shared" si="327"/>
        <v>7.3523148303794628</v>
      </c>
      <c r="F548" s="7">
        <f t="shared" si="327"/>
        <v>8.3209087841799665</v>
      </c>
      <c r="G548" s="7">
        <f t="shared" si="327"/>
        <v>9.6856166894279312</v>
      </c>
      <c r="H548" s="7">
        <f t="shared" si="327"/>
        <v>11.008096102711956</v>
      </c>
      <c r="I548" s="7">
        <f t="shared" si="327"/>
        <v>11.253352838269258</v>
      </c>
      <c r="J548" s="7">
        <f t="shared" si="327"/>
        <v>11.855761187219848</v>
      </c>
      <c r="K548" s="7">
        <f t="shared" si="327"/>
        <v>12.463182794363078</v>
      </c>
      <c r="L548" s="7">
        <f t="shared" si="327"/>
        <v>13.386396735283896</v>
      </c>
      <c r="M548" s="7">
        <f t="shared" si="327"/>
        <v>14.601763379802005</v>
      </c>
      <c r="N548" s="36">
        <f t="shared" si="327"/>
        <v>7.9084152069853122</v>
      </c>
      <c r="O548" s="7">
        <f t="shared" si="327"/>
        <v>14.444755619809028</v>
      </c>
      <c r="P548" s="36">
        <f t="shared" si="327"/>
        <v>14.444755619809028</v>
      </c>
      <c r="Q548" s="7">
        <f t="shared" si="327"/>
        <v>14.444755619809028</v>
      </c>
      <c r="R548" s="7">
        <f t="shared" si="327"/>
        <v>14.444755619809028</v>
      </c>
      <c r="S548" s="7">
        <f t="shared" si="327"/>
        <v>14.444755619809028</v>
      </c>
      <c r="T548" s="7">
        <f t="shared" si="327"/>
        <v>14.444755619809028</v>
      </c>
      <c r="U548" s="7">
        <f t="shared" si="327"/>
        <v>14.444755619809028</v>
      </c>
      <c r="V548" s="7">
        <f t="shared" si="327"/>
        <v>14.444755619809028</v>
      </c>
      <c r="W548" s="7">
        <f t="shared" si="327"/>
        <v>14.444755619809028</v>
      </c>
      <c r="X548" s="7">
        <f t="shared" si="327"/>
        <v>14.4565304807407</v>
      </c>
      <c r="Y548" s="7">
        <f t="shared" si="327"/>
        <v>14.468305341672371</v>
      </c>
      <c r="Z548" s="7">
        <f t="shared" si="327"/>
        <v>14.487145119163046</v>
      </c>
      <c r="AA548" s="7">
        <f t="shared" si="327"/>
        <v>14.508339868840055</v>
      </c>
      <c r="AB548" s="7">
        <f t="shared" si="327"/>
        <v>14.534244562889731</v>
      </c>
      <c r="AC548" s="7">
        <f t="shared" si="327"/>
        <v>14.557794284753074</v>
      </c>
      <c r="AD548" s="7">
        <f t="shared" si="327"/>
        <v>14.562504229125743</v>
      </c>
      <c r="AE548" s="7">
        <f t="shared" si="327"/>
        <v>14.571924117871081</v>
      </c>
      <c r="AF548" s="7">
        <f t="shared" si="327"/>
        <v>14.633153394715773</v>
      </c>
      <c r="AG548" s="7">
        <f t="shared" si="327"/>
        <v>11.052954386007084</v>
      </c>
      <c r="AH548" s="7">
        <f t="shared" si="327"/>
        <v>8.8536494554731302</v>
      </c>
      <c r="AI548" s="7">
        <f t="shared" si="327"/>
        <v>8.825389789237132</v>
      </c>
      <c r="AJ548" s="7">
        <f t="shared" ref="AJ548:BP548" si="328">AJ68</f>
        <v>8.8583593998457957</v>
      </c>
      <c r="AK548" s="7">
        <f t="shared" si="328"/>
        <v>8.9502033151128408</v>
      </c>
      <c r="AL548" s="7">
        <f t="shared" si="328"/>
        <v>8.8418745945414567</v>
      </c>
      <c r="AM548" s="7">
        <f t="shared" si="328"/>
        <v>8.7170610686657479</v>
      </c>
      <c r="AN548" s="7">
        <f t="shared" si="328"/>
        <v>8.7170610686657479</v>
      </c>
      <c r="AO548" s="7">
        <f t="shared" si="328"/>
        <v>8.7170610686657479</v>
      </c>
      <c r="AP548" s="7">
        <f t="shared" si="328"/>
        <v>8.7170610686657479</v>
      </c>
      <c r="AQ548" s="7">
        <f t="shared" si="328"/>
        <v>8.7170610686657479</v>
      </c>
      <c r="AR548" s="7">
        <f t="shared" si="328"/>
        <v>8.7170610686657479</v>
      </c>
      <c r="AS548" s="7">
        <f t="shared" si="328"/>
        <v>8.7170610686657479</v>
      </c>
      <c r="AT548" s="7">
        <f t="shared" si="328"/>
        <v>8.7170610686657479</v>
      </c>
      <c r="AU548" s="7">
        <f t="shared" si="328"/>
        <v>8.7170610686657479</v>
      </c>
      <c r="AV548" s="7">
        <f t="shared" si="328"/>
        <v>8.7170610686657479</v>
      </c>
      <c r="AW548" s="7">
        <f t="shared" si="328"/>
        <v>8.7170610686657479</v>
      </c>
      <c r="AX548" s="7">
        <f t="shared" si="328"/>
        <v>8.5140535390678718</v>
      </c>
      <c r="AY548" s="7">
        <f t="shared" si="328"/>
        <v>7.8449242808191171</v>
      </c>
      <c r="AZ548" s="7">
        <f t="shared" si="328"/>
        <v>6.7559861512502302</v>
      </c>
      <c r="BA548" s="7">
        <f t="shared" si="328"/>
        <v>5.5856801322780782</v>
      </c>
      <c r="BB548" s="7">
        <f t="shared" si="328"/>
        <v>5.0690612390883487</v>
      </c>
      <c r="BC548" s="7">
        <f t="shared" si="328"/>
        <v>4.7987277894774758</v>
      </c>
      <c r="BD548" s="7">
        <f t="shared" si="328"/>
        <v>4.1938128114305853</v>
      </c>
      <c r="BE548" s="7">
        <f t="shared" si="328"/>
        <v>3.428495037398533</v>
      </c>
      <c r="BF548" s="7">
        <f t="shared" si="328"/>
        <v>2.3592047446790261</v>
      </c>
      <c r="BG548" s="7">
        <f t="shared" si="328"/>
        <v>1.1439879053357058</v>
      </c>
      <c r="BH548" s="7">
        <f t="shared" si="328"/>
        <v>-7.1054273576010019E-15</v>
      </c>
      <c r="BI548" s="7">
        <f t="shared" si="328"/>
        <v>0</v>
      </c>
      <c r="BJ548" s="7">
        <f t="shared" si="328"/>
        <v>0</v>
      </c>
      <c r="BK548" s="7">
        <f t="shared" si="328"/>
        <v>0</v>
      </c>
      <c r="BL548" s="7">
        <f t="shared" si="328"/>
        <v>0</v>
      </c>
      <c r="BM548" s="7">
        <f t="shared" si="328"/>
        <v>0</v>
      </c>
      <c r="BN548" s="7">
        <f t="shared" si="328"/>
        <v>0</v>
      </c>
      <c r="BO548" s="7">
        <f t="shared" si="328"/>
        <v>0</v>
      </c>
      <c r="BP548" s="7">
        <f t="shared" si="328"/>
        <v>0</v>
      </c>
      <c r="BQ548" s="7">
        <f t="shared" ref="BQ548:BS548" si="329">BQ68</f>
        <v>0</v>
      </c>
      <c r="BR548" s="7">
        <f t="shared" si="329"/>
        <v>0</v>
      </c>
      <c r="BS548" s="7">
        <f t="shared" si="329"/>
        <v>0</v>
      </c>
    </row>
    <row r="549" spans="2:71">
      <c r="B549" t="s">
        <v>7</v>
      </c>
      <c r="D549" s="7">
        <f t="shared" ref="D549:AI549" si="330">D122</f>
        <v>60.241413499651479</v>
      </c>
      <c r="E549" s="7">
        <f t="shared" si="330"/>
        <v>64.008306276650501</v>
      </c>
      <c r="F549" s="7">
        <f t="shared" si="330"/>
        <v>68.050799256183907</v>
      </c>
      <c r="G549" s="7">
        <f t="shared" si="330"/>
        <v>72.698000496237412</v>
      </c>
      <c r="H549" s="7">
        <f t="shared" si="330"/>
        <v>78.012172618100522</v>
      </c>
      <c r="I549" s="7">
        <f t="shared" si="330"/>
        <v>79.898149482280786</v>
      </c>
      <c r="J549" s="7">
        <f t="shared" si="330"/>
        <v>83.778415201402623</v>
      </c>
      <c r="K549" s="7">
        <f t="shared" si="330"/>
        <v>87.797918571785289</v>
      </c>
      <c r="L549" s="7">
        <f t="shared" si="330"/>
        <v>91.762009969920967</v>
      </c>
      <c r="M549" s="7">
        <f t="shared" si="330"/>
        <v>95.254448240838684</v>
      </c>
      <c r="N549" s="7">
        <f t="shared" si="330"/>
        <v>49.026996289146872</v>
      </c>
      <c r="O549" s="7">
        <f t="shared" si="330"/>
        <v>95.481215635894515</v>
      </c>
      <c r="P549" s="7">
        <f t="shared" si="330"/>
        <v>95.481215635894515</v>
      </c>
      <c r="Q549" s="7">
        <f t="shared" si="330"/>
        <v>95.481215635894515</v>
      </c>
      <c r="R549" s="7">
        <f t="shared" si="330"/>
        <v>95.481215635894515</v>
      </c>
      <c r="S549" s="7">
        <f t="shared" si="330"/>
        <v>95.481215635894515</v>
      </c>
      <c r="T549" s="7">
        <f t="shared" si="330"/>
        <v>95.481215635894515</v>
      </c>
      <c r="U549" s="7">
        <f t="shared" si="330"/>
        <v>95.481215635894515</v>
      </c>
      <c r="V549" s="7">
        <f t="shared" si="330"/>
        <v>95.481215635894515</v>
      </c>
      <c r="W549" s="7">
        <f t="shared" si="330"/>
        <v>95.481215635894515</v>
      </c>
      <c r="X549" s="7">
        <f t="shared" si="330"/>
        <v>95.489857663614941</v>
      </c>
      <c r="Y549" s="7">
        <f t="shared" si="330"/>
        <v>95.519975957719282</v>
      </c>
      <c r="Z549" s="7">
        <f t="shared" si="330"/>
        <v>95.552254758753733</v>
      </c>
      <c r="AA549" s="7">
        <f t="shared" si="330"/>
        <v>95.656573963323098</v>
      </c>
      <c r="AB549" s="7">
        <f t="shared" si="330"/>
        <v>95.940529555678566</v>
      </c>
      <c r="AC549" s="7">
        <f t="shared" si="330"/>
        <v>96.105091685199113</v>
      </c>
      <c r="AD549" s="7">
        <f t="shared" si="330"/>
        <v>96.172939877790967</v>
      </c>
      <c r="AE549" s="7">
        <f t="shared" si="330"/>
        <v>96.286158715915079</v>
      </c>
      <c r="AF549" s="7">
        <f t="shared" si="330"/>
        <v>96.498116858238333</v>
      </c>
      <c r="AG549" s="7">
        <f t="shared" si="330"/>
        <v>65.688371100402478</v>
      </c>
      <c r="AH549" s="7">
        <f t="shared" si="330"/>
        <v>41.689966262168099</v>
      </c>
      <c r="AI549" s="7">
        <f t="shared" si="330"/>
        <v>41.343232463397051</v>
      </c>
      <c r="AJ549" s="7">
        <f t="shared" ref="AJ549:BP549" si="331">AJ122</f>
        <v>41.457850313020082</v>
      </c>
      <c r="AK549" s="7">
        <f t="shared" si="331"/>
        <v>41.46360296792885</v>
      </c>
      <c r="AL549" s="7">
        <f t="shared" si="331"/>
        <v>41.24829896138953</v>
      </c>
      <c r="AM549" s="7">
        <f t="shared" si="331"/>
        <v>41.052208042418435</v>
      </c>
      <c r="AN549" s="7">
        <f t="shared" si="331"/>
        <v>41.052208042418435</v>
      </c>
      <c r="AO549" s="7">
        <f t="shared" si="331"/>
        <v>41.052208042418435</v>
      </c>
      <c r="AP549" s="7">
        <f t="shared" si="331"/>
        <v>41.052208042418435</v>
      </c>
      <c r="AQ549" s="7">
        <f t="shared" si="331"/>
        <v>41.052208042418435</v>
      </c>
      <c r="AR549" s="7">
        <f t="shared" si="331"/>
        <v>41.052208042418435</v>
      </c>
      <c r="AS549" s="7">
        <f t="shared" si="331"/>
        <v>41.052208042418435</v>
      </c>
      <c r="AT549" s="7">
        <f t="shared" si="331"/>
        <v>41.052208042418435</v>
      </c>
      <c r="AU549" s="7">
        <f t="shared" si="331"/>
        <v>41.052208042418435</v>
      </c>
      <c r="AV549" s="7">
        <f t="shared" si="331"/>
        <v>41.052208042418435</v>
      </c>
      <c r="AW549" s="7">
        <f t="shared" si="331"/>
        <v>41.052208042418435</v>
      </c>
      <c r="AX549" s="7">
        <f t="shared" si="331"/>
        <v>41.052208042418435</v>
      </c>
      <c r="AY549" s="7">
        <f t="shared" si="331"/>
        <v>41.052208042418435</v>
      </c>
      <c r="AZ549" s="7">
        <f t="shared" si="331"/>
        <v>41.052208042418435</v>
      </c>
      <c r="BA549" s="7">
        <f t="shared" si="331"/>
        <v>41.052208042418435</v>
      </c>
      <c r="BB549" s="7">
        <f t="shared" si="331"/>
        <v>41.052208042418435</v>
      </c>
      <c r="BC549" s="7">
        <f t="shared" si="331"/>
        <v>39.240361549750979</v>
      </c>
      <c r="BD549" s="7">
        <f t="shared" si="331"/>
        <v>35.513549586651578</v>
      </c>
      <c r="BE549" s="7">
        <f t="shared" si="331"/>
        <v>31.457857394356367</v>
      </c>
      <c r="BF549" s="7">
        <f t="shared" si="331"/>
        <v>26.948729341970044</v>
      </c>
      <c r="BG549" s="7">
        <f t="shared" si="331"/>
        <v>22.342597438140718</v>
      </c>
      <c r="BH549" s="7">
        <f t="shared" si="331"/>
        <v>18.097275958481813</v>
      </c>
      <c r="BI549" s="7">
        <f t="shared" si="331"/>
        <v>14.079933366938373</v>
      </c>
      <c r="BJ549" s="7">
        <f t="shared" si="331"/>
        <v>9.9911336899374685</v>
      </c>
      <c r="BK549" s="7">
        <f t="shared" si="331"/>
        <v>6.1658665626689544</v>
      </c>
      <c r="BL549" s="7">
        <f t="shared" si="331"/>
        <v>3.0198752584827813</v>
      </c>
      <c r="BM549" s="7">
        <f t="shared" si="331"/>
        <v>-8.5265128291212022E-14</v>
      </c>
      <c r="BN549" s="7">
        <f t="shared" si="331"/>
        <v>0</v>
      </c>
      <c r="BO549" s="7">
        <f t="shared" si="331"/>
        <v>0</v>
      </c>
      <c r="BP549" s="7">
        <f t="shared" si="331"/>
        <v>0</v>
      </c>
      <c r="BQ549" s="7">
        <f t="shared" ref="BQ549:BS549" si="332">BQ122</f>
        <v>0</v>
      </c>
      <c r="BR549" s="7">
        <f t="shared" si="332"/>
        <v>0</v>
      </c>
      <c r="BS549" s="7">
        <f t="shared" si="332"/>
        <v>0</v>
      </c>
    </row>
    <row r="550" spans="2:71">
      <c r="B550" t="s">
        <v>8</v>
      </c>
      <c r="D550" s="7">
        <f t="shared" ref="D550:AI550" si="333">D169</f>
        <v>15.790380770985777</v>
      </c>
      <c r="E550" s="7">
        <f t="shared" si="333"/>
        <v>0</v>
      </c>
      <c r="F550" s="7">
        <f t="shared" si="333"/>
        <v>0</v>
      </c>
      <c r="G550" s="7">
        <f t="shared" si="333"/>
        <v>0</v>
      </c>
      <c r="H550" s="7">
        <f t="shared" si="333"/>
        <v>0</v>
      </c>
      <c r="I550" s="7">
        <f t="shared" si="333"/>
        <v>0</v>
      </c>
      <c r="J550" s="7">
        <f t="shared" si="333"/>
        <v>0</v>
      </c>
      <c r="K550" s="7">
        <f t="shared" si="333"/>
        <v>0</v>
      </c>
      <c r="L550" s="7">
        <f t="shared" si="333"/>
        <v>0</v>
      </c>
      <c r="M550" s="7">
        <f t="shared" si="333"/>
        <v>0</v>
      </c>
      <c r="N550" s="7">
        <f t="shared" si="333"/>
        <v>0</v>
      </c>
      <c r="O550" s="7">
        <f t="shared" si="333"/>
        <v>0</v>
      </c>
      <c r="P550" s="7">
        <f t="shared" si="333"/>
        <v>0</v>
      </c>
      <c r="Q550" s="7">
        <f t="shared" si="333"/>
        <v>0</v>
      </c>
      <c r="R550" s="7">
        <f t="shared" si="333"/>
        <v>0</v>
      </c>
      <c r="S550" s="7">
        <f t="shared" si="333"/>
        <v>0</v>
      </c>
      <c r="T550" s="7">
        <f t="shared" si="333"/>
        <v>0</v>
      </c>
      <c r="U550" s="7">
        <f t="shared" si="333"/>
        <v>0</v>
      </c>
      <c r="V550" s="7">
        <f t="shared" si="333"/>
        <v>0</v>
      </c>
      <c r="W550" s="7">
        <f t="shared" si="333"/>
        <v>0</v>
      </c>
      <c r="X550" s="7">
        <f t="shared" si="333"/>
        <v>0</v>
      </c>
      <c r="Y550" s="7">
        <f t="shared" si="333"/>
        <v>0</v>
      </c>
      <c r="Z550" s="7">
        <f t="shared" si="333"/>
        <v>0</v>
      </c>
      <c r="AA550" s="7">
        <f t="shared" si="333"/>
        <v>0</v>
      </c>
      <c r="AB550" s="7">
        <f t="shared" si="333"/>
        <v>0</v>
      </c>
      <c r="AC550" s="7">
        <f t="shared" si="333"/>
        <v>0</v>
      </c>
      <c r="AD550" s="7">
        <f t="shared" si="333"/>
        <v>0</v>
      </c>
      <c r="AE550" s="7">
        <f t="shared" si="333"/>
        <v>0</v>
      </c>
      <c r="AF550" s="7">
        <f t="shared" si="333"/>
        <v>0</v>
      </c>
      <c r="AG550" s="7">
        <f t="shared" si="333"/>
        <v>0</v>
      </c>
      <c r="AH550" s="7">
        <f t="shared" si="333"/>
        <v>0</v>
      </c>
      <c r="AI550" s="7">
        <f t="shared" si="333"/>
        <v>0</v>
      </c>
      <c r="AJ550" s="7">
        <f t="shared" ref="AJ550:BP550" si="334">AJ169</f>
        <v>0</v>
      </c>
      <c r="AK550" s="7">
        <f t="shared" si="334"/>
        <v>0</v>
      </c>
      <c r="AL550" s="7">
        <f t="shared" si="334"/>
        <v>0</v>
      </c>
      <c r="AM550" s="7">
        <f t="shared" si="334"/>
        <v>0</v>
      </c>
      <c r="AN550" s="7">
        <f t="shared" si="334"/>
        <v>0</v>
      </c>
      <c r="AO550" s="7">
        <f t="shared" si="334"/>
        <v>0</v>
      </c>
      <c r="AP550" s="7">
        <f t="shared" si="334"/>
        <v>0</v>
      </c>
      <c r="AQ550" s="7">
        <f t="shared" si="334"/>
        <v>0</v>
      </c>
      <c r="AR550" s="7">
        <f t="shared" si="334"/>
        <v>0</v>
      </c>
      <c r="AS550" s="7">
        <f t="shared" si="334"/>
        <v>0</v>
      </c>
      <c r="AT550" s="7">
        <f t="shared" si="334"/>
        <v>0</v>
      </c>
      <c r="AU550" s="7">
        <f t="shared" si="334"/>
        <v>0</v>
      </c>
      <c r="AV550" s="7">
        <f t="shared" si="334"/>
        <v>0</v>
      </c>
      <c r="AW550" s="7">
        <f t="shared" si="334"/>
        <v>0</v>
      </c>
      <c r="AX550" s="7">
        <f t="shared" si="334"/>
        <v>0</v>
      </c>
      <c r="AY550" s="7">
        <f t="shared" si="334"/>
        <v>0</v>
      </c>
      <c r="AZ550" s="7">
        <f t="shared" si="334"/>
        <v>0</v>
      </c>
      <c r="BA550" s="7">
        <f t="shared" si="334"/>
        <v>0</v>
      </c>
      <c r="BB550" s="7">
        <f t="shared" si="334"/>
        <v>0</v>
      </c>
      <c r="BC550" s="7">
        <f t="shared" si="334"/>
        <v>0</v>
      </c>
      <c r="BD550" s="7">
        <f t="shared" si="334"/>
        <v>0</v>
      </c>
      <c r="BE550" s="7">
        <f t="shared" si="334"/>
        <v>0</v>
      </c>
      <c r="BF550" s="7">
        <f t="shared" si="334"/>
        <v>0</v>
      </c>
      <c r="BG550" s="7">
        <f t="shared" si="334"/>
        <v>0</v>
      </c>
      <c r="BH550" s="7">
        <f t="shared" si="334"/>
        <v>0</v>
      </c>
      <c r="BI550" s="7">
        <f t="shared" si="334"/>
        <v>0</v>
      </c>
      <c r="BJ550" s="7">
        <f t="shared" si="334"/>
        <v>0</v>
      </c>
      <c r="BK550" s="7">
        <f t="shared" si="334"/>
        <v>0</v>
      </c>
      <c r="BL550" s="7">
        <f t="shared" si="334"/>
        <v>0</v>
      </c>
      <c r="BM550" s="7">
        <f t="shared" si="334"/>
        <v>0</v>
      </c>
      <c r="BN550" s="7">
        <f t="shared" si="334"/>
        <v>0</v>
      </c>
      <c r="BO550" s="7">
        <f t="shared" si="334"/>
        <v>0</v>
      </c>
      <c r="BP550" s="7">
        <f t="shared" si="334"/>
        <v>0</v>
      </c>
      <c r="BQ550" s="7">
        <f t="shared" ref="BQ550:BS550" si="335">BQ169</f>
        <v>0</v>
      </c>
      <c r="BR550" s="7">
        <f t="shared" si="335"/>
        <v>0</v>
      </c>
      <c r="BS550" s="7">
        <f t="shared" si="335"/>
        <v>0</v>
      </c>
    </row>
    <row r="551" spans="2:71">
      <c r="B551" t="s">
        <v>9</v>
      </c>
      <c r="D551" s="7">
        <f t="shared" ref="D551:AI551" si="336">D216</f>
        <v>0.38897486718899543</v>
      </c>
      <c r="E551" s="7">
        <f t="shared" si="336"/>
        <v>0</v>
      </c>
      <c r="F551" s="7">
        <f t="shared" si="336"/>
        <v>0</v>
      </c>
      <c r="G551" s="7">
        <f t="shared" si="336"/>
        <v>0</v>
      </c>
      <c r="H551" s="7">
        <f t="shared" si="336"/>
        <v>0</v>
      </c>
      <c r="I551" s="7">
        <f t="shared" si="336"/>
        <v>0</v>
      </c>
      <c r="J551" s="7">
        <f t="shared" si="336"/>
        <v>0</v>
      </c>
      <c r="K551" s="7">
        <f t="shared" si="336"/>
        <v>0</v>
      </c>
      <c r="L551" s="7">
        <f t="shared" si="336"/>
        <v>0</v>
      </c>
      <c r="M551" s="7">
        <f t="shared" si="336"/>
        <v>0</v>
      </c>
      <c r="N551" s="7">
        <f t="shared" si="336"/>
        <v>0</v>
      </c>
      <c r="O551" s="7">
        <f t="shared" si="336"/>
        <v>0</v>
      </c>
      <c r="P551" s="7">
        <f t="shared" si="336"/>
        <v>0</v>
      </c>
      <c r="Q551" s="7">
        <f t="shared" si="336"/>
        <v>0</v>
      </c>
      <c r="R551" s="7">
        <f t="shared" si="336"/>
        <v>0</v>
      </c>
      <c r="S551" s="7">
        <f t="shared" si="336"/>
        <v>0</v>
      </c>
      <c r="T551" s="7">
        <f t="shared" si="336"/>
        <v>0</v>
      </c>
      <c r="U551" s="7">
        <f t="shared" si="336"/>
        <v>0</v>
      </c>
      <c r="V551" s="7">
        <f t="shared" si="336"/>
        <v>0</v>
      </c>
      <c r="W551" s="7">
        <f t="shared" si="336"/>
        <v>0</v>
      </c>
      <c r="X551" s="7">
        <f t="shared" si="336"/>
        <v>0</v>
      </c>
      <c r="Y551" s="7">
        <f t="shared" si="336"/>
        <v>0</v>
      </c>
      <c r="Z551" s="7">
        <f t="shared" si="336"/>
        <v>0</v>
      </c>
      <c r="AA551" s="7">
        <f t="shared" si="336"/>
        <v>0</v>
      </c>
      <c r="AB551" s="7">
        <f t="shared" si="336"/>
        <v>0</v>
      </c>
      <c r="AC551" s="7">
        <f t="shared" si="336"/>
        <v>0</v>
      </c>
      <c r="AD551" s="7">
        <f t="shared" si="336"/>
        <v>0</v>
      </c>
      <c r="AE551" s="7">
        <f t="shared" si="336"/>
        <v>0</v>
      </c>
      <c r="AF551" s="7">
        <f t="shared" si="336"/>
        <v>0</v>
      </c>
      <c r="AG551" s="7">
        <f t="shared" si="336"/>
        <v>0</v>
      </c>
      <c r="AH551" s="7">
        <f t="shared" si="336"/>
        <v>0</v>
      </c>
      <c r="AI551" s="7">
        <f t="shared" si="336"/>
        <v>0</v>
      </c>
      <c r="AJ551" s="7">
        <f t="shared" ref="AJ551:BP551" si="337">AJ216</f>
        <v>0</v>
      </c>
      <c r="AK551" s="7">
        <f t="shared" si="337"/>
        <v>0</v>
      </c>
      <c r="AL551" s="7">
        <f t="shared" si="337"/>
        <v>0</v>
      </c>
      <c r="AM551" s="7">
        <f t="shared" si="337"/>
        <v>0</v>
      </c>
      <c r="AN551" s="7">
        <f t="shared" si="337"/>
        <v>0</v>
      </c>
      <c r="AO551" s="7">
        <f t="shared" si="337"/>
        <v>0</v>
      </c>
      <c r="AP551" s="7">
        <f t="shared" si="337"/>
        <v>0</v>
      </c>
      <c r="AQ551" s="7">
        <f t="shared" si="337"/>
        <v>0</v>
      </c>
      <c r="AR551" s="7">
        <f t="shared" si="337"/>
        <v>0</v>
      </c>
      <c r="AS551" s="7">
        <f t="shared" si="337"/>
        <v>0</v>
      </c>
      <c r="AT551" s="7">
        <f t="shared" si="337"/>
        <v>0</v>
      </c>
      <c r="AU551" s="7">
        <f t="shared" si="337"/>
        <v>0</v>
      </c>
      <c r="AV551" s="7">
        <f t="shared" si="337"/>
        <v>0</v>
      </c>
      <c r="AW551" s="7">
        <f t="shared" si="337"/>
        <v>0</v>
      </c>
      <c r="AX551" s="7">
        <f t="shared" si="337"/>
        <v>0</v>
      </c>
      <c r="AY551" s="7">
        <f t="shared" si="337"/>
        <v>0</v>
      </c>
      <c r="AZ551" s="7">
        <f t="shared" si="337"/>
        <v>0</v>
      </c>
      <c r="BA551" s="7">
        <f t="shared" si="337"/>
        <v>0</v>
      </c>
      <c r="BB551" s="7">
        <f t="shared" si="337"/>
        <v>0</v>
      </c>
      <c r="BC551" s="7">
        <f t="shared" si="337"/>
        <v>0</v>
      </c>
      <c r="BD551" s="7">
        <f t="shared" si="337"/>
        <v>0</v>
      </c>
      <c r="BE551" s="7">
        <f t="shared" si="337"/>
        <v>0</v>
      </c>
      <c r="BF551" s="7">
        <f t="shared" si="337"/>
        <v>0</v>
      </c>
      <c r="BG551" s="7">
        <f t="shared" si="337"/>
        <v>0</v>
      </c>
      <c r="BH551" s="7">
        <f t="shared" si="337"/>
        <v>0</v>
      </c>
      <c r="BI551" s="7">
        <f t="shared" si="337"/>
        <v>0</v>
      </c>
      <c r="BJ551" s="7">
        <f t="shared" si="337"/>
        <v>0</v>
      </c>
      <c r="BK551" s="7">
        <f t="shared" si="337"/>
        <v>0</v>
      </c>
      <c r="BL551" s="7">
        <f t="shared" si="337"/>
        <v>0</v>
      </c>
      <c r="BM551" s="7">
        <f t="shared" si="337"/>
        <v>0</v>
      </c>
      <c r="BN551" s="7">
        <f t="shared" si="337"/>
        <v>0</v>
      </c>
      <c r="BO551" s="7">
        <f t="shared" si="337"/>
        <v>0</v>
      </c>
      <c r="BP551" s="7">
        <f t="shared" si="337"/>
        <v>0</v>
      </c>
      <c r="BQ551" s="7">
        <f t="shared" ref="BQ551:BS551" si="338">BQ216</f>
        <v>0</v>
      </c>
      <c r="BR551" s="7">
        <f t="shared" si="338"/>
        <v>0</v>
      </c>
      <c r="BS551" s="7">
        <f t="shared" si="338"/>
        <v>0</v>
      </c>
    </row>
    <row r="552" spans="2:71">
      <c r="B552" t="s">
        <v>10</v>
      </c>
      <c r="D552" s="7">
        <f t="shared" ref="D552:AI552" si="339">D267</f>
        <v>1.6653345369377348E-15</v>
      </c>
      <c r="E552" s="7">
        <f t="shared" si="339"/>
        <v>0.25893070092516307</v>
      </c>
      <c r="F552" s="7">
        <f t="shared" si="339"/>
        <v>1.4287057731943718</v>
      </c>
      <c r="G552" s="7">
        <f t="shared" si="339"/>
        <v>1.7992883193298275</v>
      </c>
      <c r="H552" s="7">
        <f t="shared" si="339"/>
        <v>1.9380633101093425</v>
      </c>
      <c r="I552" s="7">
        <f t="shared" si="339"/>
        <v>3.5639668547014085</v>
      </c>
      <c r="J552" s="7">
        <f t="shared" si="339"/>
        <v>2.3985226077639639</v>
      </c>
      <c r="K552" s="7">
        <f t="shared" si="339"/>
        <v>2.9717272500400203</v>
      </c>
      <c r="L552" s="7">
        <f t="shared" si="339"/>
        <v>4.605539253043359</v>
      </c>
      <c r="M552" s="7">
        <f t="shared" si="339"/>
        <v>7.2755567017612401</v>
      </c>
      <c r="N552" s="7">
        <f t="shared" si="339"/>
        <v>5.2278416037871231</v>
      </c>
      <c r="O552" s="7">
        <f t="shared" si="339"/>
        <v>11.27898088221642</v>
      </c>
      <c r="P552" s="7">
        <f t="shared" si="339"/>
        <v>11.792102678362001</v>
      </c>
      <c r="Q552" s="7">
        <f t="shared" si="339"/>
        <v>11.792102678362001</v>
      </c>
      <c r="R552" s="7">
        <f t="shared" si="339"/>
        <v>11.792102678362001</v>
      </c>
      <c r="S552" s="7">
        <f t="shared" si="339"/>
        <v>11.792102678362001</v>
      </c>
      <c r="T552" s="7">
        <f t="shared" si="339"/>
        <v>11.448946579966726</v>
      </c>
      <c r="U552" s="7">
        <f t="shared" si="339"/>
        <v>10.234300624298818</v>
      </c>
      <c r="V552" s="7">
        <f t="shared" si="339"/>
        <v>8.3606134924567908</v>
      </c>
      <c r="W552" s="7">
        <f t="shared" si="339"/>
        <v>5.9540199981387012</v>
      </c>
      <c r="X552" s="7">
        <f t="shared" si="339"/>
        <v>2.9430216245888716</v>
      </c>
      <c r="Y552" s="7">
        <f t="shared" si="339"/>
        <v>3.5527136788005009E-15</v>
      </c>
      <c r="Z552" s="7">
        <f t="shared" si="339"/>
        <v>0</v>
      </c>
      <c r="AA552" s="7">
        <f t="shared" si="339"/>
        <v>0</v>
      </c>
      <c r="AB552" s="7">
        <f t="shared" si="339"/>
        <v>0</v>
      </c>
      <c r="AC552" s="7">
        <f t="shared" si="339"/>
        <v>0</v>
      </c>
      <c r="AD552" s="7">
        <f t="shared" si="339"/>
        <v>0</v>
      </c>
      <c r="AE552" s="7">
        <f t="shared" si="339"/>
        <v>0</v>
      </c>
      <c r="AF552" s="7">
        <f t="shared" si="339"/>
        <v>0</v>
      </c>
      <c r="AG552" s="7">
        <f t="shared" si="339"/>
        <v>0</v>
      </c>
      <c r="AH552" s="7">
        <f t="shared" si="339"/>
        <v>0</v>
      </c>
      <c r="AI552" s="7">
        <f t="shared" si="339"/>
        <v>0</v>
      </c>
      <c r="AJ552" s="7">
        <f t="shared" ref="AJ552:BP552" si="340">AJ267</f>
        <v>0</v>
      </c>
      <c r="AK552" s="7">
        <f t="shared" si="340"/>
        <v>0</v>
      </c>
      <c r="AL552" s="7">
        <f t="shared" si="340"/>
        <v>0</v>
      </c>
      <c r="AM552" s="7">
        <f t="shared" si="340"/>
        <v>0</v>
      </c>
      <c r="AN552" s="7">
        <f t="shared" si="340"/>
        <v>0</v>
      </c>
      <c r="AO552" s="7">
        <f t="shared" si="340"/>
        <v>0</v>
      </c>
      <c r="AP552" s="7">
        <f t="shared" si="340"/>
        <v>0</v>
      </c>
      <c r="AQ552" s="7">
        <f t="shared" si="340"/>
        <v>0</v>
      </c>
      <c r="AR552" s="7">
        <f t="shared" si="340"/>
        <v>0</v>
      </c>
      <c r="AS552" s="7">
        <f t="shared" si="340"/>
        <v>0</v>
      </c>
      <c r="AT552" s="7">
        <f t="shared" si="340"/>
        <v>0</v>
      </c>
      <c r="AU552" s="7">
        <f t="shared" si="340"/>
        <v>0</v>
      </c>
      <c r="AV552" s="7">
        <f t="shared" si="340"/>
        <v>0</v>
      </c>
      <c r="AW552" s="7">
        <f t="shared" si="340"/>
        <v>0</v>
      </c>
      <c r="AX552" s="7">
        <f t="shared" si="340"/>
        <v>0</v>
      </c>
      <c r="AY552" s="7">
        <f t="shared" si="340"/>
        <v>0</v>
      </c>
      <c r="AZ552" s="7">
        <f t="shared" si="340"/>
        <v>0</v>
      </c>
      <c r="BA552" s="7">
        <f t="shared" si="340"/>
        <v>0</v>
      </c>
      <c r="BB552" s="7">
        <f t="shared" si="340"/>
        <v>0</v>
      </c>
      <c r="BC552" s="7">
        <f t="shared" si="340"/>
        <v>0</v>
      </c>
      <c r="BD552" s="7">
        <f t="shared" si="340"/>
        <v>0</v>
      </c>
      <c r="BE552" s="7">
        <f t="shared" si="340"/>
        <v>0</v>
      </c>
      <c r="BF552" s="7">
        <f t="shared" si="340"/>
        <v>0</v>
      </c>
      <c r="BG552" s="7">
        <f t="shared" si="340"/>
        <v>0</v>
      </c>
      <c r="BH552" s="7">
        <f t="shared" si="340"/>
        <v>0</v>
      </c>
      <c r="BI552" s="7">
        <f t="shared" si="340"/>
        <v>0</v>
      </c>
      <c r="BJ552" s="7">
        <f t="shared" si="340"/>
        <v>0</v>
      </c>
      <c r="BK552" s="7">
        <f t="shared" si="340"/>
        <v>0</v>
      </c>
      <c r="BL552" s="7">
        <f t="shared" si="340"/>
        <v>0</v>
      </c>
      <c r="BM552" s="7">
        <f t="shared" si="340"/>
        <v>0</v>
      </c>
      <c r="BN552" s="7">
        <f t="shared" si="340"/>
        <v>0</v>
      </c>
      <c r="BO552" s="7">
        <f t="shared" si="340"/>
        <v>0</v>
      </c>
      <c r="BP552" s="7">
        <f t="shared" si="340"/>
        <v>0</v>
      </c>
      <c r="BQ552" s="7">
        <f t="shared" ref="BQ552:BS552" si="341">BQ267</f>
        <v>0</v>
      </c>
      <c r="BR552" s="7">
        <f t="shared" si="341"/>
        <v>0</v>
      </c>
      <c r="BS552" s="7">
        <f t="shared" si="341"/>
        <v>0</v>
      </c>
    </row>
    <row r="553" spans="2:71">
      <c r="B553" t="s">
        <v>11</v>
      </c>
      <c r="D553" s="7">
        <f t="shared" ref="D553:AI553" si="342">D318</f>
        <v>25.821751228892474</v>
      </c>
      <c r="E553" s="7">
        <f t="shared" si="342"/>
        <v>35.334494106089977</v>
      </c>
      <c r="F553" s="7">
        <f t="shared" si="342"/>
        <v>44.338252993449252</v>
      </c>
      <c r="G553" s="7">
        <f t="shared" si="342"/>
        <v>40.035986521123007</v>
      </c>
      <c r="H553" s="7">
        <f t="shared" si="342"/>
        <v>34.408968075122885</v>
      </c>
      <c r="I553" s="7">
        <f t="shared" si="342"/>
        <v>21.155614157891478</v>
      </c>
      <c r="J553" s="7">
        <f t="shared" si="342"/>
        <v>33.365195535958179</v>
      </c>
      <c r="K553" s="7">
        <f t="shared" si="342"/>
        <v>31.490417875178466</v>
      </c>
      <c r="L553" s="7">
        <f t="shared" si="342"/>
        <v>26.98404877313218</v>
      </c>
      <c r="M553" s="7">
        <f t="shared" si="342"/>
        <v>28.377585019396601</v>
      </c>
      <c r="N553" s="7">
        <f t="shared" si="342"/>
        <v>16.606897448279248</v>
      </c>
      <c r="O553" s="7">
        <f t="shared" si="342"/>
        <v>41.947590817949184</v>
      </c>
      <c r="P553" s="7">
        <f t="shared" si="342"/>
        <v>34.747642615618226</v>
      </c>
      <c r="Q553" s="7">
        <f t="shared" si="342"/>
        <v>28.603676239844113</v>
      </c>
      <c r="R553" s="7">
        <f t="shared" si="342"/>
        <v>22.21385951245199</v>
      </c>
      <c r="S553" s="7">
        <f t="shared" si="342"/>
        <v>13.03212440564287</v>
      </c>
      <c r="T553" s="7">
        <f t="shared" si="342"/>
        <v>0</v>
      </c>
      <c r="U553" s="7">
        <f t="shared" si="342"/>
        <v>0</v>
      </c>
      <c r="V553" s="7">
        <f t="shared" si="342"/>
        <v>0</v>
      </c>
      <c r="W553" s="7">
        <f t="shared" si="342"/>
        <v>0</v>
      </c>
      <c r="X553" s="7">
        <f t="shared" si="342"/>
        <v>0</v>
      </c>
      <c r="Y553" s="7">
        <f t="shared" si="342"/>
        <v>0</v>
      </c>
      <c r="Z553" s="7">
        <f t="shared" si="342"/>
        <v>0</v>
      </c>
      <c r="AA553" s="7">
        <f t="shared" si="342"/>
        <v>0</v>
      </c>
      <c r="AB553" s="7">
        <f t="shared" si="342"/>
        <v>0</v>
      </c>
      <c r="AC553" s="7">
        <f t="shared" si="342"/>
        <v>0</v>
      </c>
      <c r="AD553" s="7">
        <f t="shared" si="342"/>
        <v>0</v>
      </c>
      <c r="AE553" s="7">
        <f t="shared" si="342"/>
        <v>0</v>
      </c>
      <c r="AF553" s="7">
        <f t="shared" si="342"/>
        <v>0</v>
      </c>
      <c r="AG553" s="7">
        <f t="shared" si="342"/>
        <v>0</v>
      </c>
      <c r="AH553" s="7">
        <f t="shared" si="342"/>
        <v>0</v>
      </c>
      <c r="AI553" s="7">
        <f t="shared" si="342"/>
        <v>0</v>
      </c>
      <c r="AJ553" s="7">
        <f t="shared" ref="AJ553:BP553" si="343">AJ318</f>
        <v>0</v>
      </c>
      <c r="AK553" s="7">
        <f t="shared" si="343"/>
        <v>0</v>
      </c>
      <c r="AL553" s="7">
        <f t="shared" si="343"/>
        <v>0</v>
      </c>
      <c r="AM553" s="7">
        <f t="shared" si="343"/>
        <v>0</v>
      </c>
      <c r="AN553" s="7">
        <f t="shared" si="343"/>
        <v>0</v>
      </c>
      <c r="AO553" s="7">
        <f t="shared" si="343"/>
        <v>0</v>
      </c>
      <c r="AP553" s="7">
        <f t="shared" si="343"/>
        <v>0</v>
      </c>
      <c r="AQ553" s="7">
        <f t="shared" si="343"/>
        <v>0</v>
      </c>
      <c r="AR553" s="7">
        <f t="shared" si="343"/>
        <v>0</v>
      </c>
      <c r="AS553" s="7">
        <f t="shared" si="343"/>
        <v>0</v>
      </c>
      <c r="AT553" s="7">
        <f t="shared" si="343"/>
        <v>0</v>
      </c>
      <c r="AU553" s="7">
        <f t="shared" si="343"/>
        <v>0</v>
      </c>
      <c r="AV553" s="7">
        <f t="shared" si="343"/>
        <v>0</v>
      </c>
      <c r="AW553" s="7">
        <f t="shared" si="343"/>
        <v>0</v>
      </c>
      <c r="AX553" s="7">
        <f t="shared" si="343"/>
        <v>0</v>
      </c>
      <c r="AY553" s="7">
        <f t="shared" si="343"/>
        <v>0</v>
      </c>
      <c r="AZ553" s="7">
        <f t="shared" si="343"/>
        <v>0</v>
      </c>
      <c r="BA553" s="7">
        <f t="shared" si="343"/>
        <v>0</v>
      </c>
      <c r="BB553" s="7">
        <f t="shared" si="343"/>
        <v>0</v>
      </c>
      <c r="BC553" s="7">
        <f t="shared" si="343"/>
        <v>0</v>
      </c>
      <c r="BD553" s="7">
        <f t="shared" si="343"/>
        <v>0</v>
      </c>
      <c r="BE553" s="7">
        <f t="shared" si="343"/>
        <v>0</v>
      </c>
      <c r="BF553" s="7">
        <f t="shared" si="343"/>
        <v>0</v>
      </c>
      <c r="BG553" s="7">
        <f t="shared" si="343"/>
        <v>0</v>
      </c>
      <c r="BH553" s="7">
        <f t="shared" si="343"/>
        <v>0</v>
      </c>
      <c r="BI553" s="7">
        <f t="shared" si="343"/>
        <v>0</v>
      </c>
      <c r="BJ553" s="7">
        <f t="shared" si="343"/>
        <v>0</v>
      </c>
      <c r="BK553" s="7">
        <f t="shared" si="343"/>
        <v>0</v>
      </c>
      <c r="BL553" s="7">
        <f t="shared" si="343"/>
        <v>0</v>
      </c>
      <c r="BM553" s="7">
        <f t="shared" si="343"/>
        <v>0</v>
      </c>
      <c r="BN553" s="7">
        <f t="shared" si="343"/>
        <v>0</v>
      </c>
      <c r="BO553" s="7">
        <f t="shared" si="343"/>
        <v>0</v>
      </c>
      <c r="BP553" s="7">
        <f t="shared" si="343"/>
        <v>0</v>
      </c>
      <c r="BQ553" s="7">
        <f t="shared" ref="BQ553:BS553" si="344">BQ318</f>
        <v>0</v>
      </c>
      <c r="BR553" s="7">
        <f t="shared" si="344"/>
        <v>0</v>
      </c>
      <c r="BS553" s="7">
        <f t="shared" si="344"/>
        <v>0</v>
      </c>
    </row>
    <row r="554" spans="2:71">
      <c r="B554" t="s">
        <v>12</v>
      </c>
      <c r="D554" s="7">
        <f t="shared" ref="D554:AI554" si="345">D369</f>
        <v>34.275644401485252</v>
      </c>
      <c r="E554" s="7">
        <f t="shared" si="345"/>
        <v>0.96426108105391484</v>
      </c>
      <c r="F554" s="7">
        <f t="shared" si="345"/>
        <v>1.5006960349864125</v>
      </c>
      <c r="G554" s="7">
        <f t="shared" si="345"/>
        <v>2.6156321772872975</v>
      </c>
      <c r="H554" s="7">
        <f t="shared" si="345"/>
        <v>3.4752362756212207</v>
      </c>
      <c r="I554" s="7">
        <f t="shared" si="345"/>
        <v>-1.7309990694726416</v>
      </c>
      <c r="J554" s="7">
        <f t="shared" si="345"/>
        <v>4.0949559196774263</v>
      </c>
      <c r="K554" s="7">
        <f t="shared" si="345"/>
        <v>4.4466716167870413</v>
      </c>
      <c r="L554" s="7">
        <f t="shared" si="345"/>
        <v>6.2243515991696663</v>
      </c>
      <c r="M554" s="7">
        <f t="shared" si="345"/>
        <v>3.925612104217818</v>
      </c>
      <c r="N554" s="7">
        <f t="shared" si="345"/>
        <v>1.7027606370096802</v>
      </c>
      <c r="O554" s="7">
        <f t="shared" si="345"/>
        <v>4.3774877970879151</v>
      </c>
      <c r="P554" s="7">
        <f t="shared" si="345"/>
        <v>3.0259930492405216</v>
      </c>
      <c r="Q554" s="7">
        <f t="shared" si="345"/>
        <v>1.1356096613777105</v>
      </c>
      <c r="R554" s="7">
        <f t="shared" si="345"/>
        <v>0.40886929734491728</v>
      </c>
      <c r="S554" s="7">
        <f t="shared" si="345"/>
        <v>0.83911324001289311</v>
      </c>
      <c r="T554" s="7">
        <f>T369</f>
        <v>4.4408920985006262E-16</v>
      </c>
      <c r="U554" s="7">
        <f t="shared" si="345"/>
        <v>0</v>
      </c>
      <c r="V554" s="7">
        <f t="shared" si="345"/>
        <v>0</v>
      </c>
      <c r="W554" s="7">
        <f t="shared" si="345"/>
        <v>0</v>
      </c>
      <c r="X554" s="7">
        <f t="shared" si="345"/>
        <v>0</v>
      </c>
      <c r="Y554" s="7">
        <f t="shared" si="345"/>
        <v>0</v>
      </c>
      <c r="Z554" s="7">
        <f t="shared" si="345"/>
        <v>0</v>
      </c>
      <c r="AA554" s="7">
        <f t="shared" si="345"/>
        <v>0</v>
      </c>
      <c r="AB554" s="7">
        <f t="shared" si="345"/>
        <v>0</v>
      </c>
      <c r="AC554" s="7">
        <f t="shared" si="345"/>
        <v>0</v>
      </c>
      <c r="AD554" s="7">
        <f t="shared" si="345"/>
        <v>0</v>
      </c>
      <c r="AE554" s="7">
        <f t="shared" si="345"/>
        <v>0</v>
      </c>
      <c r="AF554" s="7">
        <f t="shared" si="345"/>
        <v>0</v>
      </c>
      <c r="AG554" s="7">
        <f t="shared" si="345"/>
        <v>0</v>
      </c>
      <c r="AH554" s="7">
        <f t="shared" si="345"/>
        <v>0</v>
      </c>
      <c r="AI554" s="7">
        <f t="shared" si="345"/>
        <v>0</v>
      </c>
      <c r="AJ554" s="7">
        <f t="shared" ref="AJ554:BP554" si="346">AJ369</f>
        <v>0</v>
      </c>
      <c r="AK554" s="7">
        <f t="shared" si="346"/>
        <v>0</v>
      </c>
      <c r="AL554" s="7">
        <f t="shared" si="346"/>
        <v>0</v>
      </c>
      <c r="AM554" s="7">
        <f t="shared" si="346"/>
        <v>0</v>
      </c>
      <c r="AN554" s="7">
        <f t="shared" si="346"/>
        <v>0</v>
      </c>
      <c r="AO554" s="7">
        <f t="shared" si="346"/>
        <v>0</v>
      </c>
      <c r="AP554" s="7">
        <f t="shared" si="346"/>
        <v>0</v>
      </c>
      <c r="AQ554" s="7">
        <f t="shared" si="346"/>
        <v>0</v>
      </c>
      <c r="AR554" s="7">
        <f t="shared" si="346"/>
        <v>0</v>
      </c>
      <c r="AS554" s="7">
        <f t="shared" si="346"/>
        <v>0</v>
      </c>
      <c r="AT554" s="7">
        <f t="shared" si="346"/>
        <v>0</v>
      </c>
      <c r="AU554" s="7">
        <f t="shared" si="346"/>
        <v>0</v>
      </c>
      <c r="AV554" s="7">
        <f t="shared" si="346"/>
        <v>0</v>
      </c>
      <c r="AW554" s="7">
        <f t="shared" si="346"/>
        <v>0</v>
      </c>
      <c r="AX554" s="7">
        <f t="shared" si="346"/>
        <v>0</v>
      </c>
      <c r="AY554" s="7">
        <f t="shared" si="346"/>
        <v>0</v>
      </c>
      <c r="AZ554" s="7">
        <f t="shared" si="346"/>
        <v>0</v>
      </c>
      <c r="BA554" s="7">
        <f t="shared" si="346"/>
        <v>0</v>
      </c>
      <c r="BB554" s="7">
        <f t="shared" si="346"/>
        <v>0</v>
      </c>
      <c r="BC554" s="7">
        <f t="shared" si="346"/>
        <v>0</v>
      </c>
      <c r="BD554" s="7">
        <f t="shared" si="346"/>
        <v>0</v>
      </c>
      <c r="BE554" s="7">
        <f t="shared" si="346"/>
        <v>0</v>
      </c>
      <c r="BF554" s="7">
        <f t="shared" si="346"/>
        <v>0</v>
      </c>
      <c r="BG554" s="7">
        <f t="shared" si="346"/>
        <v>0</v>
      </c>
      <c r="BH554" s="7">
        <f t="shared" si="346"/>
        <v>0</v>
      </c>
      <c r="BI554" s="7">
        <f t="shared" si="346"/>
        <v>0</v>
      </c>
      <c r="BJ554" s="7">
        <f t="shared" si="346"/>
        <v>0</v>
      </c>
      <c r="BK554" s="7">
        <f t="shared" si="346"/>
        <v>0</v>
      </c>
      <c r="BL554" s="7">
        <f t="shared" si="346"/>
        <v>0</v>
      </c>
      <c r="BM554" s="7">
        <f t="shared" si="346"/>
        <v>0</v>
      </c>
      <c r="BN554" s="7">
        <f t="shared" si="346"/>
        <v>0</v>
      </c>
      <c r="BO554" s="7">
        <f t="shared" si="346"/>
        <v>0</v>
      </c>
      <c r="BP554" s="7">
        <f t="shared" si="346"/>
        <v>0</v>
      </c>
      <c r="BQ554" s="7">
        <f t="shared" ref="BQ554:BS554" si="347">BQ369</f>
        <v>0</v>
      </c>
      <c r="BR554" s="7">
        <f t="shared" si="347"/>
        <v>0</v>
      </c>
      <c r="BS554" s="7">
        <f t="shared" si="347"/>
        <v>0</v>
      </c>
    </row>
    <row r="555" spans="2:71">
      <c r="B555" t="s">
        <v>135</v>
      </c>
      <c r="D555" s="7">
        <f>D420</f>
        <v>0</v>
      </c>
      <c r="E555" s="7">
        <f t="shared" ref="E555:BP555" si="348">E420</f>
        <v>0</v>
      </c>
      <c r="F555" s="7">
        <f t="shared" si="348"/>
        <v>0</v>
      </c>
      <c r="G555" s="7">
        <f t="shared" si="348"/>
        <v>0</v>
      </c>
      <c r="H555" s="7">
        <f t="shared" si="348"/>
        <v>0</v>
      </c>
      <c r="I555" s="7">
        <f t="shared" si="348"/>
        <v>0</v>
      </c>
      <c r="J555" s="7">
        <f t="shared" si="348"/>
        <v>0</v>
      </c>
      <c r="K555" s="7">
        <f t="shared" si="348"/>
        <v>0</v>
      </c>
      <c r="L555" s="7">
        <f t="shared" si="348"/>
        <v>0</v>
      </c>
      <c r="M555" s="7">
        <f t="shared" si="348"/>
        <v>0</v>
      </c>
      <c r="N555" s="7">
        <f t="shared" si="348"/>
        <v>0</v>
      </c>
      <c r="O555" s="7">
        <f t="shared" si="348"/>
        <v>0</v>
      </c>
      <c r="P555" s="7">
        <f t="shared" si="348"/>
        <v>0</v>
      </c>
      <c r="Q555" s="7">
        <f t="shared" si="348"/>
        <v>0</v>
      </c>
      <c r="R555" s="7">
        <f t="shared" si="348"/>
        <v>0</v>
      </c>
      <c r="S555" s="7">
        <f t="shared" si="348"/>
        <v>0</v>
      </c>
      <c r="T555" s="7">
        <f t="shared" si="348"/>
        <v>0</v>
      </c>
      <c r="U555" s="7">
        <f t="shared" si="348"/>
        <v>0</v>
      </c>
      <c r="V555" s="7">
        <f t="shared" si="348"/>
        <v>0</v>
      </c>
      <c r="W555" s="7">
        <f t="shared" si="348"/>
        <v>0</v>
      </c>
      <c r="X555" s="7">
        <f t="shared" si="348"/>
        <v>0</v>
      </c>
      <c r="Y555" s="7">
        <f t="shared" si="348"/>
        <v>0</v>
      </c>
      <c r="Z555" s="7">
        <f t="shared" si="348"/>
        <v>0</v>
      </c>
      <c r="AA555" s="7">
        <f t="shared" si="348"/>
        <v>0</v>
      </c>
      <c r="AB555" s="7">
        <f t="shared" si="348"/>
        <v>0</v>
      </c>
      <c r="AC555" s="7">
        <f t="shared" si="348"/>
        <v>0</v>
      </c>
      <c r="AD555" s="7">
        <f t="shared" si="348"/>
        <v>0</v>
      </c>
      <c r="AE555" s="7">
        <f t="shared" si="348"/>
        <v>0</v>
      </c>
      <c r="AF555" s="7">
        <f t="shared" si="348"/>
        <v>0</v>
      </c>
      <c r="AG555" s="7">
        <f t="shared" si="348"/>
        <v>0</v>
      </c>
      <c r="AH555" s="7">
        <f t="shared" si="348"/>
        <v>0</v>
      </c>
      <c r="AI555" s="7">
        <f t="shared" si="348"/>
        <v>0</v>
      </c>
      <c r="AJ555" s="7">
        <f t="shared" si="348"/>
        <v>0</v>
      </c>
      <c r="AK555" s="7">
        <f t="shared" si="348"/>
        <v>0</v>
      </c>
      <c r="AL555" s="7">
        <f t="shared" si="348"/>
        <v>0</v>
      </c>
      <c r="AM555" s="7">
        <f t="shared" si="348"/>
        <v>0</v>
      </c>
      <c r="AN555" s="7">
        <f t="shared" si="348"/>
        <v>0</v>
      </c>
      <c r="AO555" s="7">
        <f t="shared" si="348"/>
        <v>0</v>
      </c>
      <c r="AP555" s="7">
        <f t="shared" si="348"/>
        <v>0</v>
      </c>
      <c r="AQ555" s="7">
        <f t="shared" si="348"/>
        <v>0</v>
      </c>
      <c r="AR555" s="7">
        <f t="shared" si="348"/>
        <v>0</v>
      </c>
      <c r="AS555" s="7">
        <f t="shared" si="348"/>
        <v>0</v>
      </c>
      <c r="AT555" s="7">
        <f t="shared" si="348"/>
        <v>0</v>
      </c>
      <c r="AU555" s="7">
        <f t="shared" si="348"/>
        <v>0</v>
      </c>
      <c r="AV555" s="7">
        <f t="shared" si="348"/>
        <v>0</v>
      </c>
      <c r="AW555" s="7">
        <f t="shared" si="348"/>
        <v>0</v>
      </c>
      <c r="AX555" s="7">
        <f t="shared" si="348"/>
        <v>0</v>
      </c>
      <c r="AY555" s="7">
        <f t="shared" si="348"/>
        <v>0</v>
      </c>
      <c r="AZ555" s="7">
        <f t="shared" si="348"/>
        <v>0</v>
      </c>
      <c r="BA555" s="7">
        <f t="shared" si="348"/>
        <v>0</v>
      </c>
      <c r="BB555" s="7">
        <f t="shared" si="348"/>
        <v>0</v>
      </c>
      <c r="BC555" s="7">
        <f t="shared" si="348"/>
        <v>0</v>
      </c>
      <c r="BD555" s="7">
        <f t="shared" si="348"/>
        <v>0</v>
      </c>
      <c r="BE555" s="7">
        <f t="shared" si="348"/>
        <v>0</v>
      </c>
      <c r="BF555" s="7">
        <f t="shared" si="348"/>
        <v>0</v>
      </c>
      <c r="BG555" s="7">
        <f t="shared" si="348"/>
        <v>0</v>
      </c>
      <c r="BH555" s="7">
        <f t="shared" si="348"/>
        <v>0</v>
      </c>
      <c r="BI555" s="7">
        <f t="shared" si="348"/>
        <v>0</v>
      </c>
      <c r="BJ555" s="7">
        <f t="shared" si="348"/>
        <v>0</v>
      </c>
      <c r="BK555" s="7">
        <f t="shared" si="348"/>
        <v>0</v>
      </c>
      <c r="BL555" s="7">
        <f t="shared" si="348"/>
        <v>0</v>
      </c>
      <c r="BM555" s="7">
        <f t="shared" si="348"/>
        <v>0</v>
      </c>
      <c r="BN555" s="7">
        <f t="shared" si="348"/>
        <v>0</v>
      </c>
      <c r="BO555" s="7">
        <f t="shared" si="348"/>
        <v>0</v>
      </c>
      <c r="BP555" s="7">
        <f t="shared" si="348"/>
        <v>0</v>
      </c>
      <c r="BQ555" s="7">
        <f t="shared" ref="BQ555:BS555" si="349">BQ420</f>
        <v>0</v>
      </c>
      <c r="BR555" s="7">
        <f t="shared" si="349"/>
        <v>0</v>
      </c>
      <c r="BS555" s="7">
        <f t="shared" si="349"/>
        <v>0</v>
      </c>
    </row>
    <row r="556" spans="2:71">
      <c r="B556" t="s">
        <v>13</v>
      </c>
      <c r="D556" s="7">
        <f t="shared" ref="D556:AI556" si="350">D467</f>
        <v>0</v>
      </c>
      <c r="E556" s="7">
        <f t="shared" si="350"/>
        <v>3.2558859048178131E-2</v>
      </c>
      <c r="F556" s="7">
        <f t="shared" si="350"/>
        <v>3.2558859048178131E-2</v>
      </c>
      <c r="G556" s="7">
        <f t="shared" si="350"/>
        <v>3.2558859048178131E-2</v>
      </c>
      <c r="H556" s="7">
        <f t="shared" si="350"/>
        <v>3.2558859048178131E-2</v>
      </c>
      <c r="I556" s="7">
        <f t="shared" si="350"/>
        <v>3.2558859048178131E-2</v>
      </c>
      <c r="J556" s="7">
        <f t="shared" si="350"/>
        <v>0.2298657134180685</v>
      </c>
      <c r="K556" s="7">
        <f t="shared" si="350"/>
        <v>0.2298657134180685</v>
      </c>
      <c r="L556" s="7">
        <f t="shared" si="350"/>
        <v>0.2298657134180685</v>
      </c>
      <c r="M556" s="7">
        <f t="shared" si="350"/>
        <v>0.2298657134180685</v>
      </c>
      <c r="N556" s="36">
        <f t="shared" si="350"/>
        <v>0.11493285670903425</v>
      </c>
      <c r="O556" s="7">
        <f t="shared" si="350"/>
        <v>0.25455789889973096</v>
      </c>
      <c r="P556" s="7">
        <f t="shared" si="350"/>
        <v>0.25455789889973096</v>
      </c>
      <c r="Q556" s="7">
        <f t="shared" si="350"/>
        <v>0.25455789889973096</v>
      </c>
      <c r="R556" s="7">
        <f t="shared" si="350"/>
        <v>0.25455789889973096</v>
      </c>
      <c r="S556" s="7">
        <f t="shared" si="350"/>
        <v>0.25455789889973096</v>
      </c>
      <c r="T556" s="7">
        <f t="shared" si="350"/>
        <v>0.25455789889973096</v>
      </c>
      <c r="U556" s="7">
        <f t="shared" si="350"/>
        <v>0.25455789889973096</v>
      </c>
      <c r="V556" s="7">
        <f t="shared" si="350"/>
        <v>0.25455789889973096</v>
      </c>
      <c r="W556" s="7">
        <f t="shared" si="350"/>
        <v>0.25455789889973096</v>
      </c>
      <c r="X556" s="7">
        <f t="shared" si="350"/>
        <v>0.25455789889973096</v>
      </c>
      <c r="Y556" s="7">
        <f t="shared" si="350"/>
        <v>0.25455789889973096</v>
      </c>
      <c r="Z556" s="7">
        <f t="shared" si="350"/>
        <v>0.25455789889973096</v>
      </c>
      <c r="AA556" s="7">
        <f t="shared" si="350"/>
        <v>0.25455789889973096</v>
      </c>
      <c r="AB556" s="7">
        <f t="shared" si="350"/>
        <v>0.25455789889973096</v>
      </c>
      <c r="AC556" s="7">
        <f t="shared" si="350"/>
        <v>0.25455789889973096</v>
      </c>
      <c r="AD556" s="7">
        <f t="shared" si="350"/>
        <v>0.25455789889973096</v>
      </c>
      <c r="AE556" s="7">
        <f t="shared" si="350"/>
        <v>0.25455789889973096</v>
      </c>
      <c r="AF556" s="7">
        <f t="shared" si="350"/>
        <v>0.25455789889973096</v>
      </c>
      <c r="AG556" s="7">
        <f t="shared" si="350"/>
        <v>0.25455789889973096</v>
      </c>
      <c r="AH556" s="7">
        <f t="shared" si="350"/>
        <v>0.25455789889973096</v>
      </c>
      <c r="AI556" s="7">
        <f t="shared" si="350"/>
        <v>0.25455789889973096</v>
      </c>
      <c r="AJ556" s="7">
        <f t="shared" ref="AJ556:BP556" si="351">AJ467</f>
        <v>0.25455789889973096</v>
      </c>
      <c r="AK556" s="7">
        <f t="shared" si="351"/>
        <v>0.25455789889973096</v>
      </c>
      <c r="AL556" s="7">
        <f t="shared" si="351"/>
        <v>0.25455789889973096</v>
      </c>
      <c r="AM556" s="7">
        <f t="shared" si="351"/>
        <v>0.25455789889973096</v>
      </c>
      <c r="AN556" s="7">
        <f t="shared" si="351"/>
        <v>0.25455789889973096</v>
      </c>
      <c r="AO556" s="7">
        <f t="shared" si="351"/>
        <v>0.25455789889973096</v>
      </c>
      <c r="AP556" s="7">
        <f t="shared" si="351"/>
        <v>0.25455789889973096</v>
      </c>
      <c r="AQ556" s="7">
        <f t="shared" si="351"/>
        <v>0.25455789889973096</v>
      </c>
      <c r="AR556" s="7">
        <f t="shared" si="351"/>
        <v>0.25455789889973096</v>
      </c>
      <c r="AS556" s="7">
        <f t="shared" si="351"/>
        <v>0.25455789889973096</v>
      </c>
      <c r="AT556" s="7">
        <f t="shared" si="351"/>
        <v>0.25455789889973096</v>
      </c>
      <c r="AU556" s="7">
        <f t="shared" si="351"/>
        <v>0.25455789889973096</v>
      </c>
      <c r="AV556" s="7">
        <f t="shared" si="351"/>
        <v>0.25455789889973096</v>
      </c>
      <c r="AW556" s="7">
        <f t="shared" si="351"/>
        <v>0.25455789889973096</v>
      </c>
      <c r="AX556" s="7">
        <f t="shared" si="351"/>
        <v>0.25455789889973096</v>
      </c>
      <c r="AY556" s="7">
        <f t="shared" si="351"/>
        <v>0.25373325276229225</v>
      </c>
      <c r="AZ556" s="7">
        <f t="shared" si="351"/>
        <v>0.22199903985155287</v>
      </c>
      <c r="BA556" s="7">
        <f t="shared" si="351"/>
        <v>0.22199903985155287</v>
      </c>
      <c r="BB556" s="7">
        <f t="shared" si="351"/>
        <v>0.22199903985155287</v>
      </c>
      <c r="BC556" s="7">
        <f t="shared" si="351"/>
        <v>0.22199903985155287</v>
      </c>
      <c r="BD556" s="7">
        <f t="shared" si="351"/>
        <v>0.22199903985155287</v>
      </c>
      <c r="BE556" s="7">
        <f t="shared" si="351"/>
        <v>0.22199903985155287</v>
      </c>
      <c r="BF556" s="7">
        <f t="shared" si="351"/>
        <v>0.1069441641580143</v>
      </c>
      <c r="BG556" s="7">
        <f t="shared" si="351"/>
        <v>2.4692185481662486E-2</v>
      </c>
      <c r="BH556" s="7">
        <f t="shared" si="351"/>
        <v>2.4692185481662486E-2</v>
      </c>
      <c r="BI556" s="7">
        <f t="shared" si="351"/>
        <v>2.4692185481662486E-2</v>
      </c>
      <c r="BJ556" s="7">
        <f t="shared" si="351"/>
        <v>2.2639607987406718E-2</v>
      </c>
      <c r="BK556" s="7">
        <f t="shared" si="351"/>
        <v>0</v>
      </c>
      <c r="BL556" s="7">
        <f t="shared" si="351"/>
        <v>0</v>
      </c>
      <c r="BM556" s="7">
        <f t="shared" si="351"/>
        <v>0</v>
      </c>
      <c r="BN556" s="7">
        <f t="shared" si="351"/>
        <v>0</v>
      </c>
      <c r="BO556" s="7">
        <f t="shared" si="351"/>
        <v>0</v>
      </c>
      <c r="BP556" s="7">
        <f t="shared" si="351"/>
        <v>0</v>
      </c>
      <c r="BQ556" s="7">
        <f t="shared" ref="BQ556:BS556" si="352">BQ467</f>
        <v>0</v>
      </c>
      <c r="BR556" s="7">
        <f t="shared" si="352"/>
        <v>0</v>
      </c>
      <c r="BS556" s="7">
        <f t="shared" si="352"/>
        <v>0</v>
      </c>
    </row>
    <row r="557" spans="2:71">
      <c r="B557" t="s">
        <v>133</v>
      </c>
      <c r="D557" s="7">
        <f>D517</f>
        <v>0</v>
      </c>
      <c r="E557" s="7">
        <f t="shared" ref="E557:BP557" si="353">E517</f>
        <v>0</v>
      </c>
      <c r="F557" s="7">
        <f t="shared" si="353"/>
        <v>0</v>
      </c>
      <c r="G557" s="7">
        <f t="shared" si="353"/>
        <v>0</v>
      </c>
      <c r="H557" s="7">
        <f t="shared" si="353"/>
        <v>0</v>
      </c>
      <c r="I557" s="7">
        <f t="shared" si="353"/>
        <v>0</v>
      </c>
      <c r="J557" s="7">
        <f t="shared" si="353"/>
        <v>0</v>
      </c>
      <c r="K557" s="7">
        <f t="shared" si="353"/>
        <v>0</v>
      </c>
      <c r="L557" s="7">
        <f t="shared" si="353"/>
        <v>0</v>
      </c>
      <c r="M557" s="7">
        <f t="shared" si="353"/>
        <v>0</v>
      </c>
      <c r="N557" s="7">
        <f t="shared" si="353"/>
        <v>0</v>
      </c>
      <c r="O557" s="7">
        <f t="shared" si="353"/>
        <v>0</v>
      </c>
      <c r="P557" s="7">
        <f t="shared" si="353"/>
        <v>0</v>
      </c>
      <c r="Q557" s="7">
        <f t="shared" si="353"/>
        <v>0</v>
      </c>
      <c r="R557" s="7">
        <f t="shared" si="353"/>
        <v>0</v>
      </c>
      <c r="S557" s="7">
        <f t="shared" si="353"/>
        <v>0</v>
      </c>
      <c r="T557" s="7">
        <f t="shared" si="353"/>
        <v>0</v>
      </c>
      <c r="U557" s="7">
        <f t="shared" si="353"/>
        <v>0</v>
      </c>
      <c r="V557" s="7">
        <f t="shared" si="353"/>
        <v>0</v>
      </c>
      <c r="W557" s="7">
        <f t="shared" si="353"/>
        <v>0</v>
      </c>
      <c r="X557" s="7">
        <f t="shared" si="353"/>
        <v>0</v>
      </c>
      <c r="Y557" s="7">
        <f t="shared" si="353"/>
        <v>0</v>
      </c>
      <c r="Z557" s="7">
        <f t="shared" si="353"/>
        <v>0</v>
      </c>
      <c r="AA557" s="7">
        <f t="shared" si="353"/>
        <v>0</v>
      </c>
      <c r="AB557" s="7">
        <f t="shared" si="353"/>
        <v>0</v>
      </c>
      <c r="AC557" s="7">
        <f t="shared" si="353"/>
        <v>0</v>
      </c>
      <c r="AD557" s="7">
        <f t="shared" si="353"/>
        <v>0</v>
      </c>
      <c r="AE557" s="7">
        <f t="shared" si="353"/>
        <v>0</v>
      </c>
      <c r="AF557" s="7">
        <f t="shared" si="353"/>
        <v>0</v>
      </c>
      <c r="AG557" s="7">
        <f t="shared" si="353"/>
        <v>0</v>
      </c>
      <c r="AH557" s="7">
        <f t="shared" si="353"/>
        <v>0</v>
      </c>
      <c r="AI557" s="7">
        <f t="shared" si="353"/>
        <v>0</v>
      </c>
      <c r="AJ557" s="7">
        <f t="shared" si="353"/>
        <v>0</v>
      </c>
      <c r="AK557" s="7">
        <f t="shared" si="353"/>
        <v>0</v>
      </c>
      <c r="AL557" s="7">
        <f t="shared" si="353"/>
        <v>0</v>
      </c>
      <c r="AM557" s="7">
        <f t="shared" si="353"/>
        <v>0</v>
      </c>
      <c r="AN557" s="7">
        <f t="shared" si="353"/>
        <v>0</v>
      </c>
      <c r="AO557" s="7">
        <f t="shared" si="353"/>
        <v>0</v>
      </c>
      <c r="AP557" s="7">
        <f t="shared" si="353"/>
        <v>0</v>
      </c>
      <c r="AQ557" s="7">
        <f t="shared" si="353"/>
        <v>0</v>
      </c>
      <c r="AR557" s="7">
        <f t="shared" si="353"/>
        <v>0</v>
      </c>
      <c r="AS557" s="7">
        <f t="shared" si="353"/>
        <v>0</v>
      </c>
      <c r="AT557" s="7">
        <f t="shared" si="353"/>
        <v>0</v>
      </c>
      <c r="AU557" s="7">
        <f t="shared" si="353"/>
        <v>0</v>
      </c>
      <c r="AV557" s="7">
        <f t="shared" si="353"/>
        <v>0</v>
      </c>
      <c r="AW557" s="7">
        <f t="shared" si="353"/>
        <v>0</v>
      </c>
      <c r="AX557" s="7">
        <f t="shared" si="353"/>
        <v>0</v>
      </c>
      <c r="AY557" s="7">
        <f t="shared" si="353"/>
        <v>0</v>
      </c>
      <c r="AZ557" s="7">
        <f t="shared" si="353"/>
        <v>0</v>
      </c>
      <c r="BA557" s="7">
        <f t="shared" si="353"/>
        <v>0</v>
      </c>
      <c r="BB557" s="7">
        <f t="shared" si="353"/>
        <v>0</v>
      </c>
      <c r="BC557" s="7">
        <f t="shared" si="353"/>
        <v>0</v>
      </c>
      <c r="BD557" s="7">
        <f t="shared" si="353"/>
        <v>0</v>
      </c>
      <c r="BE557" s="7">
        <f t="shared" si="353"/>
        <v>0</v>
      </c>
      <c r="BF557" s="7">
        <f t="shared" si="353"/>
        <v>0</v>
      </c>
      <c r="BG557" s="7">
        <f t="shared" si="353"/>
        <v>0</v>
      </c>
      <c r="BH557" s="7">
        <f t="shared" si="353"/>
        <v>0</v>
      </c>
      <c r="BI557" s="7">
        <f t="shared" si="353"/>
        <v>0</v>
      </c>
      <c r="BJ557" s="7">
        <f t="shared" si="353"/>
        <v>0</v>
      </c>
      <c r="BK557" s="7">
        <f t="shared" si="353"/>
        <v>0</v>
      </c>
      <c r="BL557" s="7">
        <f t="shared" si="353"/>
        <v>0</v>
      </c>
      <c r="BM557" s="7">
        <f t="shared" si="353"/>
        <v>0</v>
      </c>
      <c r="BN557" s="7">
        <f t="shared" si="353"/>
        <v>0</v>
      </c>
      <c r="BO557" s="7">
        <f t="shared" si="353"/>
        <v>0</v>
      </c>
      <c r="BP557" s="7">
        <f t="shared" si="353"/>
        <v>0</v>
      </c>
      <c r="BQ557" s="7">
        <f t="shared" ref="BQ557:BS557" si="354">BQ517</f>
        <v>0</v>
      </c>
      <c r="BR557" s="7">
        <f t="shared" si="354"/>
        <v>0</v>
      </c>
      <c r="BS557" s="7">
        <f t="shared" si="354"/>
        <v>0</v>
      </c>
    </row>
    <row r="558" spans="2:71">
      <c r="B558" t="s">
        <v>41</v>
      </c>
      <c r="D558" s="7">
        <f t="shared" ref="D558:M558" si="355">D529</f>
        <v>0</v>
      </c>
      <c r="E558" s="7">
        <f t="shared" si="355"/>
        <v>0</v>
      </c>
      <c r="F558" s="7">
        <f t="shared" si="355"/>
        <v>0</v>
      </c>
      <c r="G558" s="7">
        <f t="shared" si="355"/>
        <v>0</v>
      </c>
      <c r="H558" s="7">
        <f t="shared" si="355"/>
        <v>0</v>
      </c>
      <c r="I558" s="7">
        <f t="shared" si="355"/>
        <v>0.53070411151704522</v>
      </c>
      <c r="J558" s="7">
        <f t="shared" si="355"/>
        <v>0</v>
      </c>
      <c r="K558" s="7">
        <f t="shared" si="355"/>
        <v>0</v>
      </c>
      <c r="L558" s="7">
        <f t="shared" si="355"/>
        <v>0</v>
      </c>
      <c r="M558" s="7">
        <f t="shared" si="355"/>
        <v>0</v>
      </c>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row>
    <row r="559" spans="2:71">
      <c r="B559" t="s">
        <v>42</v>
      </c>
      <c r="D559" s="7">
        <f t="shared" ref="D559:M559" si="356">D530</f>
        <v>0</v>
      </c>
      <c r="E559" s="7">
        <f t="shared" si="356"/>
        <v>0</v>
      </c>
      <c r="F559" s="7">
        <f t="shared" si="356"/>
        <v>0</v>
      </c>
      <c r="G559" s="7">
        <f t="shared" si="356"/>
        <v>0</v>
      </c>
      <c r="H559" s="7">
        <f t="shared" si="356"/>
        <v>0</v>
      </c>
      <c r="I559" s="7">
        <f t="shared" si="356"/>
        <v>38.781836748109313</v>
      </c>
      <c r="J559" s="7">
        <f t="shared" si="356"/>
        <v>0</v>
      </c>
      <c r="K559" s="7">
        <f t="shared" si="356"/>
        <v>0</v>
      </c>
      <c r="L559" s="7">
        <f t="shared" si="356"/>
        <v>0</v>
      </c>
      <c r="M559" s="7">
        <f t="shared" si="356"/>
        <v>0</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row>
    <row r="560" spans="2:71">
      <c r="B560" t="s">
        <v>43</v>
      </c>
      <c r="D560" s="7">
        <f t="shared" ref="D560:M560" si="357">D531</f>
        <v>0</v>
      </c>
      <c r="E560" s="7">
        <f t="shared" si="357"/>
        <v>0</v>
      </c>
      <c r="F560" s="7">
        <f t="shared" si="357"/>
        <v>0</v>
      </c>
      <c r="G560" s="7">
        <f t="shared" si="357"/>
        <v>0</v>
      </c>
      <c r="H560" s="7">
        <f t="shared" si="357"/>
        <v>0</v>
      </c>
      <c r="I560" s="7">
        <f t="shared" si="357"/>
        <v>0.10355451178880209</v>
      </c>
      <c r="J560" s="7">
        <f t="shared" si="357"/>
        <v>0.10355451178880209</v>
      </c>
      <c r="K560" s="7">
        <f t="shared" si="357"/>
        <v>0.10355451178880209</v>
      </c>
      <c r="L560" s="7">
        <f t="shared" si="357"/>
        <v>0.10355451178880209</v>
      </c>
      <c r="M560" s="7">
        <f t="shared" si="357"/>
        <v>0.10355451178880209</v>
      </c>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row>
    <row r="561" spans="2:71">
      <c r="B561" t="s">
        <v>44</v>
      </c>
      <c r="D561" s="7">
        <f t="shared" ref="D561:M561" si="358">D532</f>
        <v>0</v>
      </c>
      <c r="E561" s="7">
        <f t="shared" si="358"/>
        <v>0</v>
      </c>
      <c r="F561" s="7">
        <f t="shared" si="358"/>
        <v>0</v>
      </c>
      <c r="G561" s="7">
        <f t="shared" si="358"/>
        <v>0</v>
      </c>
      <c r="H561" s="7">
        <f t="shared" si="358"/>
        <v>0</v>
      </c>
      <c r="I561" s="7">
        <f t="shared" si="358"/>
        <v>6.20877104311454</v>
      </c>
      <c r="J561" s="7">
        <f t="shared" si="358"/>
        <v>6.20877104311454</v>
      </c>
      <c r="K561" s="7">
        <f t="shared" si="358"/>
        <v>6.20877104311454</v>
      </c>
      <c r="L561" s="7">
        <f t="shared" si="358"/>
        <v>6.20877104311454</v>
      </c>
      <c r="M561" s="7">
        <f t="shared" si="358"/>
        <v>6.20877104311454</v>
      </c>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row>
    <row r="562" spans="2:71">
      <c r="B562" s="142" t="s">
        <v>140</v>
      </c>
      <c r="D562" s="7">
        <f t="shared" ref="D562:M562" si="359">D533</f>
        <v>0</v>
      </c>
      <c r="E562" s="7">
        <f t="shared" si="359"/>
        <v>0</v>
      </c>
      <c r="F562" s="7">
        <f t="shared" si="359"/>
        <v>0</v>
      </c>
      <c r="G562" s="7">
        <f t="shared" si="359"/>
        <v>0</v>
      </c>
      <c r="H562" s="7">
        <f t="shared" si="359"/>
        <v>0</v>
      </c>
      <c r="I562" s="7">
        <f t="shared" si="359"/>
        <v>0</v>
      </c>
      <c r="J562" s="7">
        <f t="shared" si="359"/>
        <v>0</v>
      </c>
      <c r="K562" s="7">
        <f t="shared" si="359"/>
        <v>0</v>
      </c>
      <c r="L562" s="7">
        <f t="shared" si="359"/>
        <v>0</v>
      </c>
      <c r="M562" s="7">
        <f t="shared" si="359"/>
        <v>0</v>
      </c>
      <c r="N562" s="7">
        <f t="shared" ref="N562:S562" si="360">N533</f>
        <v>0</v>
      </c>
      <c r="O562" s="7">
        <f t="shared" si="360"/>
        <v>50.437189458868836</v>
      </c>
      <c r="P562" s="7">
        <f t="shared" si="360"/>
        <v>24.176503565741935</v>
      </c>
      <c r="Q562" s="7">
        <f t="shared" si="360"/>
        <v>19.763538090377082</v>
      </c>
      <c r="R562" s="7">
        <f t="shared" si="360"/>
        <v>16.814750873554413</v>
      </c>
      <c r="S562" s="7">
        <f t="shared" si="360"/>
        <v>13.591593097339357</v>
      </c>
      <c r="T562" s="7">
        <f t="shared" ref="T562:BP562" si="361">T533</f>
        <v>11.144212498985125</v>
      </c>
      <c r="U562" s="7">
        <f t="shared" si="361"/>
        <v>9.5207296843261826</v>
      </c>
      <c r="V562" s="7">
        <f t="shared" si="361"/>
        <v>7.4061320623323361</v>
      </c>
      <c r="W562" s="7">
        <f t="shared" si="361"/>
        <v>4.0795513298864821</v>
      </c>
      <c r="X562" s="7">
        <f t="shared" si="361"/>
        <v>1.0434718894478443</v>
      </c>
      <c r="Y562" s="7">
        <f t="shared" si="361"/>
        <v>0</v>
      </c>
      <c r="Z562" s="7">
        <f t="shared" si="361"/>
        <v>0</v>
      </c>
      <c r="AA562" s="7">
        <f t="shared" si="361"/>
        <v>0</v>
      </c>
      <c r="AB562" s="7">
        <f t="shared" si="361"/>
        <v>0</v>
      </c>
      <c r="AC562" s="7">
        <f t="shared" si="361"/>
        <v>0</v>
      </c>
      <c r="AD562" s="7">
        <f t="shared" si="361"/>
        <v>0</v>
      </c>
      <c r="AE562" s="7">
        <f t="shared" si="361"/>
        <v>0</v>
      </c>
      <c r="AF562" s="7">
        <f t="shared" si="361"/>
        <v>0</v>
      </c>
      <c r="AG562" s="7">
        <f t="shared" si="361"/>
        <v>0</v>
      </c>
      <c r="AH562" s="7">
        <f t="shared" si="361"/>
        <v>0</v>
      </c>
      <c r="AI562" s="7">
        <f t="shared" si="361"/>
        <v>0</v>
      </c>
      <c r="AJ562" s="7">
        <f t="shared" si="361"/>
        <v>0</v>
      </c>
      <c r="AK562" s="7">
        <f t="shared" si="361"/>
        <v>0</v>
      </c>
      <c r="AL562" s="7">
        <f t="shared" si="361"/>
        <v>0</v>
      </c>
      <c r="AM562" s="7">
        <f t="shared" si="361"/>
        <v>0</v>
      </c>
      <c r="AN562" s="7">
        <f t="shared" si="361"/>
        <v>0</v>
      </c>
      <c r="AO562" s="7">
        <f t="shared" si="361"/>
        <v>0</v>
      </c>
      <c r="AP562" s="7">
        <f t="shared" si="361"/>
        <v>0</v>
      </c>
      <c r="AQ562" s="7">
        <f t="shared" si="361"/>
        <v>0</v>
      </c>
      <c r="AR562" s="7">
        <f t="shared" si="361"/>
        <v>0</v>
      </c>
      <c r="AS562" s="7">
        <f t="shared" si="361"/>
        <v>0</v>
      </c>
      <c r="AT562" s="7">
        <f t="shared" si="361"/>
        <v>0</v>
      </c>
      <c r="AU562" s="7">
        <f t="shared" si="361"/>
        <v>0</v>
      </c>
      <c r="AV562" s="7">
        <f t="shared" si="361"/>
        <v>0</v>
      </c>
      <c r="AW562" s="7">
        <f t="shared" si="361"/>
        <v>0</v>
      </c>
      <c r="AX562" s="7">
        <f t="shared" si="361"/>
        <v>0</v>
      </c>
      <c r="AY562" s="7">
        <f t="shared" si="361"/>
        <v>0</v>
      </c>
      <c r="AZ562" s="7">
        <f t="shared" si="361"/>
        <v>0</v>
      </c>
      <c r="BA562" s="7">
        <f t="shared" si="361"/>
        <v>0</v>
      </c>
      <c r="BB562" s="7">
        <f t="shared" si="361"/>
        <v>0</v>
      </c>
      <c r="BC562" s="7">
        <f t="shared" si="361"/>
        <v>0</v>
      </c>
      <c r="BD562" s="7">
        <f t="shared" si="361"/>
        <v>0</v>
      </c>
      <c r="BE562" s="7">
        <f t="shared" si="361"/>
        <v>0</v>
      </c>
      <c r="BF562" s="7">
        <f t="shared" si="361"/>
        <v>0</v>
      </c>
      <c r="BG562" s="7">
        <f t="shared" si="361"/>
        <v>0</v>
      </c>
      <c r="BH562" s="7">
        <f t="shared" si="361"/>
        <v>0</v>
      </c>
      <c r="BI562" s="7">
        <f t="shared" si="361"/>
        <v>0</v>
      </c>
      <c r="BJ562" s="7">
        <f t="shared" si="361"/>
        <v>0</v>
      </c>
      <c r="BK562" s="7">
        <f t="shared" si="361"/>
        <v>0</v>
      </c>
      <c r="BL562" s="7">
        <f t="shared" si="361"/>
        <v>0</v>
      </c>
      <c r="BM562" s="7">
        <f t="shared" si="361"/>
        <v>0</v>
      </c>
      <c r="BN562" s="7">
        <f t="shared" si="361"/>
        <v>0</v>
      </c>
      <c r="BO562" s="7">
        <f t="shared" si="361"/>
        <v>0</v>
      </c>
      <c r="BP562" s="7">
        <f t="shared" si="361"/>
        <v>0</v>
      </c>
      <c r="BQ562" s="7">
        <f t="shared" ref="BQ562:BS562" si="362">BQ533</f>
        <v>0</v>
      </c>
      <c r="BR562" s="7">
        <f t="shared" si="362"/>
        <v>0</v>
      </c>
      <c r="BS562" s="7">
        <f t="shared" si="362"/>
        <v>0</v>
      </c>
    </row>
    <row r="563" spans="2:71">
      <c r="B563" s="63" t="s">
        <v>86</v>
      </c>
      <c r="C563" s="63"/>
      <c r="D563" s="64">
        <f t="shared" ref="D563:M563" si="363">D534</f>
        <v>0</v>
      </c>
      <c r="E563" s="64">
        <f t="shared" si="363"/>
        <v>0</v>
      </c>
      <c r="F563" s="64">
        <f t="shared" si="363"/>
        <v>0</v>
      </c>
      <c r="G563" s="64">
        <f t="shared" si="363"/>
        <v>0</v>
      </c>
      <c r="H563" s="64">
        <f t="shared" si="363"/>
        <v>0</v>
      </c>
      <c r="I563" s="64">
        <f t="shared" si="363"/>
        <v>0</v>
      </c>
      <c r="J563" s="64">
        <f t="shared" si="363"/>
        <v>0.59937724660184954</v>
      </c>
      <c r="K563" s="64">
        <f t="shared" si="363"/>
        <v>0.59937724660184954</v>
      </c>
      <c r="L563" s="64">
        <f t="shared" si="363"/>
        <v>0.59937724660184954</v>
      </c>
      <c r="M563" s="64">
        <f t="shared" si="363"/>
        <v>0.59937724660184954</v>
      </c>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row>
    <row r="564" spans="2:71">
      <c r="B564" s="63" t="s">
        <v>126</v>
      </c>
      <c r="C564" s="63"/>
      <c r="D564" s="64">
        <f t="shared" ref="D564:M564" si="364">D535</f>
        <v>0</v>
      </c>
      <c r="E564" s="64">
        <f t="shared" si="364"/>
        <v>0</v>
      </c>
      <c r="F564" s="64">
        <f t="shared" si="364"/>
        <v>0</v>
      </c>
      <c r="G564" s="64">
        <f t="shared" si="364"/>
        <v>0</v>
      </c>
      <c r="H564" s="64">
        <f t="shared" si="364"/>
        <v>0</v>
      </c>
      <c r="I564" s="64">
        <f t="shared" si="364"/>
        <v>0</v>
      </c>
      <c r="J564" s="64">
        <f t="shared" si="364"/>
        <v>0</v>
      </c>
      <c r="K564" s="64">
        <f t="shared" si="364"/>
        <v>0</v>
      </c>
      <c r="L564" s="64">
        <f t="shared" si="364"/>
        <v>2.1610715115912806</v>
      </c>
      <c r="M564" s="64">
        <f t="shared" si="364"/>
        <v>2.1610715115912806</v>
      </c>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row>
    <row r="565" spans="2:71">
      <c r="B565" s="63" t="s">
        <v>137</v>
      </c>
      <c r="C565" s="63"/>
      <c r="D565" s="64">
        <f t="shared" ref="D565:M565" si="365">D536</f>
        <v>0</v>
      </c>
      <c r="E565" s="64">
        <f t="shared" si="365"/>
        <v>0</v>
      </c>
      <c r="F565" s="64">
        <f t="shared" si="365"/>
        <v>0</v>
      </c>
      <c r="G565" s="64">
        <f t="shared" si="365"/>
        <v>0</v>
      </c>
      <c r="H565" s="64">
        <f t="shared" si="365"/>
        <v>0</v>
      </c>
      <c r="I565" s="64">
        <f t="shared" si="365"/>
        <v>0</v>
      </c>
      <c r="J565" s="64">
        <f t="shared" si="365"/>
        <v>0</v>
      </c>
      <c r="K565" s="64">
        <f t="shared" si="365"/>
        <v>0</v>
      </c>
      <c r="L565" s="64">
        <f t="shared" si="365"/>
        <v>0.13307491408376218</v>
      </c>
      <c r="M565" s="64">
        <f t="shared" si="365"/>
        <v>0.13307491408376218</v>
      </c>
      <c r="N565" s="64">
        <f t="shared" ref="N565:P566" si="366">N536</f>
        <v>0</v>
      </c>
      <c r="O565" s="64">
        <f t="shared" si="366"/>
        <v>1.0189129614038199</v>
      </c>
      <c r="P565" s="64">
        <f t="shared" si="366"/>
        <v>1.0189129614038199</v>
      </c>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row>
    <row r="566" spans="2:71">
      <c r="B566" s="63" t="s">
        <v>168</v>
      </c>
      <c r="C566" s="63"/>
      <c r="D566" s="64"/>
      <c r="E566" s="64"/>
      <c r="F566" s="64"/>
      <c r="G566" s="64"/>
      <c r="H566" s="64"/>
      <c r="I566" s="64"/>
      <c r="J566" s="64"/>
      <c r="K566" s="64"/>
      <c r="L566" s="64"/>
      <c r="M566" s="64"/>
      <c r="N566" s="64"/>
      <c r="O566" s="64">
        <f t="shared" si="366"/>
        <v>0.55543314873680993</v>
      </c>
      <c r="P566" s="64">
        <f t="shared" si="366"/>
        <v>0.55543314873680993</v>
      </c>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row>
    <row r="567" spans="2:71">
      <c r="B567" t="s">
        <v>39</v>
      </c>
      <c r="D567" s="7">
        <f t="shared" ref="D567:N567" si="367">SUM(D548:D566)</f>
        <v>143.36666593226283</v>
      </c>
      <c r="E567" s="7">
        <f t="shared" si="367"/>
        <v>107.95086585414721</v>
      </c>
      <c r="F567" s="7">
        <f t="shared" si="367"/>
        <v>123.67192170104209</v>
      </c>
      <c r="G567" s="7">
        <f t="shared" si="367"/>
        <v>126.86708306245366</v>
      </c>
      <c r="H567" s="7">
        <f t="shared" si="367"/>
        <v>128.8750952407141</v>
      </c>
      <c r="I567" s="7">
        <f t="shared" si="367"/>
        <v>159.79750953724817</v>
      </c>
      <c r="J567" s="7">
        <f t="shared" si="367"/>
        <v>142.63441896694533</v>
      </c>
      <c r="K567" s="7">
        <f t="shared" si="367"/>
        <v>146.31148662307717</v>
      </c>
      <c r="L567" s="7">
        <f t="shared" si="367"/>
        <v>152.39806127114838</v>
      </c>
      <c r="M567" s="7">
        <f t="shared" si="367"/>
        <v>158.87068038661465</v>
      </c>
      <c r="N567" s="7">
        <f t="shared" si="367"/>
        <v>80.587844041917265</v>
      </c>
      <c r="O567" s="7">
        <f>SUM(O548:O566)</f>
        <v>219.79612422086623</v>
      </c>
      <c r="P567" s="7">
        <f t="shared" ref="P567:BS567" si="368">SUM(P548:P566)</f>
        <v>185.49711717370658</v>
      </c>
      <c r="Q567" s="7">
        <f t="shared" si="368"/>
        <v>171.47545582456416</v>
      </c>
      <c r="R567" s="7">
        <f t="shared" si="368"/>
        <v>161.41011151631656</v>
      </c>
      <c r="S567" s="7">
        <f t="shared" si="368"/>
        <v>149.4354625759604</v>
      </c>
      <c r="T567" s="7">
        <f t="shared" si="368"/>
        <v>132.77368823355513</v>
      </c>
      <c r="U567" s="7">
        <f t="shared" si="368"/>
        <v>129.93555946322829</v>
      </c>
      <c r="V567" s="7">
        <f t="shared" si="368"/>
        <v>125.9472747093924</v>
      </c>
      <c r="W567" s="7">
        <f t="shared" si="368"/>
        <v>120.21410048262847</v>
      </c>
      <c r="X567" s="7">
        <f t="shared" si="368"/>
        <v>114.18743955729208</v>
      </c>
      <c r="Y567" s="7">
        <f t="shared" si="368"/>
        <v>110.24283919829139</v>
      </c>
      <c r="Z567" s="7">
        <f t="shared" si="368"/>
        <v>110.29395777681651</v>
      </c>
      <c r="AA567" s="7">
        <f t="shared" si="368"/>
        <v>110.41947173106288</v>
      </c>
      <c r="AB567" s="7">
        <f t="shared" si="368"/>
        <v>110.72933201746802</v>
      </c>
      <c r="AC567" s="7">
        <f t="shared" si="368"/>
        <v>110.91744386885192</v>
      </c>
      <c r="AD567" s="7">
        <f t="shared" si="368"/>
        <v>110.99000200581644</v>
      </c>
      <c r="AE567" s="7">
        <f t="shared" si="368"/>
        <v>111.11264073268589</v>
      </c>
      <c r="AF567" s="7">
        <f t="shared" si="368"/>
        <v>111.38582815185384</v>
      </c>
      <c r="AG567" s="7">
        <f t="shared" si="368"/>
        <v>76.995883385309298</v>
      </c>
      <c r="AH567" s="7">
        <f t="shared" si="368"/>
        <v>50.798173616540964</v>
      </c>
      <c r="AI567" s="7">
        <f t="shared" si="368"/>
        <v>50.423180151533913</v>
      </c>
      <c r="AJ567" s="7">
        <f t="shared" si="368"/>
        <v>50.570767611765611</v>
      </c>
      <c r="AK567" s="7">
        <f t="shared" si="368"/>
        <v>50.668364181941428</v>
      </c>
      <c r="AL567" s="7">
        <f t="shared" si="368"/>
        <v>50.344731454830722</v>
      </c>
      <c r="AM567" s="7">
        <f t="shared" si="368"/>
        <v>50.023827009983918</v>
      </c>
      <c r="AN567" s="7">
        <f t="shared" si="368"/>
        <v>50.023827009983918</v>
      </c>
      <c r="AO567" s="7">
        <f t="shared" si="368"/>
        <v>50.023827009983918</v>
      </c>
      <c r="AP567" s="7">
        <f t="shared" si="368"/>
        <v>50.023827009983918</v>
      </c>
      <c r="AQ567" s="7">
        <f t="shared" si="368"/>
        <v>50.023827009983918</v>
      </c>
      <c r="AR567" s="7">
        <f t="shared" si="368"/>
        <v>50.023827009983918</v>
      </c>
      <c r="AS567" s="7">
        <f t="shared" si="368"/>
        <v>50.023827009983918</v>
      </c>
      <c r="AT567" s="7">
        <f t="shared" si="368"/>
        <v>50.023827009983918</v>
      </c>
      <c r="AU567" s="7">
        <f t="shared" si="368"/>
        <v>50.023827009983918</v>
      </c>
      <c r="AV567" s="7">
        <f t="shared" si="368"/>
        <v>50.023827009983918</v>
      </c>
      <c r="AW567" s="7">
        <f t="shared" si="368"/>
        <v>50.023827009983918</v>
      </c>
      <c r="AX567" s="7">
        <f t="shared" si="368"/>
        <v>49.820819480386042</v>
      </c>
      <c r="AY567" s="7">
        <f t="shared" si="368"/>
        <v>49.150865575999845</v>
      </c>
      <c r="AZ567" s="7">
        <f t="shared" si="368"/>
        <v>48.030193233520222</v>
      </c>
      <c r="BA567" s="7">
        <f t="shared" si="368"/>
        <v>46.859887214548067</v>
      </c>
      <c r="BB567" s="7">
        <f t="shared" si="368"/>
        <v>46.343268321358337</v>
      </c>
      <c r="BC567" s="7">
        <f t="shared" si="368"/>
        <v>44.261088379080007</v>
      </c>
      <c r="BD567" s="7">
        <f t="shared" si="368"/>
        <v>39.929361437933714</v>
      </c>
      <c r="BE567" s="7">
        <f t="shared" si="368"/>
        <v>35.108351471606454</v>
      </c>
      <c r="BF567" s="7">
        <f t="shared" si="368"/>
        <v>29.414878250807085</v>
      </c>
      <c r="BG567" s="7">
        <f t="shared" si="368"/>
        <v>23.511277528958086</v>
      </c>
      <c r="BH567" s="7">
        <f t="shared" si="368"/>
        <v>18.121968143963468</v>
      </c>
      <c r="BI567" s="7">
        <f t="shared" si="368"/>
        <v>14.104625552420035</v>
      </c>
      <c r="BJ567" s="7">
        <f t="shared" si="368"/>
        <v>10.013773297924875</v>
      </c>
      <c r="BK567" s="7">
        <f t="shared" si="368"/>
        <v>6.1658665626689544</v>
      </c>
      <c r="BL567" s="7">
        <f t="shared" si="368"/>
        <v>3.0198752584827813</v>
      </c>
      <c r="BM567" s="7">
        <f t="shared" si="368"/>
        <v>-8.5265128291212022E-14</v>
      </c>
      <c r="BN567" s="7">
        <f t="shared" si="368"/>
        <v>0</v>
      </c>
      <c r="BO567" s="7">
        <f t="shared" si="368"/>
        <v>0</v>
      </c>
      <c r="BP567" s="7">
        <f t="shared" si="368"/>
        <v>0</v>
      </c>
      <c r="BQ567" s="7">
        <f t="shared" si="368"/>
        <v>0</v>
      </c>
      <c r="BR567" s="7">
        <f t="shared" si="368"/>
        <v>0</v>
      </c>
      <c r="BS567" s="7">
        <f t="shared" si="368"/>
        <v>0</v>
      </c>
    </row>
    <row r="568" spans="2:71">
      <c r="D568" t="b">
        <f t="shared" ref="D568:M568" si="369">D567=D8</f>
        <v>1</v>
      </c>
      <c r="E568" t="b">
        <f t="shared" si="369"/>
        <v>1</v>
      </c>
      <c r="F568" t="b">
        <f t="shared" si="369"/>
        <v>1</v>
      </c>
      <c r="G568" t="b">
        <f t="shared" si="369"/>
        <v>1</v>
      </c>
      <c r="H568" t="b">
        <f t="shared" si="369"/>
        <v>1</v>
      </c>
      <c r="I568" t="b">
        <f t="shared" si="369"/>
        <v>1</v>
      </c>
      <c r="J568" t="b">
        <f t="shared" si="369"/>
        <v>1</v>
      </c>
      <c r="K568" t="b">
        <f t="shared" si="369"/>
        <v>1</v>
      </c>
      <c r="L568" t="b">
        <f t="shared" si="369"/>
        <v>1</v>
      </c>
      <c r="M568" t="b">
        <f t="shared" si="369"/>
        <v>1</v>
      </c>
      <c r="N568" t="b">
        <f>N567=N8</f>
        <v>1</v>
      </c>
      <c r="O568" t="b">
        <f t="shared" ref="O568:BS568" si="370">O567=O8</f>
        <v>1</v>
      </c>
      <c r="P568" t="b">
        <f t="shared" si="370"/>
        <v>1</v>
      </c>
      <c r="Q568" t="b">
        <f t="shared" si="370"/>
        <v>1</v>
      </c>
      <c r="R568" t="b">
        <f t="shared" si="370"/>
        <v>1</v>
      </c>
      <c r="S568" t="b">
        <f t="shared" si="370"/>
        <v>1</v>
      </c>
      <c r="T568" t="b">
        <f t="shared" si="370"/>
        <v>1</v>
      </c>
      <c r="U568" t="b">
        <f t="shared" si="370"/>
        <v>1</v>
      </c>
      <c r="V568" t="b">
        <f t="shared" si="370"/>
        <v>1</v>
      </c>
      <c r="W568" t="b">
        <f t="shared" si="370"/>
        <v>1</v>
      </c>
      <c r="X568" t="b">
        <f t="shared" si="370"/>
        <v>1</v>
      </c>
      <c r="Y568" t="b">
        <f t="shared" si="370"/>
        <v>1</v>
      </c>
      <c r="Z568" t="b">
        <f t="shared" si="370"/>
        <v>1</v>
      </c>
      <c r="AA568" t="b">
        <f t="shared" si="370"/>
        <v>1</v>
      </c>
      <c r="AB568" t="b">
        <f t="shared" si="370"/>
        <v>1</v>
      </c>
      <c r="AC568" t="b">
        <f t="shared" si="370"/>
        <v>1</v>
      </c>
      <c r="AD568" t="b">
        <f t="shared" si="370"/>
        <v>1</v>
      </c>
      <c r="AE568" t="b">
        <f t="shared" si="370"/>
        <v>1</v>
      </c>
      <c r="AF568" t="b">
        <f t="shared" si="370"/>
        <v>1</v>
      </c>
      <c r="AG568" t="b">
        <f t="shared" si="370"/>
        <v>1</v>
      </c>
      <c r="AH568" t="b">
        <f t="shared" si="370"/>
        <v>1</v>
      </c>
      <c r="AI568" t="b">
        <f t="shared" si="370"/>
        <v>1</v>
      </c>
      <c r="AJ568" t="b">
        <f t="shared" si="370"/>
        <v>1</v>
      </c>
      <c r="AK568" t="b">
        <f t="shared" si="370"/>
        <v>1</v>
      </c>
      <c r="AL568" t="b">
        <f t="shared" si="370"/>
        <v>1</v>
      </c>
      <c r="AM568" t="b">
        <f t="shared" si="370"/>
        <v>1</v>
      </c>
      <c r="AN568" t="b">
        <f t="shared" si="370"/>
        <v>1</v>
      </c>
      <c r="AO568" t="b">
        <f t="shared" si="370"/>
        <v>1</v>
      </c>
      <c r="AP568" t="b">
        <f t="shared" si="370"/>
        <v>1</v>
      </c>
      <c r="AQ568" t="b">
        <f t="shared" si="370"/>
        <v>1</v>
      </c>
      <c r="AR568" t="b">
        <f t="shared" si="370"/>
        <v>1</v>
      </c>
      <c r="AS568" t="b">
        <f t="shared" si="370"/>
        <v>1</v>
      </c>
      <c r="AT568" t="b">
        <f t="shared" si="370"/>
        <v>1</v>
      </c>
      <c r="AU568" t="b">
        <f t="shared" si="370"/>
        <v>1</v>
      </c>
      <c r="AV568" t="b">
        <f t="shared" si="370"/>
        <v>1</v>
      </c>
      <c r="AW568" t="b">
        <f t="shared" si="370"/>
        <v>1</v>
      </c>
      <c r="AX568" t="b">
        <f t="shared" si="370"/>
        <v>1</v>
      </c>
      <c r="AY568" t="b">
        <f t="shared" si="370"/>
        <v>1</v>
      </c>
      <c r="AZ568" t="b">
        <f t="shared" si="370"/>
        <v>1</v>
      </c>
      <c r="BA568" t="b">
        <f t="shared" si="370"/>
        <v>1</v>
      </c>
      <c r="BB568" t="b">
        <f t="shared" si="370"/>
        <v>1</v>
      </c>
      <c r="BC568" t="b">
        <f t="shared" si="370"/>
        <v>1</v>
      </c>
      <c r="BD568" t="b">
        <f t="shared" si="370"/>
        <v>1</v>
      </c>
      <c r="BE568" t="b">
        <f t="shared" si="370"/>
        <v>1</v>
      </c>
      <c r="BF568" t="b">
        <f t="shared" si="370"/>
        <v>1</v>
      </c>
      <c r="BG568" t="b">
        <f t="shared" si="370"/>
        <v>1</v>
      </c>
      <c r="BH568" t="b">
        <f t="shared" si="370"/>
        <v>1</v>
      </c>
      <c r="BI568" t="b">
        <f t="shared" si="370"/>
        <v>1</v>
      </c>
      <c r="BJ568" t="b">
        <f t="shared" si="370"/>
        <v>1</v>
      </c>
      <c r="BK568" t="b">
        <f t="shared" si="370"/>
        <v>1</v>
      </c>
      <c r="BL568" t="b">
        <f t="shared" si="370"/>
        <v>1</v>
      </c>
      <c r="BM568" t="b">
        <f t="shared" si="370"/>
        <v>1</v>
      </c>
      <c r="BN568" t="b">
        <f t="shared" si="370"/>
        <v>1</v>
      </c>
      <c r="BO568" t="b">
        <f t="shared" si="370"/>
        <v>1</v>
      </c>
      <c r="BP568" t="b">
        <f t="shared" si="370"/>
        <v>1</v>
      </c>
      <c r="BQ568" t="b">
        <f t="shared" si="370"/>
        <v>1</v>
      </c>
      <c r="BR568" t="b">
        <f t="shared" si="370"/>
        <v>1</v>
      </c>
      <c r="BS568" t="b">
        <f t="shared" si="370"/>
        <v>1</v>
      </c>
    </row>
    <row r="570" spans="2:71">
      <c r="B570" t="s">
        <v>167</v>
      </c>
      <c r="D570" s="1">
        <v>2011</v>
      </c>
      <c r="E570" s="1">
        <v>2012</v>
      </c>
      <c r="F570" s="1">
        <v>2013</v>
      </c>
      <c r="G570" s="1">
        <v>2014</v>
      </c>
      <c r="H570" s="1">
        <v>2015</v>
      </c>
      <c r="I570" s="1">
        <v>2016</v>
      </c>
      <c r="J570" s="1">
        <v>2017</v>
      </c>
      <c r="K570" s="1">
        <v>2018</v>
      </c>
      <c r="L570" s="1">
        <v>2019</v>
      </c>
      <c r="M570" s="1">
        <v>2020</v>
      </c>
      <c r="N570" s="1">
        <v>2021</v>
      </c>
      <c r="O570" s="1">
        <v>2022</v>
      </c>
      <c r="P570" s="1">
        <v>2023</v>
      </c>
      <c r="Q570" s="1">
        <v>2024</v>
      </c>
      <c r="R570" s="1">
        <v>2025</v>
      </c>
      <c r="S570" s="1">
        <v>2026</v>
      </c>
      <c r="T570" s="1">
        <v>2027</v>
      </c>
      <c r="U570" s="1">
        <v>2028</v>
      </c>
      <c r="V570" s="1">
        <v>2029</v>
      </c>
      <c r="W570" s="1">
        <v>2030</v>
      </c>
      <c r="X570" s="1">
        <v>2031</v>
      </c>
      <c r="Y570" s="1">
        <v>2032</v>
      </c>
      <c r="Z570" s="1">
        <v>2033</v>
      </c>
      <c r="AA570" s="1">
        <v>2034</v>
      </c>
      <c r="AB570" s="1">
        <v>2035</v>
      </c>
      <c r="AC570" s="1">
        <v>2036</v>
      </c>
      <c r="AD570" s="1">
        <v>2037</v>
      </c>
      <c r="AE570" s="1">
        <v>2038</v>
      </c>
      <c r="AF570" s="1">
        <v>2039</v>
      </c>
      <c r="AG570" s="1">
        <v>2040</v>
      </c>
      <c r="AH570" s="1">
        <v>2041</v>
      </c>
      <c r="AI570" s="1">
        <v>2042</v>
      </c>
      <c r="AJ570" s="1">
        <v>2043</v>
      </c>
      <c r="AK570" s="1">
        <v>2044</v>
      </c>
      <c r="AL570" s="1">
        <v>2045</v>
      </c>
      <c r="AM570" s="1">
        <v>2046</v>
      </c>
      <c r="AN570" s="1">
        <v>2047</v>
      </c>
      <c r="AO570" s="1">
        <v>2048</v>
      </c>
      <c r="AP570" s="1">
        <v>2049</v>
      </c>
      <c r="AQ570" s="1">
        <v>2050</v>
      </c>
      <c r="AR570" s="1">
        <v>2051</v>
      </c>
      <c r="AS570" s="1">
        <v>2052</v>
      </c>
      <c r="AT570" s="1">
        <v>2053</v>
      </c>
      <c r="AU570" s="1">
        <v>2054</v>
      </c>
      <c r="AV570" s="1">
        <v>2055</v>
      </c>
      <c r="AW570" s="1">
        <v>2056</v>
      </c>
      <c r="AX570" s="1">
        <v>2057</v>
      </c>
      <c r="AY570" s="1">
        <v>2058</v>
      </c>
      <c r="AZ570" s="1">
        <v>2059</v>
      </c>
      <c r="BA570" s="1">
        <v>2060</v>
      </c>
      <c r="BB570" s="1">
        <v>2061</v>
      </c>
      <c r="BC570" s="1">
        <v>2062</v>
      </c>
      <c r="BD570" s="1">
        <v>2063</v>
      </c>
      <c r="BE570" s="1">
        <v>2064</v>
      </c>
      <c r="BF570" s="1">
        <v>2065</v>
      </c>
      <c r="BG570" s="1">
        <v>2066</v>
      </c>
      <c r="BH570" s="1">
        <v>2067</v>
      </c>
      <c r="BI570" s="1">
        <v>2068</v>
      </c>
      <c r="BJ570" s="1">
        <v>2069</v>
      </c>
      <c r="BK570" s="1">
        <v>2070</v>
      </c>
      <c r="BL570" s="1">
        <v>2071</v>
      </c>
      <c r="BM570" s="1">
        <v>2072</v>
      </c>
      <c r="BN570" s="1">
        <v>2073</v>
      </c>
      <c r="BO570" s="1">
        <v>2074</v>
      </c>
      <c r="BP570" s="1">
        <v>2075</v>
      </c>
      <c r="BQ570" s="1">
        <v>2076</v>
      </c>
      <c r="BR570" s="1">
        <v>2077</v>
      </c>
      <c r="BS570" s="1">
        <v>2078</v>
      </c>
    </row>
    <row r="571" spans="2:71">
      <c r="B571" t="s">
        <v>0</v>
      </c>
      <c r="D571" s="2">
        <f>D548*Inputs!$O$5</f>
        <v>8.524750105678562</v>
      </c>
      <c r="E571" s="2">
        <f>E548*Inputs!$O$5</f>
        <v>9.1518779256676606</v>
      </c>
      <c r="F571" s="2">
        <f>F548*Inputs!$O$5</f>
        <v>10.357546321163245</v>
      </c>
      <c r="G571" s="2">
        <f>G548*Inputs!$O$5</f>
        <v>12.056282085499168</v>
      </c>
      <c r="H571" s="2">
        <f>H548*Inputs!$O$5</f>
        <v>13.702453451770671</v>
      </c>
      <c r="I571" s="25">
        <f>I548*Inputs!$O$5</f>
        <v>14.007739576760008</v>
      </c>
      <c r="J571" s="25">
        <f>J548*Inputs!$O$5</f>
        <v>14.757594254938182</v>
      </c>
      <c r="K571" s="25">
        <f>K548*Inputs!$O$5</f>
        <v>15.513689243555637</v>
      </c>
      <c r="L571" s="25">
        <f>L548*Inputs!$O$5</f>
        <v>16.6628703493035</v>
      </c>
      <c r="M571" s="25">
        <f>M548*Inputs!$O$5</f>
        <v>18.175711872302315</v>
      </c>
      <c r="N571" s="2">
        <f>N548*Inputs!$O$5</f>
        <v>9.8440902259469567</v>
      </c>
      <c r="O571" s="2">
        <f>O548*Inputs!$O$5</f>
        <v>17.980274668375607</v>
      </c>
      <c r="P571" s="2">
        <f>P548*Inputs!$O$5</f>
        <v>17.980274668375607</v>
      </c>
      <c r="Q571" s="2">
        <f>Q548*Inputs!$O$5</f>
        <v>17.980274668375607</v>
      </c>
      <c r="R571" s="2">
        <f>R548*Inputs!$O$5</f>
        <v>17.980274668375607</v>
      </c>
      <c r="S571" s="2">
        <f>S548*Inputs!$O$5</f>
        <v>17.980274668375607</v>
      </c>
      <c r="T571" s="2">
        <f>T548*Inputs!$O$5</f>
        <v>17.980274668375607</v>
      </c>
      <c r="U571" s="2">
        <f>U548*Inputs!$O$5</f>
        <v>17.980274668375607</v>
      </c>
      <c r="V571" s="2">
        <f>V548*Inputs!$O$5</f>
        <v>17.980274668375607</v>
      </c>
      <c r="W571" s="2">
        <f>W548*Inputs!$O$5</f>
        <v>17.980274668375607</v>
      </c>
      <c r="X571" s="2">
        <f>X548*Inputs!$O$5</f>
        <v>17.994931561112722</v>
      </c>
      <c r="Y571" s="2">
        <f>Y548*Inputs!$O$5</f>
        <v>18.009588453849837</v>
      </c>
      <c r="Z571" s="2">
        <f>Z548*Inputs!$O$5</f>
        <v>18.033039482229221</v>
      </c>
      <c r="AA571" s="2">
        <f>AA548*Inputs!$O$5</f>
        <v>18.059421889156027</v>
      </c>
      <c r="AB571" s="2">
        <f>AB548*Inputs!$O$5</f>
        <v>18.091667053177677</v>
      </c>
      <c r="AC571" s="2">
        <f>AC548*Inputs!$O$5</f>
        <v>18.120980838651906</v>
      </c>
      <c r="AD571" s="2">
        <f>AD548*Inputs!$O$5</f>
        <v>18.126843595746756</v>
      </c>
      <c r="AE571" s="2">
        <f>AE548*Inputs!$O$5</f>
        <v>18.138569109936448</v>
      </c>
      <c r="AF571" s="2">
        <f>AF548*Inputs!$O$5</f>
        <v>18.214784952169445</v>
      </c>
      <c r="AG571" s="2">
        <f>AG548*Inputs!$O$5</f>
        <v>13.758291312654389</v>
      </c>
      <c r="AH571" s="2">
        <f>AH548*Inputs!$O$5</f>
        <v>11.020681361241724</v>
      </c>
      <c r="AI571" s="2">
        <f>AI548*Inputs!$O$5</f>
        <v>10.985504818672664</v>
      </c>
      <c r="AJ571" s="2">
        <f>AJ548*Inputs!$O$5</f>
        <v>11.026544118336567</v>
      </c>
      <c r="AK571" s="2">
        <f>AK548*Inputs!$O$5</f>
        <v>11.140867881686072</v>
      </c>
      <c r="AL571" s="2">
        <f>AL548*Inputs!$O$5</f>
        <v>11.006024468504606</v>
      </c>
      <c r="AM571" s="2">
        <f>AM548*Inputs!$O$5</f>
        <v>10.8506614054912</v>
      </c>
      <c r="AN571" s="2">
        <f>AN548*Inputs!$O$5</f>
        <v>10.8506614054912</v>
      </c>
      <c r="AO571" s="2">
        <f>AO548*Inputs!$O$5</f>
        <v>10.8506614054912</v>
      </c>
      <c r="AP571" s="2">
        <f>AP548*Inputs!$O$5</f>
        <v>10.8506614054912</v>
      </c>
      <c r="AQ571" s="2">
        <f>AQ548*Inputs!$O$5</f>
        <v>10.8506614054912</v>
      </c>
      <c r="AR571" s="2">
        <f>AR548*Inputs!$O$5</f>
        <v>10.8506614054912</v>
      </c>
      <c r="AS571" s="2">
        <f>AS548*Inputs!$O$5</f>
        <v>10.8506614054912</v>
      </c>
      <c r="AT571" s="2">
        <f>AT548*Inputs!$O$5</f>
        <v>10.8506614054912</v>
      </c>
      <c r="AU571" s="2">
        <f>AU548*Inputs!$O$5</f>
        <v>10.8506614054912</v>
      </c>
      <c r="AV571" s="2">
        <f>AV548*Inputs!$O$5</f>
        <v>10.8506614054912</v>
      </c>
      <c r="AW571" s="2">
        <f>AW548*Inputs!$O$5</f>
        <v>10.8506614054912</v>
      </c>
      <c r="AX571" s="2">
        <f>AX548*Inputs!$O$5</f>
        <v>10.597965462548936</v>
      </c>
      <c r="AY571" s="2">
        <f>AY548*Inputs!$O$5</f>
        <v>9.7650591698692608</v>
      </c>
      <c r="AZ571" s="2">
        <f>AZ548*Inputs!$O$5</f>
        <v>8.409590985993221</v>
      </c>
      <c r="BA571" s="2">
        <f>BA548*Inputs!$O$5</f>
        <v>6.9528391917077119</v>
      </c>
      <c r="BB571" s="2">
        <f>BB548*Inputs!$O$5</f>
        <v>6.3097719192032882</v>
      </c>
      <c r="BC571" s="2">
        <f>BC548*Inputs!$O$5</f>
        <v>5.9732712677566679</v>
      </c>
      <c r="BD571" s="2">
        <f>BD548*Inputs!$O$5</f>
        <v>5.220296434358878</v>
      </c>
      <c r="BE571" s="2">
        <f>BE548*Inputs!$O$5</f>
        <v>4.2676583871761844</v>
      </c>
      <c r="BF571" s="2">
        <f>BF548*Inputs!$O$5</f>
        <v>2.9366470728027898</v>
      </c>
      <c r="BG571" s="2">
        <f>BG548*Inputs!$O$5</f>
        <v>1.4239920215076374</v>
      </c>
      <c r="BH571" s="2">
        <f>BH548*Inputs!$O$5</f>
        <v>-8.8445619218821629E-15</v>
      </c>
      <c r="BI571" s="2">
        <f>BI548*Inputs!$O$5</f>
        <v>0</v>
      </c>
      <c r="BJ571" s="2">
        <f>BJ548*Inputs!$O$5</f>
        <v>0</v>
      </c>
      <c r="BK571" s="2">
        <f>BK548*Inputs!$O$5</f>
        <v>0</v>
      </c>
      <c r="BL571" s="2">
        <f>BL548*Inputs!$O$5</f>
        <v>0</v>
      </c>
      <c r="BM571" s="2">
        <f>BM548*Inputs!$O$5</f>
        <v>0</v>
      </c>
      <c r="BN571" s="2">
        <f>BN548*Inputs!$O$5</f>
        <v>0</v>
      </c>
      <c r="BO571" s="2">
        <f>BO548*Inputs!$O$5</f>
        <v>0</v>
      </c>
      <c r="BP571" s="2">
        <f>BP548*Inputs!$O$5</f>
        <v>0</v>
      </c>
      <c r="BQ571" s="2">
        <f>BQ548*Inputs!$O$5</f>
        <v>0</v>
      </c>
      <c r="BR571" s="2">
        <f>BR548*Inputs!$O$5</f>
        <v>0</v>
      </c>
      <c r="BS571" s="2">
        <f>BS548*Inputs!$O$5</f>
        <v>0</v>
      </c>
    </row>
    <row r="572" spans="2:71">
      <c r="B572" t="s">
        <v>7</v>
      </c>
      <c r="D572" s="2">
        <f>D549*Inputs!$O$5</f>
        <v>74.986188042497602</v>
      </c>
      <c r="E572" s="2">
        <f>E549*Inputs!$O$5</f>
        <v>79.675070884093088</v>
      </c>
      <c r="F572" s="2">
        <f>F549*Inputs!$O$5</f>
        <v>84.7070102280383</v>
      </c>
      <c r="G572" s="2">
        <f>G549*Inputs!$O$5</f>
        <v>90.491667091376939</v>
      </c>
      <c r="H572" s="2">
        <f>H549*Inputs!$O$5</f>
        <v>97.10654358365133</v>
      </c>
      <c r="I572" s="25">
        <f>I549*Inputs!$O$5</f>
        <v>99.454134842977268</v>
      </c>
      <c r="J572" s="25">
        <f>J549*Inputs!$O$5</f>
        <v>104.28413995018828</v>
      </c>
      <c r="K572" s="25">
        <f>K549*Inputs!$O$5</f>
        <v>109.28746271536063</v>
      </c>
      <c r="L572" s="25">
        <f>L549*Inputs!$O$5</f>
        <v>114.22181079469262</v>
      </c>
      <c r="M572" s="25">
        <f>M549*Inputs!$O$5</f>
        <v>118.56906325269424</v>
      </c>
      <c r="N572" s="2">
        <f>N549*Inputs!$O$5</f>
        <v>61.0269140334509</v>
      </c>
      <c r="O572" s="2">
        <f>O549*Inputs!$O$5</f>
        <v>118.85133455975216</v>
      </c>
      <c r="P572" s="2">
        <f>P549*Inputs!$O$5</f>
        <v>118.85133455975216</v>
      </c>
      <c r="Q572" s="2">
        <f>Q549*Inputs!$O$5</f>
        <v>118.85133455975216</v>
      </c>
      <c r="R572" s="2">
        <f>R549*Inputs!$O$5</f>
        <v>118.85133455975216</v>
      </c>
      <c r="S572" s="2">
        <f>S549*Inputs!$O$5</f>
        <v>118.85133455975216</v>
      </c>
      <c r="T572" s="2">
        <f>T549*Inputs!$O$5</f>
        <v>118.85133455975216</v>
      </c>
      <c r="U572" s="2">
        <f>U549*Inputs!$O$5</f>
        <v>118.85133455975216</v>
      </c>
      <c r="V572" s="2">
        <f>V549*Inputs!$O$5</f>
        <v>118.85133455975216</v>
      </c>
      <c r="W572" s="2">
        <f>W549*Inputs!$O$5</f>
        <v>118.85133455975216</v>
      </c>
      <c r="X572" s="2">
        <f>X549*Inputs!$O$5</f>
        <v>118.86209182253977</v>
      </c>
      <c r="Y572" s="2">
        <f>Y549*Inputs!$O$5</f>
        <v>118.89958191339296</v>
      </c>
      <c r="Z572" s="2">
        <f>Z549*Inputs!$O$5</f>
        <v>118.93976131994307</v>
      </c>
      <c r="AA572" s="2">
        <f>AA549*Inputs!$O$5</f>
        <v>119.06961384225029</v>
      </c>
      <c r="AB572" s="2">
        <f>AB549*Inputs!$O$5</f>
        <v>119.423070811586</v>
      </c>
      <c r="AC572" s="2">
        <f>AC549*Inputs!$O$5</f>
        <v>119.62791140333229</v>
      </c>
      <c r="AD572" s="2">
        <f>AD549*Inputs!$O$5</f>
        <v>119.71236621659901</v>
      </c>
      <c r="AE572" s="2">
        <f>AE549*Inputs!$O$5</f>
        <v>119.85329665950067</v>
      </c>
      <c r="AF572" s="2">
        <f>AF549*Inputs!$O$5</f>
        <v>120.11713397994274</v>
      </c>
      <c r="AG572" s="2">
        <f>AG549*Inputs!$O$5</f>
        <v>81.766350777420627</v>
      </c>
      <c r="AH572" s="2">
        <f>AH549*Inputs!$O$5</f>
        <v>51.894062041529025</v>
      </c>
      <c r="AI572" s="2">
        <f>AI549*Inputs!$O$5</f>
        <v>51.462461182171936</v>
      </c>
      <c r="AJ572" s="2">
        <f>AJ549*Inputs!$O$5</f>
        <v>51.605133060628255</v>
      </c>
      <c r="AK572" s="2">
        <f>AK549*Inputs!$O$5</f>
        <v>51.612293743581603</v>
      </c>
      <c r="AL572" s="2">
        <f>AL549*Inputs!$O$5</f>
        <v>51.344291620411731</v>
      </c>
      <c r="AM572" s="2">
        <f>AM549*Inputs!$O$5</f>
        <v>51.100205207607395</v>
      </c>
      <c r="AN572" s="2">
        <f>AN549*Inputs!$O$5</f>
        <v>51.100205207607395</v>
      </c>
      <c r="AO572" s="2">
        <f>AO549*Inputs!$O$5</f>
        <v>51.100205207607395</v>
      </c>
      <c r="AP572" s="2">
        <f>AP549*Inputs!$O$5</f>
        <v>51.100205207607395</v>
      </c>
      <c r="AQ572" s="2">
        <f>AQ549*Inputs!$O$5</f>
        <v>51.100205207607395</v>
      </c>
      <c r="AR572" s="2">
        <f>AR549*Inputs!$O$5</f>
        <v>51.100205207607395</v>
      </c>
      <c r="AS572" s="2">
        <f>AS549*Inputs!$O$5</f>
        <v>51.100205207607395</v>
      </c>
      <c r="AT572" s="2">
        <f>AT549*Inputs!$O$5</f>
        <v>51.100205207607395</v>
      </c>
      <c r="AU572" s="2">
        <f>AU549*Inputs!$O$5</f>
        <v>51.100205207607395</v>
      </c>
      <c r="AV572" s="2">
        <f>AV549*Inputs!$O$5</f>
        <v>51.100205207607395</v>
      </c>
      <c r="AW572" s="2">
        <f>AW549*Inputs!$O$5</f>
        <v>51.100205207607395</v>
      </c>
      <c r="AX572" s="2">
        <f>AX549*Inputs!$O$5</f>
        <v>51.100205207607395</v>
      </c>
      <c r="AY572" s="2">
        <f>AY549*Inputs!$O$5</f>
        <v>51.100205207607395</v>
      </c>
      <c r="AZ572" s="2">
        <f>AZ549*Inputs!$O$5</f>
        <v>51.100205207607395</v>
      </c>
      <c r="BA572" s="2">
        <f>BA549*Inputs!$O$5</f>
        <v>51.100205207607395</v>
      </c>
      <c r="BB572" s="2">
        <f>BB549*Inputs!$O$5</f>
        <v>51.100205207607395</v>
      </c>
      <c r="BC572" s="2">
        <f>BC549*Inputs!$O$5</f>
        <v>48.844888575568412</v>
      </c>
      <c r="BD572" s="2">
        <f>BD549*Inputs!$O$5</f>
        <v>44.205896785217774</v>
      </c>
      <c r="BE572" s="2">
        <f>BE549*Inputs!$O$5</f>
        <v>39.157527570313853</v>
      </c>
      <c r="BF572" s="2">
        <f>BF549*Inputs!$O$5</f>
        <v>33.544738885567973</v>
      </c>
      <c r="BG572" s="2">
        <f>BG549*Inputs!$O$5</f>
        <v>27.811203547936966</v>
      </c>
      <c r="BH572" s="2">
        <f>BH549*Inputs!$O$5</f>
        <v>22.526791110031628</v>
      </c>
      <c r="BI572" s="2">
        <f>BI549*Inputs!$O$5</f>
        <v>17.526157999018157</v>
      </c>
      <c r="BJ572" s="2">
        <f>BJ549*Inputs!$O$5</f>
        <v>12.436577864092088</v>
      </c>
      <c r="BK572" s="2">
        <f>BK549*Inputs!$O$5</f>
        <v>7.6750328827512888</v>
      </c>
      <c r="BL572" s="2">
        <f>BL549*Inputs!$O$5</f>
        <v>3.7590242466469679</v>
      </c>
      <c r="BM572" s="2">
        <f>BM549*Inputs!$O$5</f>
        <v>-1.0613474306258596E-13</v>
      </c>
      <c r="BN572" s="2">
        <f>BN549*Inputs!$O$5</f>
        <v>0</v>
      </c>
      <c r="BO572" s="2">
        <f>BO549*Inputs!$O$5</f>
        <v>0</v>
      </c>
      <c r="BP572" s="2">
        <f>BP549*Inputs!$O$5</f>
        <v>0</v>
      </c>
      <c r="BQ572" s="2">
        <f>BQ549*Inputs!$O$5</f>
        <v>0</v>
      </c>
      <c r="BR572" s="2">
        <f>BR549*Inputs!$O$5</f>
        <v>0</v>
      </c>
      <c r="BS572" s="2">
        <f>BS549*Inputs!$O$5</f>
        <v>0</v>
      </c>
    </row>
    <row r="573" spans="2:71">
      <c r="B573" t="s">
        <v>8</v>
      </c>
      <c r="D573" s="2">
        <f>D550*Inputs!$O$5</f>
        <v>19.655256956456174</v>
      </c>
      <c r="E573" s="2">
        <f>E550*Inputs!$O$5</f>
        <v>0</v>
      </c>
      <c r="F573" s="2">
        <f>F550*Inputs!$O$5</f>
        <v>0</v>
      </c>
      <c r="G573" s="2">
        <f>G550*Inputs!$O$5</f>
        <v>0</v>
      </c>
      <c r="H573" s="2">
        <f>H550*Inputs!$O$5</f>
        <v>0</v>
      </c>
      <c r="I573" s="25">
        <f>I550*Inputs!$O$5</f>
        <v>0</v>
      </c>
      <c r="J573" s="25">
        <f>J550*Inputs!$O$5</f>
        <v>0</v>
      </c>
      <c r="K573" s="25">
        <f>K550*Inputs!$O$5</f>
        <v>0</v>
      </c>
      <c r="L573" s="25">
        <f>L550*Inputs!$O$5</f>
        <v>0</v>
      </c>
      <c r="M573" s="25">
        <f>M550*Inputs!$O$5</f>
        <v>0</v>
      </c>
      <c r="N573" s="2">
        <f>N550*Inputs!$O$5</f>
        <v>0</v>
      </c>
      <c r="O573" s="2">
        <f>O550*Inputs!$O$5</f>
        <v>0</v>
      </c>
      <c r="P573" s="2">
        <f>P550*Inputs!$O$5</f>
        <v>0</v>
      </c>
      <c r="Q573" s="2">
        <f>Q550*Inputs!$O$5</f>
        <v>0</v>
      </c>
      <c r="R573" s="2">
        <f>R550*Inputs!$O$5</f>
        <v>0</v>
      </c>
      <c r="S573" s="2">
        <f>S550*Inputs!$O$5</f>
        <v>0</v>
      </c>
      <c r="T573" s="2">
        <f>T550*Inputs!$O$5</f>
        <v>0</v>
      </c>
      <c r="U573" s="2">
        <f>U550*Inputs!$O$5</f>
        <v>0</v>
      </c>
      <c r="V573" s="2">
        <f>V550*Inputs!$O$5</f>
        <v>0</v>
      </c>
      <c r="W573" s="2">
        <f>W550*Inputs!$O$5</f>
        <v>0</v>
      </c>
      <c r="X573" s="2">
        <f>X550*Inputs!$O$5</f>
        <v>0</v>
      </c>
      <c r="Y573" s="2">
        <f>Y550*Inputs!$O$5</f>
        <v>0</v>
      </c>
      <c r="Z573" s="2">
        <f>Z550*Inputs!$O$5</f>
        <v>0</v>
      </c>
      <c r="AA573" s="2">
        <f>AA550*Inputs!$O$5</f>
        <v>0</v>
      </c>
      <c r="AB573" s="2">
        <f>AB550*Inputs!$O$5</f>
        <v>0</v>
      </c>
      <c r="AC573" s="2">
        <f>AC550*Inputs!$O$5</f>
        <v>0</v>
      </c>
      <c r="AD573" s="2">
        <f>AD550*Inputs!$O$5</f>
        <v>0</v>
      </c>
      <c r="AE573" s="2">
        <f>AE550*Inputs!$O$5</f>
        <v>0</v>
      </c>
      <c r="AF573" s="2">
        <f>AF550*Inputs!$O$5</f>
        <v>0</v>
      </c>
      <c r="AG573" s="2">
        <f>AG550*Inputs!$O$5</f>
        <v>0</v>
      </c>
      <c r="AH573" s="2">
        <f>AH550*Inputs!$O$5</f>
        <v>0</v>
      </c>
      <c r="AI573" s="2">
        <f>AI550*Inputs!$O$5</f>
        <v>0</v>
      </c>
      <c r="AJ573" s="2">
        <f>AJ550*Inputs!$O$5</f>
        <v>0</v>
      </c>
      <c r="AK573" s="2">
        <f>AK550*Inputs!$O$5</f>
        <v>0</v>
      </c>
      <c r="AL573" s="2">
        <f>AL550*Inputs!$O$5</f>
        <v>0</v>
      </c>
      <c r="AM573" s="2">
        <f>AM550*Inputs!$O$5</f>
        <v>0</v>
      </c>
      <c r="AN573" s="2">
        <f>AN550*Inputs!$O$5</f>
        <v>0</v>
      </c>
      <c r="AO573" s="2">
        <f>AO550*Inputs!$O$5</f>
        <v>0</v>
      </c>
      <c r="AP573" s="2">
        <f>AP550*Inputs!$O$5</f>
        <v>0</v>
      </c>
      <c r="AQ573" s="2">
        <f>AQ550*Inputs!$O$5</f>
        <v>0</v>
      </c>
      <c r="AR573" s="2">
        <f>AR550*Inputs!$O$5</f>
        <v>0</v>
      </c>
      <c r="AS573" s="2">
        <f>AS550*Inputs!$O$5</f>
        <v>0</v>
      </c>
      <c r="AT573" s="2">
        <f>AT550*Inputs!$O$5</f>
        <v>0</v>
      </c>
      <c r="AU573" s="2">
        <f>AU550*Inputs!$O$5</f>
        <v>0</v>
      </c>
      <c r="AV573" s="2">
        <f>AV550*Inputs!$O$5</f>
        <v>0</v>
      </c>
      <c r="AW573" s="2">
        <f>AW550*Inputs!$O$5</f>
        <v>0</v>
      </c>
      <c r="AX573" s="2">
        <f>AX550*Inputs!$O$5</f>
        <v>0</v>
      </c>
      <c r="AY573" s="2">
        <f>AY550*Inputs!$O$5</f>
        <v>0</v>
      </c>
      <c r="AZ573" s="2">
        <f>AZ550*Inputs!$O$5</f>
        <v>0</v>
      </c>
      <c r="BA573" s="2">
        <f>BA550*Inputs!$O$5</f>
        <v>0</v>
      </c>
      <c r="BB573" s="2">
        <f>BB550*Inputs!$O$5</f>
        <v>0</v>
      </c>
      <c r="BC573" s="2">
        <f>BC550*Inputs!$O$5</f>
        <v>0</v>
      </c>
      <c r="BD573" s="2">
        <f>BD550*Inputs!$O$5</f>
        <v>0</v>
      </c>
      <c r="BE573" s="2">
        <f>BE550*Inputs!$O$5</f>
        <v>0</v>
      </c>
      <c r="BF573" s="2">
        <f>BF550*Inputs!$O$5</f>
        <v>0</v>
      </c>
      <c r="BG573" s="2">
        <f>BG550*Inputs!$O$5</f>
        <v>0</v>
      </c>
      <c r="BH573" s="2">
        <f>BH550*Inputs!$O$5</f>
        <v>0</v>
      </c>
      <c r="BI573" s="2">
        <f>BI550*Inputs!$O$5</f>
        <v>0</v>
      </c>
      <c r="BJ573" s="2">
        <f>BJ550*Inputs!$O$5</f>
        <v>0</v>
      </c>
      <c r="BK573" s="2">
        <f>BK550*Inputs!$O$5</f>
        <v>0</v>
      </c>
      <c r="BL573" s="2">
        <f>BL550*Inputs!$O$5</f>
        <v>0</v>
      </c>
      <c r="BM573" s="2">
        <f>BM550*Inputs!$O$5</f>
        <v>0</v>
      </c>
      <c r="BN573" s="2">
        <f>BN550*Inputs!$O$5</f>
        <v>0</v>
      </c>
      <c r="BO573" s="2">
        <f>BO550*Inputs!$O$5</f>
        <v>0</v>
      </c>
      <c r="BP573" s="2">
        <f>BP550*Inputs!$O$5</f>
        <v>0</v>
      </c>
      <c r="BQ573" s="2">
        <f>BQ550*Inputs!$O$5</f>
        <v>0</v>
      </c>
      <c r="BR573" s="2">
        <f>BR550*Inputs!$O$5</f>
        <v>0</v>
      </c>
      <c r="BS573" s="2">
        <f>BS550*Inputs!$O$5</f>
        <v>0</v>
      </c>
    </row>
    <row r="574" spans="2:71">
      <c r="B574" t="s">
        <v>9</v>
      </c>
      <c r="D574" s="2">
        <f>D551*Inputs!$O$5</f>
        <v>0.48418091210639153</v>
      </c>
      <c r="E574" s="2">
        <f>E551*Inputs!$O$5</f>
        <v>0</v>
      </c>
      <c r="F574" s="2">
        <f>F551*Inputs!$O$5</f>
        <v>0</v>
      </c>
      <c r="G574" s="2">
        <f>G551*Inputs!$O$5</f>
        <v>0</v>
      </c>
      <c r="H574" s="2">
        <f>H551*Inputs!$O$5</f>
        <v>0</v>
      </c>
      <c r="I574" s="25">
        <f>I551*Inputs!$O$5</f>
        <v>0</v>
      </c>
      <c r="J574" s="25">
        <f>J551*Inputs!$O$5</f>
        <v>0</v>
      </c>
      <c r="K574" s="25">
        <f>K551*Inputs!$O$5</f>
        <v>0</v>
      </c>
      <c r="L574" s="25">
        <f>L551*Inputs!$O$5</f>
        <v>0</v>
      </c>
      <c r="M574" s="25">
        <f>M551*Inputs!$O$5</f>
        <v>0</v>
      </c>
      <c r="N574" s="2">
        <f>N551*Inputs!$O$5</f>
        <v>0</v>
      </c>
      <c r="O574" s="2">
        <f>O551*Inputs!$O$5</f>
        <v>0</v>
      </c>
      <c r="P574" s="2">
        <f>P551*Inputs!$O$5</f>
        <v>0</v>
      </c>
      <c r="Q574" s="2">
        <f>Q551*Inputs!$O$5</f>
        <v>0</v>
      </c>
      <c r="R574" s="2">
        <f>R551*Inputs!$O$5</f>
        <v>0</v>
      </c>
      <c r="S574" s="2">
        <f>S551*Inputs!$O$5</f>
        <v>0</v>
      </c>
      <c r="T574" s="2">
        <f>T551*Inputs!$O$5</f>
        <v>0</v>
      </c>
      <c r="U574" s="2">
        <f>U551*Inputs!$O$5</f>
        <v>0</v>
      </c>
      <c r="V574" s="2">
        <f>V551*Inputs!$O$5</f>
        <v>0</v>
      </c>
      <c r="W574" s="2">
        <f>W551*Inputs!$O$5</f>
        <v>0</v>
      </c>
      <c r="X574" s="2">
        <f>X551*Inputs!$O$5</f>
        <v>0</v>
      </c>
      <c r="Y574" s="2">
        <f>Y551*Inputs!$O$5</f>
        <v>0</v>
      </c>
      <c r="Z574" s="2">
        <f>Z551*Inputs!$O$5</f>
        <v>0</v>
      </c>
      <c r="AA574" s="2">
        <f>AA551*Inputs!$O$5</f>
        <v>0</v>
      </c>
      <c r="AB574" s="2">
        <f>AB551*Inputs!$O$5</f>
        <v>0</v>
      </c>
      <c r="AC574" s="2">
        <f>AC551*Inputs!$O$5</f>
        <v>0</v>
      </c>
      <c r="AD574" s="2">
        <f>AD551*Inputs!$O$5</f>
        <v>0</v>
      </c>
      <c r="AE574" s="2">
        <f>AE551*Inputs!$O$5</f>
        <v>0</v>
      </c>
      <c r="AF574" s="2">
        <f>AF551*Inputs!$O$5</f>
        <v>0</v>
      </c>
      <c r="AG574" s="2">
        <f>AG551*Inputs!$O$5</f>
        <v>0</v>
      </c>
      <c r="AH574" s="2">
        <f>AH551*Inputs!$O$5</f>
        <v>0</v>
      </c>
      <c r="AI574" s="2">
        <f>AI551*Inputs!$O$5</f>
        <v>0</v>
      </c>
      <c r="AJ574" s="2">
        <f>AJ551*Inputs!$O$5</f>
        <v>0</v>
      </c>
      <c r="AK574" s="2">
        <f>AK551*Inputs!$O$5</f>
        <v>0</v>
      </c>
      <c r="AL574" s="2">
        <f>AL551*Inputs!$O$5</f>
        <v>0</v>
      </c>
      <c r="AM574" s="2">
        <f>AM551*Inputs!$O$5</f>
        <v>0</v>
      </c>
      <c r="AN574" s="2">
        <f>AN551*Inputs!$O$5</f>
        <v>0</v>
      </c>
      <c r="AO574" s="2">
        <f>AO551*Inputs!$O$5</f>
        <v>0</v>
      </c>
      <c r="AP574" s="2">
        <f>AP551*Inputs!$O$5</f>
        <v>0</v>
      </c>
      <c r="AQ574" s="2">
        <f>AQ551*Inputs!$O$5</f>
        <v>0</v>
      </c>
      <c r="AR574" s="2">
        <f>AR551*Inputs!$O$5</f>
        <v>0</v>
      </c>
      <c r="AS574" s="2">
        <f>AS551*Inputs!$O$5</f>
        <v>0</v>
      </c>
      <c r="AT574" s="2">
        <f>AT551*Inputs!$O$5</f>
        <v>0</v>
      </c>
      <c r="AU574" s="2">
        <f>AU551*Inputs!$O$5</f>
        <v>0</v>
      </c>
      <c r="AV574" s="2">
        <f>AV551*Inputs!$O$5</f>
        <v>0</v>
      </c>
      <c r="AW574" s="2">
        <f>AW551*Inputs!$O$5</f>
        <v>0</v>
      </c>
      <c r="AX574" s="2">
        <f>AX551*Inputs!$O$5</f>
        <v>0</v>
      </c>
      <c r="AY574" s="2">
        <f>AY551*Inputs!$O$5</f>
        <v>0</v>
      </c>
      <c r="AZ574" s="2">
        <f>AZ551*Inputs!$O$5</f>
        <v>0</v>
      </c>
      <c r="BA574" s="2">
        <f>BA551*Inputs!$O$5</f>
        <v>0</v>
      </c>
      <c r="BB574" s="2">
        <f>BB551*Inputs!$O$5</f>
        <v>0</v>
      </c>
      <c r="BC574" s="2">
        <f>BC551*Inputs!$O$5</f>
        <v>0</v>
      </c>
      <c r="BD574" s="2">
        <f>BD551*Inputs!$O$5</f>
        <v>0</v>
      </c>
      <c r="BE574" s="2">
        <f>BE551*Inputs!$O$5</f>
        <v>0</v>
      </c>
      <c r="BF574" s="2">
        <f>BF551*Inputs!$O$5</f>
        <v>0</v>
      </c>
      <c r="BG574" s="2">
        <f>BG551*Inputs!$O$5</f>
        <v>0</v>
      </c>
      <c r="BH574" s="2">
        <f>BH551*Inputs!$O$5</f>
        <v>0</v>
      </c>
      <c r="BI574" s="2">
        <f>BI551*Inputs!$O$5</f>
        <v>0</v>
      </c>
      <c r="BJ574" s="2">
        <f>BJ551*Inputs!$O$5</f>
        <v>0</v>
      </c>
      <c r="BK574" s="2">
        <f>BK551*Inputs!$O$5</f>
        <v>0</v>
      </c>
      <c r="BL574" s="2">
        <f>BL551*Inputs!$O$5</f>
        <v>0</v>
      </c>
      <c r="BM574" s="2">
        <f>BM551*Inputs!$O$5</f>
        <v>0</v>
      </c>
      <c r="BN574" s="2">
        <f>BN551*Inputs!$O$5</f>
        <v>0</v>
      </c>
      <c r="BO574" s="2">
        <f>BO551*Inputs!$O$5</f>
        <v>0</v>
      </c>
      <c r="BP574" s="2">
        <f>BP551*Inputs!$O$5</f>
        <v>0</v>
      </c>
      <c r="BQ574" s="2">
        <f>BQ551*Inputs!$O$5</f>
        <v>0</v>
      </c>
      <c r="BR574" s="2">
        <f>BR551*Inputs!$O$5</f>
        <v>0</v>
      </c>
      <c r="BS574" s="2">
        <f>BS551*Inputs!$O$5</f>
        <v>0</v>
      </c>
    </row>
    <row r="575" spans="2:71">
      <c r="B575" t="s">
        <v>10</v>
      </c>
      <c r="D575" s="2">
        <f>D552*Inputs!$O$5</f>
        <v>2.072944200441132E-15</v>
      </c>
      <c r="E575" s="2">
        <f>E552*Inputs!$O$5</f>
        <v>0.3223069496810913</v>
      </c>
      <c r="F575" s="2">
        <f>F552*Inputs!$O$5</f>
        <v>1.7783978419891309</v>
      </c>
      <c r="G575" s="2">
        <f>G552*Inputs!$O$5</f>
        <v>2.2396847022309077</v>
      </c>
      <c r="H575" s="2">
        <f>H552*Inputs!$O$5</f>
        <v>2.4124264582696964</v>
      </c>
      <c r="I575" s="25">
        <f>I552*Inputs!$O$5</f>
        <v>4.4362884802730385</v>
      </c>
      <c r="J575" s="25">
        <f>J552*Inputs!$O$5</f>
        <v>2.9855884323001627</v>
      </c>
      <c r="K575" s="25">
        <f>K552*Inputs!$O$5</f>
        <v>3.6990914627825666</v>
      </c>
      <c r="L575" s="25">
        <f>L552*Inputs!$O$5</f>
        <v>5.7327976287908857</v>
      </c>
      <c r="M575" s="25">
        <f>M552*Inputs!$O$5</f>
        <v>9.0563323676871939</v>
      </c>
      <c r="N575" s="2">
        <f>N552*Inputs!$O$5</f>
        <v>6.507415593099279</v>
      </c>
      <c r="O575" s="2">
        <f>O552*Inputs!$O$5</f>
        <v>14.039640377404309</v>
      </c>
      <c r="P575" s="2">
        <f>P552*Inputs!$O$5</f>
        <v>14.6783545983895</v>
      </c>
      <c r="Q575" s="2">
        <f>Q552*Inputs!$O$5</f>
        <v>14.6783545983895</v>
      </c>
      <c r="R575" s="2">
        <f>R552*Inputs!$O$5</f>
        <v>14.6783545983895</v>
      </c>
      <c r="S575" s="2">
        <f>S552*Inputs!$O$5</f>
        <v>14.6783545983895</v>
      </c>
      <c r="T575" s="2">
        <f>T552*Inputs!$O$5</f>
        <v>14.251207122470019</v>
      </c>
      <c r="U575" s="2">
        <f>U552*Inputs!$O$5</f>
        <v>12.739262685155316</v>
      </c>
      <c r="V575" s="2">
        <f>V552*Inputs!$O$5</f>
        <v>10.406969210635049</v>
      </c>
      <c r="W575" s="2">
        <f>W552*Inputs!$O$5</f>
        <v>7.4113344500424585</v>
      </c>
      <c r="X575" s="2">
        <f>X552*Inputs!$O$5</f>
        <v>3.6633598073829172</v>
      </c>
      <c r="Y575" s="2">
        <f>Y552*Inputs!$O$5</f>
        <v>4.4222809609410814E-15</v>
      </c>
      <c r="Z575" s="2">
        <f>Z552*Inputs!$O$5</f>
        <v>0</v>
      </c>
      <c r="AA575" s="2">
        <f>AA552*Inputs!$O$5</f>
        <v>0</v>
      </c>
      <c r="AB575" s="2">
        <f>AB552*Inputs!$O$5</f>
        <v>0</v>
      </c>
      <c r="AC575" s="2">
        <f>AC552*Inputs!$O$5</f>
        <v>0</v>
      </c>
      <c r="AD575" s="2">
        <f>AD552*Inputs!$O$5</f>
        <v>0</v>
      </c>
      <c r="AE575" s="2">
        <f>AE552*Inputs!$O$5</f>
        <v>0</v>
      </c>
      <c r="AF575" s="2">
        <f>AF552*Inputs!$O$5</f>
        <v>0</v>
      </c>
      <c r="AG575" s="2">
        <f>AG552*Inputs!$O$5</f>
        <v>0</v>
      </c>
      <c r="AH575" s="2">
        <f>AH552*Inputs!$O$5</f>
        <v>0</v>
      </c>
      <c r="AI575" s="2">
        <f>AI552*Inputs!$O$5</f>
        <v>0</v>
      </c>
      <c r="AJ575" s="2">
        <f>AJ552*Inputs!$O$5</f>
        <v>0</v>
      </c>
      <c r="AK575" s="2">
        <f>AK552*Inputs!$O$5</f>
        <v>0</v>
      </c>
      <c r="AL575" s="2">
        <f>AL552*Inputs!$O$5</f>
        <v>0</v>
      </c>
      <c r="AM575" s="2">
        <f>AM552*Inputs!$O$5</f>
        <v>0</v>
      </c>
      <c r="AN575" s="2">
        <f>AN552*Inputs!$O$5</f>
        <v>0</v>
      </c>
      <c r="AO575" s="2">
        <f>AO552*Inputs!$O$5</f>
        <v>0</v>
      </c>
      <c r="AP575" s="2">
        <f>AP552*Inputs!$O$5</f>
        <v>0</v>
      </c>
      <c r="AQ575" s="2">
        <f>AQ552*Inputs!$O$5</f>
        <v>0</v>
      </c>
      <c r="AR575" s="2">
        <f>AR552*Inputs!$O$5</f>
        <v>0</v>
      </c>
      <c r="AS575" s="2">
        <f>AS552*Inputs!$O$5</f>
        <v>0</v>
      </c>
      <c r="AT575" s="2">
        <f>AT552*Inputs!$O$5</f>
        <v>0</v>
      </c>
      <c r="AU575" s="2">
        <f>AU552*Inputs!$O$5</f>
        <v>0</v>
      </c>
      <c r="AV575" s="2">
        <f>AV552*Inputs!$O$5</f>
        <v>0</v>
      </c>
      <c r="AW575" s="2">
        <f>AW552*Inputs!$O$5</f>
        <v>0</v>
      </c>
      <c r="AX575" s="2">
        <f>AX552*Inputs!$O$5</f>
        <v>0</v>
      </c>
      <c r="AY575" s="2">
        <f>AY552*Inputs!$O$5</f>
        <v>0</v>
      </c>
      <c r="AZ575" s="2">
        <f>AZ552*Inputs!$O$5</f>
        <v>0</v>
      </c>
      <c r="BA575" s="2">
        <f>BA552*Inputs!$O$5</f>
        <v>0</v>
      </c>
      <c r="BB575" s="2">
        <f>BB552*Inputs!$O$5</f>
        <v>0</v>
      </c>
      <c r="BC575" s="2">
        <f>BC552*Inputs!$O$5</f>
        <v>0</v>
      </c>
      <c r="BD575" s="2">
        <f>BD552*Inputs!$O$5</f>
        <v>0</v>
      </c>
      <c r="BE575" s="2">
        <f>BE552*Inputs!$O$5</f>
        <v>0</v>
      </c>
      <c r="BF575" s="2">
        <f>BF552*Inputs!$O$5</f>
        <v>0</v>
      </c>
      <c r="BG575" s="2">
        <f>BG552*Inputs!$O$5</f>
        <v>0</v>
      </c>
      <c r="BH575" s="2">
        <f>BH552*Inputs!$O$5</f>
        <v>0</v>
      </c>
      <c r="BI575" s="2">
        <f>BI552*Inputs!$O$5</f>
        <v>0</v>
      </c>
      <c r="BJ575" s="2">
        <f>BJ552*Inputs!$O$5</f>
        <v>0</v>
      </c>
      <c r="BK575" s="2">
        <f>BK552*Inputs!$O$5</f>
        <v>0</v>
      </c>
      <c r="BL575" s="2">
        <f>BL552*Inputs!$O$5</f>
        <v>0</v>
      </c>
      <c r="BM575" s="2">
        <f>BM552*Inputs!$O$5</f>
        <v>0</v>
      </c>
      <c r="BN575" s="2">
        <f>BN552*Inputs!$O$5</f>
        <v>0</v>
      </c>
      <c r="BO575" s="2">
        <f>BO552*Inputs!$O$5</f>
        <v>0</v>
      </c>
      <c r="BP575" s="2">
        <f>BP552*Inputs!$O$5</f>
        <v>0</v>
      </c>
      <c r="BQ575" s="2">
        <f>BQ552*Inputs!$O$5</f>
        <v>0</v>
      </c>
      <c r="BR575" s="2">
        <f>BR552*Inputs!$O$5</f>
        <v>0</v>
      </c>
      <c r="BS575" s="2">
        <f>BS552*Inputs!$O$5</f>
        <v>0</v>
      </c>
    </row>
    <row r="576" spans="2:71">
      <c r="B576" t="s">
        <v>11</v>
      </c>
      <c r="D576" s="2">
        <f>D553*Inputs!$O$5</f>
        <v>32.141919997403889</v>
      </c>
      <c r="E576" s="2">
        <f>E553*Inputs!$O$5</f>
        <v>43.983015429097044</v>
      </c>
      <c r="F576" s="2">
        <f>F553*Inputs!$O$5</f>
        <v>55.190547221503238</v>
      </c>
      <c r="G576" s="2">
        <f>G553*Inputs!$O$5</f>
        <v>49.835251853066126</v>
      </c>
      <c r="H576" s="2">
        <f>H553*Inputs!$O$5</f>
        <v>42.830956322835767</v>
      </c>
      <c r="I576" s="25">
        <f>I553*Inputs!$O$5</f>
        <v>26.333692542047551</v>
      </c>
      <c r="J576" s="25">
        <f>J553*Inputs!$O$5</f>
        <v>41.531708523880106</v>
      </c>
      <c r="K576" s="25">
        <f>K553*Inputs!$O$5</f>
        <v>39.198057600999377</v>
      </c>
      <c r="L576" s="25">
        <f>L553*Inputs!$O$5</f>
        <v>33.588703151225403</v>
      </c>
      <c r="M576" s="25">
        <f>M553*Inputs!$O$5</f>
        <v>35.323323322563596</v>
      </c>
      <c r="N576" s="2">
        <f>N553*Inputs!$O$5</f>
        <v>20.671625423702015</v>
      </c>
      <c r="O576" s="2">
        <f>O553*Inputs!$O$5</f>
        <v>52.214743152112142</v>
      </c>
      <c r="P576" s="2">
        <f>P553*Inputs!$O$5</f>
        <v>43.252525328332908</v>
      </c>
      <c r="Q576" s="2">
        <f>Q553*Inputs!$O$5</f>
        <v>35.604752953548811</v>
      </c>
      <c r="R576" s="2">
        <f>R553*Inputs!$O$5</f>
        <v>27.650955543398492</v>
      </c>
      <c r="S576" s="2">
        <f>S553*Inputs!$O$5</f>
        <v>16.221885817476913</v>
      </c>
      <c r="T576" s="2">
        <f>T553*Inputs!$O$5</f>
        <v>0</v>
      </c>
      <c r="U576" s="2">
        <f>U553*Inputs!$O$5</f>
        <v>0</v>
      </c>
      <c r="V576" s="2">
        <f>V553*Inputs!$O$5</f>
        <v>0</v>
      </c>
      <c r="W576" s="2">
        <f>W553*Inputs!$O$5</f>
        <v>0</v>
      </c>
      <c r="X576" s="2">
        <f>X553*Inputs!$O$5</f>
        <v>0</v>
      </c>
      <c r="Y576" s="2">
        <f>Y553*Inputs!$O$5</f>
        <v>0</v>
      </c>
      <c r="Z576" s="2">
        <f>Z553*Inputs!$O$5</f>
        <v>0</v>
      </c>
      <c r="AA576" s="2">
        <f>AA553*Inputs!$O$5</f>
        <v>0</v>
      </c>
      <c r="AB576" s="2">
        <f>AB553*Inputs!$O$5</f>
        <v>0</v>
      </c>
      <c r="AC576" s="2">
        <f>AC553*Inputs!$O$5</f>
        <v>0</v>
      </c>
      <c r="AD576" s="2">
        <f>AD553*Inputs!$O$5</f>
        <v>0</v>
      </c>
      <c r="AE576" s="2">
        <f>AE553*Inputs!$O$5</f>
        <v>0</v>
      </c>
      <c r="AF576" s="2">
        <f>AF553*Inputs!$O$5</f>
        <v>0</v>
      </c>
      <c r="AG576" s="2">
        <f>AG553*Inputs!$O$5</f>
        <v>0</v>
      </c>
      <c r="AH576" s="2">
        <f>AH553*Inputs!$O$5</f>
        <v>0</v>
      </c>
      <c r="AI576" s="2">
        <f>AI553*Inputs!$O$5</f>
        <v>0</v>
      </c>
      <c r="AJ576" s="2">
        <f>AJ553*Inputs!$O$5</f>
        <v>0</v>
      </c>
      <c r="AK576" s="2">
        <f>AK553*Inputs!$O$5</f>
        <v>0</v>
      </c>
      <c r="AL576" s="2">
        <f>AL553*Inputs!$O$5</f>
        <v>0</v>
      </c>
      <c r="AM576" s="2">
        <f>AM553*Inputs!$O$5</f>
        <v>0</v>
      </c>
      <c r="AN576" s="2">
        <f>AN553*Inputs!$O$5</f>
        <v>0</v>
      </c>
      <c r="AO576" s="2">
        <f>AO553*Inputs!$O$5</f>
        <v>0</v>
      </c>
      <c r="AP576" s="2">
        <f>AP553*Inputs!$O$5</f>
        <v>0</v>
      </c>
      <c r="AQ576" s="2">
        <f>AQ553*Inputs!$O$5</f>
        <v>0</v>
      </c>
      <c r="AR576" s="2">
        <f>AR553*Inputs!$O$5</f>
        <v>0</v>
      </c>
      <c r="AS576" s="2">
        <f>AS553*Inputs!$O$5</f>
        <v>0</v>
      </c>
      <c r="AT576" s="2">
        <f>AT553*Inputs!$O$5</f>
        <v>0</v>
      </c>
      <c r="AU576" s="2">
        <f>AU553*Inputs!$O$5</f>
        <v>0</v>
      </c>
      <c r="AV576" s="2">
        <f>AV553*Inputs!$O$5</f>
        <v>0</v>
      </c>
      <c r="AW576" s="2">
        <f>AW553*Inputs!$O$5</f>
        <v>0</v>
      </c>
      <c r="AX576" s="2">
        <f>AX553*Inputs!$O$5</f>
        <v>0</v>
      </c>
      <c r="AY576" s="2">
        <f>AY553*Inputs!$O$5</f>
        <v>0</v>
      </c>
      <c r="AZ576" s="2">
        <f>AZ553*Inputs!$O$5</f>
        <v>0</v>
      </c>
      <c r="BA576" s="2">
        <f>BA553*Inputs!$O$5</f>
        <v>0</v>
      </c>
      <c r="BB576" s="2">
        <f>BB553*Inputs!$O$5</f>
        <v>0</v>
      </c>
      <c r="BC576" s="2">
        <f>BC553*Inputs!$O$5</f>
        <v>0</v>
      </c>
      <c r="BD576" s="2">
        <f>BD553*Inputs!$O$5</f>
        <v>0</v>
      </c>
      <c r="BE576" s="2">
        <f>BE553*Inputs!$O$5</f>
        <v>0</v>
      </c>
      <c r="BF576" s="2">
        <f>BF553*Inputs!$O$5</f>
        <v>0</v>
      </c>
      <c r="BG576" s="2">
        <f>BG553*Inputs!$O$5</f>
        <v>0</v>
      </c>
      <c r="BH576" s="2">
        <f>BH553*Inputs!$O$5</f>
        <v>0</v>
      </c>
      <c r="BI576" s="2">
        <f>BI553*Inputs!$O$5</f>
        <v>0</v>
      </c>
      <c r="BJ576" s="2">
        <f>BJ553*Inputs!$O$5</f>
        <v>0</v>
      </c>
      <c r="BK576" s="2">
        <f>BK553*Inputs!$O$5</f>
        <v>0</v>
      </c>
      <c r="BL576" s="2">
        <f>BL553*Inputs!$O$5</f>
        <v>0</v>
      </c>
      <c r="BM576" s="2">
        <f>BM553*Inputs!$O$5</f>
        <v>0</v>
      </c>
      <c r="BN576" s="2">
        <f>BN553*Inputs!$O$5</f>
        <v>0</v>
      </c>
      <c r="BO576" s="2">
        <f>BO553*Inputs!$O$5</f>
        <v>0</v>
      </c>
      <c r="BP576" s="2">
        <f>BP553*Inputs!$O$5</f>
        <v>0</v>
      </c>
      <c r="BQ576" s="2">
        <f>BQ553*Inputs!$O$5</f>
        <v>0</v>
      </c>
      <c r="BR576" s="2">
        <f>BR553*Inputs!$O$5</f>
        <v>0</v>
      </c>
      <c r="BS576" s="2">
        <f>BS553*Inputs!$O$5</f>
        <v>0</v>
      </c>
    </row>
    <row r="577" spans="2:71">
      <c r="B577" t="s">
        <v>12</v>
      </c>
      <c r="D577" s="2">
        <f>D554*Inputs!$O$5</f>
        <v>42.665000156120556</v>
      </c>
      <c r="E577" s="2">
        <f>E554*Inputs!$O$5</f>
        <v>1.2002750026174136</v>
      </c>
      <c r="F577" s="2">
        <f>F554*Inputs!$O$5</f>
        <v>1.8680085432386595</v>
      </c>
      <c r="G577" s="2">
        <f>G554*Inputs!$O$5</f>
        <v>3.2558380506328497</v>
      </c>
      <c r="H577" s="2">
        <f>H554*Inputs!$O$5</f>
        <v>4.3258400777290777</v>
      </c>
      <c r="I577" s="25">
        <f>I554*Inputs!$O$5</f>
        <v>-2.1546808778916655</v>
      </c>
      <c r="J577" s="25">
        <f>J554*Inputs!$O$5</f>
        <v>5.0972431883665328</v>
      </c>
      <c r="K577" s="25">
        <f>K554*Inputs!$O$5</f>
        <v>5.5350453226260861</v>
      </c>
      <c r="L577" s="25">
        <f>L554*Inputs!$O$5</f>
        <v>7.7478328004481094</v>
      </c>
      <c r="M577" s="25">
        <f>M554*Inputs!$O$5</f>
        <v>4.8864505383905881</v>
      </c>
      <c r="N577" s="2">
        <f>N554*Inputs!$O$5</f>
        <v>2.1195307663043064</v>
      </c>
      <c r="O577" s="2">
        <f>O554*Inputs!$O$5</f>
        <v>5.4489279722507185</v>
      </c>
      <c r="P577" s="2">
        <f>P554*Inputs!$O$5</f>
        <v>3.7666394366220044</v>
      </c>
      <c r="Q577" s="2">
        <f>Q554*Inputs!$O$5</f>
        <v>1.4135631065734982</v>
      </c>
      <c r="R577" s="2">
        <f>R554*Inputs!$O$5</f>
        <v>0.50894473144603769</v>
      </c>
      <c r="S577" s="2">
        <f>S554*Inputs!$O$5</f>
        <v>1.0444957969805979</v>
      </c>
      <c r="T577" s="2">
        <f>T554*Inputs!$O$5</f>
        <v>5.5278512011763518E-16</v>
      </c>
      <c r="U577" s="2">
        <f>U554*Inputs!$O$5</f>
        <v>0</v>
      </c>
      <c r="V577" s="2">
        <f>V554*Inputs!$O$5</f>
        <v>0</v>
      </c>
      <c r="W577" s="2">
        <f>W554*Inputs!$O$5</f>
        <v>0</v>
      </c>
      <c r="X577" s="2">
        <f>X554*Inputs!$O$5</f>
        <v>0</v>
      </c>
      <c r="Y577" s="2">
        <f>Y554*Inputs!$O$5</f>
        <v>0</v>
      </c>
      <c r="Z577" s="2">
        <f>Z554*Inputs!$O$5</f>
        <v>0</v>
      </c>
      <c r="AA577" s="2">
        <f>AA554*Inputs!$O$5</f>
        <v>0</v>
      </c>
      <c r="AB577" s="2">
        <f>AB554*Inputs!$O$5</f>
        <v>0</v>
      </c>
      <c r="AC577" s="2">
        <f>AC554*Inputs!$O$5</f>
        <v>0</v>
      </c>
      <c r="AD577" s="2">
        <f>AD554*Inputs!$O$5</f>
        <v>0</v>
      </c>
      <c r="AE577" s="2">
        <f>AE554*Inputs!$O$5</f>
        <v>0</v>
      </c>
      <c r="AF577" s="2">
        <f>AF554*Inputs!$O$5</f>
        <v>0</v>
      </c>
      <c r="AG577" s="2">
        <f>AG554*Inputs!$O$5</f>
        <v>0</v>
      </c>
      <c r="AH577" s="2">
        <f>AH554*Inputs!$O$5</f>
        <v>0</v>
      </c>
      <c r="AI577" s="2">
        <f>AI554*Inputs!$O$5</f>
        <v>0</v>
      </c>
      <c r="AJ577" s="2">
        <f>AJ554*Inputs!$O$5</f>
        <v>0</v>
      </c>
      <c r="AK577" s="2">
        <f>AK554*Inputs!$O$5</f>
        <v>0</v>
      </c>
      <c r="AL577" s="2">
        <f>AL554*Inputs!$O$5</f>
        <v>0</v>
      </c>
      <c r="AM577" s="2">
        <f>AM554*Inputs!$O$5</f>
        <v>0</v>
      </c>
      <c r="AN577" s="2">
        <f>AN554*Inputs!$O$5</f>
        <v>0</v>
      </c>
      <c r="AO577" s="2">
        <f>AO554*Inputs!$O$5</f>
        <v>0</v>
      </c>
      <c r="AP577" s="2">
        <f>AP554*Inputs!$O$5</f>
        <v>0</v>
      </c>
      <c r="AQ577" s="2">
        <f>AQ554*Inputs!$O$5</f>
        <v>0</v>
      </c>
      <c r="AR577" s="2">
        <f>AR554*Inputs!$O$5</f>
        <v>0</v>
      </c>
      <c r="AS577" s="2">
        <f>AS554*Inputs!$O$5</f>
        <v>0</v>
      </c>
      <c r="AT577" s="2">
        <f>AT554*Inputs!$O$5</f>
        <v>0</v>
      </c>
      <c r="AU577" s="2">
        <f>AU554*Inputs!$O$5</f>
        <v>0</v>
      </c>
      <c r="AV577" s="2">
        <f>AV554*Inputs!$O$5</f>
        <v>0</v>
      </c>
      <c r="AW577" s="2">
        <f>AW554*Inputs!$O$5</f>
        <v>0</v>
      </c>
      <c r="AX577" s="2">
        <f>AX554*Inputs!$O$5</f>
        <v>0</v>
      </c>
      <c r="AY577" s="2">
        <f>AY554*Inputs!$O$5</f>
        <v>0</v>
      </c>
      <c r="AZ577" s="2">
        <f>AZ554*Inputs!$O$5</f>
        <v>0</v>
      </c>
      <c r="BA577" s="2">
        <f>BA554*Inputs!$O$5</f>
        <v>0</v>
      </c>
      <c r="BB577" s="2">
        <f>BB554*Inputs!$O$5</f>
        <v>0</v>
      </c>
      <c r="BC577" s="2">
        <f>BC554*Inputs!$O$5</f>
        <v>0</v>
      </c>
      <c r="BD577" s="2">
        <f>BD554*Inputs!$O$5</f>
        <v>0</v>
      </c>
      <c r="BE577" s="2">
        <f>BE554*Inputs!$O$5</f>
        <v>0</v>
      </c>
      <c r="BF577" s="2">
        <f>BF554*Inputs!$O$5</f>
        <v>0</v>
      </c>
      <c r="BG577" s="2">
        <f>BG554*Inputs!$O$5</f>
        <v>0</v>
      </c>
      <c r="BH577" s="2">
        <f>BH554*Inputs!$O$5</f>
        <v>0</v>
      </c>
      <c r="BI577" s="2">
        <f>BI554*Inputs!$O$5</f>
        <v>0</v>
      </c>
      <c r="BJ577" s="2">
        <f>BJ554*Inputs!$O$5</f>
        <v>0</v>
      </c>
      <c r="BK577" s="2">
        <f>BK554*Inputs!$O$5</f>
        <v>0</v>
      </c>
      <c r="BL577" s="2">
        <f>BL554*Inputs!$O$5</f>
        <v>0</v>
      </c>
      <c r="BM577" s="2">
        <f>BM554*Inputs!$O$5</f>
        <v>0</v>
      </c>
      <c r="BN577" s="2">
        <f>BN554*Inputs!$O$5</f>
        <v>0</v>
      </c>
      <c r="BO577" s="2">
        <f>BO554*Inputs!$O$5</f>
        <v>0</v>
      </c>
      <c r="BP577" s="2">
        <f>BP554*Inputs!$O$5</f>
        <v>0</v>
      </c>
      <c r="BQ577" s="2">
        <f>BQ554*Inputs!$O$5</f>
        <v>0</v>
      </c>
      <c r="BR577" s="2">
        <f>BR554*Inputs!$O$5</f>
        <v>0</v>
      </c>
      <c r="BS577" s="2">
        <f>BS554*Inputs!$O$5</f>
        <v>0</v>
      </c>
    </row>
    <row r="578" spans="2:71">
      <c r="B578" t="s">
        <v>135</v>
      </c>
      <c r="D578" s="2">
        <f>D555*Inputs!$O$5</f>
        <v>0</v>
      </c>
      <c r="E578" s="2">
        <f>E555*Inputs!$O$5</f>
        <v>0</v>
      </c>
      <c r="F578" s="2">
        <f>F555*Inputs!$O$5</f>
        <v>0</v>
      </c>
      <c r="G578" s="2">
        <f>G555*Inputs!$O$5</f>
        <v>0</v>
      </c>
      <c r="H578" s="2">
        <f>H555*Inputs!$O$5</f>
        <v>0</v>
      </c>
      <c r="I578" s="25">
        <f>I555*Inputs!$O$5</f>
        <v>0</v>
      </c>
      <c r="J578" s="25">
        <f>J555*Inputs!$O$5</f>
        <v>0</v>
      </c>
      <c r="K578" s="25">
        <f>K555*Inputs!$O$5</f>
        <v>0</v>
      </c>
      <c r="L578" s="25">
        <f>L555*Inputs!$O$5</f>
        <v>0</v>
      </c>
      <c r="M578" s="25">
        <f>M555*Inputs!$O$5</f>
        <v>0</v>
      </c>
      <c r="N578" s="2">
        <f>N555*Inputs!$O$5</f>
        <v>0</v>
      </c>
      <c r="O578" s="2">
        <f>O555*Inputs!$O$5</f>
        <v>0</v>
      </c>
      <c r="P578" s="2">
        <f>P555*Inputs!$O$5</f>
        <v>0</v>
      </c>
      <c r="Q578" s="2">
        <f>Q555*Inputs!$O$5</f>
        <v>0</v>
      </c>
      <c r="R578" s="2">
        <f>R555*Inputs!$O$5</f>
        <v>0</v>
      </c>
      <c r="S578" s="2">
        <f>S555*Inputs!$O$5</f>
        <v>0</v>
      </c>
      <c r="T578" s="2">
        <f>T555*Inputs!$O$5</f>
        <v>0</v>
      </c>
      <c r="U578" s="2">
        <f>U555*Inputs!$O$5</f>
        <v>0</v>
      </c>
      <c r="V578" s="2">
        <f>V555*Inputs!$O$5</f>
        <v>0</v>
      </c>
      <c r="W578" s="2">
        <f>W555*Inputs!$O$5</f>
        <v>0</v>
      </c>
      <c r="X578" s="2">
        <f>X555*Inputs!$O$5</f>
        <v>0</v>
      </c>
      <c r="Y578" s="2">
        <f>Y555*Inputs!$O$5</f>
        <v>0</v>
      </c>
      <c r="Z578" s="2">
        <f>Z555*Inputs!$O$5</f>
        <v>0</v>
      </c>
      <c r="AA578" s="2">
        <f>AA555*Inputs!$O$5</f>
        <v>0</v>
      </c>
      <c r="AB578" s="2">
        <f>AB555*Inputs!$O$5</f>
        <v>0</v>
      </c>
      <c r="AC578" s="2">
        <f>AC555*Inputs!$O$5</f>
        <v>0</v>
      </c>
      <c r="AD578" s="2">
        <f>AD555*Inputs!$O$5</f>
        <v>0</v>
      </c>
      <c r="AE578" s="2">
        <f>AE555*Inputs!$O$5</f>
        <v>0</v>
      </c>
      <c r="AF578" s="2">
        <f>AF555*Inputs!$O$5</f>
        <v>0</v>
      </c>
      <c r="AG578" s="2">
        <f>AG555*Inputs!$O$5</f>
        <v>0</v>
      </c>
      <c r="AH578" s="2">
        <f>AH555*Inputs!$O$5</f>
        <v>0</v>
      </c>
      <c r="AI578" s="2">
        <f>AI555*Inputs!$O$5</f>
        <v>0</v>
      </c>
      <c r="AJ578" s="2">
        <f>AJ555*Inputs!$O$5</f>
        <v>0</v>
      </c>
      <c r="AK578" s="2">
        <f>AK555*Inputs!$O$5</f>
        <v>0</v>
      </c>
      <c r="AL578" s="2">
        <f>AL555*Inputs!$O$5</f>
        <v>0</v>
      </c>
      <c r="AM578" s="2">
        <f>AM555*Inputs!$O$5</f>
        <v>0</v>
      </c>
      <c r="AN578" s="2">
        <f>AN555*Inputs!$O$5</f>
        <v>0</v>
      </c>
      <c r="AO578" s="2">
        <f>AO555*Inputs!$O$5</f>
        <v>0</v>
      </c>
      <c r="AP578" s="2">
        <f>AP555*Inputs!$O$5</f>
        <v>0</v>
      </c>
      <c r="AQ578" s="2">
        <f>AQ555*Inputs!$O$5</f>
        <v>0</v>
      </c>
      <c r="AR578" s="2">
        <f>AR555*Inputs!$O$5</f>
        <v>0</v>
      </c>
      <c r="AS578" s="2">
        <f>AS555*Inputs!$O$5</f>
        <v>0</v>
      </c>
      <c r="AT578" s="2">
        <f>AT555*Inputs!$O$5</f>
        <v>0</v>
      </c>
      <c r="AU578" s="2">
        <f>AU555*Inputs!$O$5</f>
        <v>0</v>
      </c>
      <c r="AV578" s="2">
        <f>AV555*Inputs!$O$5</f>
        <v>0</v>
      </c>
      <c r="AW578" s="2">
        <f>AW555*Inputs!$O$5</f>
        <v>0</v>
      </c>
      <c r="AX578" s="2">
        <f>AX555*Inputs!$O$5</f>
        <v>0</v>
      </c>
      <c r="AY578" s="2">
        <f>AY555*Inputs!$O$5</f>
        <v>0</v>
      </c>
      <c r="AZ578" s="2">
        <f>AZ555*Inputs!$O$5</f>
        <v>0</v>
      </c>
      <c r="BA578" s="2">
        <f>BA555*Inputs!$O$5</f>
        <v>0</v>
      </c>
      <c r="BB578" s="2">
        <f>BB555*Inputs!$O$5</f>
        <v>0</v>
      </c>
      <c r="BC578" s="2">
        <f>BC555*Inputs!$O$5</f>
        <v>0</v>
      </c>
      <c r="BD578" s="2">
        <f>BD555*Inputs!$O$5</f>
        <v>0</v>
      </c>
      <c r="BE578" s="2">
        <f>BE555*Inputs!$O$5</f>
        <v>0</v>
      </c>
      <c r="BF578" s="2">
        <f>BF555*Inputs!$O$5</f>
        <v>0</v>
      </c>
      <c r="BG578" s="2">
        <f>BG555*Inputs!$O$5</f>
        <v>0</v>
      </c>
      <c r="BH578" s="2">
        <f>BH555*Inputs!$O$5</f>
        <v>0</v>
      </c>
      <c r="BI578" s="2">
        <f>BI555*Inputs!$O$5</f>
        <v>0</v>
      </c>
      <c r="BJ578" s="2">
        <f>BJ555*Inputs!$O$5</f>
        <v>0</v>
      </c>
      <c r="BK578" s="2">
        <f>BK555*Inputs!$O$5</f>
        <v>0</v>
      </c>
      <c r="BL578" s="2">
        <f>BL555*Inputs!$O$5</f>
        <v>0</v>
      </c>
      <c r="BM578" s="2">
        <f>BM555*Inputs!$O$5</f>
        <v>0</v>
      </c>
      <c r="BN578" s="2">
        <f>BN555*Inputs!$O$5</f>
        <v>0</v>
      </c>
      <c r="BO578" s="2">
        <f>BO555*Inputs!$O$5</f>
        <v>0</v>
      </c>
      <c r="BP578" s="2">
        <f>BP555*Inputs!$O$5</f>
        <v>0</v>
      </c>
      <c r="BQ578" s="2">
        <f>BQ555*Inputs!$O$5</f>
        <v>0</v>
      </c>
      <c r="BR578" s="2">
        <f>BR555*Inputs!$O$5</f>
        <v>0</v>
      </c>
      <c r="BS578" s="2">
        <f>BS555*Inputs!$O$5</f>
        <v>0</v>
      </c>
    </row>
    <row r="579" spans="2:71">
      <c r="B579" t="s">
        <v>13</v>
      </c>
      <c r="D579" s="2">
        <f>D556*Inputs!$O$5</f>
        <v>0</v>
      </c>
      <c r="E579" s="2">
        <f>E556*Inputs!$O$5</f>
        <v>4.0528011963895647E-2</v>
      </c>
      <c r="F579" s="2">
        <f>F556*Inputs!$O$5</f>
        <v>4.0528011963895647E-2</v>
      </c>
      <c r="G579" s="2">
        <f>G556*Inputs!$O$5</f>
        <v>4.0528011963895647E-2</v>
      </c>
      <c r="H579" s="2">
        <f>H556*Inputs!$O$5</f>
        <v>4.0528011963895647E-2</v>
      </c>
      <c r="I579" s="25">
        <f>I556*Inputs!$O$5</f>
        <v>4.0528011963895647E-2</v>
      </c>
      <c r="J579" s="25">
        <f>J556*Inputs!$O$5</f>
        <v>0.28612797425461922</v>
      </c>
      <c r="K579" s="25">
        <f>K556*Inputs!$O$5</f>
        <v>0.28612797425461922</v>
      </c>
      <c r="L579" s="25">
        <f>L556*Inputs!$O$5</f>
        <v>0.28612797425461922</v>
      </c>
      <c r="M579" s="25">
        <f>M556*Inputs!$O$5</f>
        <v>0.28612797425461922</v>
      </c>
      <c r="N579" s="2">
        <f>N556*Inputs!$O$5</f>
        <v>0.14306398712730961</v>
      </c>
      <c r="O579" s="2">
        <f>O556*Inputs!$O$5</f>
        <v>0.31686385437666981</v>
      </c>
      <c r="P579" s="2">
        <f>P556*Inputs!$O$5</f>
        <v>0.31686385437666981</v>
      </c>
      <c r="Q579" s="2">
        <f>Q556*Inputs!$O$5</f>
        <v>0.31686385437666981</v>
      </c>
      <c r="R579" s="2">
        <f>R556*Inputs!$O$5</f>
        <v>0.31686385437666981</v>
      </c>
      <c r="S579" s="2">
        <f>S556*Inputs!$O$5</f>
        <v>0.31686385437666981</v>
      </c>
      <c r="T579" s="2">
        <f>T556*Inputs!$O$5</f>
        <v>0.31686385437666981</v>
      </c>
      <c r="U579" s="2">
        <f>U556*Inputs!$O$5</f>
        <v>0.31686385437666981</v>
      </c>
      <c r="V579" s="2">
        <f>V556*Inputs!$O$5</f>
        <v>0.31686385437666981</v>
      </c>
      <c r="W579" s="2">
        <f>W556*Inputs!$O$5</f>
        <v>0.31686385437666981</v>
      </c>
      <c r="X579" s="2">
        <f>X556*Inputs!$O$5</f>
        <v>0.31686385437666981</v>
      </c>
      <c r="Y579" s="2">
        <f>Y556*Inputs!$O$5</f>
        <v>0.31686385437666981</v>
      </c>
      <c r="Z579" s="2">
        <f>Z556*Inputs!$O$5</f>
        <v>0.31686385437666981</v>
      </c>
      <c r="AA579" s="2">
        <f>AA556*Inputs!$O$5</f>
        <v>0.31686385437666981</v>
      </c>
      <c r="AB579" s="2">
        <f>AB556*Inputs!$O$5</f>
        <v>0.31686385437666981</v>
      </c>
      <c r="AC579" s="2">
        <f>AC556*Inputs!$O$5</f>
        <v>0.31686385437666981</v>
      </c>
      <c r="AD579" s="2">
        <f>AD556*Inputs!$O$5</f>
        <v>0.31686385437666981</v>
      </c>
      <c r="AE579" s="2">
        <f>AE556*Inputs!$O$5</f>
        <v>0.31686385437666981</v>
      </c>
      <c r="AF579" s="2">
        <f>AF556*Inputs!$O$5</f>
        <v>0.31686385437666981</v>
      </c>
      <c r="AG579" s="2">
        <f>AG556*Inputs!$O$5</f>
        <v>0.31686385437666981</v>
      </c>
      <c r="AH579" s="2">
        <f>AH556*Inputs!$O$5</f>
        <v>0.31686385437666981</v>
      </c>
      <c r="AI579" s="2">
        <f>AI556*Inputs!$O$5</f>
        <v>0.31686385437666981</v>
      </c>
      <c r="AJ579" s="2">
        <f>AJ556*Inputs!$O$5</f>
        <v>0.31686385437666981</v>
      </c>
      <c r="AK579" s="2">
        <f>AK556*Inputs!$O$5</f>
        <v>0.31686385437666981</v>
      </c>
      <c r="AL579" s="2">
        <f>AL556*Inputs!$O$5</f>
        <v>0.31686385437666981</v>
      </c>
      <c r="AM579" s="2">
        <f>AM556*Inputs!$O$5</f>
        <v>0.31686385437666981</v>
      </c>
      <c r="AN579" s="2">
        <f>AN556*Inputs!$O$5</f>
        <v>0.31686385437666981</v>
      </c>
      <c r="AO579" s="2">
        <f>AO556*Inputs!$O$5</f>
        <v>0.31686385437666981</v>
      </c>
      <c r="AP579" s="2">
        <f>AP556*Inputs!$O$5</f>
        <v>0.31686385437666981</v>
      </c>
      <c r="AQ579" s="2">
        <f>AQ556*Inputs!$O$5</f>
        <v>0.31686385437666981</v>
      </c>
      <c r="AR579" s="2">
        <f>AR556*Inputs!$O$5</f>
        <v>0.31686385437666981</v>
      </c>
      <c r="AS579" s="2">
        <f>AS556*Inputs!$O$5</f>
        <v>0.31686385437666981</v>
      </c>
      <c r="AT579" s="2">
        <f>AT556*Inputs!$O$5</f>
        <v>0.31686385437666981</v>
      </c>
      <c r="AU579" s="2">
        <f>AU556*Inputs!$O$5</f>
        <v>0.31686385437666981</v>
      </c>
      <c r="AV579" s="2">
        <f>AV556*Inputs!$O$5</f>
        <v>0.31686385437666981</v>
      </c>
      <c r="AW579" s="2">
        <f>AW556*Inputs!$O$5</f>
        <v>0.31686385437666981</v>
      </c>
      <c r="AX579" s="2">
        <f>AX556*Inputs!$O$5</f>
        <v>0.31686385437666981</v>
      </c>
      <c r="AY579" s="2">
        <f>AY556*Inputs!$O$5</f>
        <v>0.3158373666709845</v>
      </c>
      <c r="AZ579" s="2">
        <f>AZ556*Inputs!$O$5</f>
        <v>0.27633584241277426</v>
      </c>
      <c r="BA579" s="2">
        <f>BA556*Inputs!$O$5</f>
        <v>0.27633584241277426</v>
      </c>
      <c r="BB579" s="2">
        <f>BB556*Inputs!$O$5</f>
        <v>0.27633584241277426</v>
      </c>
      <c r="BC579" s="2">
        <f>BC556*Inputs!$O$5</f>
        <v>0.27633584241277426</v>
      </c>
      <c r="BD579" s="2">
        <f>BD556*Inputs!$O$5</f>
        <v>0.27633584241277426</v>
      </c>
      <c r="BE579" s="2">
        <f>BE556*Inputs!$O$5</f>
        <v>0.27633584241277426</v>
      </c>
      <c r="BF579" s="2">
        <f>BF556*Inputs!$O$5</f>
        <v>0.13311997075976625</v>
      </c>
      <c r="BG579" s="2">
        <f>BG556*Inputs!$O$5</f>
        <v>3.0735880122050661E-2</v>
      </c>
      <c r="BH579" s="2">
        <f>BH556*Inputs!$O$5</f>
        <v>3.0735880122050661E-2</v>
      </c>
      <c r="BI579" s="2">
        <f>BI556*Inputs!$O$5</f>
        <v>3.0735880122050661E-2</v>
      </c>
      <c r="BJ579" s="2">
        <f>BJ556*Inputs!$O$5</f>
        <v>2.8180910824111595E-2</v>
      </c>
      <c r="BK579" s="2">
        <f>BK556*Inputs!$O$5</f>
        <v>0</v>
      </c>
      <c r="BL579" s="2">
        <f>BL556*Inputs!$O$5</f>
        <v>0</v>
      </c>
      <c r="BM579" s="2">
        <f>BM556*Inputs!$O$5</f>
        <v>0</v>
      </c>
      <c r="BN579" s="2">
        <f>BN556*Inputs!$O$5</f>
        <v>0</v>
      </c>
      <c r="BO579" s="2">
        <f>BO556*Inputs!$O$5</f>
        <v>0</v>
      </c>
      <c r="BP579" s="2">
        <f>BP556*Inputs!$O$5</f>
        <v>0</v>
      </c>
      <c r="BQ579" s="2">
        <f>BQ556*Inputs!$O$5</f>
        <v>0</v>
      </c>
      <c r="BR579" s="2">
        <f>BR556*Inputs!$O$5</f>
        <v>0</v>
      </c>
      <c r="BS579" s="2">
        <f>BS556*Inputs!$O$5</f>
        <v>0</v>
      </c>
    </row>
    <row r="580" spans="2:71">
      <c r="B580" t="s">
        <v>133</v>
      </c>
      <c r="D580" s="2">
        <f>D557*Inputs!$O$5</f>
        <v>0</v>
      </c>
      <c r="E580" s="2">
        <f>E557*Inputs!$O$5</f>
        <v>0</v>
      </c>
      <c r="F580" s="2">
        <f>F557*Inputs!$O$5</f>
        <v>0</v>
      </c>
      <c r="G580" s="2">
        <f>G557*Inputs!$O$5</f>
        <v>0</v>
      </c>
      <c r="H580" s="2">
        <f>H557*Inputs!$O$5</f>
        <v>0</v>
      </c>
      <c r="I580" s="25">
        <f>I557*Inputs!$O$5</f>
        <v>0</v>
      </c>
      <c r="J580" s="25">
        <f>J557*Inputs!$O$5</f>
        <v>0</v>
      </c>
      <c r="K580" s="25">
        <f>K557*Inputs!$O$5</f>
        <v>0</v>
      </c>
      <c r="L580" s="25">
        <f>L557*Inputs!$O$5</f>
        <v>0</v>
      </c>
      <c r="M580" s="25">
        <f>M557*Inputs!$O$5</f>
        <v>0</v>
      </c>
      <c r="N580" s="2">
        <f>N557*Inputs!$O$5</f>
        <v>0</v>
      </c>
      <c r="O580" s="2">
        <f>O557*Inputs!$O$5</f>
        <v>0</v>
      </c>
      <c r="P580" s="2">
        <f>P557*Inputs!$O$5</f>
        <v>0</v>
      </c>
      <c r="Q580" s="2">
        <f>Q557*Inputs!$O$5</f>
        <v>0</v>
      </c>
      <c r="R580" s="2">
        <f>R557*Inputs!$O$5</f>
        <v>0</v>
      </c>
      <c r="S580" s="2">
        <f>S557*Inputs!$O$5</f>
        <v>0</v>
      </c>
      <c r="T580" s="2">
        <f>T557*Inputs!$O$5</f>
        <v>0</v>
      </c>
      <c r="U580" s="2">
        <f>U557*Inputs!$O$5</f>
        <v>0</v>
      </c>
      <c r="V580" s="2">
        <f>V557*Inputs!$O$5</f>
        <v>0</v>
      </c>
      <c r="W580" s="2">
        <f>W557*Inputs!$O$5</f>
        <v>0</v>
      </c>
      <c r="X580" s="2">
        <f>X557*Inputs!$O$5</f>
        <v>0</v>
      </c>
      <c r="Y580" s="2">
        <f>Y557*Inputs!$O$5</f>
        <v>0</v>
      </c>
      <c r="Z580" s="2">
        <f>Z557*Inputs!$O$5</f>
        <v>0</v>
      </c>
      <c r="AA580" s="2">
        <f>AA557*Inputs!$O$5</f>
        <v>0</v>
      </c>
      <c r="AB580" s="2">
        <f>AB557*Inputs!$O$5</f>
        <v>0</v>
      </c>
      <c r="AC580" s="2">
        <f>AC557*Inputs!$O$5</f>
        <v>0</v>
      </c>
      <c r="AD580" s="2">
        <f>AD557*Inputs!$O$5</f>
        <v>0</v>
      </c>
      <c r="AE580" s="2">
        <f>AE557*Inputs!$O$5</f>
        <v>0</v>
      </c>
      <c r="AF580" s="2">
        <f>AF557*Inputs!$O$5</f>
        <v>0</v>
      </c>
      <c r="AG580" s="2">
        <f>AG557*Inputs!$O$5</f>
        <v>0</v>
      </c>
      <c r="AH580" s="2">
        <f>AH557*Inputs!$O$5</f>
        <v>0</v>
      </c>
      <c r="AI580" s="2">
        <f>AI557*Inputs!$O$5</f>
        <v>0</v>
      </c>
      <c r="AJ580" s="2">
        <f>AJ557*Inputs!$O$5</f>
        <v>0</v>
      </c>
      <c r="AK580" s="2">
        <f>AK557*Inputs!$O$5</f>
        <v>0</v>
      </c>
      <c r="AL580" s="2">
        <f>AL557*Inputs!$O$5</f>
        <v>0</v>
      </c>
      <c r="AM580" s="2">
        <f>AM557*Inputs!$O$5</f>
        <v>0</v>
      </c>
      <c r="AN580" s="2">
        <f>AN557*Inputs!$O$5</f>
        <v>0</v>
      </c>
      <c r="AO580" s="2">
        <f>AO557*Inputs!$O$5</f>
        <v>0</v>
      </c>
      <c r="AP580" s="2">
        <f>AP557*Inputs!$O$5</f>
        <v>0</v>
      </c>
      <c r="AQ580" s="2">
        <f>AQ557*Inputs!$O$5</f>
        <v>0</v>
      </c>
      <c r="AR580" s="2">
        <f>AR557*Inputs!$O$5</f>
        <v>0</v>
      </c>
      <c r="AS580" s="2">
        <f>AS557*Inputs!$O$5</f>
        <v>0</v>
      </c>
      <c r="AT580" s="2">
        <f>AT557*Inputs!$O$5</f>
        <v>0</v>
      </c>
      <c r="AU580" s="2">
        <f>AU557*Inputs!$O$5</f>
        <v>0</v>
      </c>
      <c r="AV580" s="2">
        <f>AV557*Inputs!$O$5</f>
        <v>0</v>
      </c>
      <c r="AW580" s="2">
        <f>AW557*Inputs!$O$5</f>
        <v>0</v>
      </c>
      <c r="AX580" s="2">
        <f>AX557*Inputs!$O$5</f>
        <v>0</v>
      </c>
      <c r="AY580" s="2">
        <f>AY557*Inputs!$O$5</f>
        <v>0</v>
      </c>
      <c r="AZ580" s="2">
        <f>AZ557*Inputs!$O$5</f>
        <v>0</v>
      </c>
      <c r="BA580" s="2">
        <f>BA557*Inputs!$O$5</f>
        <v>0</v>
      </c>
      <c r="BB580" s="2">
        <f>BB557*Inputs!$O$5</f>
        <v>0</v>
      </c>
      <c r="BC580" s="2">
        <f>BC557*Inputs!$O$5</f>
        <v>0</v>
      </c>
      <c r="BD580" s="2">
        <f>BD557*Inputs!$O$5</f>
        <v>0</v>
      </c>
      <c r="BE580" s="2">
        <f>BE557*Inputs!$O$5</f>
        <v>0</v>
      </c>
      <c r="BF580" s="2">
        <f>BF557*Inputs!$O$5</f>
        <v>0</v>
      </c>
      <c r="BG580" s="2">
        <f>BG557*Inputs!$O$5</f>
        <v>0</v>
      </c>
      <c r="BH580" s="2">
        <f>BH557*Inputs!$O$5</f>
        <v>0</v>
      </c>
      <c r="BI580" s="2">
        <f>BI557*Inputs!$O$5</f>
        <v>0</v>
      </c>
      <c r="BJ580" s="2">
        <f>BJ557*Inputs!$O$5</f>
        <v>0</v>
      </c>
      <c r="BK580" s="2">
        <f>BK557*Inputs!$O$5</f>
        <v>0</v>
      </c>
      <c r="BL580" s="2">
        <f>BL557*Inputs!$O$5</f>
        <v>0</v>
      </c>
      <c r="BM580" s="2">
        <f>BM557*Inputs!$O$5</f>
        <v>0</v>
      </c>
      <c r="BN580" s="2">
        <f>BN557*Inputs!$O$5</f>
        <v>0</v>
      </c>
      <c r="BO580" s="2">
        <f>BO557*Inputs!$O$5</f>
        <v>0</v>
      </c>
      <c r="BP580" s="2">
        <f>BP557*Inputs!$O$5</f>
        <v>0</v>
      </c>
      <c r="BQ580" s="2">
        <f>BQ557*Inputs!$O$5</f>
        <v>0</v>
      </c>
      <c r="BR580" s="2">
        <f>BR557*Inputs!$O$5</f>
        <v>0</v>
      </c>
      <c r="BS580" s="2">
        <f>BS557*Inputs!$O$5</f>
        <v>0</v>
      </c>
    </row>
    <row r="581" spans="2:71">
      <c r="B581" t="s">
        <v>41</v>
      </c>
      <c r="D581" s="2">
        <f>D558*Inputs!$O$5</f>
        <v>0</v>
      </c>
      <c r="E581" s="2">
        <f>E558*Inputs!$O$5</f>
        <v>0</v>
      </c>
      <c r="F581" s="2">
        <f>F558*Inputs!$O$5</f>
        <v>0</v>
      </c>
      <c r="G581" s="2">
        <f>G558*Inputs!$O$5</f>
        <v>0</v>
      </c>
      <c r="H581" s="2">
        <f>H558*Inputs!$O$5</f>
        <v>0</v>
      </c>
      <c r="I581" s="25">
        <f>I558*Inputs!$O$5</f>
        <v>0.66060000901828109</v>
      </c>
      <c r="J581" s="25">
        <f>J558*Inputs!$O$5</f>
        <v>0</v>
      </c>
      <c r="K581" s="25">
        <f>K558*Inputs!$O$5</f>
        <v>0</v>
      </c>
      <c r="L581" s="25">
        <f>L558*Inputs!$O$5</f>
        <v>0</v>
      </c>
      <c r="M581" s="25">
        <f>M558*Inputs!$O$5</f>
        <v>0</v>
      </c>
      <c r="N581" s="2">
        <f>N558*Inputs!$O$5</f>
        <v>0</v>
      </c>
      <c r="O581" s="2">
        <f>O558*Inputs!$O$5</f>
        <v>0</v>
      </c>
      <c r="P581" s="2">
        <f>P558*Inputs!$O$5</f>
        <v>0</v>
      </c>
      <c r="Q581" s="2">
        <f>Q558*Inputs!$O$5</f>
        <v>0</v>
      </c>
      <c r="R581" s="2">
        <f>R558*Inputs!$O$5</f>
        <v>0</v>
      </c>
      <c r="S581" s="2">
        <f>S558*Inputs!$O$5</f>
        <v>0</v>
      </c>
      <c r="T581" s="2">
        <f>T558*Inputs!$O$5</f>
        <v>0</v>
      </c>
      <c r="U581" s="2">
        <f>U558*Inputs!$O$5</f>
        <v>0</v>
      </c>
      <c r="V581" s="2">
        <f>V558*Inputs!$O$5</f>
        <v>0</v>
      </c>
      <c r="W581" s="2">
        <f>W558*Inputs!$O$5</f>
        <v>0</v>
      </c>
      <c r="X581" s="2">
        <f>X558*Inputs!$O$5</f>
        <v>0</v>
      </c>
      <c r="Y581" s="2">
        <f>Y558*Inputs!$O$5</f>
        <v>0</v>
      </c>
      <c r="Z581" s="2">
        <f>Z558*Inputs!$O$5</f>
        <v>0</v>
      </c>
      <c r="AA581" s="2">
        <f>AA558*Inputs!$O$5</f>
        <v>0</v>
      </c>
      <c r="AB581" s="2">
        <f>AB558*Inputs!$O$5</f>
        <v>0</v>
      </c>
      <c r="AC581" s="2">
        <f>AC558*Inputs!$O$5</f>
        <v>0</v>
      </c>
      <c r="AD581" s="2">
        <f>AD558*Inputs!$O$5</f>
        <v>0</v>
      </c>
      <c r="AE581" s="2">
        <f>AE558*Inputs!$O$5</f>
        <v>0</v>
      </c>
      <c r="AF581" s="2">
        <f>AF558*Inputs!$O$5</f>
        <v>0</v>
      </c>
      <c r="AG581" s="2">
        <f>AG558*Inputs!$O$5</f>
        <v>0</v>
      </c>
      <c r="AH581" s="2">
        <f>AH558*Inputs!$O$5</f>
        <v>0</v>
      </c>
      <c r="AI581" s="2">
        <f>AI558*Inputs!$O$5</f>
        <v>0</v>
      </c>
      <c r="AJ581" s="2">
        <f>AJ558*Inputs!$O$5</f>
        <v>0</v>
      </c>
      <c r="AK581" s="2">
        <f>AK558*Inputs!$O$5</f>
        <v>0</v>
      </c>
      <c r="AL581" s="2">
        <f>AL558*Inputs!$O$5</f>
        <v>0</v>
      </c>
      <c r="AM581" s="2">
        <f>AM558*Inputs!$O$5</f>
        <v>0</v>
      </c>
      <c r="AN581" s="2">
        <f>AN558*Inputs!$O$5</f>
        <v>0</v>
      </c>
      <c r="AO581" s="2">
        <f>AO558*Inputs!$O$5</f>
        <v>0</v>
      </c>
      <c r="AP581" s="2">
        <f>AP558*Inputs!$O$5</f>
        <v>0</v>
      </c>
      <c r="AQ581" s="2">
        <f>AQ558*Inputs!$O$5</f>
        <v>0</v>
      </c>
      <c r="AR581" s="2">
        <f>AR558*Inputs!$O$5</f>
        <v>0</v>
      </c>
      <c r="AS581" s="2">
        <f>AS558*Inputs!$O$5</f>
        <v>0</v>
      </c>
      <c r="AT581" s="2">
        <f>AT558*Inputs!$O$5</f>
        <v>0</v>
      </c>
      <c r="AU581" s="2">
        <f>AU558*Inputs!$O$5</f>
        <v>0</v>
      </c>
      <c r="AV581" s="2">
        <f>AV558*Inputs!$O$5</f>
        <v>0</v>
      </c>
      <c r="AW581" s="2">
        <f>AW558*Inputs!$O$5</f>
        <v>0</v>
      </c>
      <c r="AX581" s="2">
        <f>AX558*Inputs!$O$5</f>
        <v>0</v>
      </c>
      <c r="AY581" s="2">
        <f>AY558*Inputs!$O$5</f>
        <v>0</v>
      </c>
      <c r="AZ581" s="2">
        <f>AZ558*Inputs!$O$5</f>
        <v>0</v>
      </c>
      <c r="BA581" s="2">
        <f>BA558*Inputs!$O$5</f>
        <v>0</v>
      </c>
      <c r="BB581" s="2">
        <f>BB558*Inputs!$O$5</f>
        <v>0</v>
      </c>
      <c r="BC581" s="2">
        <f>BC558*Inputs!$O$5</f>
        <v>0</v>
      </c>
      <c r="BD581" s="2">
        <f>BD558*Inputs!$O$5</f>
        <v>0</v>
      </c>
      <c r="BE581" s="2">
        <f>BE558*Inputs!$O$5</f>
        <v>0</v>
      </c>
      <c r="BF581" s="2">
        <f>BF558*Inputs!$O$5</f>
        <v>0</v>
      </c>
      <c r="BG581" s="2">
        <f>BG558*Inputs!$O$5</f>
        <v>0</v>
      </c>
      <c r="BH581" s="2">
        <f>BH558*Inputs!$O$5</f>
        <v>0</v>
      </c>
      <c r="BI581" s="2">
        <f>BI558*Inputs!$O$5</f>
        <v>0</v>
      </c>
      <c r="BJ581" s="2">
        <f>BJ558*Inputs!$O$5</f>
        <v>0</v>
      </c>
      <c r="BK581" s="2">
        <f>BK558*Inputs!$O$5</f>
        <v>0</v>
      </c>
      <c r="BL581" s="2">
        <f>BL558*Inputs!$O$5</f>
        <v>0</v>
      </c>
      <c r="BM581" s="2">
        <f>BM558*Inputs!$O$5</f>
        <v>0</v>
      </c>
      <c r="BN581" s="2">
        <f>BN558*Inputs!$O$5</f>
        <v>0</v>
      </c>
      <c r="BO581" s="2">
        <f>BO558*Inputs!$O$5</f>
        <v>0</v>
      </c>
      <c r="BP581" s="2">
        <f>BP558*Inputs!$O$5</f>
        <v>0</v>
      </c>
      <c r="BQ581" s="2">
        <f>BQ558*Inputs!$O$5</f>
        <v>0</v>
      </c>
      <c r="BR581" s="2">
        <f>BR558*Inputs!$O$5</f>
        <v>0</v>
      </c>
      <c r="BS581" s="2">
        <f>BS558*Inputs!$O$5</f>
        <v>0</v>
      </c>
    </row>
    <row r="582" spans="2:71">
      <c r="B582" t="s">
        <v>42</v>
      </c>
      <c r="D582" s="2">
        <f>D559*Inputs!$O$5</f>
        <v>0</v>
      </c>
      <c r="E582" s="2">
        <f>E559*Inputs!$O$5</f>
        <v>0</v>
      </c>
      <c r="F582" s="2">
        <f>F559*Inputs!$O$5</f>
        <v>0</v>
      </c>
      <c r="G582" s="2">
        <f>G559*Inputs!$O$5</f>
        <v>0</v>
      </c>
      <c r="H582" s="2">
        <f>H559*Inputs!$O$5</f>
        <v>0</v>
      </c>
      <c r="I582" s="25">
        <f>I559*Inputs!$O$5</f>
        <v>48.274134587562308</v>
      </c>
      <c r="J582" s="25">
        <f>J559*Inputs!$O$5</f>
        <v>0</v>
      </c>
      <c r="K582" s="25">
        <f>K559*Inputs!$O$5</f>
        <v>0</v>
      </c>
      <c r="L582" s="25">
        <f>L559*Inputs!$O$5</f>
        <v>0</v>
      </c>
      <c r="M582" s="25">
        <f>M559*Inputs!$O$5</f>
        <v>0</v>
      </c>
      <c r="N582" s="2">
        <f>N559*Inputs!$O$5</f>
        <v>0</v>
      </c>
      <c r="O582" s="2">
        <f>O559*Inputs!$O$5</f>
        <v>0</v>
      </c>
      <c r="P582" s="2">
        <f>P559*Inputs!$O$5</f>
        <v>0</v>
      </c>
      <c r="Q582" s="2">
        <f>Q559*Inputs!$O$5</f>
        <v>0</v>
      </c>
      <c r="R582" s="2">
        <f>R559*Inputs!$O$5</f>
        <v>0</v>
      </c>
      <c r="S582" s="2">
        <f>S559*Inputs!$O$5</f>
        <v>0</v>
      </c>
      <c r="T582" s="2">
        <f>T559*Inputs!$O$5</f>
        <v>0</v>
      </c>
      <c r="U582" s="2">
        <f>U559*Inputs!$O$5</f>
        <v>0</v>
      </c>
      <c r="V582" s="2">
        <f>V559*Inputs!$O$5</f>
        <v>0</v>
      </c>
      <c r="W582" s="2">
        <f>W559*Inputs!$O$5</f>
        <v>0</v>
      </c>
      <c r="X582" s="2">
        <f>X559*Inputs!$O$5</f>
        <v>0</v>
      </c>
      <c r="Y582" s="2">
        <f>Y559*Inputs!$O$5</f>
        <v>0</v>
      </c>
      <c r="Z582" s="2">
        <f>Z559*Inputs!$O$5</f>
        <v>0</v>
      </c>
      <c r="AA582" s="2">
        <f>AA559*Inputs!$O$5</f>
        <v>0</v>
      </c>
      <c r="AB582" s="2">
        <f>AB559*Inputs!$O$5</f>
        <v>0</v>
      </c>
      <c r="AC582" s="2">
        <f>AC559*Inputs!$O$5</f>
        <v>0</v>
      </c>
      <c r="AD582" s="2">
        <f>AD559*Inputs!$O$5</f>
        <v>0</v>
      </c>
      <c r="AE582" s="2">
        <f>AE559*Inputs!$O$5</f>
        <v>0</v>
      </c>
      <c r="AF582" s="2">
        <f>AF559*Inputs!$O$5</f>
        <v>0</v>
      </c>
      <c r="AG582" s="2">
        <f>AG559*Inputs!$O$5</f>
        <v>0</v>
      </c>
      <c r="AH582" s="2">
        <f>AH559*Inputs!$O$5</f>
        <v>0</v>
      </c>
      <c r="AI582" s="2">
        <f>AI559*Inputs!$O$5</f>
        <v>0</v>
      </c>
      <c r="AJ582" s="2">
        <f>AJ559*Inputs!$O$5</f>
        <v>0</v>
      </c>
      <c r="AK582" s="2">
        <f>AK559*Inputs!$O$5</f>
        <v>0</v>
      </c>
      <c r="AL582" s="2">
        <f>AL559*Inputs!$O$5</f>
        <v>0</v>
      </c>
      <c r="AM582" s="2">
        <f>AM559*Inputs!$O$5</f>
        <v>0</v>
      </c>
      <c r="AN582" s="2">
        <f>AN559*Inputs!$O$5</f>
        <v>0</v>
      </c>
      <c r="AO582" s="2">
        <f>AO559*Inputs!$O$5</f>
        <v>0</v>
      </c>
      <c r="AP582" s="2">
        <f>AP559*Inputs!$O$5</f>
        <v>0</v>
      </c>
      <c r="AQ582" s="2">
        <f>AQ559*Inputs!$O$5</f>
        <v>0</v>
      </c>
      <c r="AR582" s="2">
        <f>AR559*Inputs!$O$5</f>
        <v>0</v>
      </c>
      <c r="AS582" s="2">
        <f>AS559*Inputs!$O$5</f>
        <v>0</v>
      </c>
      <c r="AT582" s="2">
        <f>AT559*Inputs!$O$5</f>
        <v>0</v>
      </c>
      <c r="AU582" s="2">
        <f>AU559*Inputs!$O$5</f>
        <v>0</v>
      </c>
      <c r="AV582" s="2">
        <f>AV559*Inputs!$O$5</f>
        <v>0</v>
      </c>
      <c r="AW582" s="2">
        <f>AW559*Inputs!$O$5</f>
        <v>0</v>
      </c>
      <c r="AX582" s="2">
        <f>AX559*Inputs!$O$5</f>
        <v>0</v>
      </c>
      <c r="AY582" s="2">
        <f>AY559*Inputs!$O$5</f>
        <v>0</v>
      </c>
      <c r="AZ582" s="2">
        <f>AZ559*Inputs!$O$5</f>
        <v>0</v>
      </c>
      <c r="BA582" s="2">
        <f>BA559*Inputs!$O$5</f>
        <v>0</v>
      </c>
      <c r="BB582" s="2">
        <f>BB559*Inputs!$O$5</f>
        <v>0</v>
      </c>
      <c r="BC582" s="2">
        <f>BC559*Inputs!$O$5</f>
        <v>0</v>
      </c>
      <c r="BD582" s="2">
        <f>BD559*Inputs!$O$5</f>
        <v>0</v>
      </c>
      <c r="BE582" s="2">
        <f>BE559*Inputs!$O$5</f>
        <v>0</v>
      </c>
      <c r="BF582" s="2">
        <f>BF559*Inputs!$O$5</f>
        <v>0</v>
      </c>
      <c r="BG582" s="2">
        <f>BG559*Inputs!$O$5</f>
        <v>0</v>
      </c>
      <c r="BH582" s="2">
        <f>BH559*Inputs!$O$5</f>
        <v>0</v>
      </c>
      <c r="BI582" s="2">
        <f>BI559*Inputs!$O$5</f>
        <v>0</v>
      </c>
      <c r="BJ582" s="2">
        <f>BJ559*Inputs!$O$5</f>
        <v>0</v>
      </c>
      <c r="BK582" s="2">
        <f>BK559*Inputs!$O$5</f>
        <v>0</v>
      </c>
      <c r="BL582" s="2">
        <f>BL559*Inputs!$O$5</f>
        <v>0</v>
      </c>
      <c r="BM582" s="2">
        <f>BM559*Inputs!$O$5</f>
        <v>0</v>
      </c>
      <c r="BN582" s="2">
        <f>BN559*Inputs!$O$5</f>
        <v>0</v>
      </c>
      <c r="BO582" s="2">
        <f>BO559*Inputs!$O$5</f>
        <v>0</v>
      </c>
      <c r="BP582" s="2">
        <f>BP559*Inputs!$O$5</f>
        <v>0</v>
      </c>
      <c r="BQ582" s="2">
        <f>BQ559*Inputs!$O$5</f>
        <v>0</v>
      </c>
      <c r="BR582" s="2">
        <f>BR559*Inputs!$O$5</f>
        <v>0</v>
      </c>
      <c r="BS582" s="2">
        <f>BS559*Inputs!$O$5</f>
        <v>0</v>
      </c>
    </row>
    <row r="583" spans="2:71">
      <c r="B583" t="s">
        <v>43</v>
      </c>
      <c r="D583" s="2">
        <f>D560*Inputs!$O$5</f>
        <v>0</v>
      </c>
      <c r="E583" s="2">
        <f>E560*Inputs!$O$5</f>
        <v>0</v>
      </c>
      <c r="F583" s="2">
        <f>F560*Inputs!$O$5</f>
        <v>0</v>
      </c>
      <c r="G583" s="2">
        <f>G560*Inputs!$O$5</f>
        <v>0</v>
      </c>
      <c r="H583" s="2">
        <f>H560*Inputs!$O$5</f>
        <v>0</v>
      </c>
      <c r="I583" s="25">
        <f>I560*Inputs!$O$5</f>
        <v>0.12890066222780566</v>
      </c>
      <c r="J583" s="25">
        <f>J560*Inputs!$O$5</f>
        <v>0.12890066222780566</v>
      </c>
      <c r="K583" s="25">
        <f>K560*Inputs!$O$5</f>
        <v>0.12890066222780566</v>
      </c>
      <c r="L583" s="25">
        <f>L560*Inputs!$O$5</f>
        <v>0.12890066222780566</v>
      </c>
      <c r="M583" s="25">
        <f>M560*Inputs!$O$5</f>
        <v>0.12890066222780566</v>
      </c>
      <c r="N583" s="2">
        <f>N560*Inputs!$O$5</f>
        <v>0</v>
      </c>
      <c r="O583" s="2">
        <f>O560*Inputs!$O$5</f>
        <v>0</v>
      </c>
      <c r="P583" s="2">
        <f>P560*Inputs!$O$5</f>
        <v>0</v>
      </c>
      <c r="Q583" s="2">
        <f>Q560*Inputs!$O$5</f>
        <v>0</v>
      </c>
      <c r="R583" s="2">
        <f>R560*Inputs!$O$5</f>
        <v>0</v>
      </c>
      <c r="S583" s="2">
        <f>S560*Inputs!$O$5</f>
        <v>0</v>
      </c>
      <c r="T583" s="2">
        <f>T560*Inputs!$O$5</f>
        <v>0</v>
      </c>
      <c r="U583" s="2">
        <f>U560*Inputs!$O$5</f>
        <v>0</v>
      </c>
      <c r="V583" s="2">
        <f>V560*Inputs!$O$5</f>
        <v>0</v>
      </c>
      <c r="W583" s="2">
        <f>W560*Inputs!$O$5</f>
        <v>0</v>
      </c>
      <c r="X583" s="2">
        <f>X560*Inputs!$O$5</f>
        <v>0</v>
      </c>
      <c r="Y583" s="2">
        <f>Y560*Inputs!$O$5</f>
        <v>0</v>
      </c>
      <c r="Z583" s="2">
        <f>Z560*Inputs!$O$5</f>
        <v>0</v>
      </c>
      <c r="AA583" s="2">
        <f>AA560*Inputs!$O$5</f>
        <v>0</v>
      </c>
      <c r="AB583" s="2">
        <f>AB560*Inputs!$O$5</f>
        <v>0</v>
      </c>
      <c r="AC583" s="2">
        <f>AC560*Inputs!$O$5</f>
        <v>0</v>
      </c>
      <c r="AD583" s="2">
        <f>AD560*Inputs!$O$5</f>
        <v>0</v>
      </c>
      <c r="AE583" s="2">
        <f>AE560*Inputs!$O$5</f>
        <v>0</v>
      </c>
      <c r="AF583" s="2">
        <f>AF560*Inputs!$O$5</f>
        <v>0</v>
      </c>
      <c r="AG583" s="2">
        <f>AG560*Inputs!$O$5</f>
        <v>0</v>
      </c>
      <c r="AH583" s="2">
        <f>AH560*Inputs!$O$5</f>
        <v>0</v>
      </c>
      <c r="AI583" s="2">
        <f>AI560*Inputs!$O$5</f>
        <v>0</v>
      </c>
      <c r="AJ583" s="2">
        <f>AJ560*Inputs!$O$5</f>
        <v>0</v>
      </c>
      <c r="AK583" s="2">
        <f>AK560*Inputs!$O$5</f>
        <v>0</v>
      </c>
      <c r="AL583" s="2">
        <f>AL560*Inputs!$O$5</f>
        <v>0</v>
      </c>
      <c r="AM583" s="2">
        <f>AM560*Inputs!$O$5</f>
        <v>0</v>
      </c>
      <c r="AN583" s="2">
        <f>AN560*Inputs!$O$5</f>
        <v>0</v>
      </c>
      <c r="AO583" s="2">
        <f>AO560*Inputs!$O$5</f>
        <v>0</v>
      </c>
      <c r="AP583" s="2">
        <f>AP560*Inputs!$O$5</f>
        <v>0</v>
      </c>
      <c r="AQ583" s="2">
        <f>AQ560*Inputs!$O$5</f>
        <v>0</v>
      </c>
      <c r="AR583" s="2">
        <f>AR560*Inputs!$O$5</f>
        <v>0</v>
      </c>
      <c r="AS583" s="2">
        <f>AS560*Inputs!$O$5</f>
        <v>0</v>
      </c>
      <c r="AT583" s="2">
        <f>AT560*Inputs!$O$5</f>
        <v>0</v>
      </c>
      <c r="AU583" s="2">
        <f>AU560*Inputs!$O$5</f>
        <v>0</v>
      </c>
      <c r="AV583" s="2">
        <f>AV560*Inputs!$O$5</f>
        <v>0</v>
      </c>
      <c r="AW583" s="2">
        <f>AW560*Inputs!$O$5</f>
        <v>0</v>
      </c>
      <c r="AX583" s="2">
        <f>AX560*Inputs!$O$5</f>
        <v>0</v>
      </c>
      <c r="AY583" s="2">
        <f>AY560*Inputs!$O$5</f>
        <v>0</v>
      </c>
      <c r="AZ583" s="2">
        <f>AZ560*Inputs!$O$5</f>
        <v>0</v>
      </c>
      <c r="BA583" s="2">
        <f>BA560*Inputs!$O$5</f>
        <v>0</v>
      </c>
      <c r="BB583" s="2">
        <f>BB560*Inputs!$O$5</f>
        <v>0</v>
      </c>
      <c r="BC583" s="2">
        <f>BC560*Inputs!$O$5</f>
        <v>0</v>
      </c>
      <c r="BD583" s="2">
        <f>BD560*Inputs!$O$5</f>
        <v>0</v>
      </c>
      <c r="BE583" s="2">
        <f>BE560*Inputs!$O$5</f>
        <v>0</v>
      </c>
      <c r="BF583" s="2">
        <f>BF560*Inputs!$O$5</f>
        <v>0</v>
      </c>
      <c r="BG583" s="2">
        <f>BG560*Inputs!$O$5</f>
        <v>0</v>
      </c>
      <c r="BH583" s="2">
        <f>BH560*Inputs!$O$5</f>
        <v>0</v>
      </c>
      <c r="BI583" s="2">
        <f>BI560*Inputs!$O$5</f>
        <v>0</v>
      </c>
      <c r="BJ583" s="2">
        <f>BJ560*Inputs!$O$5</f>
        <v>0</v>
      </c>
      <c r="BK583" s="2">
        <f>BK560*Inputs!$O$5</f>
        <v>0</v>
      </c>
      <c r="BL583" s="2">
        <f>BL560*Inputs!$O$5</f>
        <v>0</v>
      </c>
      <c r="BM583" s="2">
        <f>BM560*Inputs!$O$5</f>
        <v>0</v>
      </c>
      <c r="BN583" s="2">
        <f>BN560*Inputs!$O$5</f>
        <v>0</v>
      </c>
      <c r="BO583" s="2">
        <f>BO560*Inputs!$O$5</f>
        <v>0</v>
      </c>
      <c r="BP583" s="2">
        <f>BP560*Inputs!$O$5</f>
        <v>0</v>
      </c>
      <c r="BQ583" s="2">
        <f>BQ560*Inputs!$O$5</f>
        <v>0</v>
      </c>
      <c r="BR583" s="2">
        <f>BR560*Inputs!$O$5</f>
        <v>0</v>
      </c>
      <c r="BS583" s="2">
        <f>BS560*Inputs!$O$5</f>
        <v>0</v>
      </c>
    </row>
    <row r="584" spans="2:71">
      <c r="B584" t="s">
        <v>44</v>
      </c>
      <c r="D584" s="2">
        <f>D561*Inputs!$O$5</f>
        <v>0</v>
      </c>
      <c r="E584" s="2">
        <f>E561*Inputs!$O$5</f>
        <v>0</v>
      </c>
      <c r="F584" s="2">
        <f>F561*Inputs!$O$5</f>
        <v>0</v>
      </c>
      <c r="G584" s="2">
        <f>G561*Inputs!$O$5</f>
        <v>0</v>
      </c>
      <c r="H584" s="2">
        <f>H561*Inputs!$O$5</f>
        <v>0</v>
      </c>
      <c r="I584" s="25">
        <f>I561*Inputs!$O$5</f>
        <v>7.7284387252051179</v>
      </c>
      <c r="J584" s="25">
        <f>J561*Inputs!$O$5</f>
        <v>7.7284387252051179</v>
      </c>
      <c r="K584" s="25">
        <f>K561*Inputs!$O$5</f>
        <v>7.7284387252051179</v>
      </c>
      <c r="L584" s="25">
        <f>L561*Inputs!$O$5</f>
        <v>7.7284387252051179</v>
      </c>
      <c r="M584" s="25">
        <f>M561*Inputs!$O$5</f>
        <v>7.7284387252051179</v>
      </c>
      <c r="N584" s="2">
        <f>N561*Inputs!$O$5</f>
        <v>0</v>
      </c>
      <c r="O584" s="2">
        <f>O561*Inputs!$O$5</f>
        <v>0</v>
      </c>
      <c r="P584" s="2">
        <f>P561*Inputs!$O$5</f>
        <v>0</v>
      </c>
      <c r="Q584" s="2">
        <f>Q561*Inputs!$O$5</f>
        <v>0</v>
      </c>
      <c r="R584" s="2">
        <f>R561*Inputs!$O$5</f>
        <v>0</v>
      </c>
      <c r="S584" s="2">
        <f>S561*Inputs!$O$5</f>
        <v>0</v>
      </c>
      <c r="T584" s="2">
        <f>T561*Inputs!$O$5</f>
        <v>0</v>
      </c>
      <c r="U584" s="2">
        <f>U561*Inputs!$O$5</f>
        <v>0</v>
      </c>
      <c r="V584" s="2">
        <f>V561*Inputs!$O$5</f>
        <v>0</v>
      </c>
      <c r="W584" s="2">
        <f>W561*Inputs!$O$5</f>
        <v>0</v>
      </c>
      <c r="X584" s="2">
        <f>X561*Inputs!$O$5</f>
        <v>0</v>
      </c>
      <c r="Y584" s="2">
        <f>Y561*Inputs!$O$5</f>
        <v>0</v>
      </c>
      <c r="Z584" s="2">
        <f>Z561*Inputs!$O$5</f>
        <v>0</v>
      </c>
      <c r="AA584" s="2">
        <f>AA561*Inputs!$O$5</f>
        <v>0</v>
      </c>
      <c r="AB584" s="2">
        <f>AB561*Inputs!$O$5</f>
        <v>0</v>
      </c>
      <c r="AC584" s="2">
        <f>AC561*Inputs!$O$5</f>
        <v>0</v>
      </c>
      <c r="AD584" s="2">
        <f>AD561*Inputs!$O$5</f>
        <v>0</v>
      </c>
      <c r="AE584" s="2">
        <f>AE561*Inputs!$O$5</f>
        <v>0</v>
      </c>
      <c r="AF584" s="2">
        <f>AF561*Inputs!$O$5</f>
        <v>0</v>
      </c>
      <c r="AG584" s="2">
        <f>AG561*Inputs!$O$5</f>
        <v>0</v>
      </c>
      <c r="AH584" s="2">
        <f>AH561*Inputs!$O$5</f>
        <v>0</v>
      </c>
      <c r="AI584" s="2">
        <f>AI561*Inputs!$O$5</f>
        <v>0</v>
      </c>
      <c r="AJ584" s="2">
        <f>AJ561*Inputs!$O$5</f>
        <v>0</v>
      </c>
      <c r="AK584" s="2">
        <f>AK561*Inputs!$O$5</f>
        <v>0</v>
      </c>
      <c r="AL584" s="2">
        <f>AL561*Inputs!$O$5</f>
        <v>0</v>
      </c>
      <c r="AM584" s="2">
        <f>AM561*Inputs!$O$5</f>
        <v>0</v>
      </c>
      <c r="AN584" s="2">
        <f>AN561*Inputs!$O$5</f>
        <v>0</v>
      </c>
      <c r="AO584" s="2">
        <f>AO561*Inputs!$O$5</f>
        <v>0</v>
      </c>
      <c r="AP584" s="2">
        <f>AP561*Inputs!$O$5</f>
        <v>0</v>
      </c>
      <c r="AQ584" s="2">
        <f>AQ561*Inputs!$O$5</f>
        <v>0</v>
      </c>
      <c r="AR584" s="2">
        <f>AR561*Inputs!$O$5</f>
        <v>0</v>
      </c>
      <c r="AS584" s="2">
        <f>AS561*Inputs!$O$5</f>
        <v>0</v>
      </c>
      <c r="AT584" s="2">
        <f>AT561*Inputs!$O$5</f>
        <v>0</v>
      </c>
      <c r="AU584" s="2">
        <f>AU561*Inputs!$O$5</f>
        <v>0</v>
      </c>
      <c r="AV584" s="2">
        <f>AV561*Inputs!$O$5</f>
        <v>0</v>
      </c>
      <c r="AW584" s="2">
        <f>AW561*Inputs!$O$5</f>
        <v>0</v>
      </c>
      <c r="AX584" s="2">
        <f>AX561*Inputs!$O$5</f>
        <v>0</v>
      </c>
      <c r="AY584" s="2">
        <f>AY561*Inputs!$O$5</f>
        <v>0</v>
      </c>
      <c r="AZ584" s="2">
        <f>AZ561*Inputs!$O$5</f>
        <v>0</v>
      </c>
      <c r="BA584" s="2">
        <f>BA561*Inputs!$O$5</f>
        <v>0</v>
      </c>
      <c r="BB584" s="2">
        <f>BB561*Inputs!$O$5</f>
        <v>0</v>
      </c>
      <c r="BC584" s="2">
        <f>BC561*Inputs!$O$5</f>
        <v>0</v>
      </c>
      <c r="BD584" s="2">
        <f>BD561*Inputs!$O$5</f>
        <v>0</v>
      </c>
      <c r="BE584" s="2">
        <f>BE561*Inputs!$O$5</f>
        <v>0</v>
      </c>
      <c r="BF584" s="2">
        <f>BF561*Inputs!$O$5</f>
        <v>0</v>
      </c>
      <c r="BG584" s="2">
        <f>BG561*Inputs!$O$5</f>
        <v>0</v>
      </c>
      <c r="BH584" s="2">
        <f>BH561*Inputs!$O$5</f>
        <v>0</v>
      </c>
      <c r="BI584" s="2">
        <f>BI561*Inputs!$O$5</f>
        <v>0</v>
      </c>
      <c r="BJ584" s="2">
        <f>BJ561*Inputs!$O$5</f>
        <v>0</v>
      </c>
      <c r="BK584" s="2">
        <f>BK561*Inputs!$O$5</f>
        <v>0</v>
      </c>
      <c r="BL584" s="2">
        <f>BL561*Inputs!$O$5</f>
        <v>0</v>
      </c>
      <c r="BM584" s="2">
        <f>BM561*Inputs!$O$5</f>
        <v>0</v>
      </c>
      <c r="BN584" s="2">
        <f>BN561*Inputs!$O$5</f>
        <v>0</v>
      </c>
      <c r="BO584" s="2">
        <f>BO561*Inputs!$O$5</f>
        <v>0</v>
      </c>
      <c r="BP584" s="2">
        <f>BP561*Inputs!$O$5</f>
        <v>0</v>
      </c>
      <c r="BQ584" s="2">
        <f>BQ561*Inputs!$O$5</f>
        <v>0</v>
      </c>
      <c r="BR584" s="2">
        <f>BR561*Inputs!$O$5</f>
        <v>0</v>
      </c>
      <c r="BS584" s="2">
        <f>BS561*Inputs!$O$5</f>
        <v>0</v>
      </c>
    </row>
    <row r="585" spans="2:71">
      <c r="B585" s="142" t="s">
        <v>140</v>
      </c>
      <c r="D585" s="2">
        <f>D562*Inputs!$O$5</f>
        <v>0</v>
      </c>
      <c r="E585" s="2">
        <f>E562*Inputs!$O$5</f>
        <v>0</v>
      </c>
      <c r="F585" s="2">
        <f>F562*Inputs!$O$5</f>
        <v>0</v>
      </c>
      <c r="G585" s="2">
        <f>G562*Inputs!$O$5</f>
        <v>0</v>
      </c>
      <c r="H585" s="2">
        <f>H562*Inputs!$O$5</f>
        <v>0</v>
      </c>
      <c r="I585" s="25">
        <f>I562*Inputs!$O$5</f>
        <v>0</v>
      </c>
      <c r="J585" s="25">
        <f>J562*Inputs!$O$5</f>
        <v>0</v>
      </c>
      <c r="K585" s="25">
        <f>K562*Inputs!$O$5</f>
        <v>0</v>
      </c>
      <c r="L585" s="25">
        <f>L562*Inputs!$O$5</f>
        <v>0</v>
      </c>
      <c r="M585" s="25">
        <f>M562*Inputs!$O$5</f>
        <v>0</v>
      </c>
      <c r="N585" s="2">
        <f>N562*Inputs!$O$5</f>
        <v>0</v>
      </c>
      <c r="O585" s="2">
        <f>O562*Inputs!$O$5</f>
        <v>62.782268100659643</v>
      </c>
      <c r="P585" s="2">
        <f>P562*Inputs!$O$5</f>
        <v>30.093979162712159</v>
      </c>
      <c r="Q585" s="2">
        <f>Q562*Inputs!$O$5</f>
        <v>24.600889944899013</v>
      </c>
      <c r="R585" s="2">
        <f>R562*Inputs!$O$5</f>
        <v>20.930353350679539</v>
      </c>
      <c r="S585" s="2">
        <f>S562*Inputs!$O$5</f>
        <v>16.918290866466766</v>
      </c>
      <c r="T585" s="2">
        <f>T562*Inputs!$O$5</f>
        <v>13.871885891908651</v>
      </c>
      <c r="U585" s="2">
        <f>U562*Inputs!$O$5</f>
        <v>11.85103710115969</v>
      </c>
      <c r="V585" s="2">
        <f>V562*Inputs!$O$5</f>
        <v>9.2188675402982714</v>
      </c>
      <c r="W585" s="2">
        <f>W562*Inputs!$O$5</f>
        <v>5.078068149142263</v>
      </c>
      <c r="X585" s="2">
        <f>X562*Inputs!$O$5</f>
        <v>1.298873561784021</v>
      </c>
      <c r="Y585" s="2">
        <f>Y562*Inputs!$O$5</f>
        <v>0</v>
      </c>
      <c r="Z585" s="2">
        <f>Z562*Inputs!$O$5</f>
        <v>0</v>
      </c>
      <c r="AA585" s="2">
        <f>AA562*Inputs!$O$5</f>
        <v>0</v>
      </c>
      <c r="AB585" s="2">
        <f>AB562*Inputs!$O$5</f>
        <v>0</v>
      </c>
      <c r="AC585" s="2">
        <f>AC562*Inputs!$O$5</f>
        <v>0</v>
      </c>
      <c r="AD585" s="2">
        <f>AD562*Inputs!$O$5</f>
        <v>0</v>
      </c>
      <c r="AE585" s="2">
        <f>AE562*Inputs!$O$5</f>
        <v>0</v>
      </c>
      <c r="AF585" s="2">
        <f>AF562*Inputs!$O$5</f>
        <v>0</v>
      </c>
      <c r="AG585" s="2">
        <f>AG562*Inputs!$O$5</f>
        <v>0</v>
      </c>
      <c r="AH585" s="2">
        <f>AH562*Inputs!$O$5</f>
        <v>0</v>
      </c>
      <c r="AI585" s="2">
        <f>AI562*Inputs!$O$5</f>
        <v>0</v>
      </c>
      <c r="AJ585" s="2">
        <f>AJ562*Inputs!$O$5</f>
        <v>0</v>
      </c>
      <c r="AK585" s="2">
        <f>AK562*Inputs!$O$5</f>
        <v>0</v>
      </c>
      <c r="AL585" s="2">
        <f>AL562*Inputs!$O$5</f>
        <v>0</v>
      </c>
      <c r="AM585" s="2">
        <f>AM562*Inputs!$O$5</f>
        <v>0</v>
      </c>
      <c r="AN585" s="2">
        <f>AN562*Inputs!$O$5</f>
        <v>0</v>
      </c>
      <c r="AO585" s="2">
        <f>AO562*Inputs!$O$5</f>
        <v>0</v>
      </c>
      <c r="AP585" s="2">
        <f>AP562*Inputs!$O$5</f>
        <v>0</v>
      </c>
      <c r="AQ585" s="2">
        <f>AQ562*Inputs!$O$5</f>
        <v>0</v>
      </c>
      <c r="AR585" s="2">
        <f>AR562*Inputs!$O$5</f>
        <v>0</v>
      </c>
      <c r="AS585" s="2">
        <f>AS562*Inputs!$O$5</f>
        <v>0</v>
      </c>
      <c r="AT585" s="2">
        <f>AT562*Inputs!$O$5</f>
        <v>0</v>
      </c>
      <c r="AU585" s="2">
        <f>AU562*Inputs!$O$5</f>
        <v>0</v>
      </c>
      <c r="AV585" s="2">
        <f>AV562*Inputs!$O$5</f>
        <v>0</v>
      </c>
      <c r="AW585" s="2">
        <f>AW562*Inputs!$O$5</f>
        <v>0</v>
      </c>
      <c r="AX585" s="2">
        <f>AX562*Inputs!$O$5</f>
        <v>0</v>
      </c>
      <c r="AY585" s="2">
        <f>AY562*Inputs!$O$5</f>
        <v>0</v>
      </c>
      <c r="AZ585" s="2">
        <f>AZ562*Inputs!$O$5</f>
        <v>0</v>
      </c>
      <c r="BA585" s="2">
        <f>BA562*Inputs!$O$5</f>
        <v>0</v>
      </c>
      <c r="BB585" s="2">
        <f>BB562*Inputs!$O$5</f>
        <v>0</v>
      </c>
      <c r="BC585" s="2">
        <f>BC562*Inputs!$O$5</f>
        <v>0</v>
      </c>
      <c r="BD585" s="2">
        <f>BD562*Inputs!$O$5</f>
        <v>0</v>
      </c>
      <c r="BE585" s="2">
        <f>BE562*Inputs!$O$5</f>
        <v>0</v>
      </c>
      <c r="BF585" s="2">
        <f>BF562*Inputs!$O$5</f>
        <v>0</v>
      </c>
      <c r="BG585" s="2">
        <f>BG562*Inputs!$O$5</f>
        <v>0</v>
      </c>
      <c r="BH585" s="2">
        <f>BH562*Inputs!$O$5</f>
        <v>0</v>
      </c>
      <c r="BI585" s="2">
        <f>BI562*Inputs!$O$5</f>
        <v>0</v>
      </c>
      <c r="BJ585" s="2">
        <f>BJ562*Inputs!$O$5</f>
        <v>0</v>
      </c>
      <c r="BK585" s="2">
        <f>BK562*Inputs!$O$5</f>
        <v>0</v>
      </c>
      <c r="BL585" s="2">
        <f>BL562*Inputs!$O$5</f>
        <v>0</v>
      </c>
      <c r="BM585" s="2">
        <f>BM562*Inputs!$O$5</f>
        <v>0</v>
      </c>
      <c r="BN585" s="2">
        <f>BN562*Inputs!$O$5</f>
        <v>0</v>
      </c>
      <c r="BO585" s="2">
        <f>BO562*Inputs!$O$5</f>
        <v>0</v>
      </c>
      <c r="BP585" s="2">
        <f>BP562*Inputs!$O$5</f>
        <v>0</v>
      </c>
      <c r="BQ585" s="2">
        <f>BQ562*Inputs!$O$5</f>
        <v>0</v>
      </c>
      <c r="BR585" s="2">
        <f>BR562*Inputs!$O$5</f>
        <v>0</v>
      </c>
      <c r="BS585" s="2">
        <f>BS562*Inputs!$O$5</f>
        <v>0</v>
      </c>
    </row>
    <row r="586" spans="2:71">
      <c r="B586" s="63" t="s">
        <v>86</v>
      </c>
      <c r="C586" s="63"/>
      <c r="D586" s="43">
        <f>D563*Inputs!$O$5</f>
        <v>0</v>
      </c>
      <c r="E586" s="43">
        <f>E563*Inputs!$O$5</f>
        <v>0</v>
      </c>
      <c r="F586" s="43">
        <f>F563*Inputs!$O$5</f>
        <v>0</v>
      </c>
      <c r="G586" s="43">
        <f>G563*Inputs!$O$5</f>
        <v>0</v>
      </c>
      <c r="H586" s="43">
        <f>H563*Inputs!$O$5</f>
        <v>0</v>
      </c>
      <c r="I586" s="43">
        <f>I563*Inputs!$O$5</f>
        <v>0</v>
      </c>
      <c r="J586" s="43">
        <f>J563*Inputs!$O$5</f>
        <v>0.74608167888259747</v>
      </c>
      <c r="K586" s="43">
        <f>K563*Inputs!$O$5</f>
        <v>0.74608167888259747</v>
      </c>
      <c r="L586" s="43">
        <f>L563*Inputs!$O$5</f>
        <v>0.74608167888259747</v>
      </c>
      <c r="M586" s="43">
        <f>M563*Inputs!$O$5</f>
        <v>0.74608167888259747</v>
      </c>
      <c r="N586" s="2">
        <f>N563*Inputs!$O$5</f>
        <v>0</v>
      </c>
      <c r="O586" s="2">
        <f>O563*Inputs!$O$5</f>
        <v>0</v>
      </c>
      <c r="P586" s="2">
        <f>P563*Inputs!$O$5</f>
        <v>0</v>
      </c>
      <c r="Q586" s="2">
        <f>Q563*Inputs!$O$5</f>
        <v>0</v>
      </c>
      <c r="R586" s="2">
        <f>R563*Inputs!$O$5</f>
        <v>0</v>
      </c>
      <c r="S586" s="2">
        <f>S563*Inputs!$O$5</f>
        <v>0</v>
      </c>
      <c r="T586" s="2">
        <f>T563*Inputs!$O$5</f>
        <v>0</v>
      </c>
      <c r="U586" s="2">
        <f>U563*Inputs!$O$5</f>
        <v>0</v>
      </c>
      <c r="V586" s="2">
        <f>V563*Inputs!$O$5</f>
        <v>0</v>
      </c>
      <c r="W586" s="2">
        <f>W563*Inputs!$O$5</f>
        <v>0</v>
      </c>
      <c r="X586" s="2">
        <f>X563*Inputs!$O$5</f>
        <v>0</v>
      </c>
      <c r="Y586" s="2">
        <f>Y563*Inputs!$O$5</f>
        <v>0</v>
      </c>
      <c r="Z586" s="2">
        <f>Z563*Inputs!$O$5</f>
        <v>0</v>
      </c>
      <c r="AA586" s="2">
        <f>AA563*Inputs!$O$5</f>
        <v>0</v>
      </c>
      <c r="AB586" s="2">
        <f>AB563*Inputs!$O$5</f>
        <v>0</v>
      </c>
      <c r="AC586" s="2">
        <f>AC563*Inputs!$O$5</f>
        <v>0</v>
      </c>
      <c r="AD586" s="2">
        <f>AD563*Inputs!$O$5</f>
        <v>0</v>
      </c>
      <c r="AE586" s="2">
        <f>AE563*Inputs!$O$5</f>
        <v>0</v>
      </c>
      <c r="AF586" s="2">
        <f>AF563*Inputs!$O$5</f>
        <v>0</v>
      </c>
      <c r="AG586" s="2">
        <f>AG563*Inputs!$O$5</f>
        <v>0</v>
      </c>
      <c r="AH586" s="2">
        <f>AH563*Inputs!$O$5</f>
        <v>0</v>
      </c>
      <c r="AI586" s="2">
        <f>AI563*Inputs!$O$5</f>
        <v>0</v>
      </c>
      <c r="AJ586" s="2">
        <f>AJ563*Inputs!$O$5</f>
        <v>0</v>
      </c>
      <c r="AK586" s="2">
        <f>AK563*Inputs!$O$5</f>
        <v>0</v>
      </c>
      <c r="AL586" s="2">
        <f>AL563*Inputs!$O$5</f>
        <v>0</v>
      </c>
      <c r="AM586" s="2">
        <f>AM563*Inputs!$O$5</f>
        <v>0</v>
      </c>
      <c r="AN586" s="2">
        <f>AN563*Inputs!$O$5</f>
        <v>0</v>
      </c>
      <c r="AO586" s="2">
        <f>AO563*Inputs!$O$5</f>
        <v>0</v>
      </c>
      <c r="AP586" s="2">
        <f>AP563*Inputs!$O$5</f>
        <v>0</v>
      </c>
      <c r="AQ586" s="2">
        <f>AQ563*Inputs!$O$5</f>
        <v>0</v>
      </c>
      <c r="AR586" s="2">
        <f>AR563*Inputs!$O$5</f>
        <v>0</v>
      </c>
      <c r="AS586" s="2">
        <f>AS563*Inputs!$O$5</f>
        <v>0</v>
      </c>
      <c r="AT586" s="2">
        <f>AT563*Inputs!$O$5</f>
        <v>0</v>
      </c>
      <c r="AU586" s="2">
        <f>AU563*Inputs!$O$5</f>
        <v>0</v>
      </c>
      <c r="AV586" s="2">
        <f>AV563*Inputs!$O$5</f>
        <v>0</v>
      </c>
      <c r="AW586" s="2">
        <f>AW563*Inputs!$O$5</f>
        <v>0</v>
      </c>
      <c r="AX586" s="2">
        <f>AX563*Inputs!$O$5</f>
        <v>0</v>
      </c>
      <c r="AY586" s="2">
        <f>AY563*Inputs!$O$5</f>
        <v>0</v>
      </c>
      <c r="AZ586" s="2">
        <f>AZ563*Inputs!$O$5</f>
        <v>0</v>
      </c>
      <c r="BA586" s="2">
        <f>BA563*Inputs!$O$5</f>
        <v>0</v>
      </c>
      <c r="BB586" s="2">
        <f>BB563*Inputs!$O$5</f>
        <v>0</v>
      </c>
      <c r="BC586" s="2">
        <f>BC563*Inputs!$O$5</f>
        <v>0</v>
      </c>
      <c r="BD586" s="2">
        <f>BD563*Inputs!$O$5</f>
        <v>0</v>
      </c>
      <c r="BE586" s="2">
        <f>BE563*Inputs!$O$5</f>
        <v>0</v>
      </c>
      <c r="BF586" s="2">
        <f>BF563*Inputs!$O$5</f>
        <v>0</v>
      </c>
      <c r="BG586" s="2">
        <f>BG563*Inputs!$O$5</f>
        <v>0</v>
      </c>
      <c r="BH586" s="2">
        <f>BH563*Inputs!$O$5</f>
        <v>0</v>
      </c>
      <c r="BI586" s="2">
        <f>BI563*Inputs!$O$5</f>
        <v>0</v>
      </c>
      <c r="BJ586" s="2">
        <f>BJ563*Inputs!$O$5</f>
        <v>0</v>
      </c>
      <c r="BK586" s="2">
        <f>BK563*Inputs!$O$5</f>
        <v>0</v>
      </c>
      <c r="BL586" s="2">
        <f>BL563*Inputs!$O$5</f>
        <v>0</v>
      </c>
      <c r="BM586" s="2">
        <f>BM563*Inputs!$O$5</f>
        <v>0</v>
      </c>
      <c r="BN586" s="2">
        <f>BN563*Inputs!$O$5</f>
        <v>0</v>
      </c>
      <c r="BO586" s="2">
        <f>BO563*Inputs!$O$5</f>
        <v>0</v>
      </c>
      <c r="BP586" s="2">
        <f>BP563*Inputs!$O$5</f>
        <v>0</v>
      </c>
      <c r="BQ586" s="2">
        <f>BQ563*Inputs!$O$5</f>
        <v>0</v>
      </c>
      <c r="BR586" s="2">
        <f>BR563*Inputs!$O$5</f>
        <v>0</v>
      </c>
      <c r="BS586" s="2">
        <f>BS563*Inputs!$O$5</f>
        <v>0</v>
      </c>
    </row>
    <row r="587" spans="2:71">
      <c r="B587" s="63" t="s">
        <v>126</v>
      </c>
      <c r="C587" s="63"/>
      <c r="D587" s="43">
        <f>D564*Inputs!$O$5</f>
        <v>0</v>
      </c>
      <c r="E587" s="43">
        <f>E564*Inputs!$O$5</f>
        <v>0</v>
      </c>
      <c r="F587" s="43">
        <f>F564*Inputs!$O$5</f>
        <v>0</v>
      </c>
      <c r="G587" s="43">
        <f>G564*Inputs!$O$5</f>
        <v>0</v>
      </c>
      <c r="H587" s="43">
        <f>H564*Inputs!$O$5</f>
        <v>0</v>
      </c>
      <c r="I587" s="43">
        <f>I564*Inputs!$O$5</f>
        <v>0</v>
      </c>
      <c r="J587" s="43">
        <f>J564*Inputs!$O$5</f>
        <v>0</v>
      </c>
      <c r="K587" s="43">
        <f>K564*Inputs!$O$5</f>
        <v>0</v>
      </c>
      <c r="L587" s="43">
        <f>L564*Inputs!$O$5</f>
        <v>2.6900184661571034</v>
      </c>
      <c r="M587" s="43">
        <f>M564*Inputs!$O$5</f>
        <v>2.6900184661571034</v>
      </c>
      <c r="N587" s="2">
        <f>N564*Inputs!$O$5</f>
        <v>0</v>
      </c>
      <c r="O587" s="2">
        <f>O564*Inputs!$O$5</f>
        <v>0</v>
      </c>
      <c r="P587" s="2">
        <f>P564*Inputs!$O$5</f>
        <v>0</v>
      </c>
      <c r="Q587" s="2">
        <f>Q564*Inputs!$O$5</f>
        <v>0</v>
      </c>
      <c r="R587" s="2">
        <f>R564*Inputs!$O$5</f>
        <v>0</v>
      </c>
      <c r="S587" s="2">
        <f>S564*Inputs!$O$5</f>
        <v>0</v>
      </c>
      <c r="T587" s="2">
        <f>T564*Inputs!$O$5</f>
        <v>0</v>
      </c>
      <c r="U587" s="2">
        <f>U564*Inputs!$O$5</f>
        <v>0</v>
      </c>
      <c r="V587" s="2">
        <f>V564*Inputs!$O$5</f>
        <v>0</v>
      </c>
      <c r="W587" s="2">
        <f>W564*Inputs!$O$5</f>
        <v>0</v>
      </c>
      <c r="X587" s="2">
        <f>X564*Inputs!$O$5</f>
        <v>0</v>
      </c>
      <c r="Y587" s="2">
        <f>Y564*Inputs!$O$5</f>
        <v>0</v>
      </c>
      <c r="Z587" s="2">
        <f>Z564*Inputs!$O$5</f>
        <v>0</v>
      </c>
      <c r="AA587" s="2">
        <f>AA564*Inputs!$O$5</f>
        <v>0</v>
      </c>
      <c r="AB587" s="2">
        <f>AB564*Inputs!$O$5</f>
        <v>0</v>
      </c>
      <c r="AC587" s="2">
        <f>AC564*Inputs!$O$5</f>
        <v>0</v>
      </c>
      <c r="AD587" s="2">
        <f>AD564*Inputs!$O$5</f>
        <v>0</v>
      </c>
      <c r="AE587" s="2">
        <f>AE564*Inputs!$O$5</f>
        <v>0</v>
      </c>
      <c r="AF587" s="2">
        <f>AF564*Inputs!$O$5</f>
        <v>0</v>
      </c>
      <c r="AG587" s="2">
        <f>AG564*Inputs!$O$5</f>
        <v>0</v>
      </c>
      <c r="AH587" s="2">
        <f>AH564*Inputs!$O$5</f>
        <v>0</v>
      </c>
      <c r="AI587" s="2">
        <f>AI564*Inputs!$O$5</f>
        <v>0</v>
      </c>
      <c r="AJ587" s="2">
        <f>AJ564*Inputs!$O$5</f>
        <v>0</v>
      </c>
      <c r="AK587" s="2">
        <f>AK564*Inputs!$O$5</f>
        <v>0</v>
      </c>
      <c r="AL587" s="2">
        <f>AL564*Inputs!$O$5</f>
        <v>0</v>
      </c>
      <c r="AM587" s="2">
        <f>AM564*Inputs!$O$5</f>
        <v>0</v>
      </c>
      <c r="AN587" s="2">
        <f>AN564*Inputs!$O$5</f>
        <v>0</v>
      </c>
      <c r="AO587" s="2">
        <f>AO564*Inputs!$O$5</f>
        <v>0</v>
      </c>
      <c r="AP587" s="2">
        <f>AP564*Inputs!$O$5</f>
        <v>0</v>
      </c>
      <c r="AQ587" s="2">
        <f>AQ564*Inputs!$O$5</f>
        <v>0</v>
      </c>
      <c r="AR587" s="2">
        <f>AR564*Inputs!$O$5</f>
        <v>0</v>
      </c>
      <c r="AS587" s="2">
        <f>AS564*Inputs!$O$5</f>
        <v>0</v>
      </c>
      <c r="AT587" s="2">
        <f>AT564*Inputs!$O$5</f>
        <v>0</v>
      </c>
      <c r="AU587" s="2">
        <f>AU564*Inputs!$O$5</f>
        <v>0</v>
      </c>
      <c r="AV587" s="2">
        <f>AV564*Inputs!$O$5</f>
        <v>0</v>
      </c>
      <c r="AW587" s="2">
        <f>AW564*Inputs!$O$5</f>
        <v>0</v>
      </c>
      <c r="AX587" s="2">
        <f>AX564*Inputs!$O$5</f>
        <v>0</v>
      </c>
      <c r="AY587" s="2">
        <f>AY564*Inputs!$O$5</f>
        <v>0</v>
      </c>
      <c r="AZ587" s="2">
        <f>AZ564*Inputs!$O$5</f>
        <v>0</v>
      </c>
      <c r="BA587" s="2">
        <f>BA564*Inputs!$O$5</f>
        <v>0</v>
      </c>
      <c r="BB587" s="2">
        <f>BB564*Inputs!$O$5</f>
        <v>0</v>
      </c>
      <c r="BC587" s="2">
        <f>BC564*Inputs!$O$5</f>
        <v>0</v>
      </c>
      <c r="BD587" s="2">
        <f>BD564*Inputs!$O$5</f>
        <v>0</v>
      </c>
      <c r="BE587" s="2">
        <f>BE564*Inputs!$O$5</f>
        <v>0</v>
      </c>
      <c r="BF587" s="2">
        <f>BF564*Inputs!$O$5</f>
        <v>0</v>
      </c>
      <c r="BG587" s="2">
        <f>BG564*Inputs!$O$5</f>
        <v>0</v>
      </c>
      <c r="BH587" s="2">
        <f>BH564*Inputs!$O$5</f>
        <v>0</v>
      </c>
      <c r="BI587" s="2">
        <f>BI564*Inputs!$O$5</f>
        <v>0</v>
      </c>
      <c r="BJ587" s="2">
        <f>BJ564*Inputs!$O$5</f>
        <v>0</v>
      </c>
      <c r="BK587" s="2">
        <f>BK564*Inputs!$O$5</f>
        <v>0</v>
      </c>
      <c r="BL587" s="2">
        <f>BL564*Inputs!$O$5</f>
        <v>0</v>
      </c>
      <c r="BM587" s="2">
        <f>BM564*Inputs!$O$5</f>
        <v>0</v>
      </c>
      <c r="BN587" s="2">
        <f>BN564*Inputs!$O$5</f>
        <v>0</v>
      </c>
      <c r="BO587" s="2">
        <f>BO564*Inputs!$O$5</f>
        <v>0</v>
      </c>
      <c r="BP587" s="2">
        <f>BP564*Inputs!$O$5</f>
        <v>0</v>
      </c>
      <c r="BQ587" s="2">
        <f>BQ564*Inputs!$O$5</f>
        <v>0</v>
      </c>
      <c r="BR587" s="2">
        <f>BR564*Inputs!$O$5</f>
        <v>0</v>
      </c>
      <c r="BS587" s="2">
        <f>BS564*Inputs!$O$5</f>
        <v>0</v>
      </c>
    </row>
    <row r="588" spans="2:71">
      <c r="B588" s="63" t="s">
        <v>137</v>
      </c>
      <c r="C588" s="63"/>
      <c r="D588" s="43">
        <f>D565*Inputs!$O$5</f>
        <v>0</v>
      </c>
      <c r="E588" s="43">
        <f>E565*Inputs!$O$5</f>
        <v>0</v>
      </c>
      <c r="F588" s="43">
        <f>F565*Inputs!$O$5</f>
        <v>0</v>
      </c>
      <c r="G588" s="43">
        <f>G565*Inputs!$O$5</f>
        <v>0</v>
      </c>
      <c r="H588" s="43">
        <f>H565*Inputs!$O$5</f>
        <v>0</v>
      </c>
      <c r="I588" s="43">
        <f>I565*Inputs!$O$5</f>
        <v>0</v>
      </c>
      <c r="J588" s="43">
        <f>J565*Inputs!$O$5</f>
        <v>0</v>
      </c>
      <c r="K588" s="43">
        <f>K565*Inputs!$O$5</f>
        <v>0</v>
      </c>
      <c r="L588" s="43">
        <f>L565*Inputs!$O$5</f>
        <v>0.16564652041708705</v>
      </c>
      <c r="M588" s="43">
        <f>M565*Inputs!$O$5</f>
        <v>0.16564652041708705</v>
      </c>
      <c r="N588" s="43">
        <f>N565*Inputs!$O$5</f>
        <v>0</v>
      </c>
      <c r="O588" s="43">
        <f>O565*Inputs!$O$5</f>
        <v>1.2683035553806681</v>
      </c>
      <c r="P588" s="43">
        <f>P565*Inputs!$O$5</f>
        <v>1.2683035553806681</v>
      </c>
      <c r="Q588" s="2">
        <f>Q565*Inputs!$O$5</f>
        <v>0</v>
      </c>
      <c r="R588" s="2">
        <f>R565*Inputs!$O$5</f>
        <v>0</v>
      </c>
      <c r="S588" s="2">
        <f>S565*Inputs!$O$5</f>
        <v>0</v>
      </c>
      <c r="T588" s="2">
        <f>T565*Inputs!$O$5</f>
        <v>0</v>
      </c>
      <c r="U588" s="2">
        <f>U565*Inputs!$O$5</f>
        <v>0</v>
      </c>
      <c r="V588" s="2">
        <f>V565*Inputs!$O$5</f>
        <v>0</v>
      </c>
      <c r="W588" s="2">
        <f>W565*Inputs!$O$5</f>
        <v>0</v>
      </c>
      <c r="X588" s="2">
        <f>X565*Inputs!$O$5</f>
        <v>0</v>
      </c>
      <c r="Y588" s="2">
        <f>Y565*Inputs!$O$5</f>
        <v>0</v>
      </c>
      <c r="Z588" s="2">
        <f>Z565*Inputs!$O$5</f>
        <v>0</v>
      </c>
      <c r="AA588" s="2">
        <f>AA565*Inputs!$O$5</f>
        <v>0</v>
      </c>
      <c r="AB588" s="2">
        <f>AB565*Inputs!$O$5</f>
        <v>0</v>
      </c>
      <c r="AC588" s="2">
        <f>AC565*Inputs!$O$5</f>
        <v>0</v>
      </c>
      <c r="AD588" s="2">
        <f>AD565*Inputs!$O$5</f>
        <v>0</v>
      </c>
      <c r="AE588" s="2">
        <f>AE565*Inputs!$O$5</f>
        <v>0</v>
      </c>
      <c r="AF588" s="2">
        <f>AF565*Inputs!$O$5</f>
        <v>0</v>
      </c>
      <c r="AG588" s="2">
        <f>AG565*Inputs!$O$5</f>
        <v>0</v>
      </c>
      <c r="AH588" s="2">
        <f>AH565*Inputs!$O$5</f>
        <v>0</v>
      </c>
      <c r="AI588" s="2">
        <f>AI565*Inputs!$O$5</f>
        <v>0</v>
      </c>
      <c r="AJ588" s="2">
        <f>AJ565*Inputs!$O$5</f>
        <v>0</v>
      </c>
      <c r="AK588" s="2">
        <f>AK565*Inputs!$O$5</f>
        <v>0</v>
      </c>
      <c r="AL588" s="2">
        <f>AL565*Inputs!$O$5</f>
        <v>0</v>
      </c>
      <c r="AM588" s="2">
        <f>AM565*Inputs!$O$5</f>
        <v>0</v>
      </c>
      <c r="AN588" s="2">
        <f>AN565*Inputs!$O$5</f>
        <v>0</v>
      </c>
      <c r="AO588" s="2">
        <f>AO565*Inputs!$O$5</f>
        <v>0</v>
      </c>
      <c r="AP588" s="2">
        <f>AP565*Inputs!$O$5</f>
        <v>0</v>
      </c>
      <c r="AQ588" s="2">
        <f>AQ565*Inputs!$O$5</f>
        <v>0</v>
      </c>
      <c r="AR588" s="2">
        <f>AR565*Inputs!$O$5</f>
        <v>0</v>
      </c>
      <c r="AS588" s="2">
        <f>AS565*Inputs!$O$5</f>
        <v>0</v>
      </c>
      <c r="AT588" s="2">
        <f>AT565*Inputs!$O$5</f>
        <v>0</v>
      </c>
      <c r="AU588" s="2">
        <f>AU565*Inputs!$O$5</f>
        <v>0</v>
      </c>
      <c r="AV588" s="2">
        <f>AV565*Inputs!$O$5</f>
        <v>0</v>
      </c>
      <c r="AW588" s="2">
        <f>AW565*Inputs!$O$5</f>
        <v>0</v>
      </c>
      <c r="AX588" s="2">
        <f>AX565*Inputs!$O$5</f>
        <v>0</v>
      </c>
      <c r="AY588" s="2">
        <f>AY565*Inputs!$O$5</f>
        <v>0</v>
      </c>
      <c r="AZ588" s="2">
        <f>AZ565*Inputs!$O$5</f>
        <v>0</v>
      </c>
      <c r="BA588" s="2">
        <f>BA565*Inputs!$O$5</f>
        <v>0</v>
      </c>
      <c r="BB588" s="2">
        <f>BB565*Inputs!$O$5</f>
        <v>0</v>
      </c>
      <c r="BC588" s="2">
        <f>BC565*Inputs!$O$5</f>
        <v>0</v>
      </c>
      <c r="BD588" s="2">
        <f>BD565*Inputs!$O$5</f>
        <v>0</v>
      </c>
      <c r="BE588" s="2">
        <f>BE565*Inputs!$O$5</f>
        <v>0</v>
      </c>
      <c r="BF588" s="2">
        <f>BF565*Inputs!$O$5</f>
        <v>0</v>
      </c>
      <c r="BG588" s="2">
        <f>BG565*Inputs!$O$5</f>
        <v>0</v>
      </c>
      <c r="BH588" s="2">
        <f>BH565*Inputs!$O$5</f>
        <v>0</v>
      </c>
      <c r="BI588" s="2">
        <f>BI565*Inputs!$O$5</f>
        <v>0</v>
      </c>
      <c r="BJ588" s="2">
        <f>BJ565*Inputs!$O$5</f>
        <v>0</v>
      </c>
      <c r="BK588" s="2">
        <f>BK565*Inputs!$O$5</f>
        <v>0</v>
      </c>
      <c r="BL588" s="2">
        <f>BL565*Inputs!$O$5</f>
        <v>0</v>
      </c>
      <c r="BM588" s="2">
        <f>BM565*Inputs!$O$5</f>
        <v>0</v>
      </c>
      <c r="BN588" s="2">
        <f>BN565*Inputs!$O$5</f>
        <v>0</v>
      </c>
      <c r="BO588" s="2">
        <f>BO565*Inputs!$O$5</f>
        <v>0</v>
      </c>
      <c r="BP588" s="2">
        <f>BP565*Inputs!$O$5</f>
        <v>0</v>
      </c>
      <c r="BQ588" s="2">
        <f>BQ565*Inputs!$O$5</f>
        <v>0</v>
      </c>
      <c r="BR588" s="2">
        <f>BR565*Inputs!$O$5</f>
        <v>0</v>
      </c>
      <c r="BS588" s="2">
        <f>BS565*Inputs!$O$5</f>
        <v>0</v>
      </c>
    </row>
    <row r="589" spans="2:71">
      <c r="B589" s="63" t="s">
        <v>168</v>
      </c>
      <c r="C589" s="63"/>
      <c r="D589" s="43">
        <f>D566*Inputs!$O$5</f>
        <v>0</v>
      </c>
      <c r="E589" s="43">
        <f>E566*Inputs!$O$5</f>
        <v>0</v>
      </c>
      <c r="F589" s="43">
        <f>F566*Inputs!$O$5</f>
        <v>0</v>
      </c>
      <c r="G589" s="43">
        <f>G566*Inputs!$O$5</f>
        <v>0</v>
      </c>
      <c r="H589" s="43">
        <f>H566*Inputs!$O$5</f>
        <v>0</v>
      </c>
      <c r="I589" s="43">
        <f>I566*Inputs!$O$5</f>
        <v>0</v>
      </c>
      <c r="J589" s="43">
        <f>J566*Inputs!$O$5</f>
        <v>0</v>
      </c>
      <c r="K589" s="43">
        <f>K566*Inputs!$O$5</f>
        <v>0</v>
      </c>
      <c r="L589" s="43">
        <f>L566*Inputs!$O$5</f>
        <v>0</v>
      </c>
      <c r="M589" s="43">
        <f>M566*Inputs!$O$5</f>
        <v>0</v>
      </c>
      <c r="N589" s="43">
        <f>N566*Inputs!$O$5</f>
        <v>0</v>
      </c>
      <c r="O589" s="43">
        <f>O566*Inputs!$O$5</f>
        <v>0.69138176076256785</v>
      </c>
      <c r="P589" s="43">
        <f>P566*Inputs!$O$5</f>
        <v>0.69138176076256785</v>
      </c>
      <c r="Q589" s="2">
        <f>Q566*Inputs!$O$5</f>
        <v>0</v>
      </c>
      <c r="R589" s="2">
        <f>R566*Inputs!$O$5</f>
        <v>0</v>
      </c>
      <c r="S589" s="2">
        <f>S566*Inputs!$O$5</f>
        <v>0</v>
      </c>
      <c r="T589" s="2">
        <f>T566*Inputs!$O$5</f>
        <v>0</v>
      </c>
      <c r="U589" s="2">
        <f>U566*Inputs!$O$5</f>
        <v>0</v>
      </c>
      <c r="V589" s="2">
        <f>V566*Inputs!$O$5</f>
        <v>0</v>
      </c>
      <c r="W589" s="2">
        <f>W566*Inputs!$O$5</f>
        <v>0</v>
      </c>
      <c r="X589" s="2">
        <f>X566*Inputs!$O$5</f>
        <v>0</v>
      </c>
      <c r="Y589" s="2">
        <f>Y566*Inputs!$O$5</f>
        <v>0</v>
      </c>
      <c r="Z589" s="2">
        <f>Z566*Inputs!$O$5</f>
        <v>0</v>
      </c>
      <c r="AA589" s="2">
        <f>AA566*Inputs!$O$5</f>
        <v>0</v>
      </c>
      <c r="AB589" s="2">
        <f>AB566*Inputs!$O$5</f>
        <v>0</v>
      </c>
      <c r="AC589" s="2">
        <f>AC566*Inputs!$O$5</f>
        <v>0</v>
      </c>
      <c r="AD589" s="2">
        <f>AD566*Inputs!$O$5</f>
        <v>0</v>
      </c>
      <c r="AE589" s="2">
        <f>AE566*Inputs!$O$5</f>
        <v>0</v>
      </c>
      <c r="AF589" s="2">
        <f>AF566*Inputs!$O$5</f>
        <v>0</v>
      </c>
      <c r="AG589" s="2">
        <f>AG566*Inputs!$O$5</f>
        <v>0</v>
      </c>
      <c r="AH589" s="2">
        <f>AH566*Inputs!$O$5</f>
        <v>0</v>
      </c>
      <c r="AI589" s="2">
        <f>AI566*Inputs!$O$5</f>
        <v>0</v>
      </c>
      <c r="AJ589" s="2">
        <f>AJ566*Inputs!$O$5</f>
        <v>0</v>
      </c>
      <c r="AK589" s="2">
        <f>AK566*Inputs!$O$5</f>
        <v>0</v>
      </c>
      <c r="AL589" s="2">
        <f>AL566*Inputs!$O$5</f>
        <v>0</v>
      </c>
      <c r="AM589" s="2">
        <f>AM566*Inputs!$O$5</f>
        <v>0</v>
      </c>
      <c r="AN589" s="2">
        <f>AN566*Inputs!$O$5</f>
        <v>0</v>
      </c>
      <c r="AO589" s="2">
        <f>AO566*Inputs!$O$5</f>
        <v>0</v>
      </c>
      <c r="AP589" s="2">
        <f>AP566*Inputs!$O$5</f>
        <v>0</v>
      </c>
      <c r="AQ589" s="2">
        <f>AQ566*Inputs!$O$5</f>
        <v>0</v>
      </c>
      <c r="AR589" s="2">
        <f>AR566*Inputs!$O$5</f>
        <v>0</v>
      </c>
      <c r="AS589" s="2">
        <f>AS566*Inputs!$O$5</f>
        <v>0</v>
      </c>
      <c r="AT589" s="2">
        <f>AT566*Inputs!$O$5</f>
        <v>0</v>
      </c>
      <c r="AU589" s="2">
        <f>AU566*Inputs!$O$5</f>
        <v>0</v>
      </c>
      <c r="AV589" s="2">
        <f>AV566*Inputs!$O$5</f>
        <v>0</v>
      </c>
      <c r="AW589" s="2">
        <f>AW566*Inputs!$O$5</f>
        <v>0</v>
      </c>
      <c r="AX589" s="2">
        <f>AX566*Inputs!$O$5</f>
        <v>0</v>
      </c>
      <c r="AY589" s="2">
        <f>AY566*Inputs!$O$5</f>
        <v>0</v>
      </c>
      <c r="AZ589" s="2">
        <f>AZ566*Inputs!$O$5</f>
        <v>0</v>
      </c>
      <c r="BA589" s="2">
        <f>BA566*Inputs!$O$5</f>
        <v>0</v>
      </c>
      <c r="BB589" s="2">
        <f>BB566*Inputs!$O$5</f>
        <v>0</v>
      </c>
      <c r="BC589" s="2">
        <f>BC566*Inputs!$O$5</f>
        <v>0</v>
      </c>
      <c r="BD589" s="2">
        <f>BD566*Inputs!$O$5</f>
        <v>0</v>
      </c>
      <c r="BE589" s="2">
        <f>BE566*Inputs!$O$5</f>
        <v>0</v>
      </c>
      <c r="BF589" s="2">
        <f>BF566*Inputs!$O$5</f>
        <v>0</v>
      </c>
      <c r="BG589" s="2">
        <f>BG566*Inputs!$O$5</f>
        <v>0</v>
      </c>
      <c r="BH589" s="2">
        <f>BH566*Inputs!$O$5</f>
        <v>0</v>
      </c>
      <c r="BI589" s="2">
        <f>BI566*Inputs!$O$5</f>
        <v>0</v>
      </c>
      <c r="BJ589" s="2">
        <f>BJ566*Inputs!$O$5</f>
        <v>0</v>
      </c>
      <c r="BK589" s="2">
        <f>BK566*Inputs!$O$5</f>
        <v>0</v>
      </c>
      <c r="BL589" s="2">
        <f>BL566*Inputs!$O$5</f>
        <v>0</v>
      </c>
      <c r="BM589" s="2">
        <f>BM566*Inputs!$O$5</f>
        <v>0</v>
      </c>
      <c r="BN589" s="2">
        <f>BN566*Inputs!$O$5</f>
        <v>0</v>
      </c>
      <c r="BO589" s="2">
        <f>BO566*Inputs!$O$5</f>
        <v>0</v>
      </c>
      <c r="BP589" s="2">
        <f>BP566*Inputs!$O$5</f>
        <v>0</v>
      </c>
      <c r="BQ589" s="2">
        <f>BQ566*Inputs!$O$5</f>
        <v>0</v>
      </c>
      <c r="BR589" s="2">
        <f>BR566*Inputs!$O$5</f>
        <v>0</v>
      </c>
      <c r="BS589" s="2">
        <f>BS566*Inputs!$O$5</f>
        <v>0</v>
      </c>
    </row>
    <row r="590" spans="2:71">
      <c r="B590" t="s">
        <v>40</v>
      </c>
      <c r="D590" s="7">
        <f t="shared" ref="D590:N590" si="371">SUM(D571:D589)</f>
        <v>178.45729617026316</v>
      </c>
      <c r="E590" s="7">
        <f t="shared" si="371"/>
        <v>134.37307420312018</v>
      </c>
      <c r="F590" s="7">
        <f t="shared" si="371"/>
        <v>153.94203816789644</v>
      </c>
      <c r="G590" s="7">
        <f t="shared" si="371"/>
        <v>157.91925179476988</v>
      </c>
      <c r="H590" s="7">
        <f t="shared" si="371"/>
        <v>160.41874790622043</v>
      </c>
      <c r="I590" s="7">
        <f t="shared" si="371"/>
        <v>198.90977656014357</v>
      </c>
      <c r="J590" s="7">
        <f t="shared" si="371"/>
        <v>177.54582339024338</v>
      </c>
      <c r="K590" s="7">
        <f t="shared" si="371"/>
        <v>182.12289538589442</v>
      </c>
      <c r="L590" s="7">
        <f t="shared" si="371"/>
        <v>189.69922875160486</v>
      </c>
      <c r="M590" s="7">
        <f t="shared" si="371"/>
        <v>197.75609538078226</v>
      </c>
      <c r="N590" s="7">
        <f t="shared" si="371"/>
        <v>100.31264002963077</v>
      </c>
      <c r="O590" s="7">
        <f>SUM(O571:O589)</f>
        <v>273.59373800107448</v>
      </c>
      <c r="P590" s="7">
        <f t="shared" ref="P590:BS590" si="372">SUM(P571:P589)</f>
        <v>230.89965692470423</v>
      </c>
      <c r="Q590" s="7">
        <f t="shared" si="372"/>
        <v>213.44603368591527</v>
      </c>
      <c r="R590" s="7">
        <f t="shared" si="372"/>
        <v>200.91708130641797</v>
      </c>
      <c r="S590" s="7">
        <f t="shared" si="372"/>
        <v>186.01150016181819</v>
      </c>
      <c r="T590" s="7">
        <f t="shared" si="372"/>
        <v>165.27156609688311</v>
      </c>
      <c r="U590" s="7">
        <f t="shared" si="372"/>
        <v>161.73877286881947</v>
      </c>
      <c r="V590" s="7">
        <f t="shared" si="372"/>
        <v>156.77430983343777</v>
      </c>
      <c r="W590" s="7">
        <f t="shared" si="372"/>
        <v>149.63787568168917</v>
      </c>
      <c r="X590" s="7">
        <f t="shared" si="372"/>
        <v>142.13612060719609</v>
      </c>
      <c r="Y590" s="7">
        <f t="shared" si="372"/>
        <v>137.22603422161947</v>
      </c>
      <c r="Z590" s="7">
        <f t="shared" si="372"/>
        <v>137.28966465654895</v>
      </c>
      <c r="AA590" s="7">
        <f t="shared" si="372"/>
        <v>137.44589958578297</v>
      </c>
      <c r="AB590" s="7">
        <f t="shared" si="372"/>
        <v>137.83160171914034</v>
      </c>
      <c r="AC590" s="7">
        <f t="shared" si="372"/>
        <v>138.06575609636087</v>
      </c>
      <c r="AD590" s="7">
        <f t="shared" si="372"/>
        <v>138.15607366672242</v>
      </c>
      <c r="AE590" s="7">
        <f t="shared" si="372"/>
        <v>138.30872962381378</v>
      </c>
      <c r="AF590" s="7">
        <f t="shared" si="372"/>
        <v>138.64878278648885</v>
      </c>
      <c r="AG590" s="7">
        <f t="shared" si="372"/>
        <v>95.841505944451683</v>
      </c>
      <c r="AH590" s="7">
        <f t="shared" si="372"/>
        <v>63.231607257147424</v>
      </c>
      <c r="AI590" s="7">
        <f t="shared" si="372"/>
        <v>62.764829855221272</v>
      </c>
      <c r="AJ590" s="7">
        <f t="shared" si="372"/>
        <v>62.948541033341492</v>
      </c>
      <c r="AK590" s="7">
        <f t="shared" si="372"/>
        <v>63.070025479644343</v>
      </c>
      <c r="AL590" s="7">
        <f t="shared" si="372"/>
        <v>62.667179943293007</v>
      </c>
      <c r="AM590" s="7">
        <f t="shared" si="372"/>
        <v>62.267730467475268</v>
      </c>
      <c r="AN590" s="7">
        <f t="shared" si="372"/>
        <v>62.267730467475268</v>
      </c>
      <c r="AO590" s="7">
        <f t="shared" si="372"/>
        <v>62.267730467475268</v>
      </c>
      <c r="AP590" s="7">
        <f t="shared" si="372"/>
        <v>62.267730467475268</v>
      </c>
      <c r="AQ590" s="7">
        <f t="shared" si="372"/>
        <v>62.267730467475268</v>
      </c>
      <c r="AR590" s="7">
        <f t="shared" si="372"/>
        <v>62.267730467475268</v>
      </c>
      <c r="AS590" s="7">
        <f t="shared" si="372"/>
        <v>62.267730467475268</v>
      </c>
      <c r="AT590" s="7">
        <f t="shared" si="372"/>
        <v>62.267730467475268</v>
      </c>
      <c r="AU590" s="7">
        <f t="shared" si="372"/>
        <v>62.267730467475268</v>
      </c>
      <c r="AV590" s="7">
        <f t="shared" si="372"/>
        <v>62.267730467475268</v>
      </c>
      <c r="AW590" s="7">
        <f t="shared" si="372"/>
        <v>62.267730467475268</v>
      </c>
      <c r="AX590" s="7">
        <f t="shared" si="372"/>
        <v>62.015034524533</v>
      </c>
      <c r="AY590" s="7">
        <f t="shared" si="372"/>
        <v>61.181101744147639</v>
      </c>
      <c r="AZ590" s="7">
        <f t="shared" si="372"/>
        <v>59.786132036013392</v>
      </c>
      <c r="BA590" s="7">
        <f t="shared" si="372"/>
        <v>58.329380241727883</v>
      </c>
      <c r="BB590" s="7">
        <f t="shared" si="372"/>
        <v>57.686312969223458</v>
      </c>
      <c r="BC590" s="7">
        <f t="shared" si="372"/>
        <v>55.094495685737854</v>
      </c>
      <c r="BD590" s="7">
        <f t="shared" si="372"/>
        <v>49.702529061989431</v>
      </c>
      <c r="BE590" s="7">
        <f t="shared" si="372"/>
        <v>43.701521799902814</v>
      </c>
      <c r="BF590" s="7">
        <f t="shared" si="372"/>
        <v>36.61450592913053</v>
      </c>
      <c r="BG590" s="7">
        <f t="shared" si="372"/>
        <v>29.265931449566654</v>
      </c>
      <c r="BH590" s="7">
        <f t="shared" si="372"/>
        <v>22.557526990153672</v>
      </c>
      <c r="BI590" s="7">
        <f t="shared" si="372"/>
        <v>17.556893879140208</v>
      </c>
      <c r="BJ590" s="7">
        <f t="shared" si="372"/>
        <v>12.4647587749162</v>
      </c>
      <c r="BK590" s="7">
        <f t="shared" si="372"/>
        <v>7.6750328827512888</v>
      </c>
      <c r="BL590" s="7">
        <f t="shared" si="372"/>
        <v>3.7590242466469679</v>
      </c>
      <c r="BM590" s="7">
        <f t="shared" si="372"/>
        <v>-1.0613474306258596E-13</v>
      </c>
      <c r="BN590" s="7">
        <f t="shared" si="372"/>
        <v>0</v>
      </c>
      <c r="BO590" s="7">
        <f t="shared" si="372"/>
        <v>0</v>
      </c>
      <c r="BP590" s="7">
        <f t="shared" si="372"/>
        <v>0</v>
      </c>
      <c r="BQ590" s="7">
        <f t="shared" si="372"/>
        <v>0</v>
      </c>
      <c r="BR590" s="7">
        <f t="shared" si="372"/>
        <v>0</v>
      </c>
      <c r="BS590" s="7">
        <f t="shared" si="372"/>
        <v>0</v>
      </c>
    </row>
    <row r="592" spans="2:7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4" spans="2:71" s="28" customFormat="1">
      <c r="B594" s="134" t="str">
        <f>"Depr of "&amp;Base_Reg_Year&amp;" Opening RAB  (Excluding Accel Depr asset classes)"</f>
        <v>Depr of 2022 Opening RAB  (Excluding Accel Depr asset classes)</v>
      </c>
    </row>
    <row r="596" spans="2:71">
      <c r="B596" t="str">
        <f>Base_Reg_Year&amp;" Opening RAB Depr ($2010)"</f>
        <v>2022 Opening RAB Depr ($2010)</v>
      </c>
      <c r="D596" s="1">
        <v>2011</v>
      </c>
      <c r="E596" s="1">
        <v>2012</v>
      </c>
      <c r="F596" s="1">
        <v>2013</v>
      </c>
      <c r="G596" s="1">
        <v>2014</v>
      </c>
      <c r="H596" s="1">
        <v>2015</v>
      </c>
      <c r="I596" s="1">
        <v>2016</v>
      </c>
      <c r="J596" s="1">
        <v>2017</v>
      </c>
      <c r="K596" s="1">
        <v>2018</v>
      </c>
      <c r="L596" s="1">
        <v>2019</v>
      </c>
      <c r="M596" s="1">
        <v>2020</v>
      </c>
      <c r="N596" s="1">
        <v>2021</v>
      </c>
      <c r="O596" s="1">
        <v>2022</v>
      </c>
      <c r="P596" s="1">
        <v>2023</v>
      </c>
      <c r="Q596" s="1">
        <v>2024</v>
      </c>
      <c r="R596" s="1">
        <v>2025</v>
      </c>
      <c r="S596" s="1">
        <v>2026</v>
      </c>
      <c r="T596" s="1">
        <v>2027</v>
      </c>
      <c r="U596" s="1">
        <v>2028</v>
      </c>
      <c r="V596" s="1">
        <v>2029</v>
      </c>
      <c r="W596" s="1">
        <v>2030</v>
      </c>
      <c r="X596" s="1">
        <v>2031</v>
      </c>
      <c r="Y596" s="1">
        <v>2032</v>
      </c>
      <c r="Z596" s="1">
        <v>2033</v>
      </c>
      <c r="AA596" s="1">
        <v>2034</v>
      </c>
      <c r="AB596" s="1">
        <v>2035</v>
      </c>
      <c r="AC596" s="1">
        <v>2036</v>
      </c>
      <c r="AD596" s="1">
        <v>2037</v>
      </c>
      <c r="AE596" s="1">
        <v>2038</v>
      </c>
      <c r="AF596" s="1">
        <v>2039</v>
      </c>
      <c r="AG596" s="1">
        <v>2040</v>
      </c>
      <c r="AH596" s="1">
        <v>2041</v>
      </c>
      <c r="AI596" s="1">
        <v>2042</v>
      </c>
      <c r="AJ596" s="1">
        <v>2043</v>
      </c>
      <c r="AK596" s="1">
        <v>2044</v>
      </c>
      <c r="AL596" s="1">
        <v>2045</v>
      </c>
      <c r="AM596" s="1">
        <v>2046</v>
      </c>
      <c r="AN596" s="1">
        <v>2047</v>
      </c>
      <c r="AO596" s="1">
        <v>2048</v>
      </c>
      <c r="AP596" s="1">
        <v>2049</v>
      </c>
      <c r="AQ596" s="1">
        <v>2050</v>
      </c>
      <c r="AR596" s="1">
        <v>2051</v>
      </c>
      <c r="AS596" s="1">
        <v>2052</v>
      </c>
      <c r="AT596" s="1">
        <v>2053</v>
      </c>
      <c r="AU596" s="1">
        <v>2054</v>
      </c>
      <c r="AV596" s="1">
        <v>2055</v>
      </c>
      <c r="AW596" s="1">
        <v>2056</v>
      </c>
      <c r="AX596" s="1">
        <v>2057</v>
      </c>
      <c r="AY596" s="1">
        <v>2058</v>
      </c>
      <c r="AZ596" s="1">
        <v>2059</v>
      </c>
      <c r="BA596" s="1">
        <v>2060</v>
      </c>
      <c r="BB596" s="1">
        <v>2061</v>
      </c>
      <c r="BC596" s="1">
        <v>2062</v>
      </c>
      <c r="BD596" s="1">
        <v>2063</v>
      </c>
      <c r="BE596" s="1">
        <v>2064</v>
      </c>
      <c r="BF596" s="1">
        <v>2065</v>
      </c>
      <c r="BG596" s="1">
        <v>2066</v>
      </c>
      <c r="BH596" s="1">
        <v>2067</v>
      </c>
      <c r="BI596" s="1">
        <v>2068</v>
      </c>
      <c r="BJ596" s="1">
        <v>2069</v>
      </c>
      <c r="BK596" s="1">
        <v>2070</v>
      </c>
      <c r="BL596" s="1">
        <v>2071</v>
      </c>
      <c r="BM596" s="1">
        <v>2072</v>
      </c>
      <c r="BN596" s="1">
        <v>2073</v>
      </c>
      <c r="BO596" s="1">
        <v>2074</v>
      </c>
      <c r="BP596" s="1">
        <v>2075</v>
      </c>
      <c r="BQ596" s="1">
        <v>2076</v>
      </c>
      <c r="BR596" s="1">
        <v>2077</v>
      </c>
      <c r="BS596" s="1">
        <v>2078</v>
      </c>
    </row>
    <row r="597" spans="2:71">
      <c r="B597" t="s">
        <v>0</v>
      </c>
      <c r="D597" s="25">
        <v>6.84850116405884</v>
      </c>
      <c r="E597" s="2">
        <v>7.3523148303794628</v>
      </c>
      <c r="F597" s="2">
        <v>8.3209087841799665</v>
      </c>
      <c r="G597" s="2">
        <v>9.6856166894279312</v>
      </c>
      <c r="H597" s="2">
        <v>11.008096102711956</v>
      </c>
      <c r="I597" s="2">
        <v>11.253352838269258</v>
      </c>
      <c r="J597" s="2">
        <v>11.855761187219848</v>
      </c>
      <c r="K597" s="2">
        <v>12.463182794363078</v>
      </c>
      <c r="L597" s="2">
        <v>13.386396735283896</v>
      </c>
      <c r="M597" s="2">
        <v>14.601763379802005</v>
      </c>
      <c r="N597" s="172">
        <v>7.9084152069853122</v>
      </c>
      <c r="O597" s="172">
        <v>14.444755619809028</v>
      </c>
      <c r="P597" s="172">
        <v>14.444755619809028</v>
      </c>
      <c r="Q597" s="172">
        <v>14.444755619809028</v>
      </c>
      <c r="R597" s="172">
        <v>14.444755619809028</v>
      </c>
      <c r="S597" s="172">
        <v>14.444755619809028</v>
      </c>
      <c r="T597" s="172">
        <v>14.444755619809028</v>
      </c>
      <c r="U597" s="172">
        <v>14.444755619809028</v>
      </c>
      <c r="V597" s="172">
        <v>14.444755619809028</v>
      </c>
      <c r="W597" s="172">
        <v>14.444755619809028</v>
      </c>
      <c r="X597" s="172">
        <v>14.4565304807407</v>
      </c>
      <c r="Y597" s="172">
        <v>14.468305341672371</v>
      </c>
      <c r="Z597" s="172">
        <v>14.487145119163046</v>
      </c>
      <c r="AA597" s="172">
        <v>14.508339868840055</v>
      </c>
      <c r="AB597" s="172">
        <v>14.534244562889731</v>
      </c>
      <c r="AC597" s="172">
        <v>14.557794284753074</v>
      </c>
      <c r="AD597" s="172">
        <v>14.562504229125743</v>
      </c>
      <c r="AE597" s="172">
        <v>14.571924117871081</v>
      </c>
      <c r="AF597" s="172">
        <v>14.633153394715773</v>
      </c>
      <c r="AG597" s="172">
        <v>11.052954386007084</v>
      </c>
      <c r="AH597" s="172">
        <v>8.8536494554731302</v>
      </c>
      <c r="AI597" s="172">
        <v>8.825389789237132</v>
      </c>
      <c r="AJ597" s="172">
        <v>8.8583593998457957</v>
      </c>
      <c r="AK597" s="172">
        <v>8.9502033151128408</v>
      </c>
      <c r="AL597" s="172">
        <v>8.8418745945414567</v>
      </c>
      <c r="AM597" s="172">
        <v>8.7170610686657479</v>
      </c>
      <c r="AN597" s="172">
        <v>8.7170610686657479</v>
      </c>
      <c r="AO597" s="172">
        <v>8.7170610686657479</v>
      </c>
      <c r="AP597" s="172">
        <v>8.7170610686657479</v>
      </c>
      <c r="AQ597" s="172">
        <v>8.7170610686657479</v>
      </c>
      <c r="AR597" s="172">
        <v>8.7170610686657479</v>
      </c>
      <c r="AS597" s="172">
        <v>8.7170610686657479</v>
      </c>
      <c r="AT597" s="172">
        <v>8.7170610686657479</v>
      </c>
      <c r="AU597" s="172">
        <v>8.7170610686657479</v>
      </c>
      <c r="AV597" s="172">
        <v>8.7170610686657479</v>
      </c>
      <c r="AW597" s="172">
        <v>8.7170610686657479</v>
      </c>
      <c r="AX597" s="172">
        <v>8.5140535390678718</v>
      </c>
      <c r="AY597" s="172">
        <v>7.8449242808191171</v>
      </c>
      <c r="AZ597" s="172">
        <v>6.7559861512502302</v>
      </c>
      <c r="BA597" s="172">
        <v>5.5856801322780782</v>
      </c>
      <c r="BB597" s="172">
        <v>5.0690612390883487</v>
      </c>
      <c r="BC597" s="172">
        <v>4.7987277894774758</v>
      </c>
      <c r="BD597" s="172">
        <v>4.1938128114305853</v>
      </c>
      <c r="BE597" s="172">
        <v>3.428495037398533</v>
      </c>
      <c r="BF597" s="172">
        <v>2.3592047446790261</v>
      </c>
      <c r="BG597" s="172">
        <v>1.1439879053357058</v>
      </c>
      <c r="BH597" s="172">
        <v>-7.1054273576010019E-15</v>
      </c>
      <c r="BI597" s="172">
        <v>0</v>
      </c>
      <c r="BJ597" s="172">
        <v>0</v>
      </c>
      <c r="BK597" s="172">
        <v>0</v>
      </c>
      <c r="BL597" s="172">
        <v>0</v>
      </c>
      <c r="BM597" s="172">
        <v>0</v>
      </c>
      <c r="BN597" s="172">
        <v>0</v>
      </c>
      <c r="BO597" s="172">
        <v>0</v>
      </c>
      <c r="BP597" s="172">
        <v>0</v>
      </c>
      <c r="BQ597" s="172">
        <v>0</v>
      </c>
      <c r="BR597" s="172">
        <v>0</v>
      </c>
      <c r="BS597" s="172">
        <v>0</v>
      </c>
    </row>
    <row r="598" spans="2:71">
      <c r="B598" t="s">
        <v>7</v>
      </c>
      <c r="D598" s="2">
        <v>60.241413499651479</v>
      </c>
      <c r="E598" s="2">
        <v>64.008306276650501</v>
      </c>
      <c r="F598" s="2">
        <v>68.050799256183907</v>
      </c>
      <c r="G598" s="2">
        <v>72.698000496237412</v>
      </c>
      <c r="H598" s="2">
        <v>78.012172618100522</v>
      </c>
      <c r="I598" s="2">
        <v>79.898149482280786</v>
      </c>
      <c r="J598" s="2">
        <v>83.778415201402623</v>
      </c>
      <c r="K598" s="2">
        <v>87.797918571785289</v>
      </c>
      <c r="L598" s="2">
        <v>91.762009969920967</v>
      </c>
      <c r="M598" s="2">
        <v>95.254448240838684</v>
      </c>
      <c r="N598" s="166">
        <v>49.026996289146872</v>
      </c>
      <c r="O598" s="172">
        <v>95.481215635894515</v>
      </c>
      <c r="P598" s="172">
        <v>95.481215635894515</v>
      </c>
      <c r="Q598" s="172">
        <v>95.481215635894515</v>
      </c>
      <c r="R598" s="172">
        <v>95.481215635894515</v>
      </c>
      <c r="S598" s="172">
        <v>95.481215635894515</v>
      </c>
      <c r="T598" s="172">
        <v>95.481215635894515</v>
      </c>
      <c r="U598" s="172">
        <v>95.481215635894515</v>
      </c>
      <c r="V598" s="172">
        <v>95.481215635894515</v>
      </c>
      <c r="W598" s="172">
        <v>95.481215635894515</v>
      </c>
      <c r="X598" s="172">
        <v>95.489857663614941</v>
      </c>
      <c r="Y598" s="172">
        <v>95.519975957719282</v>
      </c>
      <c r="Z598" s="172">
        <v>95.552254758753733</v>
      </c>
      <c r="AA598" s="172">
        <v>95.656573963323098</v>
      </c>
      <c r="AB598" s="172">
        <v>95.940529555678566</v>
      </c>
      <c r="AC598" s="172">
        <v>96.105091685199113</v>
      </c>
      <c r="AD598" s="172">
        <v>96.172939877790967</v>
      </c>
      <c r="AE598" s="172">
        <v>96.286158715915079</v>
      </c>
      <c r="AF598" s="172">
        <v>96.498116858238333</v>
      </c>
      <c r="AG598" s="172">
        <v>65.688371100402478</v>
      </c>
      <c r="AH598" s="172">
        <v>41.689966262168099</v>
      </c>
      <c r="AI598" s="172">
        <v>41.343232463397051</v>
      </c>
      <c r="AJ598" s="172">
        <v>41.457850313020082</v>
      </c>
      <c r="AK598" s="172">
        <v>41.46360296792885</v>
      </c>
      <c r="AL598" s="172">
        <v>41.24829896138953</v>
      </c>
      <c r="AM598" s="172">
        <v>41.052208042418435</v>
      </c>
      <c r="AN598" s="172">
        <v>41.052208042418435</v>
      </c>
      <c r="AO598" s="172">
        <v>41.052208042418435</v>
      </c>
      <c r="AP598" s="172">
        <v>41.052208042418435</v>
      </c>
      <c r="AQ598" s="172">
        <v>41.052208042418435</v>
      </c>
      <c r="AR598" s="172">
        <v>41.052208042418435</v>
      </c>
      <c r="AS598" s="172">
        <v>41.052208042418435</v>
      </c>
      <c r="AT598" s="172">
        <v>41.052208042418435</v>
      </c>
      <c r="AU598" s="172">
        <v>41.052208042418435</v>
      </c>
      <c r="AV598" s="172">
        <v>41.052208042418435</v>
      </c>
      <c r="AW598" s="172">
        <v>41.052208042418435</v>
      </c>
      <c r="AX598" s="172">
        <v>41.052208042418435</v>
      </c>
      <c r="AY598" s="172">
        <v>41.052208042418435</v>
      </c>
      <c r="AZ598" s="172">
        <v>41.052208042418435</v>
      </c>
      <c r="BA598" s="172">
        <v>41.052208042418435</v>
      </c>
      <c r="BB598" s="172">
        <v>41.052208042418435</v>
      </c>
      <c r="BC598" s="172">
        <v>39.240361549750979</v>
      </c>
      <c r="BD598" s="172">
        <v>35.513549586651578</v>
      </c>
      <c r="BE598" s="172">
        <v>31.457857394356367</v>
      </c>
      <c r="BF598" s="172">
        <v>26.948729341970044</v>
      </c>
      <c r="BG598" s="172">
        <v>22.342597438140718</v>
      </c>
      <c r="BH598" s="172">
        <v>18.097275958481813</v>
      </c>
      <c r="BI598" s="172">
        <v>14.079933366938373</v>
      </c>
      <c r="BJ598" s="172">
        <v>9.9911336899374685</v>
      </c>
      <c r="BK598" s="172">
        <v>6.1658665626689544</v>
      </c>
      <c r="BL598" s="172">
        <v>3.0198752584827813</v>
      </c>
      <c r="BM598" s="172">
        <v>-8.5265128291212022E-14</v>
      </c>
      <c r="BN598" s="172">
        <v>0</v>
      </c>
      <c r="BO598" s="172">
        <v>0</v>
      </c>
      <c r="BP598" s="172">
        <v>0</v>
      </c>
      <c r="BQ598" s="172">
        <v>0</v>
      </c>
      <c r="BR598" s="172">
        <v>0</v>
      </c>
      <c r="BS598" s="172">
        <v>0</v>
      </c>
    </row>
    <row r="599" spans="2:71">
      <c r="B599" t="s">
        <v>8</v>
      </c>
      <c r="D599" s="2">
        <v>15.790380770985777</v>
      </c>
      <c r="E599" s="2">
        <v>0</v>
      </c>
      <c r="F599" s="2">
        <v>0</v>
      </c>
      <c r="G599" s="2">
        <v>0</v>
      </c>
      <c r="H599" s="2">
        <v>0</v>
      </c>
      <c r="I599" s="2">
        <v>0</v>
      </c>
      <c r="J599" s="2">
        <v>0</v>
      </c>
      <c r="K599" s="2">
        <v>0</v>
      </c>
      <c r="L599" s="2">
        <v>0</v>
      </c>
      <c r="M599" s="2">
        <v>0</v>
      </c>
      <c r="N599" s="166">
        <v>0</v>
      </c>
      <c r="O599" s="166">
        <v>0</v>
      </c>
      <c r="P599" s="166">
        <v>0</v>
      </c>
      <c r="Q599" s="166">
        <v>0</v>
      </c>
      <c r="R599" s="166">
        <v>0</v>
      </c>
      <c r="S599" s="166">
        <v>0</v>
      </c>
      <c r="T599" s="166">
        <v>0</v>
      </c>
      <c r="U599" s="166">
        <v>0</v>
      </c>
      <c r="V599" s="166">
        <v>0</v>
      </c>
      <c r="W599" s="166">
        <v>0</v>
      </c>
      <c r="X599" s="166">
        <v>0</v>
      </c>
      <c r="Y599" s="166">
        <v>0</v>
      </c>
      <c r="Z599" s="166">
        <v>0</v>
      </c>
      <c r="AA599" s="166">
        <v>0</v>
      </c>
      <c r="AB599" s="166">
        <v>0</v>
      </c>
      <c r="AC599" s="166">
        <v>0</v>
      </c>
      <c r="AD599" s="166">
        <v>0</v>
      </c>
      <c r="AE599" s="166">
        <v>0</v>
      </c>
      <c r="AF599" s="166">
        <v>0</v>
      </c>
      <c r="AG599" s="166">
        <v>0</v>
      </c>
      <c r="AH599" s="166">
        <v>0</v>
      </c>
      <c r="AI599" s="166">
        <v>0</v>
      </c>
      <c r="AJ599" s="166">
        <v>0</v>
      </c>
      <c r="AK599" s="166">
        <v>0</v>
      </c>
      <c r="AL599" s="166">
        <v>0</v>
      </c>
      <c r="AM599" s="166">
        <v>0</v>
      </c>
      <c r="AN599" s="166">
        <v>0</v>
      </c>
      <c r="AO599" s="166">
        <v>0</v>
      </c>
      <c r="AP599" s="166">
        <v>0</v>
      </c>
      <c r="AQ599" s="166">
        <v>0</v>
      </c>
      <c r="AR599" s="166">
        <v>0</v>
      </c>
      <c r="AS599" s="166">
        <v>0</v>
      </c>
      <c r="AT599" s="166">
        <v>0</v>
      </c>
      <c r="AU599" s="166">
        <v>0</v>
      </c>
      <c r="AV599" s="166">
        <v>0</v>
      </c>
      <c r="AW599" s="166">
        <v>0</v>
      </c>
      <c r="AX599" s="166">
        <v>0</v>
      </c>
      <c r="AY599" s="166">
        <v>0</v>
      </c>
      <c r="AZ599" s="166">
        <v>0</v>
      </c>
      <c r="BA599" s="166">
        <v>0</v>
      </c>
      <c r="BB599" s="166">
        <v>0</v>
      </c>
      <c r="BC599" s="166">
        <v>0</v>
      </c>
      <c r="BD599" s="166">
        <v>0</v>
      </c>
      <c r="BE599" s="166">
        <v>0</v>
      </c>
      <c r="BF599" s="166">
        <v>0</v>
      </c>
      <c r="BG599" s="166">
        <v>0</v>
      </c>
      <c r="BH599" s="166">
        <v>0</v>
      </c>
      <c r="BI599" s="166">
        <v>0</v>
      </c>
      <c r="BJ599" s="166">
        <v>0</v>
      </c>
      <c r="BK599" s="166">
        <v>0</v>
      </c>
      <c r="BL599" s="166">
        <v>0</v>
      </c>
      <c r="BM599" s="166">
        <v>0</v>
      </c>
      <c r="BN599" s="166">
        <v>0</v>
      </c>
      <c r="BO599" s="166">
        <v>0</v>
      </c>
      <c r="BP599" s="166">
        <v>0</v>
      </c>
      <c r="BQ599" s="166">
        <v>0</v>
      </c>
      <c r="BR599" s="166">
        <v>0</v>
      </c>
      <c r="BS599" s="166">
        <v>0</v>
      </c>
    </row>
    <row r="600" spans="2:71">
      <c r="B600" t="s">
        <v>9</v>
      </c>
      <c r="D600" s="2">
        <v>0.38897486718899543</v>
      </c>
      <c r="E600" s="2">
        <v>0</v>
      </c>
      <c r="F600" s="2">
        <v>0</v>
      </c>
      <c r="G600" s="2">
        <v>0</v>
      </c>
      <c r="H600" s="2">
        <v>0</v>
      </c>
      <c r="I600" s="2">
        <v>0</v>
      </c>
      <c r="J600" s="2">
        <v>0</v>
      </c>
      <c r="K600" s="2">
        <v>0</v>
      </c>
      <c r="L600" s="2">
        <v>0</v>
      </c>
      <c r="M600" s="2">
        <v>0</v>
      </c>
      <c r="N600" s="166">
        <v>0</v>
      </c>
      <c r="O600" s="166">
        <v>0</v>
      </c>
      <c r="P600" s="166">
        <v>0</v>
      </c>
      <c r="Q600" s="166">
        <v>0</v>
      </c>
      <c r="R600" s="166">
        <v>0</v>
      </c>
      <c r="S600" s="166">
        <v>0</v>
      </c>
      <c r="T600" s="166">
        <v>0</v>
      </c>
      <c r="U600" s="166">
        <v>0</v>
      </c>
      <c r="V600" s="166">
        <v>0</v>
      </c>
      <c r="W600" s="166">
        <v>0</v>
      </c>
      <c r="X600" s="166">
        <v>0</v>
      </c>
      <c r="Y600" s="166">
        <v>0</v>
      </c>
      <c r="Z600" s="166">
        <v>0</v>
      </c>
      <c r="AA600" s="166">
        <v>0</v>
      </c>
      <c r="AB600" s="166">
        <v>0</v>
      </c>
      <c r="AC600" s="166">
        <v>0</v>
      </c>
      <c r="AD600" s="166">
        <v>0</v>
      </c>
      <c r="AE600" s="166">
        <v>0</v>
      </c>
      <c r="AF600" s="166">
        <v>0</v>
      </c>
      <c r="AG600" s="166">
        <v>0</v>
      </c>
      <c r="AH600" s="166">
        <v>0</v>
      </c>
      <c r="AI600" s="166">
        <v>0</v>
      </c>
      <c r="AJ600" s="166">
        <v>0</v>
      </c>
      <c r="AK600" s="166">
        <v>0</v>
      </c>
      <c r="AL600" s="166">
        <v>0</v>
      </c>
      <c r="AM600" s="166">
        <v>0</v>
      </c>
      <c r="AN600" s="166">
        <v>0</v>
      </c>
      <c r="AO600" s="166">
        <v>0</v>
      </c>
      <c r="AP600" s="166">
        <v>0</v>
      </c>
      <c r="AQ600" s="166">
        <v>0</v>
      </c>
      <c r="AR600" s="166">
        <v>0</v>
      </c>
      <c r="AS600" s="166">
        <v>0</v>
      </c>
      <c r="AT600" s="166">
        <v>0</v>
      </c>
      <c r="AU600" s="166">
        <v>0</v>
      </c>
      <c r="AV600" s="166">
        <v>0</v>
      </c>
      <c r="AW600" s="166">
        <v>0</v>
      </c>
      <c r="AX600" s="166">
        <v>0</v>
      </c>
      <c r="AY600" s="166">
        <v>0</v>
      </c>
      <c r="AZ600" s="166">
        <v>0</v>
      </c>
      <c r="BA600" s="166">
        <v>0</v>
      </c>
      <c r="BB600" s="166">
        <v>0</v>
      </c>
      <c r="BC600" s="166">
        <v>0</v>
      </c>
      <c r="BD600" s="166">
        <v>0</v>
      </c>
      <c r="BE600" s="166">
        <v>0</v>
      </c>
      <c r="BF600" s="166">
        <v>0</v>
      </c>
      <c r="BG600" s="166">
        <v>0</v>
      </c>
      <c r="BH600" s="166">
        <v>0</v>
      </c>
      <c r="BI600" s="166">
        <v>0</v>
      </c>
      <c r="BJ600" s="166">
        <v>0</v>
      </c>
      <c r="BK600" s="166">
        <v>0</v>
      </c>
      <c r="BL600" s="166">
        <v>0</v>
      </c>
      <c r="BM600" s="166">
        <v>0</v>
      </c>
      <c r="BN600" s="166">
        <v>0</v>
      </c>
      <c r="BO600" s="166">
        <v>0</v>
      </c>
      <c r="BP600" s="166">
        <v>0</v>
      </c>
      <c r="BQ600" s="166">
        <v>0</v>
      </c>
      <c r="BR600" s="166">
        <v>0</v>
      </c>
      <c r="BS600" s="166">
        <v>0</v>
      </c>
    </row>
    <row r="601" spans="2:71">
      <c r="B601" t="s">
        <v>10</v>
      </c>
      <c r="D601" s="2">
        <v>1.6653345369377348E-15</v>
      </c>
      <c r="E601" s="2">
        <v>0.25893070092516307</v>
      </c>
      <c r="F601" s="2">
        <v>1.4287057731943718</v>
      </c>
      <c r="G601" s="2">
        <v>1.7992883193298275</v>
      </c>
      <c r="H601" s="2">
        <v>1.9380633101093425</v>
      </c>
      <c r="I601" s="2">
        <v>3.5639668547014085</v>
      </c>
      <c r="J601" s="2">
        <v>2.3985226077639639</v>
      </c>
      <c r="K601" s="2">
        <v>2.9717272500400203</v>
      </c>
      <c r="L601" s="2">
        <v>4.605539253043359</v>
      </c>
      <c r="M601" s="2">
        <v>7.2755567017612401</v>
      </c>
      <c r="N601" s="180">
        <v>5.2278416037871231</v>
      </c>
      <c r="O601" s="180">
        <v>11.27898088221642</v>
      </c>
      <c r="P601" s="166">
        <v>11.792102678362001</v>
      </c>
      <c r="Q601" s="166">
        <v>11.792102678362001</v>
      </c>
      <c r="R601" s="166">
        <v>11.792102678362001</v>
      </c>
      <c r="S601" s="166">
        <v>11.792102678362001</v>
      </c>
      <c r="T601" s="166">
        <v>11.448946579966726</v>
      </c>
      <c r="U601" s="166">
        <v>10.234300624298818</v>
      </c>
      <c r="V601" s="166">
        <v>8.3606134924567908</v>
      </c>
      <c r="W601" s="166">
        <v>5.9540199981387012</v>
      </c>
      <c r="X601" s="166">
        <v>2.9430216245888716</v>
      </c>
      <c r="Y601" s="166">
        <v>3.5527136788005009E-15</v>
      </c>
      <c r="Z601" s="166">
        <v>0</v>
      </c>
      <c r="AA601" s="166">
        <v>0</v>
      </c>
      <c r="AB601" s="166">
        <v>0</v>
      </c>
      <c r="AC601" s="166">
        <v>0</v>
      </c>
      <c r="AD601" s="166">
        <v>0</v>
      </c>
      <c r="AE601" s="166">
        <v>0</v>
      </c>
      <c r="AF601" s="166">
        <v>0</v>
      </c>
      <c r="AG601" s="166">
        <v>0</v>
      </c>
      <c r="AH601" s="166">
        <v>0</v>
      </c>
      <c r="AI601" s="166">
        <v>0</v>
      </c>
      <c r="AJ601" s="166">
        <v>0</v>
      </c>
      <c r="AK601" s="166">
        <v>0</v>
      </c>
      <c r="AL601" s="166">
        <v>0</v>
      </c>
      <c r="AM601" s="166">
        <v>0</v>
      </c>
      <c r="AN601" s="166">
        <v>0</v>
      </c>
      <c r="AO601" s="166">
        <v>0</v>
      </c>
      <c r="AP601" s="166">
        <v>0</v>
      </c>
      <c r="AQ601" s="166">
        <v>0</v>
      </c>
      <c r="AR601" s="166">
        <v>0</v>
      </c>
      <c r="AS601" s="166">
        <v>0</v>
      </c>
      <c r="AT601" s="166">
        <v>0</v>
      </c>
      <c r="AU601" s="166">
        <v>0</v>
      </c>
      <c r="AV601" s="166">
        <v>0</v>
      </c>
      <c r="AW601" s="166">
        <v>0</v>
      </c>
      <c r="AX601" s="166">
        <v>0</v>
      </c>
      <c r="AY601" s="166">
        <v>0</v>
      </c>
      <c r="AZ601" s="166">
        <v>0</v>
      </c>
      <c r="BA601" s="166">
        <v>0</v>
      </c>
      <c r="BB601" s="166">
        <v>0</v>
      </c>
      <c r="BC601" s="166">
        <v>0</v>
      </c>
      <c r="BD601" s="166">
        <v>0</v>
      </c>
      <c r="BE601" s="166">
        <v>0</v>
      </c>
      <c r="BF601" s="166">
        <v>0</v>
      </c>
      <c r="BG601" s="166">
        <v>0</v>
      </c>
      <c r="BH601" s="166">
        <v>0</v>
      </c>
      <c r="BI601" s="166">
        <v>0</v>
      </c>
      <c r="BJ601" s="166">
        <v>0</v>
      </c>
      <c r="BK601" s="166">
        <v>0</v>
      </c>
      <c r="BL601" s="166">
        <v>0</v>
      </c>
      <c r="BM601" s="166">
        <v>0</v>
      </c>
      <c r="BN601" s="166">
        <v>0</v>
      </c>
      <c r="BO601" s="166">
        <v>0</v>
      </c>
      <c r="BP601" s="166">
        <v>0</v>
      </c>
      <c r="BQ601" s="166">
        <v>0</v>
      </c>
      <c r="BR601" s="166">
        <v>0</v>
      </c>
      <c r="BS601" s="166">
        <v>0</v>
      </c>
    </row>
    <row r="602" spans="2:71">
      <c r="B602" t="s">
        <v>11</v>
      </c>
      <c r="D602" s="2">
        <v>25.821751228892474</v>
      </c>
      <c r="E602" s="2">
        <v>35.334494106089977</v>
      </c>
      <c r="F602" s="2">
        <v>44.338252993449252</v>
      </c>
      <c r="G602" s="2">
        <v>40.035986521123007</v>
      </c>
      <c r="H602" s="2">
        <v>34.408968075122885</v>
      </c>
      <c r="I602" s="2">
        <v>21.155614157891478</v>
      </c>
      <c r="J602" s="2">
        <v>33.365195535958179</v>
      </c>
      <c r="K602" s="2">
        <v>31.490417875178466</v>
      </c>
      <c r="L602" s="2">
        <v>26.98404877313218</v>
      </c>
      <c r="M602" s="2">
        <v>28.377585019396601</v>
      </c>
      <c r="N602" s="166">
        <v>16.606897448279248</v>
      </c>
      <c r="O602" s="166">
        <v>41.947590817949184</v>
      </c>
      <c r="P602" s="166">
        <v>34.747642615618226</v>
      </c>
      <c r="Q602" s="166">
        <v>28.603676239844113</v>
      </c>
      <c r="R602" s="166">
        <v>22.21385951245199</v>
      </c>
      <c r="S602" s="166">
        <v>13.03212440564287</v>
      </c>
      <c r="T602" s="166">
        <v>0</v>
      </c>
      <c r="U602" s="166">
        <v>0</v>
      </c>
      <c r="V602" s="166">
        <v>0</v>
      </c>
      <c r="W602" s="166">
        <v>0</v>
      </c>
      <c r="X602" s="166">
        <v>0</v>
      </c>
      <c r="Y602" s="166">
        <v>0</v>
      </c>
      <c r="Z602" s="166">
        <v>0</v>
      </c>
      <c r="AA602" s="166">
        <v>0</v>
      </c>
      <c r="AB602" s="166">
        <v>0</v>
      </c>
      <c r="AC602" s="166">
        <v>0</v>
      </c>
      <c r="AD602" s="166">
        <v>0</v>
      </c>
      <c r="AE602" s="166">
        <v>0</v>
      </c>
      <c r="AF602" s="166">
        <v>0</v>
      </c>
      <c r="AG602" s="166">
        <v>0</v>
      </c>
      <c r="AH602" s="166">
        <v>0</v>
      </c>
      <c r="AI602" s="166">
        <v>0</v>
      </c>
      <c r="AJ602" s="166">
        <v>0</v>
      </c>
      <c r="AK602" s="166">
        <v>0</v>
      </c>
      <c r="AL602" s="166">
        <v>0</v>
      </c>
      <c r="AM602" s="166">
        <v>0</v>
      </c>
      <c r="AN602" s="166">
        <v>0</v>
      </c>
      <c r="AO602" s="166">
        <v>0</v>
      </c>
      <c r="AP602" s="166">
        <v>0</v>
      </c>
      <c r="AQ602" s="166">
        <v>0</v>
      </c>
      <c r="AR602" s="166">
        <v>0</v>
      </c>
      <c r="AS602" s="166">
        <v>0</v>
      </c>
      <c r="AT602" s="166">
        <v>0</v>
      </c>
      <c r="AU602" s="166">
        <v>0</v>
      </c>
      <c r="AV602" s="166">
        <v>0</v>
      </c>
      <c r="AW602" s="166">
        <v>0</v>
      </c>
      <c r="AX602" s="166">
        <v>0</v>
      </c>
      <c r="AY602" s="166">
        <v>0</v>
      </c>
      <c r="AZ602" s="166">
        <v>0</v>
      </c>
      <c r="BA602" s="166">
        <v>0</v>
      </c>
      <c r="BB602" s="166">
        <v>0</v>
      </c>
      <c r="BC602" s="166">
        <v>0</v>
      </c>
      <c r="BD602" s="166">
        <v>0</v>
      </c>
      <c r="BE602" s="166">
        <v>0</v>
      </c>
      <c r="BF602" s="166">
        <v>0</v>
      </c>
      <c r="BG602" s="166">
        <v>0</v>
      </c>
      <c r="BH602" s="166">
        <v>0</v>
      </c>
      <c r="BI602" s="166">
        <v>0</v>
      </c>
      <c r="BJ602" s="166">
        <v>0</v>
      </c>
      <c r="BK602" s="166">
        <v>0</v>
      </c>
      <c r="BL602" s="166">
        <v>0</v>
      </c>
      <c r="BM602" s="166">
        <v>0</v>
      </c>
      <c r="BN602" s="166">
        <v>0</v>
      </c>
      <c r="BO602" s="166">
        <v>0</v>
      </c>
      <c r="BP602" s="166">
        <v>0</v>
      </c>
      <c r="BQ602" s="166">
        <v>0</v>
      </c>
      <c r="BR602" s="166">
        <v>0</v>
      </c>
      <c r="BS602" s="166">
        <v>0</v>
      </c>
    </row>
    <row r="603" spans="2:71">
      <c r="B603" t="s">
        <v>12</v>
      </c>
      <c r="D603" s="2">
        <v>34.275644401485252</v>
      </c>
      <c r="E603" s="2">
        <v>0.96426108105391484</v>
      </c>
      <c r="F603" s="2">
        <v>1.5006960349864125</v>
      </c>
      <c r="G603" s="2">
        <v>2.6156321772872975</v>
      </c>
      <c r="H603" s="2">
        <v>3.4752362756212207</v>
      </c>
      <c r="I603" s="2">
        <v>-1.7309990694726416</v>
      </c>
      <c r="J603" s="2">
        <v>4.0949559196774263</v>
      </c>
      <c r="K603" s="2">
        <v>4.4466716167870413</v>
      </c>
      <c r="L603" s="2">
        <v>6.2243515991696663</v>
      </c>
      <c r="M603" s="2">
        <v>3.925612104217818</v>
      </c>
      <c r="N603" s="166">
        <v>1.7027606370096802</v>
      </c>
      <c r="O603" s="166">
        <v>4.3774877970879151</v>
      </c>
      <c r="P603" s="166">
        <v>3.0259930492405216</v>
      </c>
      <c r="Q603" s="166">
        <v>1.1356096613777105</v>
      </c>
      <c r="R603" s="166">
        <v>0.40886929734491728</v>
      </c>
      <c r="S603" s="166">
        <v>0.83911324001289311</v>
      </c>
      <c r="T603" s="166">
        <v>4.4408920985006262E-16</v>
      </c>
      <c r="U603" s="166">
        <v>0</v>
      </c>
      <c r="V603" s="166">
        <v>0</v>
      </c>
      <c r="W603" s="166">
        <v>0</v>
      </c>
      <c r="X603" s="166">
        <v>0</v>
      </c>
      <c r="Y603" s="166">
        <v>0</v>
      </c>
      <c r="Z603" s="166">
        <v>0</v>
      </c>
      <c r="AA603" s="166">
        <v>0</v>
      </c>
      <c r="AB603" s="166">
        <v>0</v>
      </c>
      <c r="AC603" s="166">
        <v>0</v>
      </c>
      <c r="AD603" s="166">
        <v>0</v>
      </c>
      <c r="AE603" s="166">
        <v>0</v>
      </c>
      <c r="AF603" s="166">
        <v>0</v>
      </c>
      <c r="AG603" s="166">
        <v>0</v>
      </c>
      <c r="AH603" s="166">
        <v>0</v>
      </c>
      <c r="AI603" s="166">
        <v>0</v>
      </c>
      <c r="AJ603" s="166">
        <v>0</v>
      </c>
      <c r="AK603" s="166">
        <v>0</v>
      </c>
      <c r="AL603" s="166">
        <v>0</v>
      </c>
      <c r="AM603" s="166">
        <v>0</v>
      </c>
      <c r="AN603" s="166">
        <v>0</v>
      </c>
      <c r="AO603" s="166">
        <v>0</v>
      </c>
      <c r="AP603" s="166">
        <v>0</v>
      </c>
      <c r="AQ603" s="166">
        <v>0</v>
      </c>
      <c r="AR603" s="166">
        <v>0</v>
      </c>
      <c r="AS603" s="166">
        <v>0</v>
      </c>
      <c r="AT603" s="166">
        <v>0</v>
      </c>
      <c r="AU603" s="166">
        <v>0</v>
      </c>
      <c r="AV603" s="166">
        <v>0</v>
      </c>
      <c r="AW603" s="166">
        <v>0</v>
      </c>
      <c r="AX603" s="166">
        <v>0</v>
      </c>
      <c r="AY603" s="166">
        <v>0</v>
      </c>
      <c r="AZ603" s="166">
        <v>0</v>
      </c>
      <c r="BA603" s="166">
        <v>0</v>
      </c>
      <c r="BB603" s="166">
        <v>0</v>
      </c>
      <c r="BC603" s="166">
        <v>0</v>
      </c>
      <c r="BD603" s="166">
        <v>0</v>
      </c>
      <c r="BE603" s="166">
        <v>0</v>
      </c>
      <c r="BF603" s="166">
        <v>0</v>
      </c>
      <c r="BG603" s="166">
        <v>0</v>
      </c>
      <c r="BH603" s="166">
        <v>0</v>
      </c>
      <c r="BI603" s="166">
        <v>0</v>
      </c>
      <c r="BJ603" s="166">
        <v>0</v>
      </c>
      <c r="BK603" s="166">
        <v>0</v>
      </c>
      <c r="BL603" s="166">
        <v>0</v>
      </c>
      <c r="BM603" s="166">
        <v>0</v>
      </c>
      <c r="BN603" s="166">
        <v>0</v>
      </c>
      <c r="BO603" s="166">
        <v>0</v>
      </c>
      <c r="BP603" s="166">
        <v>0</v>
      </c>
      <c r="BQ603" s="166">
        <v>0</v>
      </c>
      <c r="BR603" s="166">
        <v>0</v>
      </c>
      <c r="BS603" s="166">
        <v>0</v>
      </c>
    </row>
    <row r="604" spans="2:71">
      <c r="B604" t="s">
        <v>135</v>
      </c>
      <c r="D604" s="2">
        <v>0</v>
      </c>
      <c r="E604" s="2">
        <v>0</v>
      </c>
      <c r="F604" s="2">
        <v>0</v>
      </c>
      <c r="G604" s="2">
        <v>0</v>
      </c>
      <c r="H604" s="2">
        <v>0</v>
      </c>
      <c r="I604" s="2">
        <v>0</v>
      </c>
      <c r="J604" s="2">
        <v>0</v>
      </c>
      <c r="K604" s="2">
        <v>0</v>
      </c>
      <c r="L604" s="2">
        <v>0</v>
      </c>
      <c r="M604" s="2">
        <v>0</v>
      </c>
      <c r="N604" s="166">
        <v>0</v>
      </c>
      <c r="O604" s="166">
        <v>0</v>
      </c>
      <c r="P604" s="166">
        <v>0</v>
      </c>
      <c r="Q604" s="166">
        <v>0</v>
      </c>
      <c r="R604" s="166">
        <v>0</v>
      </c>
      <c r="S604" s="166">
        <v>0</v>
      </c>
      <c r="T604" s="166">
        <v>0</v>
      </c>
      <c r="U604" s="166">
        <v>0</v>
      </c>
      <c r="V604" s="166">
        <v>0</v>
      </c>
      <c r="W604" s="166">
        <v>0</v>
      </c>
      <c r="X604" s="166">
        <v>0</v>
      </c>
      <c r="Y604" s="166">
        <v>0</v>
      </c>
      <c r="Z604" s="166">
        <v>0</v>
      </c>
      <c r="AA604" s="166">
        <v>0</v>
      </c>
      <c r="AB604" s="166">
        <v>0</v>
      </c>
      <c r="AC604" s="166">
        <v>0</v>
      </c>
      <c r="AD604" s="166">
        <v>0</v>
      </c>
      <c r="AE604" s="166">
        <v>0</v>
      </c>
      <c r="AF604" s="166">
        <v>0</v>
      </c>
      <c r="AG604" s="166">
        <v>0</v>
      </c>
      <c r="AH604" s="166">
        <v>0</v>
      </c>
      <c r="AI604" s="166">
        <v>0</v>
      </c>
      <c r="AJ604" s="166">
        <v>0</v>
      </c>
      <c r="AK604" s="166">
        <v>0</v>
      </c>
      <c r="AL604" s="166">
        <v>0</v>
      </c>
      <c r="AM604" s="166">
        <v>0</v>
      </c>
      <c r="AN604" s="166">
        <v>0</v>
      </c>
      <c r="AO604" s="166">
        <v>0</v>
      </c>
      <c r="AP604" s="166">
        <v>0</v>
      </c>
      <c r="AQ604" s="166">
        <v>0</v>
      </c>
      <c r="AR604" s="166">
        <v>0</v>
      </c>
      <c r="AS604" s="166">
        <v>0</v>
      </c>
      <c r="AT604" s="166">
        <v>0</v>
      </c>
      <c r="AU604" s="166">
        <v>0</v>
      </c>
      <c r="AV604" s="166">
        <v>0</v>
      </c>
      <c r="AW604" s="166">
        <v>0</v>
      </c>
      <c r="AX604" s="166">
        <v>0</v>
      </c>
      <c r="AY604" s="166">
        <v>0</v>
      </c>
      <c r="AZ604" s="166">
        <v>0</v>
      </c>
      <c r="BA604" s="166">
        <v>0</v>
      </c>
      <c r="BB604" s="166">
        <v>0</v>
      </c>
      <c r="BC604" s="166">
        <v>0</v>
      </c>
      <c r="BD604" s="166">
        <v>0</v>
      </c>
      <c r="BE604" s="166">
        <v>0</v>
      </c>
      <c r="BF604" s="166">
        <v>0</v>
      </c>
      <c r="BG604" s="166">
        <v>0</v>
      </c>
      <c r="BH604" s="166">
        <v>0</v>
      </c>
      <c r="BI604" s="166">
        <v>0</v>
      </c>
      <c r="BJ604" s="166">
        <v>0</v>
      </c>
      <c r="BK604" s="166">
        <v>0</v>
      </c>
      <c r="BL604" s="166">
        <v>0</v>
      </c>
      <c r="BM604" s="166">
        <v>0</v>
      </c>
      <c r="BN604" s="166">
        <v>0</v>
      </c>
      <c r="BO604" s="166">
        <v>0</v>
      </c>
      <c r="BP604" s="166">
        <v>0</v>
      </c>
      <c r="BQ604" s="166">
        <v>0</v>
      </c>
      <c r="BR604" s="166">
        <v>0</v>
      </c>
      <c r="BS604" s="166">
        <v>0</v>
      </c>
    </row>
    <row r="605" spans="2:71">
      <c r="B605" t="s">
        <v>13</v>
      </c>
      <c r="D605" s="2">
        <v>0</v>
      </c>
      <c r="E605" s="2">
        <v>3.2558859048178131E-2</v>
      </c>
      <c r="F605" s="2">
        <v>3.2558859048178131E-2</v>
      </c>
      <c r="G605" s="2">
        <v>3.2558859048178131E-2</v>
      </c>
      <c r="H605" s="2">
        <v>3.2558859048178131E-2</v>
      </c>
      <c r="I605" s="2">
        <v>3.2558859048178131E-2</v>
      </c>
      <c r="J605" s="2">
        <v>0.2298657134180685</v>
      </c>
      <c r="K605" s="2">
        <v>0.2298657134180685</v>
      </c>
      <c r="L605" s="2">
        <v>0.2298657134180685</v>
      </c>
      <c r="M605" s="2">
        <v>0.2298657134180685</v>
      </c>
      <c r="N605" s="172">
        <v>0.11493285670903425</v>
      </c>
      <c r="O605" s="166">
        <v>0.25455789889973096</v>
      </c>
      <c r="P605" s="166">
        <v>0.25455789889973096</v>
      </c>
      <c r="Q605" s="166">
        <v>0.25455789889973096</v>
      </c>
      <c r="R605" s="166">
        <v>0.25455789889973096</v>
      </c>
      <c r="S605" s="166">
        <v>0.25455789889973096</v>
      </c>
      <c r="T605" s="166">
        <v>0.25455789889973096</v>
      </c>
      <c r="U605" s="166">
        <v>0.25455789889973096</v>
      </c>
      <c r="V605" s="166">
        <v>0.25455789889973096</v>
      </c>
      <c r="W605" s="166">
        <v>0.25455789889973096</v>
      </c>
      <c r="X605" s="166">
        <v>0.25455789889973096</v>
      </c>
      <c r="Y605" s="166">
        <v>0.25455789889973096</v>
      </c>
      <c r="Z605" s="166">
        <v>0.25455789889973096</v>
      </c>
      <c r="AA605" s="166">
        <v>0.25455789889973096</v>
      </c>
      <c r="AB605" s="166">
        <v>0.25455789889973096</v>
      </c>
      <c r="AC605" s="166">
        <v>0.25455789889973096</v>
      </c>
      <c r="AD605" s="166">
        <v>0.25455789889973096</v>
      </c>
      <c r="AE605" s="166">
        <v>0.25455789889973096</v>
      </c>
      <c r="AF605" s="166">
        <v>0.25455789889973096</v>
      </c>
      <c r="AG605" s="166">
        <v>0.25455789889973096</v>
      </c>
      <c r="AH605" s="166">
        <v>0.25455789889973096</v>
      </c>
      <c r="AI605" s="166">
        <v>0.25455789889973096</v>
      </c>
      <c r="AJ605" s="166">
        <v>0.25455789889973096</v>
      </c>
      <c r="AK605" s="166">
        <v>0.25455789889973096</v>
      </c>
      <c r="AL605" s="166">
        <v>0.25455789889973096</v>
      </c>
      <c r="AM605" s="166">
        <v>0.25455789889973096</v>
      </c>
      <c r="AN605" s="166">
        <v>0.25455789889973096</v>
      </c>
      <c r="AO605" s="166">
        <v>0.25455789889973096</v>
      </c>
      <c r="AP605" s="166">
        <v>0.25455789889973096</v>
      </c>
      <c r="AQ605" s="166">
        <v>0.25455789889973096</v>
      </c>
      <c r="AR605" s="166">
        <v>0.25455789889973096</v>
      </c>
      <c r="AS605" s="166">
        <v>0.25455789889973096</v>
      </c>
      <c r="AT605" s="166">
        <v>0.25455789889973096</v>
      </c>
      <c r="AU605" s="166">
        <v>0.25455789889973096</v>
      </c>
      <c r="AV605" s="166">
        <v>0.25455789889973096</v>
      </c>
      <c r="AW605" s="166">
        <v>0.25455789889973096</v>
      </c>
      <c r="AX605" s="166">
        <v>0.25455789889973096</v>
      </c>
      <c r="AY605" s="166">
        <v>0.25373325276229225</v>
      </c>
      <c r="AZ605" s="166">
        <v>0.22199903985155287</v>
      </c>
      <c r="BA605" s="166">
        <v>0.22199903985155287</v>
      </c>
      <c r="BB605" s="166">
        <v>0.22199903985155287</v>
      </c>
      <c r="BC605" s="166">
        <v>0.22199903985155287</v>
      </c>
      <c r="BD605" s="166">
        <v>0.22199903985155287</v>
      </c>
      <c r="BE605" s="166">
        <v>0.22199903985155287</v>
      </c>
      <c r="BF605" s="166">
        <v>0.1069441641580143</v>
      </c>
      <c r="BG605" s="166">
        <v>2.4692185481662486E-2</v>
      </c>
      <c r="BH605" s="166">
        <v>2.4692185481662486E-2</v>
      </c>
      <c r="BI605" s="166">
        <v>2.4692185481662486E-2</v>
      </c>
      <c r="BJ605" s="166">
        <v>2.2639607987406718E-2</v>
      </c>
      <c r="BK605" s="166">
        <v>0</v>
      </c>
      <c r="BL605" s="166">
        <v>0</v>
      </c>
      <c r="BM605" s="166">
        <v>0</v>
      </c>
      <c r="BN605" s="166">
        <v>0</v>
      </c>
      <c r="BO605" s="166">
        <v>0</v>
      </c>
      <c r="BP605" s="166">
        <v>0</v>
      </c>
      <c r="BQ605" s="166">
        <v>0</v>
      </c>
      <c r="BR605" s="166">
        <v>0</v>
      </c>
      <c r="BS605" s="166">
        <v>0</v>
      </c>
    </row>
    <row r="606" spans="2:71">
      <c r="B606" t="s">
        <v>133</v>
      </c>
      <c r="D606" s="2">
        <v>0</v>
      </c>
      <c r="E606" s="2">
        <v>0</v>
      </c>
      <c r="F606" s="2">
        <v>0</v>
      </c>
      <c r="G606" s="2">
        <v>0</v>
      </c>
      <c r="H606" s="2">
        <v>0</v>
      </c>
      <c r="I606" s="2">
        <v>0</v>
      </c>
      <c r="J606" s="2">
        <v>0</v>
      </c>
      <c r="K606" s="2">
        <v>0</v>
      </c>
      <c r="L606" s="2">
        <v>0</v>
      </c>
      <c r="M606" s="2">
        <v>0</v>
      </c>
      <c r="N606" s="166">
        <v>0</v>
      </c>
      <c r="O606" s="166">
        <v>0</v>
      </c>
      <c r="P606" s="166">
        <v>0</v>
      </c>
      <c r="Q606" s="166">
        <v>0</v>
      </c>
      <c r="R606" s="166">
        <v>0</v>
      </c>
      <c r="S606" s="166">
        <v>0</v>
      </c>
      <c r="T606" s="166">
        <v>0</v>
      </c>
      <c r="U606" s="166">
        <v>0</v>
      </c>
      <c r="V606" s="166">
        <v>0</v>
      </c>
      <c r="W606" s="166">
        <v>0</v>
      </c>
      <c r="X606" s="166">
        <v>0</v>
      </c>
      <c r="Y606" s="166">
        <v>0</v>
      </c>
      <c r="Z606" s="166">
        <v>0</v>
      </c>
      <c r="AA606" s="166">
        <v>0</v>
      </c>
      <c r="AB606" s="166">
        <v>0</v>
      </c>
      <c r="AC606" s="166">
        <v>0</v>
      </c>
      <c r="AD606" s="166">
        <v>0</v>
      </c>
      <c r="AE606" s="166">
        <v>0</v>
      </c>
      <c r="AF606" s="166">
        <v>0</v>
      </c>
      <c r="AG606" s="166">
        <v>0</v>
      </c>
      <c r="AH606" s="166">
        <v>0</v>
      </c>
      <c r="AI606" s="166">
        <v>0</v>
      </c>
      <c r="AJ606" s="166">
        <v>0</v>
      </c>
      <c r="AK606" s="166">
        <v>0</v>
      </c>
      <c r="AL606" s="166">
        <v>0</v>
      </c>
      <c r="AM606" s="166">
        <v>0</v>
      </c>
      <c r="AN606" s="166">
        <v>0</v>
      </c>
      <c r="AO606" s="166">
        <v>0</v>
      </c>
      <c r="AP606" s="166">
        <v>0</v>
      </c>
      <c r="AQ606" s="166">
        <v>0</v>
      </c>
      <c r="AR606" s="166">
        <v>0</v>
      </c>
      <c r="AS606" s="166">
        <v>0</v>
      </c>
      <c r="AT606" s="166">
        <v>0</v>
      </c>
      <c r="AU606" s="166">
        <v>0</v>
      </c>
      <c r="AV606" s="166">
        <v>0</v>
      </c>
      <c r="AW606" s="166">
        <v>0</v>
      </c>
      <c r="AX606" s="166">
        <v>0</v>
      </c>
      <c r="AY606" s="166">
        <v>0</v>
      </c>
      <c r="AZ606" s="166">
        <v>0</v>
      </c>
      <c r="BA606" s="166">
        <v>0</v>
      </c>
      <c r="BB606" s="166">
        <v>0</v>
      </c>
      <c r="BC606" s="166">
        <v>0</v>
      </c>
      <c r="BD606" s="166">
        <v>0</v>
      </c>
      <c r="BE606" s="166">
        <v>0</v>
      </c>
      <c r="BF606" s="166">
        <v>0</v>
      </c>
      <c r="BG606" s="166">
        <v>0</v>
      </c>
      <c r="BH606" s="166">
        <v>0</v>
      </c>
      <c r="BI606" s="166">
        <v>0</v>
      </c>
      <c r="BJ606" s="166">
        <v>0</v>
      </c>
      <c r="BK606" s="166">
        <v>0</v>
      </c>
      <c r="BL606" s="166">
        <v>0</v>
      </c>
      <c r="BM606" s="166">
        <v>0</v>
      </c>
      <c r="BN606" s="166">
        <v>0</v>
      </c>
      <c r="BO606" s="166">
        <v>0</v>
      </c>
      <c r="BP606" s="166">
        <v>0</v>
      </c>
      <c r="BQ606" s="166">
        <v>0</v>
      </c>
      <c r="BR606" s="166">
        <v>0</v>
      </c>
      <c r="BS606" s="166">
        <v>0</v>
      </c>
    </row>
    <row r="607" spans="2:71">
      <c r="B607" t="s">
        <v>54</v>
      </c>
      <c r="D607" s="7">
        <v>143.36666593226283</v>
      </c>
      <c r="E607" s="7">
        <v>107.95086585414721</v>
      </c>
      <c r="F607" s="7">
        <v>123.67192170104209</v>
      </c>
      <c r="G607" s="7">
        <v>126.86708306245366</v>
      </c>
      <c r="H607" s="7">
        <v>128.8750952407141</v>
      </c>
      <c r="I607" s="7">
        <v>114.17264312271845</v>
      </c>
      <c r="J607" s="7">
        <v>135.72271616544012</v>
      </c>
      <c r="K607" s="7">
        <v>139.39978382157196</v>
      </c>
      <c r="L607" s="7">
        <v>143.19221204396814</v>
      </c>
      <c r="M607" s="7">
        <v>149.66483115943441</v>
      </c>
      <c r="N607" s="7">
        <v>80.587844041917265</v>
      </c>
      <c r="O607" s="7">
        <v>167.78458865185678</v>
      </c>
      <c r="P607" s="7">
        <v>159.74626749782402</v>
      </c>
      <c r="Q607" s="7">
        <v>151.7119177341871</v>
      </c>
      <c r="R607" s="7">
        <v>144.59536064276216</v>
      </c>
      <c r="S607" s="7">
        <v>135.84386947862103</v>
      </c>
      <c r="T607" s="7">
        <v>121.62947573457001</v>
      </c>
      <c r="U607" s="7">
        <v>120.4148297789021</v>
      </c>
      <c r="V607" s="7">
        <v>118.54114264706007</v>
      </c>
      <c r="W607" s="7">
        <v>116.13454915274198</v>
      </c>
      <c r="X607" s="7">
        <v>113.14396766784424</v>
      </c>
      <c r="Y607" s="7">
        <v>110.24283919829139</v>
      </c>
      <c r="Z607" s="7">
        <v>110.29395777681651</v>
      </c>
      <c r="AA607" s="7">
        <v>110.41947173106288</v>
      </c>
      <c r="AB607" s="7">
        <v>110.72933201746802</v>
      </c>
      <c r="AC607" s="7">
        <v>110.91744386885192</v>
      </c>
      <c r="AD607" s="7">
        <v>110.99000200581644</v>
      </c>
      <c r="AE607" s="7">
        <v>111.11264073268589</v>
      </c>
      <c r="AF607" s="7">
        <v>111.38582815185384</v>
      </c>
      <c r="AG607" s="7">
        <v>76.995883385309298</v>
      </c>
      <c r="AH607" s="7">
        <v>50.798173616540964</v>
      </c>
      <c r="AI607" s="7">
        <v>50.423180151533913</v>
      </c>
      <c r="AJ607" s="7">
        <v>50.570767611765611</v>
      </c>
      <c r="AK607" s="7">
        <v>50.668364181941428</v>
      </c>
      <c r="AL607" s="7">
        <v>50.344731454830722</v>
      </c>
      <c r="AM607" s="7">
        <v>50.023827009983918</v>
      </c>
      <c r="AN607" s="7">
        <v>50.023827009983918</v>
      </c>
      <c r="AO607" s="7">
        <v>50.023827009983918</v>
      </c>
      <c r="AP607" s="7">
        <v>50.023827009983918</v>
      </c>
      <c r="AQ607" s="7">
        <v>50.023827009983918</v>
      </c>
      <c r="AR607" s="7">
        <v>50.023827009983918</v>
      </c>
      <c r="AS607" s="7">
        <v>50.023827009983918</v>
      </c>
      <c r="AT607" s="7">
        <v>50.023827009983918</v>
      </c>
      <c r="AU607" s="7">
        <v>50.023827009983918</v>
      </c>
      <c r="AV607" s="7">
        <v>50.023827009983918</v>
      </c>
      <c r="AW607" s="7">
        <v>50.023827009983918</v>
      </c>
      <c r="AX607" s="7">
        <v>49.820819480386042</v>
      </c>
      <c r="AY607" s="7">
        <v>49.150865575999845</v>
      </c>
      <c r="AZ607" s="7">
        <v>48.030193233520222</v>
      </c>
      <c r="BA607" s="7">
        <v>46.859887214548067</v>
      </c>
      <c r="BB607" s="7">
        <v>46.343268321358337</v>
      </c>
      <c r="BC607" s="7">
        <v>44.261088379080007</v>
      </c>
      <c r="BD607" s="7">
        <v>39.929361437933714</v>
      </c>
      <c r="BE607" s="7">
        <v>35.108351471606454</v>
      </c>
      <c r="BF607" s="7">
        <v>29.414878250807085</v>
      </c>
      <c r="BG607" s="7">
        <v>23.511277528958086</v>
      </c>
      <c r="BH607" s="7">
        <v>18.121968143963468</v>
      </c>
      <c r="BI607" s="7">
        <v>14.104625552420035</v>
      </c>
      <c r="BJ607" s="7">
        <v>10.013773297924875</v>
      </c>
      <c r="BK607" s="7">
        <v>6.1658665626689544</v>
      </c>
      <c r="BL607" s="7">
        <v>3.0198752584827813</v>
      </c>
      <c r="BM607" s="7">
        <v>-8.5265128291212022E-14</v>
      </c>
      <c r="BN607" s="7">
        <v>0</v>
      </c>
      <c r="BO607" s="7">
        <v>0</v>
      </c>
      <c r="BP607" s="7">
        <v>0</v>
      </c>
      <c r="BQ607" s="7">
        <v>0</v>
      </c>
      <c r="BR607" s="7">
        <v>0</v>
      </c>
      <c r="BS607" s="7">
        <v>0</v>
      </c>
    </row>
    <row r="608" spans="2:71">
      <c r="N608" t="b">
        <f>N607=N8</f>
        <v>1</v>
      </c>
    </row>
    <row r="609" spans="2:74">
      <c r="B609" s="135" t="str">
        <f>Base_Reg_Year&amp;" Opening RAB Depr (Jun $2021)"</f>
        <v>2022 Opening RAB Depr (Jun $2021)</v>
      </c>
      <c r="D609" s="1">
        <v>2011</v>
      </c>
      <c r="E609" s="1">
        <v>2012</v>
      </c>
      <c r="F609" s="1">
        <v>2013</v>
      </c>
      <c r="G609" s="1">
        <v>2014</v>
      </c>
      <c r="H609" s="1">
        <v>2015</v>
      </c>
      <c r="I609" s="1">
        <v>2016</v>
      </c>
      <c r="J609" s="1">
        <v>2017</v>
      </c>
      <c r="K609" s="1">
        <v>2018</v>
      </c>
      <c r="L609" s="1">
        <v>2019</v>
      </c>
      <c r="M609" s="1">
        <v>2020</v>
      </c>
      <c r="N609" s="1">
        <v>2021</v>
      </c>
      <c r="O609" s="1">
        <v>2022</v>
      </c>
      <c r="P609" s="1">
        <v>2023</v>
      </c>
      <c r="Q609" s="1">
        <v>2024</v>
      </c>
      <c r="R609" s="1">
        <v>2025</v>
      </c>
      <c r="S609" s="1">
        <v>2026</v>
      </c>
      <c r="T609" s="1">
        <v>2027</v>
      </c>
      <c r="U609" s="1">
        <v>2028</v>
      </c>
      <c r="V609" s="1">
        <v>2029</v>
      </c>
      <c r="W609" s="1">
        <v>2030</v>
      </c>
      <c r="X609" s="1">
        <v>2031</v>
      </c>
      <c r="Y609" s="1">
        <v>2032</v>
      </c>
      <c r="Z609" s="1">
        <v>2033</v>
      </c>
      <c r="AA609" s="1">
        <v>2034</v>
      </c>
      <c r="AB609" s="1">
        <v>2035</v>
      </c>
      <c r="AC609" s="1">
        <v>2036</v>
      </c>
      <c r="AD609" s="1">
        <v>2037</v>
      </c>
      <c r="AE609" s="1">
        <v>2038</v>
      </c>
      <c r="AF609" s="1">
        <v>2039</v>
      </c>
      <c r="AG609" s="1">
        <v>2040</v>
      </c>
      <c r="AH609" s="1">
        <v>2041</v>
      </c>
      <c r="AI609" s="1">
        <v>2042</v>
      </c>
      <c r="AJ609" s="1">
        <v>2043</v>
      </c>
      <c r="AK609" s="1">
        <v>2044</v>
      </c>
      <c r="AL609" s="1">
        <v>2045</v>
      </c>
      <c r="AM609" s="1">
        <v>2046</v>
      </c>
      <c r="AN609" s="1">
        <v>2047</v>
      </c>
      <c r="AO609" s="1">
        <v>2048</v>
      </c>
      <c r="AP609" s="1">
        <v>2049</v>
      </c>
      <c r="AQ609" s="1">
        <v>2050</v>
      </c>
      <c r="AR609" s="1">
        <v>2051</v>
      </c>
      <c r="AS609" s="1">
        <v>2052</v>
      </c>
      <c r="AT609" s="1">
        <v>2053</v>
      </c>
      <c r="AU609" s="1">
        <v>2054</v>
      </c>
      <c r="AV609" s="1">
        <v>2055</v>
      </c>
      <c r="AW609" s="1">
        <v>2056</v>
      </c>
      <c r="AX609" s="1">
        <v>2057</v>
      </c>
      <c r="AY609" s="1">
        <v>2058</v>
      </c>
      <c r="AZ609" s="1">
        <v>2059</v>
      </c>
      <c r="BA609" s="1">
        <v>2060</v>
      </c>
      <c r="BB609" s="1">
        <v>2061</v>
      </c>
      <c r="BC609" s="1">
        <v>2062</v>
      </c>
      <c r="BD609" s="1">
        <v>2063</v>
      </c>
      <c r="BE609" s="1">
        <v>2064</v>
      </c>
      <c r="BF609" s="1">
        <v>2065</v>
      </c>
      <c r="BG609" s="1">
        <v>2066</v>
      </c>
      <c r="BH609" s="1">
        <v>2067</v>
      </c>
      <c r="BI609" s="1">
        <v>2068</v>
      </c>
      <c r="BJ609" s="1">
        <v>2069</v>
      </c>
      <c r="BK609" s="1">
        <v>2070</v>
      </c>
      <c r="BL609" s="1">
        <v>2071</v>
      </c>
      <c r="BM609" s="1">
        <v>2072</v>
      </c>
      <c r="BN609" s="1">
        <v>2073</v>
      </c>
      <c r="BO609" s="1">
        <v>2074</v>
      </c>
      <c r="BP609" s="1">
        <v>2075</v>
      </c>
      <c r="BQ609" s="1">
        <v>2076</v>
      </c>
      <c r="BR609" s="1">
        <v>2077</v>
      </c>
      <c r="BS609" s="1">
        <v>2078</v>
      </c>
    </row>
    <row r="610" spans="2:74">
      <c r="B610" s="4" t="s">
        <v>0</v>
      </c>
      <c r="D610" s="25">
        <f>D597*Inputs!$O$5</f>
        <v>8.524750105678562</v>
      </c>
      <c r="E610" s="25">
        <f>E597*Inputs!$O$5</f>
        <v>9.1518779256676606</v>
      </c>
      <c r="F610" s="25">
        <f>F597*Inputs!$O$5</f>
        <v>10.357546321163245</v>
      </c>
      <c r="G610" s="25">
        <f>G597*Inputs!$O$5</f>
        <v>12.056282085499168</v>
      </c>
      <c r="H610" s="25">
        <f>H597*Inputs!$O$5</f>
        <v>13.702453451770671</v>
      </c>
      <c r="I610" s="25">
        <f>I597*Inputs!$O$5</f>
        <v>14.007739576760008</v>
      </c>
      <c r="J610" s="25">
        <f>J597*Inputs!$O$5</f>
        <v>14.757594254938182</v>
      </c>
      <c r="K610" s="25">
        <f>K597*Inputs!$O$5</f>
        <v>15.513689243555637</v>
      </c>
      <c r="L610" s="25">
        <f>L597*Inputs!$O$5</f>
        <v>16.6628703493035</v>
      </c>
      <c r="M610" s="25">
        <f>M597*Inputs!$O$5</f>
        <v>18.175711872302315</v>
      </c>
      <c r="N610" s="168">
        <f>N597*Inputs!$O$5</f>
        <v>9.8440902259469567</v>
      </c>
      <c r="O610" s="168">
        <f>O597*Inputs!$O$5</f>
        <v>17.980274668375607</v>
      </c>
      <c r="P610" s="168">
        <f>P597*Inputs!$O$5</f>
        <v>17.980274668375607</v>
      </c>
      <c r="Q610" s="168">
        <f>Q597*Inputs!$O$5</f>
        <v>17.980274668375607</v>
      </c>
      <c r="R610" s="168">
        <f>R597*Inputs!$O$5</f>
        <v>17.980274668375607</v>
      </c>
      <c r="S610" s="168">
        <f>S597*Inputs!$O$5</f>
        <v>17.980274668375607</v>
      </c>
      <c r="T610" s="168">
        <f>T597*Inputs!$O$5</f>
        <v>17.980274668375607</v>
      </c>
      <c r="U610" s="168">
        <f>U597*Inputs!$O$5</f>
        <v>17.980274668375607</v>
      </c>
      <c r="V610" s="168">
        <f>V597*Inputs!$O$5</f>
        <v>17.980274668375607</v>
      </c>
      <c r="W610" s="168">
        <f>W597*Inputs!$O$5</f>
        <v>17.980274668375607</v>
      </c>
      <c r="X610" s="168">
        <f>X597*Inputs!$O$5</f>
        <v>17.994931561112722</v>
      </c>
      <c r="Y610" s="168">
        <f>Y597*Inputs!$O$5</f>
        <v>18.009588453849837</v>
      </c>
      <c r="Z610" s="168">
        <f>Z597*Inputs!$O$5</f>
        <v>18.033039482229221</v>
      </c>
      <c r="AA610" s="168">
        <f>AA597*Inputs!$O$5</f>
        <v>18.059421889156027</v>
      </c>
      <c r="AB610" s="168">
        <f>AB597*Inputs!$O$5</f>
        <v>18.091667053177677</v>
      </c>
      <c r="AC610" s="168">
        <f>AC597*Inputs!$O$5</f>
        <v>18.120980838651906</v>
      </c>
      <c r="AD610" s="168">
        <f>AD597*Inputs!$O$5</f>
        <v>18.126843595746756</v>
      </c>
      <c r="AE610" s="168">
        <f>AE597*Inputs!$O$5</f>
        <v>18.138569109936448</v>
      </c>
      <c r="AF610" s="168">
        <f>AF597*Inputs!$O$5</f>
        <v>18.214784952169445</v>
      </c>
      <c r="AG610" s="168">
        <f>AG597*Inputs!$O$5</f>
        <v>13.758291312654389</v>
      </c>
      <c r="AH610" s="168">
        <f>AH597*Inputs!$O$5</f>
        <v>11.020681361241724</v>
      </c>
      <c r="AI610" s="168">
        <f>AI597*Inputs!$O$5</f>
        <v>10.985504818672664</v>
      </c>
      <c r="AJ610" s="168">
        <f>AJ597*Inputs!$O$5</f>
        <v>11.026544118336567</v>
      </c>
      <c r="AK610" s="168">
        <f>AK597*Inputs!$O$5</f>
        <v>11.140867881686072</v>
      </c>
      <c r="AL610" s="168">
        <f>AL597*Inputs!$O$5</f>
        <v>11.006024468504606</v>
      </c>
      <c r="AM610" s="168">
        <f>AM597*Inputs!$O$5</f>
        <v>10.8506614054912</v>
      </c>
      <c r="AN610" s="168">
        <f>AN597*Inputs!$O$5</f>
        <v>10.8506614054912</v>
      </c>
      <c r="AO610" s="168">
        <f>AO597*Inputs!$O$5</f>
        <v>10.8506614054912</v>
      </c>
      <c r="AP610" s="168">
        <f>AP597*Inputs!$O$5</f>
        <v>10.8506614054912</v>
      </c>
      <c r="AQ610" s="168">
        <f>AQ597*Inputs!$O$5</f>
        <v>10.8506614054912</v>
      </c>
      <c r="AR610" s="168">
        <f>AR597*Inputs!$O$5</f>
        <v>10.8506614054912</v>
      </c>
      <c r="AS610" s="168">
        <f>AS597*Inputs!$O$5</f>
        <v>10.8506614054912</v>
      </c>
      <c r="AT610" s="168">
        <f>AT597*Inputs!$O$5</f>
        <v>10.8506614054912</v>
      </c>
      <c r="AU610" s="168">
        <f>AU597*Inputs!$O$5</f>
        <v>10.8506614054912</v>
      </c>
      <c r="AV610" s="168">
        <f>AV597*Inputs!$O$5</f>
        <v>10.8506614054912</v>
      </c>
      <c r="AW610" s="168">
        <f>AW597*Inputs!$O$5</f>
        <v>10.8506614054912</v>
      </c>
      <c r="AX610" s="168">
        <f>AX597*Inputs!$O$5</f>
        <v>10.597965462548936</v>
      </c>
      <c r="AY610" s="168">
        <f>AY597*Inputs!$O$5</f>
        <v>9.7650591698692608</v>
      </c>
      <c r="AZ610" s="168">
        <f>AZ597*Inputs!$O$5</f>
        <v>8.409590985993221</v>
      </c>
      <c r="BA610" s="168">
        <f>BA597*Inputs!$O$5</f>
        <v>6.9528391917077119</v>
      </c>
      <c r="BB610" s="168">
        <f>BB597*Inputs!$O$5</f>
        <v>6.3097719192032882</v>
      </c>
      <c r="BC610" s="168">
        <f>BC597*Inputs!$O$5</f>
        <v>5.9732712677566679</v>
      </c>
      <c r="BD610" s="168">
        <f>BD597*Inputs!$O$5</f>
        <v>5.220296434358878</v>
      </c>
      <c r="BE610" s="168">
        <f>BE597*Inputs!$O$5</f>
        <v>4.2676583871761844</v>
      </c>
      <c r="BF610" s="168">
        <f>BF597*Inputs!$O$5</f>
        <v>2.9366470728027898</v>
      </c>
      <c r="BG610" s="168">
        <f>BG597*Inputs!$O$5</f>
        <v>1.4239920215076374</v>
      </c>
      <c r="BH610" s="168">
        <f>BH597*Inputs!$O$5</f>
        <v>-8.8445619218821629E-15</v>
      </c>
      <c r="BI610" s="168">
        <f>BI597*Inputs!$O$5</f>
        <v>0</v>
      </c>
      <c r="BJ610" s="168">
        <f>BJ597*Inputs!$O$5</f>
        <v>0</v>
      </c>
      <c r="BK610" s="168">
        <f>BK597*Inputs!$O$5</f>
        <v>0</v>
      </c>
      <c r="BL610" s="168">
        <f>BL597*Inputs!$O$5</f>
        <v>0</v>
      </c>
      <c r="BM610" s="168">
        <f>BM597*Inputs!$O$5</f>
        <v>0</v>
      </c>
      <c r="BN610" s="168">
        <f>BN597*Inputs!$O$5</f>
        <v>0</v>
      </c>
      <c r="BO610" s="168">
        <f>BO597*Inputs!$O$5</f>
        <v>0</v>
      </c>
      <c r="BP610" s="168">
        <f>BP597*Inputs!$O$5</f>
        <v>0</v>
      </c>
      <c r="BQ610" s="168">
        <f>BQ597*Inputs!$O$5</f>
        <v>0</v>
      </c>
      <c r="BR610" s="168">
        <f>BR597*Inputs!$O$5</f>
        <v>0</v>
      </c>
      <c r="BS610" s="168">
        <f>BS597*Inputs!$O$5</f>
        <v>0</v>
      </c>
    </row>
    <row r="611" spans="2:74">
      <c r="B611" s="4" t="s">
        <v>7</v>
      </c>
      <c r="D611" s="25">
        <f>D598*Inputs!$O$5</f>
        <v>74.986188042497602</v>
      </c>
      <c r="E611" s="25">
        <f>E598*Inputs!$O$5</f>
        <v>79.675070884093088</v>
      </c>
      <c r="F611" s="25">
        <f>F598*Inputs!$O$5</f>
        <v>84.7070102280383</v>
      </c>
      <c r="G611" s="25">
        <f>G598*Inputs!$O$5</f>
        <v>90.491667091376939</v>
      </c>
      <c r="H611" s="25">
        <f>H598*Inputs!$O$5</f>
        <v>97.10654358365133</v>
      </c>
      <c r="I611" s="25">
        <f>I598*Inputs!$O$5</f>
        <v>99.454134842977268</v>
      </c>
      <c r="J611" s="25">
        <f>J598*Inputs!$O$5</f>
        <v>104.28413995018828</v>
      </c>
      <c r="K611" s="25">
        <f>K598*Inputs!$O$5</f>
        <v>109.28746271536063</v>
      </c>
      <c r="L611" s="25">
        <f>L598*Inputs!$O$5</f>
        <v>114.22181079469262</v>
      </c>
      <c r="M611" s="25">
        <f>M598*Inputs!$O$5</f>
        <v>118.56906325269424</v>
      </c>
      <c r="N611" s="168">
        <f>N598*Inputs!$O$5</f>
        <v>61.0269140334509</v>
      </c>
      <c r="O611" s="168">
        <f>O598*Inputs!$O$5</f>
        <v>118.85133455975216</v>
      </c>
      <c r="P611" s="168">
        <f>P598*Inputs!$O$5</f>
        <v>118.85133455975216</v>
      </c>
      <c r="Q611" s="168">
        <f>Q598*Inputs!$O$5</f>
        <v>118.85133455975216</v>
      </c>
      <c r="R611" s="168">
        <f>R598*Inputs!$O$5</f>
        <v>118.85133455975216</v>
      </c>
      <c r="S611" s="168">
        <f>S598*Inputs!$O$5</f>
        <v>118.85133455975216</v>
      </c>
      <c r="T611" s="168">
        <f>T598*Inputs!$O$5</f>
        <v>118.85133455975216</v>
      </c>
      <c r="U611" s="168">
        <f>U598*Inputs!$O$5</f>
        <v>118.85133455975216</v>
      </c>
      <c r="V611" s="168">
        <f>V598*Inputs!$O$5</f>
        <v>118.85133455975216</v>
      </c>
      <c r="W611" s="168">
        <f>W598*Inputs!$O$5</f>
        <v>118.85133455975216</v>
      </c>
      <c r="X611" s="168">
        <f>X598*Inputs!$O$5</f>
        <v>118.86209182253977</v>
      </c>
      <c r="Y611" s="168">
        <f>Y598*Inputs!$O$5</f>
        <v>118.89958191339296</v>
      </c>
      <c r="Z611" s="168">
        <f>Z598*Inputs!$O$5</f>
        <v>118.93976131994307</v>
      </c>
      <c r="AA611" s="168">
        <f>AA598*Inputs!$O$5</f>
        <v>119.06961384225029</v>
      </c>
      <c r="AB611" s="168">
        <f>AB598*Inputs!$O$5</f>
        <v>119.423070811586</v>
      </c>
      <c r="AC611" s="168">
        <f>AC598*Inputs!$O$5</f>
        <v>119.62791140333229</v>
      </c>
      <c r="AD611" s="168">
        <f>AD598*Inputs!$O$5</f>
        <v>119.71236621659901</v>
      </c>
      <c r="AE611" s="168">
        <f>AE598*Inputs!$O$5</f>
        <v>119.85329665950067</v>
      </c>
      <c r="AF611" s="168">
        <f>AF598*Inputs!$O$5</f>
        <v>120.11713397994274</v>
      </c>
      <c r="AG611" s="168">
        <f>AG598*Inputs!$O$5</f>
        <v>81.766350777420627</v>
      </c>
      <c r="AH611" s="168">
        <f>AH598*Inputs!$O$5</f>
        <v>51.894062041529025</v>
      </c>
      <c r="AI611" s="168">
        <f>AI598*Inputs!$O$5</f>
        <v>51.462461182171936</v>
      </c>
      <c r="AJ611" s="168">
        <f>AJ598*Inputs!$O$5</f>
        <v>51.605133060628255</v>
      </c>
      <c r="AK611" s="168">
        <f>AK598*Inputs!$O$5</f>
        <v>51.612293743581603</v>
      </c>
      <c r="AL611" s="168">
        <f>AL598*Inputs!$O$5</f>
        <v>51.344291620411731</v>
      </c>
      <c r="AM611" s="168">
        <f>AM598*Inputs!$O$5</f>
        <v>51.100205207607395</v>
      </c>
      <c r="AN611" s="168">
        <f>AN598*Inputs!$O$5</f>
        <v>51.100205207607395</v>
      </c>
      <c r="AO611" s="168">
        <f>AO598*Inputs!$O$5</f>
        <v>51.100205207607395</v>
      </c>
      <c r="AP611" s="168">
        <f>AP598*Inputs!$O$5</f>
        <v>51.100205207607395</v>
      </c>
      <c r="AQ611" s="168">
        <f>AQ598*Inputs!$O$5</f>
        <v>51.100205207607395</v>
      </c>
      <c r="AR611" s="168">
        <f>AR598*Inputs!$O$5</f>
        <v>51.100205207607395</v>
      </c>
      <c r="AS611" s="168">
        <f>AS598*Inputs!$O$5</f>
        <v>51.100205207607395</v>
      </c>
      <c r="AT611" s="168">
        <f>AT598*Inputs!$O$5</f>
        <v>51.100205207607395</v>
      </c>
      <c r="AU611" s="168">
        <f>AU598*Inputs!$O$5</f>
        <v>51.100205207607395</v>
      </c>
      <c r="AV611" s="168">
        <f>AV598*Inputs!$O$5</f>
        <v>51.100205207607395</v>
      </c>
      <c r="AW611" s="168">
        <f>AW598*Inputs!$O$5</f>
        <v>51.100205207607395</v>
      </c>
      <c r="AX611" s="168">
        <f>AX598*Inputs!$O$5</f>
        <v>51.100205207607395</v>
      </c>
      <c r="AY611" s="168">
        <f>AY598*Inputs!$O$5</f>
        <v>51.100205207607395</v>
      </c>
      <c r="AZ611" s="168">
        <f>AZ598*Inputs!$O$5</f>
        <v>51.100205207607395</v>
      </c>
      <c r="BA611" s="168">
        <f>BA598*Inputs!$O$5</f>
        <v>51.100205207607395</v>
      </c>
      <c r="BB611" s="168">
        <f>BB598*Inputs!$O$5</f>
        <v>51.100205207607395</v>
      </c>
      <c r="BC611" s="168">
        <f>BC598*Inputs!$O$5</f>
        <v>48.844888575568412</v>
      </c>
      <c r="BD611" s="168">
        <f>BD598*Inputs!$O$5</f>
        <v>44.205896785217774</v>
      </c>
      <c r="BE611" s="168">
        <f>BE598*Inputs!$O$5</f>
        <v>39.157527570313853</v>
      </c>
      <c r="BF611" s="168">
        <f>BF598*Inputs!$O$5</f>
        <v>33.544738885567973</v>
      </c>
      <c r="BG611" s="168">
        <f>BG598*Inputs!$O$5</f>
        <v>27.811203547936966</v>
      </c>
      <c r="BH611" s="168">
        <f>BH598*Inputs!$O$5</f>
        <v>22.526791110031628</v>
      </c>
      <c r="BI611" s="168">
        <f>BI598*Inputs!$O$5</f>
        <v>17.526157999018157</v>
      </c>
      <c r="BJ611" s="168">
        <f>BJ598*Inputs!$O$5</f>
        <v>12.436577864092088</v>
      </c>
      <c r="BK611" s="168">
        <f>BK598*Inputs!$O$5</f>
        <v>7.6750328827512888</v>
      </c>
      <c r="BL611" s="168">
        <f>BL598*Inputs!$O$5</f>
        <v>3.7590242466469679</v>
      </c>
      <c r="BM611" s="168">
        <f>BM598*Inputs!$O$5</f>
        <v>-1.0613474306258596E-13</v>
      </c>
      <c r="BN611" s="168">
        <f>BN598*Inputs!$O$5</f>
        <v>0</v>
      </c>
      <c r="BO611" s="168">
        <f>BO598*Inputs!$O$5</f>
        <v>0</v>
      </c>
      <c r="BP611" s="168">
        <f>BP598*Inputs!$O$5</f>
        <v>0</v>
      </c>
      <c r="BQ611" s="168">
        <f>BQ598*Inputs!$O$5</f>
        <v>0</v>
      </c>
      <c r="BR611" s="168">
        <f>BR598*Inputs!$O$5</f>
        <v>0</v>
      </c>
      <c r="BS611" s="168">
        <f>BS598*Inputs!$O$5</f>
        <v>0</v>
      </c>
    </row>
    <row r="612" spans="2:74">
      <c r="B612" s="4" t="s">
        <v>8</v>
      </c>
      <c r="D612" s="25">
        <f>D599*Inputs!$O$5</f>
        <v>19.655256956456174</v>
      </c>
      <c r="E612" s="25">
        <f>E599*Inputs!$O$5</f>
        <v>0</v>
      </c>
      <c r="F612" s="25">
        <f>F599*Inputs!$O$5</f>
        <v>0</v>
      </c>
      <c r="G612" s="25">
        <f>G599*Inputs!$O$5</f>
        <v>0</v>
      </c>
      <c r="H612" s="25">
        <f>H599*Inputs!$O$5</f>
        <v>0</v>
      </c>
      <c r="I612" s="25">
        <f>I599*Inputs!$O$5</f>
        <v>0</v>
      </c>
      <c r="J612" s="25">
        <f>J599*Inputs!$O$5</f>
        <v>0</v>
      </c>
      <c r="K612" s="25">
        <f>K599*Inputs!$O$5</f>
        <v>0</v>
      </c>
      <c r="L612" s="25">
        <f>L599*Inputs!$O$5</f>
        <v>0</v>
      </c>
      <c r="M612" s="25">
        <f>M599*Inputs!$O$5</f>
        <v>0</v>
      </c>
      <c r="N612" s="168">
        <f>N599*Inputs!$O$5</f>
        <v>0</v>
      </c>
      <c r="O612" s="168">
        <f>O599*Inputs!$O$5</f>
        <v>0</v>
      </c>
      <c r="P612" s="168">
        <f>P599*Inputs!$O$5</f>
        <v>0</v>
      </c>
      <c r="Q612" s="168">
        <f>Q599*Inputs!$O$5</f>
        <v>0</v>
      </c>
      <c r="R612" s="168">
        <f>R599*Inputs!$O$5</f>
        <v>0</v>
      </c>
      <c r="S612" s="168">
        <f>S599*Inputs!$O$5</f>
        <v>0</v>
      </c>
      <c r="T612" s="168">
        <f>T599*Inputs!$O$5</f>
        <v>0</v>
      </c>
      <c r="U612" s="168">
        <f>U599*Inputs!$O$5</f>
        <v>0</v>
      </c>
      <c r="V612" s="168">
        <f>V599*Inputs!$O$5</f>
        <v>0</v>
      </c>
      <c r="W612" s="168">
        <f>W599*Inputs!$O$5</f>
        <v>0</v>
      </c>
      <c r="X612" s="168">
        <f>X599*Inputs!$O$5</f>
        <v>0</v>
      </c>
      <c r="Y612" s="168">
        <f>Y599*Inputs!$O$5</f>
        <v>0</v>
      </c>
      <c r="Z612" s="168">
        <f>Z599*Inputs!$O$5</f>
        <v>0</v>
      </c>
      <c r="AA612" s="168">
        <f>AA599*Inputs!$O$5</f>
        <v>0</v>
      </c>
      <c r="AB612" s="168">
        <f>AB599*Inputs!$O$5</f>
        <v>0</v>
      </c>
      <c r="AC612" s="168">
        <f>AC599*Inputs!$O$5</f>
        <v>0</v>
      </c>
      <c r="AD612" s="168">
        <f>AD599*Inputs!$O$5</f>
        <v>0</v>
      </c>
      <c r="AE612" s="168">
        <f>AE599*Inputs!$O$5</f>
        <v>0</v>
      </c>
      <c r="AF612" s="168">
        <f>AF599*Inputs!$O$5</f>
        <v>0</v>
      </c>
      <c r="AG612" s="168">
        <f>AG599*Inputs!$O$5</f>
        <v>0</v>
      </c>
      <c r="AH612" s="168">
        <f>AH599*Inputs!$O$5</f>
        <v>0</v>
      </c>
      <c r="AI612" s="168">
        <f>AI599*Inputs!$O$5</f>
        <v>0</v>
      </c>
      <c r="AJ612" s="168">
        <f>AJ599*Inputs!$O$5</f>
        <v>0</v>
      </c>
      <c r="AK612" s="168">
        <f>AK599*Inputs!$O$5</f>
        <v>0</v>
      </c>
      <c r="AL612" s="168">
        <f>AL599*Inputs!$O$5</f>
        <v>0</v>
      </c>
      <c r="AM612" s="168">
        <f>AM599*Inputs!$O$5</f>
        <v>0</v>
      </c>
      <c r="AN612" s="168">
        <f>AN599*Inputs!$O$5</f>
        <v>0</v>
      </c>
      <c r="AO612" s="168">
        <f>AO599*Inputs!$O$5</f>
        <v>0</v>
      </c>
      <c r="AP612" s="168">
        <f>AP599*Inputs!$O$5</f>
        <v>0</v>
      </c>
      <c r="AQ612" s="168">
        <f>AQ599*Inputs!$O$5</f>
        <v>0</v>
      </c>
      <c r="AR612" s="168">
        <f>AR599*Inputs!$O$5</f>
        <v>0</v>
      </c>
      <c r="AS612" s="168">
        <f>AS599*Inputs!$O$5</f>
        <v>0</v>
      </c>
      <c r="AT612" s="168">
        <f>AT599*Inputs!$O$5</f>
        <v>0</v>
      </c>
      <c r="AU612" s="168">
        <f>AU599*Inputs!$O$5</f>
        <v>0</v>
      </c>
      <c r="AV612" s="168">
        <f>AV599*Inputs!$O$5</f>
        <v>0</v>
      </c>
      <c r="AW612" s="168">
        <f>AW599*Inputs!$O$5</f>
        <v>0</v>
      </c>
      <c r="AX612" s="168">
        <f>AX599*Inputs!$O$5</f>
        <v>0</v>
      </c>
      <c r="AY612" s="168">
        <f>AY599*Inputs!$O$5</f>
        <v>0</v>
      </c>
      <c r="AZ612" s="168">
        <f>AZ599*Inputs!$O$5</f>
        <v>0</v>
      </c>
      <c r="BA612" s="168">
        <f>BA599*Inputs!$O$5</f>
        <v>0</v>
      </c>
      <c r="BB612" s="168">
        <f>BB599*Inputs!$O$5</f>
        <v>0</v>
      </c>
      <c r="BC612" s="168">
        <f>BC599*Inputs!$O$5</f>
        <v>0</v>
      </c>
      <c r="BD612" s="168">
        <f>BD599*Inputs!$O$5</f>
        <v>0</v>
      </c>
      <c r="BE612" s="168">
        <f>BE599*Inputs!$O$5</f>
        <v>0</v>
      </c>
      <c r="BF612" s="168">
        <f>BF599*Inputs!$O$5</f>
        <v>0</v>
      </c>
      <c r="BG612" s="168">
        <f>BG599*Inputs!$O$5</f>
        <v>0</v>
      </c>
      <c r="BH612" s="168">
        <f>BH599*Inputs!$O$5</f>
        <v>0</v>
      </c>
      <c r="BI612" s="168">
        <f>BI599*Inputs!$O$5</f>
        <v>0</v>
      </c>
      <c r="BJ612" s="168">
        <f>BJ599*Inputs!$O$5</f>
        <v>0</v>
      </c>
      <c r="BK612" s="168">
        <f>BK599*Inputs!$O$5</f>
        <v>0</v>
      </c>
      <c r="BL612" s="168">
        <f>BL599*Inputs!$O$5</f>
        <v>0</v>
      </c>
      <c r="BM612" s="168">
        <f>BM599*Inputs!$O$5</f>
        <v>0</v>
      </c>
      <c r="BN612" s="168">
        <f>BN599*Inputs!$O$5</f>
        <v>0</v>
      </c>
      <c r="BO612" s="168">
        <f>BO599*Inputs!$O$5</f>
        <v>0</v>
      </c>
      <c r="BP612" s="168">
        <f>BP599*Inputs!$O$5</f>
        <v>0</v>
      </c>
      <c r="BQ612" s="168">
        <f>BQ599*Inputs!$O$5</f>
        <v>0</v>
      </c>
      <c r="BR612" s="168">
        <f>BR599*Inputs!$O$5</f>
        <v>0</v>
      </c>
      <c r="BS612" s="168">
        <f>BS599*Inputs!$O$5</f>
        <v>0</v>
      </c>
    </row>
    <row r="613" spans="2:74">
      <c r="B613" s="4" t="s">
        <v>9</v>
      </c>
      <c r="D613" s="25">
        <f>D600*Inputs!$O$5</f>
        <v>0.48418091210639153</v>
      </c>
      <c r="E613" s="25">
        <f>E600*Inputs!$O$5</f>
        <v>0</v>
      </c>
      <c r="F613" s="25">
        <f>F600*Inputs!$O$5</f>
        <v>0</v>
      </c>
      <c r="G613" s="25">
        <f>G600*Inputs!$O$5</f>
        <v>0</v>
      </c>
      <c r="H613" s="25">
        <f>H600*Inputs!$O$5</f>
        <v>0</v>
      </c>
      <c r="I613" s="25">
        <f>I600*Inputs!$O$5</f>
        <v>0</v>
      </c>
      <c r="J613" s="25">
        <f>J600*Inputs!$O$5</f>
        <v>0</v>
      </c>
      <c r="K613" s="25">
        <f>K600*Inputs!$O$5</f>
        <v>0</v>
      </c>
      <c r="L613" s="25">
        <f>L600*Inputs!$O$5</f>
        <v>0</v>
      </c>
      <c r="M613" s="25">
        <f>M600*Inputs!$O$5</f>
        <v>0</v>
      </c>
      <c r="N613" s="168">
        <f>N600*Inputs!$O$5</f>
        <v>0</v>
      </c>
      <c r="O613" s="168">
        <f>O600*Inputs!$O$5</f>
        <v>0</v>
      </c>
      <c r="P613" s="168">
        <f>P600*Inputs!$O$5</f>
        <v>0</v>
      </c>
      <c r="Q613" s="168">
        <f>Q600*Inputs!$O$5</f>
        <v>0</v>
      </c>
      <c r="R613" s="168">
        <f>R600*Inputs!$O$5</f>
        <v>0</v>
      </c>
      <c r="S613" s="168">
        <f>S600*Inputs!$O$5</f>
        <v>0</v>
      </c>
      <c r="T613" s="168">
        <f>T600*Inputs!$O$5</f>
        <v>0</v>
      </c>
      <c r="U613" s="168">
        <f>U600*Inputs!$O$5</f>
        <v>0</v>
      </c>
      <c r="V613" s="168">
        <f>V600*Inputs!$O$5</f>
        <v>0</v>
      </c>
      <c r="W613" s="168">
        <f>W600*Inputs!$O$5</f>
        <v>0</v>
      </c>
      <c r="X613" s="168">
        <f>X600*Inputs!$O$5</f>
        <v>0</v>
      </c>
      <c r="Y613" s="168">
        <f>Y600*Inputs!$O$5</f>
        <v>0</v>
      </c>
      <c r="Z613" s="168">
        <f>Z600*Inputs!$O$5</f>
        <v>0</v>
      </c>
      <c r="AA613" s="168">
        <f>AA600*Inputs!$O$5</f>
        <v>0</v>
      </c>
      <c r="AB613" s="168">
        <f>AB600*Inputs!$O$5</f>
        <v>0</v>
      </c>
      <c r="AC613" s="168">
        <f>AC600*Inputs!$O$5</f>
        <v>0</v>
      </c>
      <c r="AD613" s="168">
        <f>AD600*Inputs!$O$5</f>
        <v>0</v>
      </c>
      <c r="AE613" s="168">
        <f>AE600*Inputs!$O$5</f>
        <v>0</v>
      </c>
      <c r="AF613" s="168">
        <f>AF600*Inputs!$O$5</f>
        <v>0</v>
      </c>
      <c r="AG613" s="168">
        <f>AG600*Inputs!$O$5</f>
        <v>0</v>
      </c>
      <c r="AH613" s="168">
        <f>AH600*Inputs!$O$5</f>
        <v>0</v>
      </c>
      <c r="AI613" s="168">
        <f>AI600*Inputs!$O$5</f>
        <v>0</v>
      </c>
      <c r="AJ613" s="168">
        <f>AJ600*Inputs!$O$5</f>
        <v>0</v>
      </c>
      <c r="AK613" s="168">
        <f>AK600*Inputs!$O$5</f>
        <v>0</v>
      </c>
      <c r="AL613" s="168">
        <f>AL600*Inputs!$O$5</f>
        <v>0</v>
      </c>
      <c r="AM613" s="168">
        <f>AM600*Inputs!$O$5</f>
        <v>0</v>
      </c>
      <c r="AN613" s="168">
        <f>AN600*Inputs!$O$5</f>
        <v>0</v>
      </c>
      <c r="AO613" s="168">
        <f>AO600*Inputs!$O$5</f>
        <v>0</v>
      </c>
      <c r="AP613" s="168">
        <f>AP600*Inputs!$O$5</f>
        <v>0</v>
      </c>
      <c r="AQ613" s="168">
        <f>AQ600*Inputs!$O$5</f>
        <v>0</v>
      </c>
      <c r="AR613" s="168">
        <f>AR600*Inputs!$O$5</f>
        <v>0</v>
      </c>
      <c r="AS613" s="168">
        <f>AS600*Inputs!$O$5</f>
        <v>0</v>
      </c>
      <c r="AT613" s="168">
        <f>AT600*Inputs!$O$5</f>
        <v>0</v>
      </c>
      <c r="AU613" s="168">
        <f>AU600*Inputs!$O$5</f>
        <v>0</v>
      </c>
      <c r="AV613" s="168">
        <f>AV600*Inputs!$O$5</f>
        <v>0</v>
      </c>
      <c r="AW613" s="168">
        <f>AW600*Inputs!$O$5</f>
        <v>0</v>
      </c>
      <c r="AX613" s="168">
        <f>AX600*Inputs!$O$5</f>
        <v>0</v>
      </c>
      <c r="AY613" s="168">
        <f>AY600*Inputs!$O$5</f>
        <v>0</v>
      </c>
      <c r="AZ613" s="168">
        <f>AZ600*Inputs!$O$5</f>
        <v>0</v>
      </c>
      <c r="BA613" s="168">
        <f>BA600*Inputs!$O$5</f>
        <v>0</v>
      </c>
      <c r="BB613" s="168">
        <f>BB600*Inputs!$O$5</f>
        <v>0</v>
      </c>
      <c r="BC613" s="168">
        <f>BC600*Inputs!$O$5</f>
        <v>0</v>
      </c>
      <c r="BD613" s="168">
        <f>BD600*Inputs!$O$5</f>
        <v>0</v>
      </c>
      <c r="BE613" s="168">
        <f>BE600*Inputs!$O$5</f>
        <v>0</v>
      </c>
      <c r="BF613" s="168">
        <f>BF600*Inputs!$O$5</f>
        <v>0</v>
      </c>
      <c r="BG613" s="168">
        <f>BG600*Inputs!$O$5</f>
        <v>0</v>
      </c>
      <c r="BH613" s="168">
        <f>BH600*Inputs!$O$5</f>
        <v>0</v>
      </c>
      <c r="BI613" s="168">
        <f>BI600*Inputs!$O$5</f>
        <v>0</v>
      </c>
      <c r="BJ613" s="168">
        <f>BJ600*Inputs!$O$5</f>
        <v>0</v>
      </c>
      <c r="BK613" s="168">
        <f>BK600*Inputs!$O$5</f>
        <v>0</v>
      </c>
      <c r="BL613" s="168">
        <f>BL600*Inputs!$O$5</f>
        <v>0</v>
      </c>
      <c r="BM613" s="168">
        <f>BM600*Inputs!$O$5</f>
        <v>0</v>
      </c>
      <c r="BN613" s="168">
        <f>BN600*Inputs!$O$5</f>
        <v>0</v>
      </c>
      <c r="BO613" s="168">
        <f>BO600*Inputs!$O$5</f>
        <v>0</v>
      </c>
      <c r="BP613" s="168">
        <f>BP600*Inputs!$O$5</f>
        <v>0</v>
      </c>
      <c r="BQ613" s="168">
        <f>BQ600*Inputs!$O$5</f>
        <v>0</v>
      </c>
      <c r="BR613" s="168">
        <f>BR600*Inputs!$O$5</f>
        <v>0</v>
      </c>
      <c r="BS613" s="168">
        <f>BS600*Inputs!$O$5</f>
        <v>0</v>
      </c>
    </row>
    <row r="614" spans="2:74">
      <c r="B614" s="4" t="s">
        <v>10</v>
      </c>
      <c r="D614" s="25">
        <f>D601*Inputs!$O$5</f>
        <v>2.072944200441132E-15</v>
      </c>
      <c r="E614" s="25">
        <f>E601*Inputs!$O$5</f>
        <v>0.3223069496810913</v>
      </c>
      <c r="F614" s="25">
        <f>F601*Inputs!$O$5</f>
        <v>1.7783978419891309</v>
      </c>
      <c r="G614" s="25">
        <f>G601*Inputs!$O$5</f>
        <v>2.2396847022309077</v>
      </c>
      <c r="H614" s="25">
        <f>H601*Inputs!$O$5</f>
        <v>2.4124264582696964</v>
      </c>
      <c r="I614" s="25">
        <f>I601*Inputs!$O$5</f>
        <v>4.4362884802730385</v>
      </c>
      <c r="J614" s="25">
        <f>J601*Inputs!$O$5</f>
        <v>2.9855884323001627</v>
      </c>
      <c r="K614" s="25">
        <f>K601*Inputs!$O$5</f>
        <v>3.6990914627825666</v>
      </c>
      <c r="L614" s="25">
        <f>L601*Inputs!$O$5</f>
        <v>5.7327976287908857</v>
      </c>
      <c r="M614" s="25">
        <f>M601*Inputs!$O$5</f>
        <v>9.0563323676871939</v>
      </c>
      <c r="N614" s="168">
        <f>N601*Inputs!$O$5</f>
        <v>6.507415593099279</v>
      </c>
      <c r="O614" s="168">
        <f>O601*Inputs!$O$5</f>
        <v>14.039640377404309</v>
      </c>
      <c r="P614" s="168">
        <f>P601*Inputs!$O$5</f>
        <v>14.6783545983895</v>
      </c>
      <c r="Q614" s="168">
        <f>Q601*Inputs!$O$5</f>
        <v>14.6783545983895</v>
      </c>
      <c r="R614" s="168">
        <f>R601*Inputs!$O$5</f>
        <v>14.6783545983895</v>
      </c>
      <c r="S614" s="168">
        <f>S601*Inputs!$O$5</f>
        <v>14.6783545983895</v>
      </c>
      <c r="T614" s="168">
        <f>T601*Inputs!$O$5</f>
        <v>14.251207122470019</v>
      </c>
      <c r="U614" s="168">
        <f>U601*Inputs!$O$5</f>
        <v>12.739262685155316</v>
      </c>
      <c r="V614" s="168">
        <f>V601*Inputs!$O$5</f>
        <v>10.406969210635049</v>
      </c>
      <c r="W614" s="168">
        <f>W601*Inputs!$O$5</f>
        <v>7.4113344500424585</v>
      </c>
      <c r="X614" s="168">
        <f>X601*Inputs!$O$5</f>
        <v>3.6633598073829172</v>
      </c>
      <c r="Y614" s="168">
        <f>Y601*Inputs!$O$5</f>
        <v>4.4222809609410814E-15</v>
      </c>
      <c r="Z614" s="168">
        <f>Z601*Inputs!$O$5</f>
        <v>0</v>
      </c>
      <c r="AA614" s="168">
        <f>AA601*Inputs!$O$5</f>
        <v>0</v>
      </c>
      <c r="AB614" s="168">
        <f>AB601*Inputs!$O$5</f>
        <v>0</v>
      </c>
      <c r="AC614" s="168">
        <f>AC601*Inputs!$O$5</f>
        <v>0</v>
      </c>
      <c r="AD614" s="168">
        <f>AD601*Inputs!$O$5</f>
        <v>0</v>
      </c>
      <c r="AE614" s="168">
        <f>AE601*Inputs!$O$5</f>
        <v>0</v>
      </c>
      <c r="AF614" s="168">
        <f>AF601*Inputs!$O$5</f>
        <v>0</v>
      </c>
      <c r="AG614" s="168">
        <f>AG601*Inputs!$O$5</f>
        <v>0</v>
      </c>
      <c r="AH614" s="168">
        <f>AH601*Inputs!$O$5</f>
        <v>0</v>
      </c>
      <c r="AI614" s="168">
        <f>AI601*Inputs!$O$5</f>
        <v>0</v>
      </c>
      <c r="AJ614" s="168">
        <f>AJ601*Inputs!$O$5</f>
        <v>0</v>
      </c>
      <c r="AK614" s="168">
        <f>AK601*Inputs!$O$5</f>
        <v>0</v>
      </c>
      <c r="AL614" s="168">
        <f>AL601*Inputs!$O$5</f>
        <v>0</v>
      </c>
      <c r="AM614" s="168">
        <f>AM601*Inputs!$O$5</f>
        <v>0</v>
      </c>
      <c r="AN614" s="168">
        <f>AN601*Inputs!$O$5</f>
        <v>0</v>
      </c>
      <c r="AO614" s="168">
        <f>AO601*Inputs!$O$5</f>
        <v>0</v>
      </c>
      <c r="AP614" s="168">
        <f>AP601*Inputs!$O$5</f>
        <v>0</v>
      </c>
      <c r="AQ614" s="168">
        <f>AQ601*Inputs!$O$5</f>
        <v>0</v>
      </c>
      <c r="AR614" s="168">
        <f>AR601*Inputs!$O$5</f>
        <v>0</v>
      </c>
      <c r="AS614" s="168">
        <f>AS601*Inputs!$O$5</f>
        <v>0</v>
      </c>
      <c r="AT614" s="168">
        <f>AT601*Inputs!$O$5</f>
        <v>0</v>
      </c>
      <c r="AU614" s="168">
        <f>AU601*Inputs!$O$5</f>
        <v>0</v>
      </c>
      <c r="AV614" s="168">
        <f>AV601*Inputs!$O$5</f>
        <v>0</v>
      </c>
      <c r="AW614" s="168">
        <f>AW601*Inputs!$O$5</f>
        <v>0</v>
      </c>
      <c r="AX614" s="168">
        <f>AX601*Inputs!$O$5</f>
        <v>0</v>
      </c>
      <c r="AY614" s="168">
        <f>AY601*Inputs!$O$5</f>
        <v>0</v>
      </c>
      <c r="AZ614" s="168">
        <f>AZ601*Inputs!$O$5</f>
        <v>0</v>
      </c>
      <c r="BA614" s="168">
        <f>BA601*Inputs!$O$5</f>
        <v>0</v>
      </c>
      <c r="BB614" s="168">
        <f>BB601*Inputs!$O$5</f>
        <v>0</v>
      </c>
      <c r="BC614" s="168">
        <f>BC601*Inputs!$O$5</f>
        <v>0</v>
      </c>
      <c r="BD614" s="168">
        <f>BD601*Inputs!$O$5</f>
        <v>0</v>
      </c>
      <c r="BE614" s="168">
        <f>BE601*Inputs!$O$5</f>
        <v>0</v>
      </c>
      <c r="BF614" s="168">
        <f>BF601*Inputs!$O$5</f>
        <v>0</v>
      </c>
      <c r="BG614" s="168">
        <f>BG601*Inputs!$O$5</f>
        <v>0</v>
      </c>
      <c r="BH614" s="168">
        <f>BH601*Inputs!$O$5</f>
        <v>0</v>
      </c>
      <c r="BI614" s="168">
        <f>BI601*Inputs!$O$5</f>
        <v>0</v>
      </c>
      <c r="BJ614" s="168">
        <f>BJ601*Inputs!$O$5</f>
        <v>0</v>
      </c>
      <c r="BK614" s="168">
        <f>BK601*Inputs!$O$5</f>
        <v>0</v>
      </c>
      <c r="BL614" s="168">
        <f>BL601*Inputs!$O$5</f>
        <v>0</v>
      </c>
      <c r="BM614" s="168">
        <f>BM601*Inputs!$O$5</f>
        <v>0</v>
      </c>
      <c r="BN614" s="168">
        <f>BN601*Inputs!$O$5</f>
        <v>0</v>
      </c>
      <c r="BO614" s="168">
        <f>BO601*Inputs!$O$5</f>
        <v>0</v>
      </c>
      <c r="BP614" s="168">
        <f>BP601*Inputs!$O$5</f>
        <v>0</v>
      </c>
      <c r="BQ614" s="168">
        <f>BQ601*Inputs!$O$5</f>
        <v>0</v>
      </c>
      <c r="BR614" s="168">
        <f>BR601*Inputs!$O$5</f>
        <v>0</v>
      </c>
      <c r="BS614" s="168">
        <f>BS601*Inputs!$O$5</f>
        <v>0</v>
      </c>
    </row>
    <row r="615" spans="2:74">
      <c r="B615" s="4" t="s">
        <v>11</v>
      </c>
      <c r="D615" s="25">
        <f>D602*Inputs!$O$5</f>
        <v>32.141919997403889</v>
      </c>
      <c r="E615" s="25">
        <f>E602*Inputs!$O$5</f>
        <v>43.983015429097044</v>
      </c>
      <c r="F615" s="25">
        <f>F602*Inputs!$O$5</f>
        <v>55.190547221503238</v>
      </c>
      <c r="G615" s="25">
        <f>G602*Inputs!$O$5</f>
        <v>49.835251853066126</v>
      </c>
      <c r="H615" s="25">
        <f>H602*Inputs!$O$5</f>
        <v>42.830956322835767</v>
      </c>
      <c r="I615" s="25">
        <f>I602*Inputs!$O$5</f>
        <v>26.333692542047551</v>
      </c>
      <c r="J615" s="25">
        <f>J602*Inputs!$O$5</f>
        <v>41.531708523880106</v>
      </c>
      <c r="K615" s="25">
        <f>K602*Inputs!$O$5</f>
        <v>39.198057600999377</v>
      </c>
      <c r="L615" s="25">
        <f>L602*Inputs!$O$5</f>
        <v>33.588703151225403</v>
      </c>
      <c r="M615" s="25">
        <f>M602*Inputs!$O$5</f>
        <v>35.323323322563596</v>
      </c>
      <c r="N615" s="168">
        <f>N602*Inputs!$O$5</f>
        <v>20.671625423702015</v>
      </c>
      <c r="O615" s="168">
        <f>O602*Inputs!$O$5</f>
        <v>52.214743152112142</v>
      </c>
      <c r="P615" s="168">
        <f>P602*Inputs!$O$5</f>
        <v>43.252525328332908</v>
      </c>
      <c r="Q615" s="168">
        <f>Q602*Inputs!$O$5</f>
        <v>35.604752953548811</v>
      </c>
      <c r="R615" s="168">
        <f>R602*Inputs!$O$5</f>
        <v>27.650955543398492</v>
      </c>
      <c r="S615" s="168">
        <f>S602*Inputs!$O$5</f>
        <v>16.221885817476913</v>
      </c>
      <c r="T615" s="168">
        <f>T602*Inputs!$O$5</f>
        <v>0</v>
      </c>
      <c r="U615" s="168">
        <f>U602*Inputs!$O$5</f>
        <v>0</v>
      </c>
      <c r="V615" s="168">
        <f>V602*Inputs!$O$5</f>
        <v>0</v>
      </c>
      <c r="W615" s="168">
        <f>W602*Inputs!$O$5</f>
        <v>0</v>
      </c>
      <c r="X615" s="168">
        <f>X602*Inputs!$O$5</f>
        <v>0</v>
      </c>
      <c r="Y615" s="168">
        <f>Y602*Inputs!$O$5</f>
        <v>0</v>
      </c>
      <c r="Z615" s="168">
        <f>Z602*Inputs!$O$5</f>
        <v>0</v>
      </c>
      <c r="AA615" s="168">
        <f>AA602*Inputs!$O$5</f>
        <v>0</v>
      </c>
      <c r="AB615" s="168">
        <f>AB602*Inputs!$O$5</f>
        <v>0</v>
      </c>
      <c r="AC615" s="168">
        <f>AC602*Inputs!$O$5</f>
        <v>0</v>
      </c>
      <c r="AD615" s="168">
        <f>AD602*Inputs!$O$5</f>
        <v>0</v>
      </c>
      <c r="AE615" s="168">
        <f>AE602*Inputs!$O$5</f>
        <v>0</v>
      </c>
      <c r="AF615" s="168">
        <f>AF602*Inputs!$O$5</f>
        <v>0</v>
      </c>
      <c r="AG615" s="168">
        <f>AG602*Inputs!$O$5</f>
        <v>0</v>
      </c>
      <c r="AH615" s="168">
        <f>AH602*Inputs!$O$5</f>
        <v>0</v>
      </c>
      <c r="AI615" s="168">
        <f>AI602*Inputs!$O$5</f>
        <v>0</v>
      </c>
      <c r="AJ615" s="168">
        <f>AJ602*Inputs!$O$5</f>
        <v>0</v>
      </c>
      <c r="AK615" s="168">
        <f>AK602*Inputs!$O$5</f>
        <v>0</v>
      </c>
      <c r="AL615" s="168">
        <f>AL602*Inputs!$O$5</f>
        <v>0</v>
      </c>
      <c r="AM615" s="168">
        <f>AM602*Inputs!$O$5</f>
        <v>0</v>
      </c>
      <c r="AN615" s="168">
        <f>AN602*Inputs!$O$5</f>
        <v>0</v>
      </c>
      <c r="AO615" s="168">
        <f>AO602*Inputs!$O$5</f>
        <v>0</v>
      </c>
      <c r="AP615" s="168">
        <f>AP602*Inputs!$O$5</f>
        <v>0</v>
      </c>
      <c r="AQ615" s="168">
        <f>AQ602*Inputs!$O$5</f>
        <v>0</v>
      </c>
      <c r="AR615" s="168">
        <f>AR602*Inputs!$O$5</f>
        <v>0</v>
      </c>
      <c r="AS615" s="168">
        <f>AS602*Inputs!$O$5</f>
        <v>0</v>
      </c>
      <c r="AT615" s="168">
        <f>AT602*Inputs!$O$5</f>
        <v>0</v>
      </c>
      <c r="AU615" s="168">
        <f>AU602*Inputs!$O$5</f>
        <v>0</v>
      </c>
      <c r="AV615" s="168">
        <f>AV602*Inputs!$O$5</f>
        <v>0</v>
      </c>
      <c r="AW615" s="168">
        <f>AW602*Inputs!$O$5</f>
        <v>0</v>
      </c>
      <c r="AX615" s="168">
        <f>AX602*Inputs!$O$5</f>
        <v>0</v>
      </c>
      <c r="AY615" s="168">
        <f>AY602*Inputs!$O$5</f>
        <v>0</v>
      </c>
      <c r="AZ615" s="168">
        <f>AZ602*Inputs!$O$5</f>
        <v>0</v>
      </c>
      <c r="BA615" s="168">
        <f>BA602*Inputs!$O$5</f>
        <v>0</v>
      </c>
      <c r="BB615" s="168">
        <f>BB602*Inputs!$O$5</f>
        <v>0</v>
      </c>
      <c r="BC615" s="168">
        <f>BC602*Inputs!$O$5</f>
        <v>0</v>
      </c>
      <c r="BD615" s="168">
        <f>BD602*Inputs!$O$5</f>
        <v>0</v>
      </c>
      <c r="BE615" s="168">
        <f>BE602*Inputs!$O$5</f>
        <v>0</v>
      </c>
      <c r="BF615" s="168">
        <f>BF602*Inputs!$O$5</f>
        <v>0</v>
      </c>
      <c r="BG615" s="168">
        <f>BG602*Inputs!$O$5</f>
        <v>0</v>
      </c>
      <c r="BH615" s="168">
        <f>BH602*Inputs!$O$5</f>
        <v>0</v>
      </c>
      <c r="BI615" s="168">
        <f>BI602*Inputs!$O$5</f>
        <v>0</v>
      </c>
      <c r="BJ615" s="168">
        <f>BJ602*Inputs!$O$5</f>
        <v>0</v>
      </c>
      <c r="BK615" s="168">
        <f>BK602*Inputs!$O$5</f>
        <v>0</v>
      </c>
      <c r="BL615" s="168">
        <f>BL602*Inputs!$O$5</f>
        <v>0</v>
      </c>
      <c r="BM615" s="168">
        <f>BM602*Inputs!$O$5</f>
        <v>0</v>
      </c>
      <c r="BN615" s="168">
        <f>BN602*Inputs!$O$5</f>
        <v>0</v>
      </c>
      <c r="BO615" s="168">
        <f>BO602*Inputs!$O$5</f>
        <v>0</v>
      </c>
      <c r="BP615" s="168">
        <f>BP602*Inputs!$O$5</f>
        <v>0</v>
      </c>
      <c r="BQ615" s="168">
        <f>BQ602*Inputs!$O$5</f>
        <v>0</v>
      </c>
      <c r="BR615" s="168">
        <f>BR602*Inputs!$O$5</f>
        <v>0</v>
      </c>
      <c r="BS615" s="168">
        <f>BS602*Inputs!$O$5</f>
        <v>0</v>
      </c>
    </row>
    <row r="616" spans="2:74">
      <c r="B616" s="4" t="s">
        <v>12</v>
      </c>
      <c r="D616" s="25">
        <f>D603*Inputs!$O$5</f>
        <v>42.665000156120556</v>
      </c>
      <c r="E616" s="25">
        <f>E603*Inputs!$O$5</f>
        <v>1.2002750026174136</v>
      </c>
      <c r="F616" s="25">
        <f>F603*Inputs!$O$5</f>
        <v>1.8680085432386595</v>
      </c>
      <c r="G616" s="25">
        <f>G603*Inputs!$O$5</f>
        <v>3.2558380506328497</v>
      </c>
      <c r="H616" s="25">
        <f>H603*Inputs!$O$5</f>
        <v>4.3258400777290777</v>
      </c>
      <c r="I616" s="25">
        <f>I603*Inputs!$O$5</f>
        <v>-2.1546808778916655</v>
      </c>
      <c r="J616" s="25">
        <f>J603*Inputs!$O$5</f>
        <v>5.0972431883665328</v>
      </c>
      <c r="K616" s="25">
        <f>K603*Inputs!$O$5</f>
        <v>5.5350453226260861</v>
      </c>
      <c r="L616" s="25">
        <f>L603*Inputs!$O$5</f>
        <v>7.7478328004481094</v>
      </c>
      <c r="M616" s="25">
        <f>M603*Inputs!$O$5</f>
        <v>4.8864505383905881</v>
      </c>
      <c r="N616" s="168">
        <f>N603*Inputs!$O$5</f>
        <v>2.1195307663043064</v>
      </c>
      <c r="O616" s="168">
        <f>O603*Inputs!$O$5</f>
        <v>5.4489279722507185</v>
      </c>
      <c r="P616" s="168">
        <f>P603*Inputs!$O$5</f>
        <v>3.7666394366220044</v>
      </c>
      <c r="Q616" s="168">
        <f>Q603*Inputs!$O$5</f>
        <v>1.4135631065734982</v>
      </c>
      <c r="R616" s="168">
        <f>R603*Inputs!$O$5</f>
        <v>0.50894473144603769</v>
      </c>
      <c r="S616" s="168">
        <f>S603*Inputs!$O$5</f>
        <v>1.0444957969805979</v>
      </c>
      <c r="T616" s="168">
        <f>T603*Inputs!$O$5</f>
        <v>5.5278512011763518E-16</v>
      </c>
      <c r="U616" s="168">
        <f>U603*Inputs!$O$5</f>
        <v>0</v>
      </c>
      <c r="V616" s="168">
        <f>V603*Inputs!$O$5</f>
        <v>0</v>
      </c>
      <c r="W616" s="168">
        <f>W603*Inputs!$O$5</f>
        <v>0</v>
      </c>
      <c r="X616" s="168">
        <f>X603*Inputs!$O$5</f>
        <v>0</v>
      </c>
      <c r="Y616" s="168">
        <f>Y603*Inputs!$O$5</f>
        <v>0</v>
      </c>
      <c r="Z616" s="168">
        <f>Z603*Inputs!$O$5</f>
        <v>0</v>
      </c>
      <c r="AA616" s="168">
        <f>AA603*Inputs!$O$5</f>
        <v>0</v>
      </c>
      <c r="AB616" s="168">
        <f>AB603*Inputs!$O$5</f>
        <v>0</v>
      </c>
      <c r="AC616" s="168">
        <f>AC603*Inputs!$O$5</f>
        <v>0</v>
      </c>
      <c r="AD616" s="168">
        <f>AD603*Inputs!$O$5</f>
        <v>0</v>
      </c>
      <c r="AE616" s="168">
        <f>AE603*Inputs!$O$5</f>
        <v>0</v>
      </c>
      <c r="AF616" s="168">
        <f>AF603*Inputs!$O$5</f>
        <v>0</v>
      </c>
      <c r="AG616" s="168">
        <f>AG603*Inputs!$O$5</f>
        <v>0</v>
      </c>
      <c r="AH616" s="168">
        <f>AH603*Inputs!$O$5</f>
        <v>0</v>
      </c>
      <c r="AI616" s="168">
        <f>AI603*Inputs!$O$5</f>
        <v>0</v>
      </c>
      <c r="AJ616" s="168">
        <f>AJ603*Inputs!$O$5</f>
        <v>0</v>
      </c>
      <c r="AK616" s="168">
        <f>AK603*Inputs!$O$5</f>
        <v>0</v>
      </c>
      <c r="AL616" s="168">
        <f>AL603*Inputs!$O$5</f>
        <v>0</v>
      </c>
      <c r="AM616" s="168">
        <f>AM603*Inputs!$O$5</f>
        <v>0</v>
      </c>
      <c r="AN616" s="168">
        <f>AN603*Inputs!$O$5</f>
        <v>0</v>
      </c>
      <c r="AO616" s="168">
        <f>AO603*Inputs!$O$5</f>
        <v>0</v>
      </c>
      <c r="AP616" s="168">
        <f>AP603*Inputs!$O$5</f>
        <v>0</v>
      </c>
      <c r="AQ616" s="168">
        <f>AQ603*Inputs!$O$5</f>
        <v>0</v>
      </c>
      <c r="AR616" s="168">
        <f>AR603*Inputs!$O$5</f>
        <v>0</v>
      </c>
      <c r="AS616" s="168">
        <f>AS603*Inputs!$O$5</f>
        <v>0</v>
      </c>
      <c r="AT616" s="168">
        <f>AT603*Inputs!$O$5</f>
        <v>0</v>
      </c>
      <c r="AU616" s="168">
        <f>AU603*Inputs!$O$5</f>
        <v>0</v>
      </c>
      <c r="AV616" s="168">
        <f>AV603*Inputs!$O$5</f>
        <v>0</v>
      </c>
      <c r="AW616" s="168">
        <f>AW603*Inputs!$O$5</f>
        <v>0</v>
      </c>
      <c r="AX616" s="168">
        <f>AX603*Inputs!$O$5</f>
        <v>0</v>
      </c>
      <c r="AY616" s="168">
        <f>AY603*Inputs!$O$5</f>
        <v>0</v>
      </c>
      <c r="AZ616" s="168">
        <f>AZ603*Inputs!$O$5</f>
        <v>0</v>
      </c>
      <c r="BA616" s="168">
        <f>BA603*Inputs!$O$5</f>
        <v>0</v>
      </c>
      <c r="BB616" s="168">
        <f>BB603*Inputs!$O$5</f>
        <v>0</v>
      </c>
      <c r="BC616" s="168">
        <f>BC603*Inputs!$O$5</f>
        <v>0</v>
      </c>
      <c r="BD616" s="168">
        <f>BD603*Inputs!$O$5</f>
        <v>0</v>
      </c>
      <c r="BE616" s="168">
        <f>BE603*Inputs!$O$5</f>
        <v>0</v>
      </c>
      <c r="BF616" s="168">
        <f>BF603*Inputs!$O$5</f>
        <v>0</v>
      </c>
      <c r="BG616" s="168">
        <f>BG603*Inputs!$O$5</f>
        <v>0</v>
      </c>
      <c r="BH616" s="168">
        <f>BH603*Inputs!$O$5</f>
        <v>0</v>
      </c>
      <c r="BI616" s="168">
        <f>BI603*Inputs!$O$5</f>
        <v>0</v>
      </c>
      <c r="BJ616" s="168">
        <f>BJ603*Inputs!$O$5</f>
        <v>0</v>
      </c>
      <c r="BK616" s="168">
        <f>BK603*Inputs!$O$5</f>
        <v>0</v>
      </c>
      <c r="BL616" s="168">
        <f>BL603*Inputs!$O$5</f>
        <v>0</v>
      </c>
      <c r="BM616" s="168">
        <f>BM603*Inputs!$O$5</f>
        <v>0</v>
      </c>
      <c r="BN616" s="168">
        <f>BN603*Inputs!$O$5</f>
        <v>0</v>
      </c>
      <c r="BO616" s="168">
        <f>BO603*Inputs!$O$5</f>
        <v>0</v>
      </c>
      <c r="BP616" s="168">
        <f>BP603*Inputs!$O$5</f>
        <v>0</v>
      </c>
      <c r="BQ616" s="168">
        <f>BQ603*Inputs!$O$5</f>
        <v>0</v>
      </c>
      <c r="BR616" s="168">
        <f>BR603*Inputs!$O$5</f>
        <v>0</v>
      </c>
      <c r="BS616" s="168">
        <f>BS603*Inputs!$O$5</f>
        <v>0</v>
      </c>
    </row>
    <row r="617" spans="2:74">
      <c r="B617" s="4" t="s">
        <v>135</v>
      </c>
      <c r="D617" s="25">
        <f>D604*Inputs!$O$5</f>
        <v>0</v>
      </c>
      <c r="E617" s="25">
        <f>E604*Inputs!$O$5</f>
        <v>0</v>
      </c>
      <c r="F617" s="25">
        <f>F604*Inputs!$O$5</f>
        <v>0</v>
      </c>
      <c r="G617" s="25">
        <f>G604*Inputs!$O$5</f>
        <v>0</v>
      </c>
      <c r="H617" s="25">
        <f>H604*Inputs!$O$5</f>
        <v>0</v>
      </c>
      <c r="I617" s="25">
        <f>I604*Inputs!$O$5</f>
        <v>0</v>
      </c>
      <c r="J617" s="25">
        <f>J604*Inputs!$O$5</f>
        <v>0</v>
      </c>
      <c r="K617" s="25">
        <f>K604*Inputs!$O$5</f>
        <v>0</v>
      </c>
      <c r="L617" s="25">
        <f>L604*Inputs!$O$5</f>
        <v>0</v>
      </c>
      <c r="M617" s="25">
        <f>M604*Inputs!$O$5</f>
        <v>0</v>
      </c>
      <c r="N617" s="168">
        <f>N604*Inputs!$O$5</f>
        <v>0</v>
      </c>
      <c r="O617" s="168">
        <f>O604*Inputs!$O$5</f>
        <v>0</v>
      </c>
      <c r="P617" s="168">
        <f>P604*Inputs!$O$5</f>
        <v>0</v>
      </c>
      <c r="Q617" s="168">
        <f>Q604*Inputs!$O$5</f>
        <v>0</v>
      </c>
      <c r="R617" s="168">
        <f>R604*Inputs!$O$5</f>
        <v>0</v>
      </c>
      <c r="S617" s="168">
        <f>S604*Inputs!$O$5</f>
        <v>0</v>
      </c>
      <c r="T617" s="168">
        <f>T604*Inputs!$O$5</f>
        <v>0</v>
      </c>
      <c r="U617" s="168">
        <f>U604*Inputs!$O$5</f>
        <v>0</v>
      </c>
      <c r="V617" s="168">
        <f>V604*Inputs!$O$5</f>
        <v>0</v>
      </c>
      <c r="W617" s="168">
        <f>W604*Inputs!$O$5</f>
        <v>0</v>
      </c>
      <c r="X617" s="168">
        <f>X604*Inputs!$O$5</f>
        <v>0</v>
      </c>
      <c r="Y617" s="168">
        <f>Y604*Inputs!$O$5</f>
        <v>0</v>
      </c>
      <c r="Z617" s="168">
        <f>Z604*Inputs!$O$5</f>
        <v>0</v>
      </c>
      <c r="AA617" s="168">
        <f>AA604*Inputs!$O$5</f>
        <v>0</v>
      </c>
      <c r="AB617" s="168">
        <f>AB604*Inputs!$O$5</f>
        <v>0</v>
      </c>
      <c r="AC617" s="168">
        <f>AC604*Inputs!$O$5</f>
        <v>0</v>
      </c>
      <c r="AD617" s="168">
        <f>AD604*Inputs!$O$5</f>
        <v>0</v>
      </c>
      <c r="AE617" s="168">
        <f>AE604*Inputs!$O$5</f>
        <v>0</v>
      </c>
      <c r="AF617" s="168">
        <f>AF604*Inputs!$O$5</f>
        <v>0</v>
      </c>
      <c r="AG617" s="168">
        <f>AG604*Inputs!$O$5</f>
        <v>0</v>
      </c>
      <c r="AH617" s="168">
        <f>AH604*Inputs!$O$5</f>
        <v>0</v>
      </c>
      <c r="AI617" s="168">
        <f>AI604*Inputs!$O$5</f>
        <v>0</v>
      </c>
      <c r="AJ617" s="168">
        <f>AJ604*Inputs!$O$5</f>
        <v>0</v>
      </c>
      <c r="AK617" s="168">
        <f>AK604*Inputs!$O$5</f>
        <v>0</v>
      </c>
      <c r="AL617" s="168">
        <f>AL604*Inputs!$O$5</f>
        <v>0</v>
      </c>
      <c r="AM617" s="168">
        <f>AM604*Inputs!$O$5</f>
        <v>0</v>
      </c>
      <c r="AN617" s="168">
        <f>AN604*Inputs!$O$5</f>
        <v>0</v>
      </c>
      <c r="AO617" s="168">
        <f>AO604*Inputs!$O$5</f>
        <v>0</v>
      </c>
      <c r="AP617" s="168">
        <f>AP604*Inputs!$O$5</f>
        <v>0</v>
      </c>
      <c r="AQ617" s="168">
        <f>AQ604*Inputs!$O$5</f>
        <v>0</v>
      </c>
      <c r="AR617" s="168">
        <f>AR604*Inputs!$O$5</f>
        <v>0</v>
      </c>
      <c r="AS617" s="168">
        <f>AS604*Inputs!$O$5</f>
        <v>0</v>
      </c>
      <c r="AT617" s="168">
        <f>AT604*Inputs!$O$5</f>
        <v>0</v>
      </c>
      <c r="AU617" s="168">
        <f>AU604*Inputs!$O$5</f>
        <v>0</v>
      </c>
      <c r="AV617" s="168">
        <f>AV604*Inputs!$O$5</f>
        <v>0</v>
      </c>
      <c r="AW617" s="168">
        <f>AW604*Inputs!$O$5</f>
        <v>0</v>
      </c>
      <c r="AX617" s="168">
        <f>AX604*Inputs!$O$5</f>
        <v>0</v>
      </c>
      <c r="AY617" s="168">
        <f>AY604*Inputs!$O$5</f>
        <v>0</v>
      </c>
      <c r="AZ617" s="168">
        <f>AZ604*Inputs!$O$5</f>
        <v>0</v>
      </c>
      <c r="BA617" s="168">
        <f>BA604*Inputs!$O$5</f>
        <v>0</v>
      </c>
      <c r="BB617" s="168">
        <f>BB604*Inputs!$O$5</f>
        <v>0</v>
      </c>
      <c r="BC617" s="168">
        <f>BC604*Inputs!$O$5</f>
        <v>0</v>
      </c>
      <c r="BD617" s="168">
        <f>BD604*Inputs!$O$5</f>
        <v>0</v>
      </c>
      <c r="BE617" s="168">
        <f>BE604*Inputs!$O$5</f>
        <v>0</v>
      </c>
      <c r="BF617" s="168">
        <f>BF604*Inputs!$O$5</f>
        <v>0</v>
      </c>
      <c r="BG617" s="168">
        <f>BG604*Inputs!$O$5</f>
        <v>0</v>
      </c>
      <c r="BH617" s="168">
        <f>BH604*Inputs!$O$5</f>
        <v>0</v>
      </c>
      <c r="BI617" s="168">
        <f>BI604*Inputs!$O$5</f>
        <v>0</v>
      </c>
      <c r="BJ617" s="168">
        <f>BJ604*Inputs!$O$5</f>
        <v>0</v>
      </c>
      <c r="BK617" s="168">
        <f>BK604*Inputs!$O$5</f>
        <v>0</v>
      </c>
      <c r="BL617" s="168">
        <f>BL604*Inputs!$O$5</f>
        <v>0</v>
      </c>
      <c r="BM617" s="168">
        <f>BM604*Inputs!$O$5</f>
        <v>0</v>
      </c>
      <c r="BN617" s="168">
        <f>BN604*Inputs!$O$5</f>
        <v>0</v>
      </c>
      <c r="BO617" s="168">
        <f>BO604*Inputs!$O$5</f>
        <v>0</v>
      </c>
      <c r="BP617" s="168">
        <f>BP604*Inputs!$O$5</f>
        <v>0</v>
      </c>
      <c r="BQ617" s="168">
        <f>BQ604*Inputs!$O$5</f>
        <v>0</v>
      </c>
      <c r="BR617" s="168">
        <f>BR604*Inputs!$O$5</f>
        <v>0</v>
      </c>
      <c r="BS617" s="168">
        <f>BS604*Inputs!$O$5</f>
        <v>0</v>
      </c>
    </row>
    <row r="618" spans="2:74">
      <c r="B618" s="4" t="s">
        <v>13</v>
      </c>
      <c r="D618" s="25">
        <f>D605*Inputs!$O$5</f>
        <v>0</v>
      </c>
      <c r="E618" s="25">
        <f>E605*Inputs!$O$5</f>
        <v>4.0528011963895647E-2</v>
      </c>
      <c r="F618" s="25">
        <f>F605*Inputs!$O$5</f>
        <v>4.0528011963895647E-2</v>
      </c>
      <c r="G618" s="25">
        <f>G605*Inputs!$O$5</f>
        <v>4.0528011963895647E-2</v>
      </c>
      <c r="H618" s="25">
        <f>H605*Inputs!$O$5</f>
        <v>4.0528011963895647E-2</v>
      </c>
      <c r="I618" s="25">
        <f>I605*Inputs!$O$5</f>
        <v>4.0528011963895647E-2</v>
      </c>
      <c r="J618" s="25">
        <f>J605*Inputs!$O$5</f>
        <v>0.28612797425461922</v>
      </c>
      <c r="K618" s="25">
        <f>K605*Inputs!$O$5</f>
        <v>0.28612797425461922</v>
      </c>
      <c r="L618" s="25">
        <f>L605*Inputs!$O$5</f>
        <v>0.28612797425461922</v>
      </c>
      <c r="M618" s="25">
        <f>M605*Inputs!$O$5</f>
        <v>0.28612797425461922</v>
      </c>
      <c r="N618" s="168">
        <f>N605*Inputs!$O$5</f>
        <v>0.14306398712730961</v>
      </c>
      <c r="O618" s="168">
        <f>O605*Inputs!$O$5</f>
        <v>0.31686385437666981</v>
      </c>
      <c r="P618" s="168">
        <f>P605*Inputs!$O$5</f>
        <v>0.31686385437666981</v>
      </c>
      <c r="Q618" s="168">
        <f>Q605*Inputs!$O$5</f>
        <v>0.31686385437666981</v>
      </c>
      <c r="R618" s="168">
        <f>R605*Inputs!$O$5</f>
        <v>0.31686385437666981</v>
      </c>
      <c r="S618" s="168">
        <f>S605*Inputs!$O$5</f>
        <v>0.31686385437666981</v>
      </c>
      <c r="T618" s="168">
        <f>T605*Inputs!$O$5</f>
        <v>0.31686385437666981</v>
      </c>
      <c r="U618" s="168">
        <f>U605*Inputs!$O$5</f>
        <v>0.31686385437666981</v>
      </c>
      <c r="V618" s="168">
        <f>V605*Inputs!$O$5</f>
        <v>0.31686385437666981</v>
      </c>
      <c r="W618" s="168">
        <f>W605*Inputs!$O$5</f>
        <v>0.31686385437666981</v>
      </c>
      <c r="X618" s="168">
        <f>X605*Inputs!$O$5</f>
        <v>0.31686385437666981</v>
      </c>
      <c r="Y618" s="168">
        <f>Y605*Inputs!$O$5</f>
        <v>0.31686385437666981</v>
      </c>
      <c r="Z618" s="168">
        <f>Z605*Inputs!$O$5</f>
        <v>0.31686385437666981</v>
      </c>
      <c r="AA618" s="168">
        <f>AA605*Inputs!$O$5</f>
        <v>0.31686385437666981</v>
      </c>
      <c r="AB618" s="168">
        <f>AB605*Inputs!$O$5</f>
        <v>0.31686385437666981</v>
      </c>
      <c r="AC618" s="168">
        <f>AC605*Inputs!$O$5</f>
        <v>0.31686385437666981</v>
      </c>
      <c r="AD618" s="168">
        <f>AD605*Inputs!$O$5</f>
        <v>0.31686385437666981</v>
      </c>
      <c r="AE618" s="168">
        <f>AE605*Inputs!$O$5</f>
        <v>0.31686385437666981</v>
      </c>
      <c r="AF618" s="168">
        <f>AF605*Inputs!$O$5</f>
        <v>0.31686385437666981</v>
      </c>
      <c r="AG618" s="168">
        <f>AG605*Inputs!$O$5</f>
        <v>0.31686385437666981</v>
      </c>
      <c r="AH618" s="168">
        <f>AH605*Inputs!$O$5</f>
        <v>0.31686385437666981</v>
      </c>
      <c r="AI618" s="168">
        <f>AI605*Inputs!$O$5</f>
        <v>0.31686385437666981</v>
      </c>
      <c r="AJ618" s="168">
        <f>AJ605*Inputs!$O$5</f>
        <v>0.31686385437666981</v>
      </c>
      <c r="AK618" s="168">
        <f>AK605*Inputs!$O$5</f>
        <v>0.31686385437666981</v>
      </c>
      <c r="AL618" s="168">
        <f>AL605*Inputs!$O$5</f>
        <v>0.31686385437666981</v>
      </c>
      <c r="AM618" s="168">
        <f>AM605*Inputs!$O$5</f>
        <v>0.31686385437666981</v>
      </c>
      <c r="AN618" s="168">
        <f>AN605*Inputs!$O$5</f>
        <v>0.31686385437666981</v>
      </c>
      <c r="AO618" s="168">
        <f>AO605*Inputs!$O$5</f>
        <v>0.31686385437666981</v>
      </c>
      <c r="AP618" s="168">
        <f>AP605*Inputs!$O$5</f>
        <v>0.31686385437666981</v>
      </c>
      <c r="AQ618" s="168">
        <f>AQ605*Inputs!$O$5</f>
        <v>0.31686385437666981</v>
      </c>
      <c r="AR618" s="168">
        <f>AR605*Inputs!$O$5</f>
        <v>0.31686385437666981</v>
      </c>
      <c r="AS618" s="168">
        <f>AS605*Inputs!$O$5</f>
        <v>0.31686385437666981</v>
      </c>
      <c r="AT618" s="168">
        <f>AT605*Inputs!$O$5</f>
        <v>0.31686385437666981</v>
      </c>
      <c r="AU618" s="168">
        <f>AU605*Inputs!$O$5</f>
        <v>0.31686385437666981</v>
      </c>
      <c r="AV618" s="168">
        <f>AV605*Inputs!$O$5</f>
        <v>0.31686385437666981</v>
      </c>
      <c r="AW618" s="168">
        <f>AW605*Inputs!$O$5</f>
        <v>0.31686385437666981</v>
      </c>
      <c r="AX618" s="168">
        <f>AX605*Inputs!$O$5</f>
        <v>0.31686385437666981</v>
      </c>
      <c r="AY618" s="168">
        <f>AY605*Inputs!$O$5</f>
        <v>0.3158373666709845</v>
      </c>
      <c r="AZ618" s="168">
        <f>AZ605*Inputs!$O$5</f>
        <v>0.27633584241277426</v>
      </c>
      <c r="BA618" s="168">
        <f>BA605*Inputs!$O$5</f>
        <v>0.27633584241277426</v>
      </c>
      <c r="BB618" s="168">
        <f>BB605*Inputs!$O$5</f>
        <v>0.27633584241277426</v>
      </c>
      <c r="BC618" s="168">
        <f>BC605*Inputs!$O$5</f>
        <v>0.27633584241277426</v>
      </c>
      <c r="BD618" s="168">
        <f>BD605*Inputs!$O$5</f>
        <v>0.27633584241277426</v>
      </c>
      <c r="BE618" s="168">
        <f>BE605*Inputs!$O$5</f>
        <v>0.27633584241277426</v>
      </c>
      <c r="BF618" s="168">
        <f>BF605*Inputs!$O$5</f>
        <v>0.13311997075976625</v>
      </c>
      <c r="BG618" s="168">
        <f>BG605*Inputs!$O$5</f>
        <v>3.0735880122050661E-2</v>
      </c>
      <c r="BH618" s="168">
        <f>BH605*Inputs!$O$5</f>
        <v>3.0735880122050661E-2</v>
      </c>
      <c r="BI618" s="168">
        <f>BI605*Inputs!$O$5</f>
        <v>3.0735880122050661E-2</v>
      </c>
      <c r="BJ618" s="168">
        <f>BJ605*Inputs!$O$5</f>
        <v>2.8180910824111595E-2</v>
      </c>
      <c r="BK618" s="168">
        <f>BK605*Inputs!$O$5</f>
        <v>0</v>
      </c>
      <c r="BL618" s="168">
        <f>BL605*Inputs!$O$5</f>
        <v>0</v>
      </c>
      <c r="BM618" s="168">
        <f>BM605*Inputs!$O$5</f>
        <v>0</v>
      </c>
      <c r="BN618" s="168">
        <f>BN605*Inputs!$O$5</f>
        <v>0</v>
      </c>
      <c r="BO618" s="168">
        <f>BO605*Inputs!$O$5</f>
        <v>0</v>
      </c>
      <c r="BP618" s="168">
        <f>BP605*Inputs!$O$5</f>
        <v>0</v>
      </c>
      <c r="BQ618" s="168">
        <f>BQ605*Inputs!$O$5</f>
        <v>0</v>
      </c>
      <c r="BR618" s="168">
        <f>BR605*Inputs!$O$5</f>
        <v>0</v>
      </c>
      <c r="BS618" s="168">
        <f>BS605*Inputs!$O$5</f>
        <v>0</v>
      </c>
    </row>
    <row r="619" spans="2:74">
      <c r="B619" s="4" t="s">
        <v>133</v>
      </c>
      <c r="D619" s="25">
        <f>D606*Inputs!$O$5</f>
        <v>0</v>
      </c>
      <c r="E619" s="25">
        <f>E606*Inputs!$O$5</f>
        <v>0</v>
      </c>
      <c r="F619" s="25">
        <f>F606*Inputs!$O$5</f>
        <v>0</v>
      </c>
      <c r="G619" s="25">
        <f>G606*Inputs!$O$5</f>
        <v>0</v>
      </c>
      <c r="H619" s="25">
        <f>H606*Inputs!$O$5</f>
        <v>0</v>
      </c>
      <c r="I619" s="25">
        <f>I606*Inputs!$O$5</f>
        <v>0</v>
      </c>
      <c r="J619" s="25">
        <f>J606*Inputs!$O$5</f>
        <v>0</v>
      </c>
      <c r="K619" s="25">
        <f>K606*Inputs!$O$5</f>
        <v>0</v>
      </c>
      <c r="L619" s="25">
        <f>L606*Inputs!$O$5</f>
        <v>0</v>
      </c>
      <c r="M619" s="25">
        <f>M606*Inputs!$O$5</f>
        <v>0</v>
      </c>
      <c r="N619" s="168">
        <f>N606*Inputs!$O$5</f>
        <v>0</v>
      </c>
      <c r="O619" s="168">
        <f>O606*Inputs!$O$5</f>
        <v>0</v>
      </c>
      <c r="P619" s="168">
        <f>P606*Inputs!$O$5</f>
        <v>0</v>
      </c>
      <c r="Q619" s="168">
        <f>Q606*Inputs!$O$5</f>
        <v>0</v>
      </c>
      <c r="R619" s="168">
        <f>R606*Inputs!$O$5</f>
        <v>0</v>
      </c>
      <c r="S619" s="168">
        <f>S606*Inputs!$O$5</f>
        <v>0</v>
      </c>
      <c r="T619" s="168">
        <f>T606*Inputs!$O$5</f>
        <v>0</v>
      </c>
      <c r="U619" s="168">
        <f>U606*Inputs!$O$5</f>
        <v>0</v>
      </c>
      <c r="V619" s="168">
        <f>V606*Inputs!$O$5</f>
        <v>0</v>
      </c>
      <c r="W619" s="168">
        <f>W606*Inputs!$O$5</f>
        <v>0</v>
      </c>
      <c r="X619" s="168">
        <f>X606*Inputs!$O$5</f>
        <v>0</v>
      </c>
      <c r="Y619" s="168">
        <f>Y606*Inputs!$O$5</f>
        <v>0</v>
      </c>
      <c r="Z619" s="168">
        <f>Z606*Inputs!$O$5</f>
        <v>0</v>
      </c>
      <c r="AA619" s="168">
        <f>AA606*Inputs!$O$5</f>
        <v>0</v>
      </c>
      <c r="AB619" s="168">
        <f>AB606*Inputs!$O$5</f>
        <v>0</v>
      </c>
      <c r="AC619" s="168">
        <f>AC606*Inputs!$O$5</f>
        <v>0</v>
      </c>
      <c r="AD619" s="168">
        <f>AD606*Inputs!$O$5</f>
        <v>0</v>
      </c>
      <c r="AE619" s="168">
        <f>AE606*Inputs!$O$5</f>
        <v>0</v>
      </c>
      <c r="AF619" s="168">
        <f>AF606*Inputs!$O$5</f>
        <v>0</v>
      </c>
      <c r="AG619" s="168">
        <f>AG606*Inputs!$O$5</f>
        <v>0</v>
      </c>
      <c r="AH619" s="168">
        <f>AH606*Inputs!$O$5</f>
        <v>0</v>
      </c>
      <c r="AI619" s="168">
        <f>AI606*Inputs!$O$5</f>
        <v>0</v>
      </c>
      <c r="AJ619" s="168">
        <f>AJ606*Inputs!$O$5</f>
        <v>0</v>
      </c>
      <c r="AK619" s="168">
        <f>AK606*Inputs!$O$5</f>
        <v>0</v>
      </c>
      <c r="AL619" s="168">
        <f>AL606*Inputs!$O$5</f>
        <v>0</v>
      </c>
      <c r="AM619" s="168">
        <f>AM606*Inputs!$O$5</f>
        <v>0</v>
      </c>
      <c r="AN619" s="168">
        <f>AN606*Inputs!$O$5</f>
        <v>0</v>
      </c>
      <c r="AO619" s="168">
        <f>AO606*Inputs!$O$5</f>
        <v>0</v>
      </c>
      <c r="AP619" s="168">
        <f>AP606*Inputs!$O$5</f>
        <v>0</v>
      </c>
      <c r="AQ619" s="168">
        <f>AQ606*Inputs!$O$5</f>
        <v>0</v>
      </c>
      <c r="AR619" s="168">
        <f>AR606*Inputs!$O$5</f>
        <v>0</v>
      </c>
      <c r="AS619" s="168">
        <f>AS606*Inputs!$O$5</f>
        <v>0</v>
      </c>
      <c r="AT619" s="168">
        <f>AT606*Inputs!$O$5</f>
        <v>0</v>
      </c>
      <c r="AU619" s="168">
        <f>AU606*Inputs!$O$5</f>
        <v>0</v>
      </c>
      <c r="AV619" s="168">
        <f>AV606*Inputs!$O$5</f>
        <v>0</v>
      </c>
      <c r="AW619" s="168">
        <f>AW606*Inputs!$O$5</f>
        <v>0</v>
      </c>
      <c r="AX619" s="168">
        <f>AX606*Inputs!$O$5</f>
        <v>0</v>
      </c>
      <c r="AY619" s="168">
        <f>AY606*Inputs!$O$5</f>
        <v>0</v>
      </c>
      <c r="AZ619" s="168">
        <f>AZ606*Inputs!$O$5</f>
        <v>0</v>
      </c>
      <c r="BA619" s="168">
        <f>BA606*Inputs!$O$5</f>
        <v>0</v>
      </c>
      <c r="BB619" s="168">
        <f>BB606*Inputs!$O$5</f>
        <v>0</v>
      </c>
      <c r="BC619" s="168">
        <f>BC606*Inputs!$O$5</f>
        <v>0</v>
      </c>
      <c r="BD619" s="168">
        <f>BD606*Inputs!$O$5</f>
        <v>0</v>
      </c>
      <c r="BE619" s="168">
        <f>BE606*Inputs!$O$5</f>
        <v>0</v>
      </c>
      <c r="BF619" s="168">
        <f>BF606*Inputs!$O$5</f>
        <v>0</v>
      </c>
      <c r="BG619" s="168">
        <f>BG606*Inputs!$O$5</f>
        <v>0</v>
      </c>
      <c r="BH619" s="168">
        <f>BH606*Inputs!$O$5</f>
        <v>0</v>
      </c>
      <c r="BI619" s="168">
        <f>BI606*Inputs!$O$5</f>
        <v>0</v>
      </c>
      <c r="BJ619" s="168">
        <f>BJ606*Inputs!$O$5</f>
        <v>0</v>
      </c>
      <c r="BK619" s="168">
        <f>BK606*Inputs!$O$5</f>
        <v>0</v>
      </c>
      <c r="BL619" s="168">
        <f>BL606*Inputs!$O$5</f>
        <v>0</v>
      </c>
      <c r="BM619" s="168">
        <f>BM606*Inputs!$O$5</f>
        <v>0</v>
      </c>
      <c r="BN619" s="168">
        <f>BN606*Inputs!$O$5</f>
        <v>0</v>
      </c>
      <c r="BO619" s="168">
        <f>BO606*Inputs!$O$5</f>
        <v>0</v>
      </c>
      <c r="BP619" s="168">
        <f>BP606*Inputs!$O$5</f>
        <v>0</v>
      </c>
      <c r="BQ619" s="168">
        <f>BQ606*Inputs!$O$5</f>
        <v>0</v>
      </c>
      <c r="BR619" s="168">
        <f>BR606*Inputs!$O$5</f>
        <v>0</v>
      </c>
      <c r="BS619" s="168">
        <f>BS606*Inputs!$O$5</f>
        <v>0</v>
      </c>
    </row>
    <row r="620" spans="2:74">
      <c r="B620" t="s">
        <v>166</v>
      </c>
      <c r="D620" s="7">
        <f t="shared" ref="D620:F620" si="373">SUM(D610:D619)</f>
        <v>178.45729617026316</v>
      </c>
      <c r="E620" s="7">
        <f t="shared" si="373"/>
        <v>134.37307420312018</v>
      </c>
      <c r="F620" s="7">
        <f t="shared" si="373"/>
        <v>153.94203816789644</v>
      </c>
      <c r="G620" s="7">
        <f>SUM(G610:G619)</f>
        <v>157.91925179476988</v>
      </c>
      <c r="H620" s="7">
        <f t="shared" ref="H620:BP620" si="374">SUM(H610:H619)</f>
        <v>160.41874790622043</v>
      </c>
      <c r="I620" s="7">
        <f t="shared" si="374"/>
        <v>142.11770257613006</v>
      </c>
      <c r="J620" s="7">
        <f t="shared" si="374"/>
        <v>168.94240232392787</v>
      </c>
      <c r="K620" s="7">
        <f t="shared" si="374"/>
        <v>173.5194743195789</v>
      </c>
      <c r="L620" s="7">
        <f t="shared" si="374"/>
        <v>178.24014269871515</v>
      </c>
      <c r="M620" s="7">
        <f t="shared" si="374"/>
        <v>186.29700932789254</v>
      </c>
      <c r="N620" s="7">
        <f t="shared" si="374"/>
        <v>100.31264002963077</v>
      </c>
      <c r="O620" s="7">
        <f t="shared" si="374"/>
        <v>208.8517845842716</v>
      </c>
      <c r="P620" s="7">
        <f t="shared" si="374"/>
        <v>198.84599244584885</v>
      </c>
      <c r="Q620" s="7">
        <f t="shared" si="374"/>
        <v>188.84514374101624</v>
      </c>
      <c r="R620" s="7">
        <f t="shared" si="374"/>
        <v>179.98672795573844</v>
      </c>
      <c r="S620" s="7">
        <f t="shared" si="374"/>
        <v>169.09320929535141</v>
      </c>
      <c r="T620" s="7">
        <f t="shared" si="374"/>
        <v>151.39968020497446</v>
      </c>
      <c r="U620" s="7">
        <f t="shared" si="374"/>
        <v>149.88773576765976</v>
      </c>
      <c r="V620" s="7">
        <f t="shared" si="374"/>
        <v>147.55544229313949</v>
      </c>
      <c r="W620" s="7">
        <f t="shared" si="374"/>
        <v>144.5598075325469</v>
      </c>
      <c r="X620" s="7">
        <f t="shared" si="374"/>
        <v>140.83724704541206</v>
      </c>
      <c r="Y620" s="7">
        <f t="shared" si="374"/>
        <v>137.22603422161947</v>
      </c>
      <c r="Z620" s="7">
        <f t="shared" si="374"/>
        <v>137.28966465654895</v>
      </c>
      <c r="AA620" s="7">
        <f t="shared" si="374"/>
        <v>137.44589958578297</v>
      </c>
      <c r="AB620" s="7">
        <f t="shared" si="374"/>
        <v>137.83160171914034</v>
      </c>
      <c r="AC620" s="7">
        <f t="shared" si="374"/>
        <v>138.06575609636087</v>
      </c>
      <c r="AD620" s="7">
        <f t="shared" si="374"/>
        <v>138.15607366672242</v>
      </c>
      <c r="AE620" s="7">
        <f t="shared" si="374"/>
        <v>138.30872962381378</v>
      </c>
      <c r="AF620" s="7">
        <f t="shared" si="374"/>
        <v>138.64878278648885</v>
      </c>
      <c r="AG620" s="7">
        <f t="shared" si="374"/>
        <v>95.841505944451683</v>
      </c>
      <c r="AH620" s="7">
        <f t="shared" si="374"/>
        <v>63.231607257147424</v>
      </c>
      <c r="AI620" s="7">
        <f t="shared" si="374"/>
        <v>62.764829855221272</v>
      </c>
      <c r="AJ620" s="7">
        <f t="shared" si="374"/>
        <v>62.948541033341492</v>
      </c>
      <c r="AK620" s="7">
        <f t="shared" si="374"/>
        <v>63.070025479644343</v>
      </c>
      <c r="AL620" s="7">
        <f t="shared" si="374"/>
        <v>62.667179943293007</v>
      </c>
      <c r="AM620" s="7">
        <f t="shared" si="374"/>
        <v>62.267730467475268</v>
      </c>
      <c r="AN620" s="7">
        <f t="shared" si="374"/>
        <v>62.267730467475268</v>
      </c>
      <c r="AO620" s="7">
        <f t="shared" si="374"/>
        <v>62.267730467475268</v>
      </c>
      <c r="AP620" s="7">
        <f t="shared" si="374"/>
        <v>62.267730467475268</v>
      </c>
      <c r="AQ620" s="7">
        <f t="shared" si="374"/>
        <v>62.267730467475268</v>
      </c>
      <c r="AR620" s="7">
        <f t="shared" si="374"/>
        <v>62.267730467475268</v>
      </c>
      <c r="AS620" s="7">
        <f t="shared" si="374"/>
        <v>62.267730467475268</v>
      </c>
      <c r="AT620" s="7">
        <f t="shared" si="374"/>
        <v>62.267730467475268</v>
      </c>
      <c r="AU620" s="7">
        <f t="shared" si="374"/>
        <v>62.267730467475268</v>
      </c>
      <c r="AV620" s="7">
        <f t="shared" si="374"/>
        <v>62.267730467475268</v>
      </c>
      <c r="AW620" s="7">
        <f t="shared" si="374"/>
        <v>62.267730467475268</v>
      </c>
      <c r="AX620" s="7">
        <f t="shared" si="374"/>
        <v>62.015034524533</v>
      </c>
      <c r="AY620" s="7">
        <f t="shared" si="374"/>
        <v>61.181101744147639</v>
      </c>
      <c r="AZ620" s="7">
        <f t="shared" si="374"/>
        <v>59.786132036013392</v>
      </c>
      <c r="BA620" s="7">
        <f t="shared" si="374"/>
        <v>58.329380241727883</v>
      </c>
      <c r="BB620" s="7">
        <f t="shared" si="374"/>
        <v>57.686312969223458</v>
      </c>
      <c r="BC620" s="7">
        <f t="shared" si="374"/>
        <v>55.094495685737854</v>
      </c>
      <c r="BD620" s="7">
        <f t="shared" si="374"/>
        <v>49.702529061989431</v>
      </c>
      <c r="BE620" s="7">
        <f t="shared" si="374"/>
        <v>43.701521799902814</v>
      </c>
      <c r="BF620" s="7">
        <f t="shared" si="374"/>
        <v>36.61450592913053</v>
      </c>
      <c r="BG620" s="7">
        <f t="shared" si="374"/>
        <v>29.265931449566654</v>
      </c>
      <c r="BH620" s="7">
        <f t="shared" si="374"/>
        <v>22.557526990153672</v>
      </c>
      <c r="BI620" s="7">
        <f t="shared" si="374"/>
        <v>17.556893879140208</v>
      </c>
      <c r="BJ620" s="7">
        <f t="shared" si="374"/>
        <v>12.4647587749162</v>
      </c>
      <c r="BK620" s="7">
        <f t="shared" si="374"/>
        <v>7.6750328827512888</v>
      </c>
      <c r="BL620" s="7">
        <f t="shared" si="374"/>
        <v>3.7590242466469679</v>
      </c>
      <c r="BM620" s="7">
        <f t="shared" si="374"/>
        <v>-1.0613474306258596E-13</v>
      </c>
      <c r="BN620" s="7">
        <f t="shared" si="374"/>
        <v>0</v>
      </c>
      <c r="BO620" s="7">
        <f t="shared" si="374"/>
        <v>0</v>
      </c>
      <c r="BP620" s="7">
        <f t="shared" si="374"/>
        <v>0</v>
      </c>
      <c r="BQ620" s="7">
        <f t="shared" ref="BQ620:BS620" si="375">SUM(BQ610:BQ619)</f>
        <v>0</v>
      </c>
      <c r="BR620" s="7">
        <f t="shared" si="375"/>
        <v>0</v>
      </c>
      <c r="BS620" s="7">
        <f t="shared" si="375"/>
        <v>0</v>
      </c>
    </row>
    <row r="621" spans="2:74">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row>
    <row r="622" spans="2:74">
      <c r="I622" s="7"/>
      <c r="J622" s="7"/>
      <c r="K622" s="7"/>
      <c r="L622" s="7"/>
      <c r="M622" s="7"/>
      <c r="N622" s="7"/>
      <c r="O622" s="7"/>
      <c r="P622" s="7"/>
      <c r="Q622" s="7"/>
      <c r="R622" s="7"/>
    </row>
    <row r="623" spans="2:74">
      <c r="I623" s="7"/>
      <c r="J623" s="7"/>
      <c r="K623" s="7"/>
      <c r="L623" s="7"/>
      <c r="M623" s="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7"/>
      <c r="BV623" s="16"/>
    </row>
    <row r="624" spans="2:74">
      <c r="I624" s="7"/>
      <c r="J624" s="7"/>
      <c r="K624" s="7"/>
      <c r="L624" s="7"/>
      <c r="M624" s="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7"/>
      <c r="BV624" s="16"/>
    </row>
    <row r="625" spans="15:74">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7"/>
      <c r="BV625" s="16"/>
    </row>
    <row r="626" spans="15:74">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7"/>
      <c r="BV626" s="16"/>
    </row>
    <row r="627" spans="15:74">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7"/>
      <c r="BV627" s="16"/>
    </row>
    <row r="628" spans="15:74">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7"/>
      <c r="BV628" s="16"/>
    </row>
    <row r="629" spans="15:74">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7"/>
      <c r="BV629" s="16"/>
    </row>
    <row r="630" spans="15:74">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7"/>
      <c r="BV630" s="16"/>
    </row>
    <row r="631" spans="15:74">
      <c r="BT631" s="7"/>
      <c r="BV631" s="16"/>
    </row>
    <row r="632" spans="15:74">
      <c r="O632" s="17"/>
      <c r="P632" s="140"/>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7"/>
      <c r="BV632" s="16"/>
    </row>
    <row r="633" spans="15:74">
      <c r="O633" s="17"/>
      <c r="P633" s="140"/>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7"/>
      <c r="BV633" s="16"/>
    </row>
    <row r="634" spans="15:74">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7"/>
    </row>
    <row r="636" spans="15:74">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7"/>
    </row>
    <row r="637" spans="15:74">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7"/>
    </row>
    <row r="638" spans="15:74">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7"/>
    </row>
    <row r="639" spans="15:74">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7"/>
    </row>
    <row r="640" spans="15:74">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7"/>
    </row>
    <row r="641" spans="15:72">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7"/>
    </row>
    <row r="642" spans="15:72">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7"/>
    </row>
    <row r="643" spans="15:72">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7"/>
    </row>
    <row r="644" spans="15:72">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7"/>
    </row>
    <row r="645" spans="15:72">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7"/>
    </row>
    <row r="646" spans="15:72">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7"/>
    </row>
  </sheetData>
  <autoFilter ref="A2:BQ624"/>
  <mergeCells count="1">
    <mergeCell ref="M1:N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9"/>
  <sheetViews>
    <sheetView zoomScale="85" zoomScaleNormal="85" workbookViewId="0">
      <pane xSplit="2" ySplit="3" topLeftCell="C67" activePane="bottomRight" state="frozen"/>
      <selection pane="topRight" activeCell="C1" sqref="C1"/>
      <selection pane="bottomLeft" activeCell="A4" sqref="A4"/>
      <selection pane="bottomRight" activeCell="H62" sqref="H62"/>
    </sheetView>
  </sheetViews>
  <sheetFormatPr defaultRowHeight="15"/>
  <cols>
    <col min="1" max="1" width="5.140625" customWidth="1"/>
    <col min="2" max="2" width="53.28515625" customWidth="1"/>
  </cols>
  <sheetData>
    <row r="1" spans="1:52">
      <c r="H1" s="324" t="s">
        <v>177</v>
      </c>
      <c r="I1" s="324"/>
    </row>
    <row r="2" spans="1:52">
      <c r="B2"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2">
      <c r="B3" t="s">
        <v>149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5" spans="1:52">
      <c r="B5" s="149" t="s">
        <v>159</v>
      </c>
    </row>
    <row r="6" spans="1:52">
      <c r="B6" s="148"/>
      <c r="I6">
        <v>1</v>
      </c>
      <c r="J6">
        <v>2</v>
      </c>
      <c r="K6">
        <v>3</v>
      </c>
      <c r="L6">
        <v>4</v>
      </c>
      <c r="M6">
        <v>5</v>
      </c>
      <c r="N6">
        <v>6</v>
      </c>
      <c r="O6">
        <v>7</v>
      </c>
      <c r="P6">
        <v>8</v>
      </c>
      <c r="Q6">
        <v>9</v>
      </c>
      <c r="R6">
        <v>10</v>
      </c>
      <c r="S6">
        <v>11</v>
      </c>
      <c r="T6">
        <v>12</v>
      </c>
      <c r="U6">
        <v>13</v>
      </c>
      <c r="V6">
        <v>14</v>
      </c>
      <c r="W6">
        <v>15</v>
      </c>
      <c r="X6">
        <v>16</v>
      </c>
      <c r="Y6">
        <v>17</v>
      </c>
      <c r="Z6">
        <v>18</v>
      </c>
      <c r="AA6">
        <v>19</v>
      </c>
      <c r="AB6">
        <v>20</v>
      </c>
      <c r="AC6">
        <v>21</v>
      </c>
      <c r="AD6">
        <v>22</v>
      </c>
      <c r="AE6">
        <v>23</v>
      </c>
      <c r="AF6">
        <v>24</v>
      </c>
      <c r="AG6">
        <v>25</v>
      </c>
      <c r="AH6">
        <v>26</v>
      </c>
      <c r="AI6">
        <v>27</v>
      </c>
      <c r="AJ6">
        <v>28</v>
      </c>
      <c r="AK6">
        <v>29</v>
      </c>
      <c r="AL6">
        <v>30</v>
      </c>
      <c r="AM6">
        <v>31</v>
      </c>
      <c r="AN6">
        <v>32</v>
      </c>
      <c r="AO6">
        <v>33</v>
      </c>
      <c r="AP6">
        <v>34</v>
      </c>
      <c r="AQ6">
        <v>35</v>
      </c>
      <c r="AR6">
        <v>36</v>
      </c>
      <c r="AS6">
        <v>37</v>
      </c>
      <c r="AT6">
        <v>38</v>
      </c>
      <c r="AU6">
        <v>39</v>
      </c>
      <c r="AV6">
        <v>40</v>
      </c>
      <c r="AW6">
        <v>41</v>
      </c>
      <c r="AX6">
        <v>42</v>
      </c>
      <c r="AY6">
        <v>43</v>
      </c>
      <c r="AZ6">
        <v>44</v>
      </c>
    </row>
    <row r="7" spans="1:52" s="4" customFormat="1">
      <c r="A7"/>
      <c r="B7" s="135" t="s">
        <v>152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row>
    <row r="9" spans="1:52">
      <c r="B9" t="s">
        <v>142</v>
      </c>
      <c r="C9" s="1">
        <v>2016</v>
      </c>
      <c r="D9" s="1">
        <v>2017</v>
      </c>
      <c r="E9" s="1">
        <v>2018</v>
      </c>
      <c r="F9" s="1">
        <v>2019</v>
      </c>
      <c r="G9" s="1">
        <v>2020</v>
      </c>
      <c r="H9" s="182">
        <v>44348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2">
      <c r="B10" s="14" t="s">
        <v>153</v>
      </c>
      <c r="G10" s="16"/>
      <c r="H10" s="317"/>
    </row>
    <row r="11" spans="1:52">
      <c r="B11" s="154" t="s">
        <v>158</v>
      </c>
      <c r="G11" s="23"/>
      <c r="H11" s="313"/>
    </row>
    <row r="12" spans="1:52">
      <c r="B12" t="s">
        <v>52</v>
      </c>
      <c r="G12" s="16">
        <f>SUM(G10:G11)</f>
        <v>0</v>
      </c>
      <c r="H12" s="314"/>
    </row>
    <row r="13" spans="1:52">
      <c r="G13" s="16"/>
    </row>
    <row r="14" spans="1:52">
      <c r="B14" t="s">
        <v>150</v>
      </c>
      <c r="C14" s="1">
        <v>2016</v>
      </c>
      <c r="D14" s="1">
        <v>2017</v>
      </c>
      <c r="E14" s="1">
        <v>2018</v>
      </c>
      <c r="F14" s="1">
        <v>2019</v>
      </c>
      <c r="G14" s="1">
        <v>2020</v>
      </c>
      <c r="H14" s="182">
        <v>44348</v>
      </c>
    </row>
    <row r="15" spans="1:52">
      <c r="B15" s="14" t="s">
        <v>153</v>
      </c>
      <c r="G15" s="125"/>
      <c r="H15" s="315"/>
    </row>
    <row r="16" spans="1:52">
      <c r="B16" s="154" t="s">
        <v>158</v>
      </c>
      <c r="G16" s="16"/>
      <c r="H16" s="315"/>
    </row>
    <row r="18" spans="2:54">
      <c r="B18" t="s">
        <v>151</v>
      </c>
      <c r="C18" s="1">
        <v>2016</v>
      </c>
      <c r="D18" s="1">
        <v>2017</v>
      </c>
      <c r="E18" s="1">
        <v>2018</v>
      </c>
      <c r="F18" s="1">
        <v>2019</v>
      </c>
      <c r="G18" s="1">
        <v>2020</v>
      </c>
      <c r="H18" s="1">
        <v>2021</v>
      </c>
      <c r="I18" s="1">
        <v>2022</v>
      </c>
      <c r="J18" s="1">
        <v>2023</v>
      </c>
      <c r="K18" s="1">
        <v>2024</v>
      </c>
      <c r="L18" s="1">
        <v>2025</v>
      </c>
      <c r="M18" s="1">
        <v>2026</v>
      </c>
      <c r="N18" s="1">
        <v>2027</v>
      </c>
      <c r="O18" s="1">
        <v>2028</v>
      </c>
      <c r="P18" s="1">
        <v>2029</v>
      </c>
      <c r="Q18" s="1">
        <v>2030</v>
      </c>
      <c r="R18" s="1">
        <v>2031</v>
      </c>
      <c r="S18" s="1">
        <v>2032</v>
      </c>
      <c r="T18" s="1">
        <v>2033</v>
      </c>
      <c r="U18" s="1">
        <v>2034</v>
      </c>
      <c r="V18" s="1">
        <v>2035</v>
      </c>
      <c r="W18" s="1">
        <v>2036</v>
      </c>
      <c r="X18" s="1">
        <v>2037</v>
      </c>
      <c r="Y18" s="1">
        <v>2038</v>
      </c>
      <c r="Z18" s="1">
        <v>2039</v>
      </c>
      <c r="AA18" s="1">
        <v>2040</v>
      </c>
      <c r="AB18" s="1">
        <v>2041</v>
      </c>
      <c r="AC18" s="1">
        <v>2042</v>
      </c>
      <c r="AD18" s="1">
        <v>2043</v>
      </c>
      <c r="AE18" s="1">
        <v>2044</v>
      </c>
      <c r="AF18" s="1">
        <v>2045</v>
      </c>
      <c r="AG18" s="1">
        <v>2046</v>
      </c>
      <c r="AH18" s="1">
        <v>2047</v>
      </c>
      <c r="AI18" s="1">
        <v>2048</v>
      </c>
      <c r="AJ18" s="1">
        <v>2049</v>
      </c>
      <c r="AK18" s="1">
        <v>2050</v>
      </c>
      <c r="AL18" s="1">
        <v>2051</v>
      </c>
      <c r="AM18" s="1">
        <v>2052</v>
      </c>
      <c r="AN18" s="1">
        <v>2053</v>
      </c>
      <c r="AO18" s="1">
        <v>2054</v>
      </c>
      <c r="AP18" s="1">
        <v>2055</v>
      </c>
      <c r="AQ18" s="1">
        <v>2056</v>
      </c>
      <c r="AR18" s="1">
        <v>2057</v>
      </c>
      <c r="AS18" s="1">
        <v>2058</v>
      </c>
      <c r="AT18" s="1">
        <v>2059</v>
      </c>
      <c r="AU18" s="1">
        <v>2060</v>
      </c>
      <c r="AV18" s="1">
        <v>2061</v>
      </c>
      <c r="AW18" s="1">
        <v>2062</v>
      </c>
      <c r="AX18" s="1">
        <v>2063</v>
      </c>
      <c r="AY18" s="1">
        <v>2064</v>
      </c>
      <c r="AZ18" s="256">
        <v>2065</v>
      </c>
      <c r="BA18" s="256">
        <v>2066</v>
      </c>
      <c r="BB18" s="256">
        <v>2067</v>
      </c>
    </row>
    <row r="19" spans="2:54">
      <c r="B19" s="14" t="s">
        <v>156</v>
      </c>
      <c r="H19" s="147"/>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row>
    <row r="20" spans="2:54">
      <c r="B20" s="14" t="s">
        <v>157</v>
      </c>
      <c r="H20" s="18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row>
    <row r="21" spans="2:54">
      <c r="B21" t="s">
        <v>52</v>
      </c>
      <c r="H21" s="16">
        <f>SUM(H19:H20)</f>
        <v>0</v>
      </c>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row>
    <row r="23" spans="2:54">
      <c r="B23" s="135" t="s">
        <v>7</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row>
    <row r="25" spans="2:54">
      <c r="B25" t="s">
        <v>142</v>
      </c>
      <c r="C25" s="1">
        <v>2016</v>
      </c>
      <c r="D25" s="1">
        <v>2017</v>
      </c>
      <c r="E25" s="1">
        <v>2018</v>
      </c>
      <c r="F25" s="1">
        <v>2019</v>
      </c>
      <c r="G25" s="1">
        <v>2020</v>
      </c>
      <c r="H25" s="182">
        <v>44348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2:54">
      <c r="B26" s="14" t="s">
        <v>154</v>
      </c>
      <c r="G26" s="125"/>
      <c r="H26" s="314"/>
    </row>
    <row r="27" spans="2:54">
      <c r="B27" s="155" t="s">
        <v>158</v>
      </c>
      <c r="G27" s="23"/>
      <c r="H27" s="314"/>
    </row>
    <row r="28" spans="2:54">
      <c r="B28" t="s">
        <v>52</v>
      </c>
      <c r="G28" s="16">
        <f>SUM(G26:G27)</f>
        <v>0</v>
      </c>
      <c r="H28" s="314"/>
    </row>
    <row r="29" spans="2:54">
      <c r="G29" s="16"/>
    </row>
    <row r="30" spans="2:54">
      <c r="B30" t="s">
        <v>150</v>
      </c>
      <c r="C30" s="1">
        <v>2016</v>
      </c>
      <c r="D30" s="1">
        <v>2017</v>
      </c>
      <c r="E30" s="1">
        <v>2018</v>
      </c>
      <c r="F30" s="1">
        <v>2019</v>
      </c>
      <c r="G30" s="1">
        <v>2020</v>
      </c>
      <c r="H30" s="182">
        <v>44348</v>
      </c>
    </row>
    <row r="31" spans="2:54">
      <c r="B31" s="14" t="s">
        <v>154</v>
      </c>
      <c r="G31" s="125"/>
      <c r="H31" s="315"/>
    </row>
    <row r="32" spans="2:54">
      <c r="B32" s="155" t="s">
        <v>158</v>
      </c>
      <c r="G32" s="125"/>
      <c r="H32" s="315"/>
    </row>
    <row r="33" spans="2:54">
      <c r="G33" s="125"/>
    </row>
    <row r="34" spans="2:54">
      <c r="B34" t="s">
        <v>151</v>
      </c>
      <c r="C34" s="1">
        <v>2016</v>
      </c>
      <c r="D34" s="1">
        <v>2017</v>
      </c>
      <c r="E34" s="1">
        <v>2018</v>
      </c>
      <c r="F34" s="1">
        <v>2019</v>
      </c>
      <c r="G34" s="22">
        <v>2020</v>
      </c>
      <c r="H34" s="1">
        <v>2021</v>
      </c>
      <c r="I34" s="1">
        <v>2022</v>
      </c>
      <c r="J34" s="1">
        <v>2023</v>
      </c>
      <c r="K34" s="1">
        <v>2024</v>
      </c>
      <c r="L34" s="1">
        <v>2025</v>
      </c>
      <c r="M34" s="1">
        <v>2026</v>
      </c>
      <c r="N34" s="1">
        <v>2027</v>
      </c>
      <c r="O34" s="1">
        <v>2028</v>
      </c>
      <c r="P34" s="1">
        <v>2029</v>
      </c>
      <c r="Q34" s="1">
        <v>2030</v>
      </c>
      <c r="R34" s="1">
        <v>2031</v>
      </c>
      <c r="S34" s="1">
        <v>2032</v>
      </c>
      <c r="T34" s="1">
        <v>2033</v>
      </c>
      <c r="U34" s="1">
        <v>2034</v>
      </c>
      <c r="V34" s="1">
        <v>2035</v>
      </c>
      <c r="W34" s="1">
        <v>2036</v>
      </c>
      <c r="X34" s="1">
        <v>2037</v>
      </c>
      <c r="Y34" s="1">
        <v>2038</v>
      </c>
      <c r="Z34" s="1">
        <v>2039</v>
      </c>
      <c r="AA34" s="1">
        <v>2040</v>
      </c>
      <c r="AB34" s="1">
        <v>2041</v>
      </c>
      <c r="AC34" s="1">
        <v>2042</v>
      </c>
      <c r="AD34" s="1">
        <v>2043</v>
      </c>
      <c r="AE34" s="1">
        <v>2044</v>
      </c>
      <c r="AF34" s="1">
        <v>2045</v>
      </c>
      <c r="AG34" s="1">
        <v>2046</v>
      </c>
      <c r="AH34" s="1">
        <v>2047</v>
      </c>
      <c r="AI34" s="1">
        <v>2048</v>
      </c>
      <c r="AJ34" s="1">
        <v>2049</v>
      </c>
      <c r="AK34" s="1">
        <v>2050</v>
      </c>
      <c r="AL34" s="1">
        <v>2051</v>
      </c>
      <c r="AM34" s="1">
        <v>2052</v>
      </c>
      <c r="AN34" s="1">
        <v>2053</v>
      </c>
      <c r="AO34" s="1">
        <v>2054</v>
      </c>
      <c r="AP34" s="1">
        <v>2055</v>
      </c>
      <c r="AQ34" s="1">
        <v>2056</v>
      </c>
      <c r="AR34" s="1">
        <v>2057</v>
      </c>
      <c r="AS34" s="1">
        <v>2058</v>
      </c>
      <c r="AT34" s="1">
        <v>2059</v>
      </c>
      <c r="AU34" s="1">
        <v>2060</v>
      </c>
      <c r="AV34" s="1">
        <v>2061</v>
      </c>
      <c r="AW34" s="1">
        <v>2062</v>
      </c>
      <c r="AX34" s="1">
        <v>2063</v>
      </c>
      <c r="AY34" s="1">
        <v>2064</v>
      </c>
      <c r="AZ34" s="256">
        <v>2065</v>
      </c>
      <c r="BA34" s="256">
        <v>2066</v>
      </c>
      <c r="BB34" s="256">
        <v>2067</v>
      </c>
    </row>
    <row r="35" spans="2:54">
      <c r="B35" s="14" t="s">
        <v>156</v>
      </c>
      <c r="G35" s="4"/>
      <c r="H35" s="147"/>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2"/>
      <c r="AQ35" s="312"/>
      <c r="AR35" s="312"/>
      <c r="AS35" s="312"/>
      <c r="AT35" s="312"/>
      <c r="AU35" s="312"/>
      <c r="AV35" s="312"/>
      <c r="AW35" s="312"/>
      <c r="AX35" s="312"/>
      <c r="AY35" s="312"/>
      <c r="AZ35" s="312"/>
      <c r="BA35" s="312"/>
      <c r="BB35" s="312"/>
    </row>
    <row r="36" spans="2:54">
      <c r="B36" s="14" t="s">
        <v>157</v>
      </c>
      <c r="G36" s="4"/>
      <c r="H36" s="181"/>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2"/>
      <c r="BA36" s="312"/>
      <c r="BB36" s="312"/>
    </row>
    <row r="37" spans="2:54">
      <c r="B37" s="14"/>
      <c r="G37" s="4"/>
      <c r="H37" s="152">
        <f>SUM(H35:H36)</f>
        <v>0</v>
      </c>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row>
    <row r="38" spans="2:54">
      <c r="B38" s="14"/>
      <c r="G38" s="4"/>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row>
    <row r="39" spans="2:54">
      <c r="B39" t="s">
        <v>142</v>
      </c>
      <c r="C39" s="1">
        <v>2016</v>
      </c>
      <c r="D39" s="1">
        <v>2017</v>
      </c>
      <c r="E39" s="1">
        <v>2018</v>
      </c>
      <c r="F39" s="1">
        <v>2019</v>
      </c>
      <c r="G39" s="22">
        <v>2020</v>
      </c>
      <c r="H39" s="182">
        <v>44348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2:54">
      <c r="B40" s="14" t="s">
        <v>155</v>
      </c>
      <c r="G40" s="125"/>
      <c r="H40" s="314"/>
    </row>
    <row r="41" spans="2:54">
      <c r="B41" s="153" t="s">
        <v>158</v>
      </c>
      <c r="G41" s="159"/>
      <c r="H41" s="314"/>
    </row>
    <row r="42" spans="2:54">
      <c r="B42" t="s">
        <v>52</v>
      </c>
      <c r="G42" s="125">
        <f>SUM(G40:G41)</f>
        <v>0</v>
      </c>
      <c r="H42" s="314"/>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row>
    <row r="43" spans="2:54">
      <c r="G43" s="125"/>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row>
    <row r="44" spans="2:54">
      <c r="B44" t="s">
        <v>150</v>
      </c>
      <c r="C44" s="1">
        <v>2016</v>
      </c>
      <c r="D44" s="1">
        <v>2017</v>
      </c>
      <c r="E44" s="1">
        <v>2018</v>
      </c>
      <c r="F44" s="1">
        <v>2019</v>
      </c>
      <c r="G44" s="22">
        <v>2020</v>
      </c>
      <c r="H44" s="182">
        <v>44348</v>
      </c>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row>
    <row r="45" spans="2:54">
      <c r="B45" s="14" t="s">
        <v>155</v>
      </c>
      <c r="G45" s="125"/>
      <c r="H45" s="315"/>
    </row>
    <row r="46" spans="2:54">
      <c r="B46" s="153" t="s">
        <v>158</v>
      </c>
      <c r="G46" s="16"/>
      <c r="H46" s="315"/>
    </row>
    <row r="47" spans="2:54">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row>
    <row r="48" spans="2:54">
      <c r="B48" t="s">
        <v>151</v>
      </c>
      <c r="C48" s="1">
        <v>2016</v>
      </c>
      <c r="D48" s="1">
        <v>2017</v>
      </c>
      <c r="E48" s="1">
        <v>2018</v>
      </c>
      <c r="F48" s="1">
        <v>2019</v>
      </c>
      <c r="G48" s="1">
        <v>2020</v>
      </c>
      <c r="H48" s="1">
        <v>2021</v>
      </c>
      <c r="I48" s="1">
        <v>2022</v>
      </c>
      <c r="J48" s="1">
        <v>2023</v>
      </c>
      <c r="K48" s="1">
        <v>2024</v>
      </c>
      <c r="L48" s="1">
        <v>2025</v>
      </c>
      <c r="M48" s="1">
        <v>2026</v>
      </c>
      <c r="N48" s="1">
        <v>2027</v>
      </c>
      <c r="O48" s="1">
        <v>2028</v>
      </c>
      <c r="P48" s="1">
        <v>2029</v>
      </c>
      <c r="Q48" s="1">
        <v>2030</v>
      </c>
      <c r="R48" s="1">
        <v>2031</v>
      </c>
      <c r="S48" s="1">
        <v>2032</v>
      </c>
      <c r="T48" s="1">
        <v>2033</v>
      </c>
      <c r="U48" s="1">
        <v>2034</v>
      </c>
      <c r="V48" s="1">
        <v>2035</v>
      </c>
      <c r="W48" s="1">
        <v>2036</v>
      </c>
      <c r="X48" s="1">
        <v>2037</v>
      </c>
      <c r="Y48" s="1">
        <v>2038</v>
      </c>
      <c r="Z48" s="1">
        <v>2039</v>
      </c>
      <c r="AA48" s="1">
        <v>2040</v>
      </c>
      <c r="AB48" s="1">
        <v>2041</v>
      </c>
      <c r="AC48" s="1">
        <v>2042</v>
      </c>
      <c r="AD48" s="1">
        <v>2043</v>
      </c>
      <c r="AE48" s="1">
        <v>2044</v>
      </c>
      <c r="AF48" s="1">
        <v>2045</v>
      </c>
      <c r="AG48" s="1">
        <v>2046</v>
      </c>
      <c r="AH48" s="1">
        <v>2047</v>
      </c>
      <c r="AI48" s="1">
        <v>2048</v>
      </c>
      <c r="AJ48" s="1">
        <v>2049</v>
      </c>
      <c r="AK48" s="1">
        <v>2050</v>
      </c>
      <c r="AL48" s="1">
        <v>2051</v>
      </c>
      <c r="AM48" s="1">
        <v>2052</v>
      </c>
      <c r="AN48" s="1">
        <v>2053</v>
      </c>
      <c r="AO48" s="1">
        <v>2054</v>
      </c>
      <c r="AP48" s="1">
        <v>2055</v>
      </c>
      <c r="AQ48" s="1">
        <v>2056</v>
      </c>
      <c r="AR48" s="1">
        <v>2057</v>
      </c>
      <c r="AS48" s="1">
        <v>2058</v>
      </c>
      <c r="AT48" s="1">
        <v>2059</v>
      </c>
      <c r="AU48" s="1">
        <v>2060</v>
      </c>
      <c r="AV48" s="1">
        <v>2061</v>
      </c>
      <c r="AW48" s="1">
        <v>2062</v>
      </c>
      <c r="AX48" s="1">
        <v>2063</v>
      </c>
      <c r="AY48" s="1">
        <v>2064</v>
      </c>
      <c r="AZ48" s="256">
        <v>2065</v>
      </c>
      <c r="BA48" s="256">
        <v>2066</v>
      </c>
      <c r="BB48" s="256">
        <v>2067</v>
      </c>
    </row>
    <row r="49" spans="2:54">
      <c r="B49" s="14" t="s">
        <v>156</v>
      </c>
      <c r="H49" s="152"/>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2"/>
      <c r="BA49" s="312"/>
      <c r="BB49" s="312"/>
    </row>
    <row r="50" spans="2:54">
      <c r="B50" s="14" t="s">
        <v>157</v>
      </c>
      <c r="H50" s="181"/>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2"/>
      <c r="BB50" s="312"/>
    </row>
    <row r="51" spans="2:54">
      <c r="B51" t="s">
        <v>52</v>
      </c>
      <c r="H51" s="16">
        <f>SUM(H49:H50)</f>
        <v>0</v>
      </c>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row>
    <row r="52" spans="2:54">
      <c r="B52" s="14"/>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row>
    <row r="53" spans="2:54">
      <c r="B53" s="149" t="s">
        <v>160</v>
      </c>
      <c r="H53" s="147">
        <v>-113.49746773085481</v>
      </c>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row>
    <row r="54" spans="2:54">
      <c r="B54" s="148"/>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row>
    <row r="55" spans="2:54">
      <c r="B55" s="135" t="s">
        <v>7</v>
      </c>
      <c r="C55" s="135"/>
      <c r="D55" s="135"/>
      <c r="E55" s="135"/>
      <c r="F55" s="135"/>
      <c r="G55" s="135"/>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row>
    <row r="56" spans="2:54" s="4" customFormat="1"/>
    <row r="57" spans="2:54">
      <c r="B57" t="s">
        <v>142</v>
      </c>
      <c r="C57" s="1">
        <v>2016</v>
      </c>
      <c r="D57" s="1">
        <v>2017</v>
      </c>
      <c r="E57" s="1">
        <v>2018</v>
      </c>
      <c r="F57" s="1">
        <v>2019</v>
      </c>
      <c r="G57" s="1">
        <v>2020</v>
      </c>
      <c r="H57" s="182">
        <v>44348</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4">
      <c r="B58" s="14" t="s">
        <v>86</v>
      </c>
      <c r="C58" s="17">
        <f>-'Accel Depr'!E33/Inputs!J5</f>
        <v>-2.3975089864073982</v>
      </c>
      <c r="D58" s="17"/>
      <c r="E58" s="17"/>
    </row>
    <row r="59" spans="2:54">
      <c r="B59" s="14" t="s">
        <v>126</v>
      </c>
      <c r="C59" s="17"/>
      <c r="D59" s="17"/>
      <c r="E59" s="17">
        <f>-'Accel Depr'!G47/Inputs!L5</f>
        <v>-4.3221430231825613</v>
      </c>
    </row>
    <row r="60" spans="2:54">
      <c r="B60" s="14" t="s">
        <v>137</v>
      </c>
      <c r="C60" s="190"/>
      <c r="D60" s="190"/>
      <c r="E60" s="190">
        <f>-'Accel Depr'!G61/Inputs!L5</f>
        <v>-0.26614982816752436</v>
      </c>
      <c r="F60" s="29"/>
      <c r="G60" s="33"/>
      <c r="H60" s="33">
        <f>-'Accel Depr'!J75/Inputs!O$5</f>
        <v>-2.0378259228076399</v>
      </c>
    </row>
    <row r="61" spans="2:54">
      <c r="B61" s="14" t="s">
        <v>168</v>
      </c>
      <c r="C61" s="146"/>
      <c r="D61" s="146"/>
      <c r="E61" s="146"/>
      <c r="F61" s="12"/>
      <c r="G61" s="23"/>
      <c r="H61" s="23">
        <f>-'Accel Depr'!J86/Inputs!O$5</f>
        <v>-1.1108662974736199</v>
      </c>
    </row>
    <row r="62" spans="2:54">
      <c r="B62" t="s">
        <v>52</v>
      </c>
      <c r="C62" s="17">
        <f>SUM(C58:C61)</f>
        <v>-2.3975089864073982</v>
      </c>
      <c r="D62" s="17">
        <f t="shared" ref="D62:H62" si="0">SUM(D58:D61)</f>
        <v>0</v>
      </c>
      <c r="E62" s="17">
        <f t="shared" si="0"/>
        <v>-4.5882928513500856</v>
      </c>
      <c r="F62" s="17">
        <f t="shared" si="0"/>
        <v>0</v>
      </c>
      <c r="G62" s="17">
        <f t="shared" si="0"/>
        <v>0</v>
      </c>
      <c r="H62" s="147">
        <f t="shared" si="0"/>
        <v>-3.1486922202812595</v>
      </c>
    </row>
    <row r="64" spans="2:54">
      <c r="B64" t="s">
        <v>150</v>
      </c>
      <c r="C64" s="1">
        <v>2016</v>
      </c>
      <c r="D64" s="1">
        <v>2017</v>
      </c>
      <c r="E64" s="1">
        <v>2018</v>
      </c>
      <c r="F64" s="1">
        <v>2019</v>
      </c>
      <c r="G64" s="1">
        <v>2020</v>
      </c>
      <c r="H64" s="182">
        <v>44348</v>
      </c>
    </row>
    <row r="65" spans="2:51">
      <c r="B65" s="14" t="s">
        <v>86</v>
      </c>
      <c r="C65" s="16">
        <f>'Accel Depr'!E28</f>
        <v>17.770370626301954</v>
      </c>
    </row>
    <row r="66" spans="2:51">
      <c r="B66" s="14" t="s">
        <v>126</v>
      </c>
      <c r="E66" s="16">
        <f>'Accel Depr'!G42</f>
        <v>23.831568281099894</v>
      </c>
    </row>
    <row r="67" spans="2:51">
      <c r="B67" s="14" t="s">
        <v>137</v>
      </c>
      <c r="E67" s="16">
        <f>'Accel Depr'!G56</f>
        <v>21.052000471217021</v>
      </c>
      <c r="G67" s="16"/>
      <c r="H67" s="16">
        <f>'Accel Depr'!J70</f>
        <v>22.12415498479989</v>
      </c>
    </row>
    <row r="68" spans="2:51">
      <c r="B68" s="14" t="s">
        <v>168</v>
      </c>
      <c r="H68" s="16">
        <f>'Accel Depr'!J83</f>
        <v>18.552000471217021</v>
      </c>
    </row>
    <row r="70" spans="2:51">
      <c r="B70" t="s">
        <v>143</v>
      </c>
      <c r="C70" s="1">
        <v>2016</v>
      </c>
      <c r="D70" s="1">
        <v>2017</v>
      </c>
      <c r="E70" s="1">
        <v>2018</v>
      </c>
      <c r="F70" s="1">
        <v>2019</v>
      </c>
      <c r="G70" s="1">
        <v>2020</v>
      </c>
      <c r="H70" s="1">
        <v>2021</v>
      </c>
      <c r="I70" s="1">
        <v>2022</v>
      </c>
      <c r="J70" s="1">
        <v>2023</v>
      </c>
      <c r="K70" s="1">
        <v>2024</v>
      </c>
      <c r="L70" s="1">
        <v>2025</v>
      </c>
      <c r="M70" s="1">
        <v>2026</v>
      </c>
      <c r="N70" s="1">
        <v>2027</v>
      </c>
      <c r="O70" s="1">
        <v>2028</v>
      </c>
      <c r="P70" s="1">
        <v>2029</v>
      </c>
      <c r="Q70" s="1">
        <v>2030</v>
      </c>
      <c r="R70" s="1">
        <v>2031</v>
      </c>
      <c r="S70" s="1">
        <v>2032</v>
      </c>
      <c r="T70" s="1">
        <v>2033</v>
      </c>
      <c r="U70" s="1">
        <v>2034</v>
      </c>
      <c r="V70" s="1">
        <v>2035</v>
      </c>
      <c r="W70" s="1">
        <v>2036</v>
      </c>
      <c r="X70" s="1">
        <v>2037</v>
      </c>
      <c r="Y70" s="1">
        <v>2038</v>
      </c>
      <c r="Z70" s="1">
        <v>2039</v>
      </c>
      <c r="AA70" s="1">
        <v>2040</v>
      </c>
      <c r="AB70" s="1">
        <v>2041</v>
      </c>
      <c r="AC70" s="1">
        <v>2042</v>
      </c>
      <c r="AD70" s="1">
        <v>2043</v>
      </c>
      <c r="AE70" s="1">
        <v>2044</v>
      </c>
      <c r="AF70" s="1">
        <v>2045</v>
      </c>
      <c r="AG70" s="1">
        <v>2046</v>
      </c>
      <c r="AH70" s="1">
        <v>2047</v>
      </c>
      <c r="AI70" s="1">
        <v>2048</v>
      </c>
      <c r="AJ70" s="1">
        <v>2049</v>
      </c>
      <c r="AK70" s="1">
        <v>2050</v>
      </c>
      <c r="AL70" s="1">
        <v>2051</v>
      </c>
      <c r="AM70" s="1">
        <v>2052</v>
      </c>
      <c r="AN70" s="1">
        <v>2053</v>
      </c>
      <c r="AO70" s="1">
        <v>2054</v>
      </c>
      <c r="AP70" s="1">
        <v>2055</v>
      </c>
      <c r="AQ70" s="1">
        <v>2056</v>
      </c>
      <c r="AR70" s="1">
        <v>2057</v>
      </c>
      <c r="AS70" s="1">
        <v>2058</v>
      </c>
      <c r="AT70" s="1">
        <v>2059</v>
      </c>
      <c r="AU70" s="1">
        <v>2060</v>
      </c>
      <c r="AV70" s="1">
        <v>2061</v>
      </c>
      <c r="AW70" s="1">
        <v>2062</v>
      </c>
      <c r="AX70" s="1">
        <v>2063</v>
      </c>
      <c r="AY70" s="1">
        <v>2064</v>
      </c>
    </row>
    <row r="71" spans="2:51">
      <c r="B71" s="14" t="s">
        <v>86</v>
      </c>
      <c r="D71" s="46">
        <f t="shared" ref="D71:U71" si="1">$C$58/$C$65</f>
        <v>-0.13491609358213616</v>
      </c>
      <c r="E71" s="46">
        <f t="shared" si="1"/>
        <v>-0.13491609358213616</v>
      </c>
      <c r="F71" s="46">
        <f t="shared" si="1"/>
        <v>-0.13491609358213616</v>
      </c>
      <c r="G71" s="46">
        <f t="shared" si="1"/>
        <v>-0.13491609358213616</v>
      </c>
      <c r="H71" s="173">
        <f>$C$58/$C$65*0.5</f>
        <v>-6.745804679106808E-2</v>
      </c>
      <c r="I71" s="46">
        <f t="shared" si="1"/>
        <v>-0.13491609358213616</v>
      </c>
      <c r="J71" s="46">
        <f t="shared" si="1"/>
        <v>-0.13491609358213616</v>
      </c>
      <c r="K71" s="46">
        <f t="shared" si="1"/>
        <v>-0.13491609358213616</v>
      </c>
      <c r="L71" s="46">
        <f t="shared" si="1"/>
        <v>-0.13491609358213616</v>
      </c>
      <c r="M71" s="46">
        <f t="shared" si="1"/>
        <v>-0.13491609358213616</v>
      </c>
      <c r="N71" s="46">
        <f t="shared" si="1"/>
        <v>-0.13491609358213616</v>
      </c>
      <c r="O71" s="46">
        <f t="shared" si="1"/>
        <v>-0.13491609358213616</v>
      </c>
      <c r="P71" s="46">
        <f t="shared" si="1"/>
        <v>-0.13491609358213616</v>
      </c>
      <c r="Q71" s="46">
        <f t="shared" si="1"/>
        <v>-0.13491609358213616</v>
      </c>
      <c r="R71" s="46">
        <f t="shared" si="1"/>
        <v>-0.13491609358213616</v>
      </c>
      <c r="S71" s="46">
        <f t="shared" si="1"/>
        <v>-0.13491609358213616</v>
      </c>
      <c r="T71" s="46">
        <f t="shared" si="1"/>
        <v>-0.13491609358213616</v>
      </c>
      <c r="U71" s="46">
        <f t="shared" si="1"/>
        <v>-0.13491609358213616</v>
      </c>
      <c r="V71" s="46">
        <f>$C$58-SUM($D71:U71)</f>
        <v>-3.6477348720015623E-2</v>
      </c>
      <c r="W71" s="4"/>
      <c r="X71" s="4"/>
    </row>
    <row r="72" spans="2:51">
      <c r="B72" s="14" t="s">
        <v>126</v>
      </c>
      <c r="F72" s="46">
        <f t="shared" ref="F72:AC72" si="2">$E$59/$E$66</f>
        <v>-0.18136208965359296</v>
      </c>
      <c r="G72" s="46">
        <f t="shared" si="2"/>
        <v>-0.18136208965359296</v>
      </c>
      <c r="H72" s="173">
        <f>$E$59/$E$66*0.5</f>
        <v>-9.0681044826796481E-2</v>
      </c>
      <c r="I72" s="46">
        <f t="shared" si="2"/>
        <v>-0.18136208965359296</v>
      </c>
      <c r="J72" s="46">
        <f t="shared" si="2"/>
        <v>-0.18136208965359296</v>
      </c>
      <c r="K72" s="46">
        <f t="shared" si="2"/>
        <v>-0.18136208965359296</v>
      </c>
      <c r="L72" s="46">
        <f t="shared" si="2"/>
        <v>-0.18136208965359296</v>
      </c>
      <c r="M72" s="46">
        <f t="shared" si="2"/>
        <v>-0.18136208965359296</v>
      </c>
      <c r="N72" s="46">
        <f t="shared" si="2"/>
        <v>-0.18136208965359296</v>
      </c>
      <c r="O72" s="46">
        <f t="shared" si="2"/>
        <v>-0.18136208965359296</v>
      </c>
      <c r="P72" s="46">
        <f t="shared" si="2"/>
        <v>-0.18136208965359296</v>
      </c>
      <c r="Q72" s="46">
        <f t="shared" si="2"/>
        <v>-0.18136208965359296</v>
      </c>
      <c r="R72" s="46">
        <f t="shared" si="2"/>
        <v>-0.18136208965359296</v>
      </c>
      <c r="S72" s="46">
        <f t="shared" si="2"/>
        <v>-0.18136208965359296</v>
      </c>
      <c r="T72" s="46">
        <f t="shared" si="2"/>
        <v>-0.18136208965359296</v>
      </c>
      <c r="U72" s="46">
        <f t="shared" si="2"/>
        <v>-0.18136208965359296</v>
      </c>
      <c r="V72" s="46">
        <f t="shared" si="2"/>
        <v>-0.18136208965359296</v>
      </c>
      <c r="W72" s="46">
        <f t="shared" si="2"/>
        <v>-0.18136208965359296</v>
      </c>
      <c r="X72" s="46">
        <f t="shared" si="2"/>
        <v>-0.18136208965359296</v>
      </c>
      <c r="Y72" s="46">
        <f t="shared" si="2"/>
        <v>-0.18136208965359296</v>
      </c>
      <c r="Z72" s="46">
        <f t="shared" si="2"/>
        <v>-0.18136208965359296</v>
      </c>
      <c r="AA72" s="46">
        <f t="shared" si="2"/>
        <v>-0.18136208965359296</v>
      </c>
      <c r="AB72" s="46">
        <f t="shared" si="2"/>
        <v>-0.18136208965359296</v>
      </c>
      <c r="AC72" s="46">
        <f t="shared" si="2"/>
        <v>-0.18136208965359296</v>
      </c>
      <c r="AD72" s="46">
        <f>$E$59-SUM($F72:AC72)</f>
        <v>-6.0133916323126257E-2</v>
      </c>
    </row>
    <row r="73" spans="2:51">
      <c r="B73" s="14" t="s">
        <v>137</v>
      </c>
      <c r="C73" s="29"/>
      <c r="D73" s="29"/>
      <c r="E73" s="29"/>
      <c r="F73" s="151">
        <f>$E$60/$E$67</f>
        <v>-1.264249582985774E-2</v>
      </c>
      <c r="G73" s="151">
        <f>$E$60/$E$67</f>
        <v>-1.264249582985774E-2</v>
      </c>
      <c r="H73" s="191">
        <f>$E$60/$E$67*0.5</f>
        <v>-6.32124791492887E-3</v>
      </c>
      <c r="I73" s="151">
        <f>$E$60/$E$67+$H$60/$H$67</f>
        <v>-0.10475114016939077</v>
      </c>
      <c r="J73" s="151">
        <f t="shared" ref="J73:Z73" si="3">$E$60/$E$67+$H$60/$H$67</f>
        <v>-0.10475114016939077</v>
      </c>
      <c r="K73" s="151">
        <f t="shared" si="3"/>
        <v>-0.10475114016939077</v>
      </c>
      <c r="L73" s="151">
        <f t="shared" si="3"/>
        <v>-0.10475114016939077</v>
      </c>
      <c r="M73" s="151">
        <f t="shared" si="3"/>
        <v>-0.10475114016939077</v>
      </c>
      <c r="N73" s="151">
        <f t="shared" si="3"/>
        <v>-0.10475114016939077</v>
      </c>
      <c r="O73" s="151">
        <f t="shared" si="3"/>
        <v>-0.10475114016939077</v>
      </c>
      <c r="P73" s="151">
        <f t="shared" si="3"/>
        <v>-0.10475114016939077</v>
      </c>
      <c r="Q73" s="151">
        <f t="shared" si="3"/>
        <v>-0.10475114016939077</v>
      </c>
      <c r="R73" s="151">
        <f t="shared" si="3"/>
        <v>-0.10475114016939077</v>
      </c>
      <c r="S73" s="151">
        <f t="shared" si="3"/>
        <v>-0.10475114016939077</v>
      </c>
      <c r="T73" s="151">
        <f t="shared" si="3"/>
        <v>-0.10475114016939077</v>
      </c>
      <c r="U73" s="151">
        <f t="shared" si="3"/>
        <v>-0.10475114016939077</v>
      </c>
      <c r="V73" s="151">
        <f t="shared" si="3"/>
        <v>-0.10475114016939077</v>
      </c>
      <c r="W73" s="151">
        <f t="shared" si="3"/>
        <v>-0.10475114016939077</v>
      </c>
      <c r="X73" s="151">
        <f t="shared" si="3"/>
        <v>-0.10475114016939077</v>
      </c>
      <c r="Y73" s="151">
        <f t="shared" si="3"/>
        <v>-0.10475114016939077</v>
      </c>
      <c r="Z73" s="151">
        <f t="shared" si="3"/>
        <v>-0.10475114016939077</v>
      </c>
      <c r="AA73" s="151">
        <f>$E$60-($E$60/$E$67*21)+$H$60-($H$60/$H$67*18)</f>
        <v>-0.38052774043655702</v>
      </c>
      <c r="AB73" s="152"/>
      <c r="AC73" s="152"/>
      <c r="AD73" s="152"/>
      <c r="AE73" s="152"/>
      <c r="AF73" s="152"/>
      <c r="AG73" s="152"/>
      <c r="AH73" s="29"/>
      <c r="AI73" s="29"/>
      <c r="AJ73" s="29"/>
      <c r="AK73" s="29"/>
      <c r="AL73" s="29"/>
      <c r="AM73" s="29"/>
      <c r="AN73" s="29"/>
      <c r="AO73" s="29"/>
      <c r="AP73" s="29"/>
      <c r="AQ73" s="29"/>
      <c r="AR73" s="29"/>
      <c r="AS73" s="29"/>
      <c r="AT73" s="29"/>
      <c r="AU73" s="29"/>
      <c r="AV73" s="29"/>
      <c r="AW73" s="29"/>
      <c r="AX73" s="29"/>
      <c r="AY73" s="29"/>
    </row>
    <row r="74" spans="2:51" s="29" customFormat="1">
      <c r="B74" s="14" t="s">
        <v>168</v>
      </c>
      <c r="D74" s="12"/>
      <c r="E74" s="12"/>
      <c r="F74" s="48"/>
      <c r="G74" s="48"/>
      <c r="H74" s="174"/>
      <c r="I74" s="48">
        <f>$H$61/$H$68</f>
        <v>-5.9878518179055783E-2</v>
      </c>
      <c r="J74" s="48">
        <f t="shared" ref="J74:Z74" si="4">$H$61/$H$68</f>
        <v>-5.9878518179055783E-2</v>
      </c>
      <c r="K74" s="48">
        <f t="shared" si="4"/>
        <v>-5.9878518179055783E-2</v>
      </c>
      <c r="L74" s="48">
        <f t="shared" si="4"/>
        <v>-5.9878518179055783E-2</v>
      </c>
      <c r="M74" s="48">
        <f t="shared" si="4"/>
        <v>-5.9878518179055783E-2</v>
      </c>
      <c r="N74" s="48">
        <f t="shared" si="4"/>
        <v>-5.9878518179055783E-2</v>
      </c>
      <c r="O74" s="48">
        <f t="shared" si="4"/>
        <v>-5.9878518179055783E-2</v>
      </c>
      <c r="P74" s="48">
        <f t="shared" si="4"/>
        <v>-5.9878518179055783E-2</v>
      </c>
      <c r="Q74" s="48">
        <f t="shared" si="4"/>
        <v>-5.9878518179055783E-2</v>
      </c>
      <c r="R74" s="48">
        <f t="shared" si="4"/>
        <v>-5.9878518179055783E-2</v>
      </c>
      <c r="S74" s="48">
        <f t="shared" si="4"/>
        <v>-5.9878518179055783E-2</v>
      </c>
      <c r="T74" s="48">
        <f t="shared" si="4"/>
        <v>-5.9878518179055783E-2</v>
      </c>
      <c r="U74" s="48">
        <f t="shared" si="4"/>
        <v>-5.9878518179055783E-2</v>
      </c>
      <c r="V74" s="48">
        <f t="shared" si="4"/>
        <v>-5.9878518179055783E-2</v>
      </c>
      <c r="W74" s="48">
        <f t="shared" si="4"/>
        <v>-5.9878518179055783E-2</v>
      </c>
      <c r="X74" s="48">
        <f t="shared" si="4"/>
        <v>-5.9878518179055783E-2</v>
      </c>
      <c r="Y74" s="48">
        <f t="shared" si="4"/>
        <v>-5.9878518179055783E-2</v>
      </c>
      <c r="Z74" s="48">
        <f t="shared" si="4"/>
        <v>-5.9878518179055783E-2</v>
      </c>
      <c r="AA74" s="48">
        <f>$H$61-$H$61/$H$68*18</f>
        <v>-3.305297025061571E-2</v>
      </c>
      <c r="AB74" s="181"/>
      <c r="AC74" s="181"/>
      <c r="AD74" s="181"/>
      <c r="AE74" s="181"/>
      <c r="AF74" s="181"/>
      <c r="AG74" s="181"/>
      <c r="AH74" s="12"/>
      <c r="AI74" s="12"/>
      <c r="AJ74" s="12"/>
      <c r="AK74" s="12"/>
      <c r="AL74" s="12"/>
      <c r="AM74" s="12"/>
      <c r="AN74" s="12"/>
      <c r="AO74" s="12"/>
      <c r="AP74" s="12"/>
      <c r="AQ74" s="12"/>
      <c r="AR74" s="12"/>
      <c r="AS74" s="12"/>
      <c r="AT74" s="12"/>
      <c r="AU74" s="12"/>
      <c r="AV74" s="12"/>
      <c r="AW74" s="12"/>
      <c r="AX74" s="12"/>
      <c r="AY74" s="12"/>
    </row>
    <row r="75" spans="2:51">
      <c r="B75" t="s">
        <v>52</v>
      </c>
      <c r="D75" s="17">
        <f>SUM(D71:D74)</f>
        <v>-0.13491609358213616</v>
      </c>
      <c r="E75" s="17">
        <f t="shared" ref="E75:AY75" si="5">SUM(E71:E74)</f>
        <v>-0.13491609358213616</v>
      </c>
      <c r="F75" s="17">
        <f t="shared" si="5"/>
        <v>-0.32892067906558681</v>
      </c>
      <c r="G75" s="17">
        <f t="shared" si="5"/>
        <v>-0.32892067906558681</v>
      </c>
      <c r="H75" s="17">
        <f t="shared" si="5"/>
        <v>-0.1644603395327934</v>
      </c>
      <c r="I75" s="17">
        <f t="shared" si="5"/>
        <v>-0.48090784158417565</v>
      </c>
      <c r="J75" s="17">
        <f t="shared" si="5"/>
        <v>-0.48090784158417565</v>
      </c>
      <c r="K75" s="17">
        <f t="shared" si="5"/>
        <v>-0.48090784158417565</v>
      </c>
      <c r="L75" s="17">
        <f t="shared" si="5"/>
        <v>-0.48090784158417565</v>
      </c>
      <c r="M75" s="17">
        <f t="shared" si="5"/>
        <v>-0.48090784158417565</v>
      </c>
      <c r="N75" s="17">
        <f t="shared" si="5"/>
        <v>-0.48090784158417565</v>
      </c>
      <c r="O75" s="17">
        <f t="shared" si="5"/>
        <v>-0.48090784158417565</v>
      </c>
      <c r="P75" s="17">
        <f t="shared" si="5"/>
        <v>-0.48090784158417565</v>
      </c>
      <c r="Q75" s="17">
        <f t="shared" si="5"/>
        <v>-0.48090784158417565</v>
      </c>
      <c r="R75" s="17">
        <f t="shared" si="5"/>
        <v>-0.48090784158417565</v>
      </c>
      <c r="S75" s="17">
        <f t="shared" si="5"/>
        <v>-0.48090784158417565</v>
      </c>
      <c r="T75" s="17">
        <f t="shared" si="5"/>
        <v>-0.48090784158417565</v>
      </c>
      <c r="U75" s="17">
        <f t="shared" si="5"/>
        <v>-0.48090784158417565</v>
      </c>
      <c r="V75" s="17">
        <f t="shared" si="5"/>
        <v>-0.38246909672205509</v>
      </c>
      <c r="W75" s="17">
        <f t="shared" si="5"/>
        <v>-0.34599174800203947</v>
      </c>
      <c r="X75" s="17">
        <f t="shared" si="5"/>
        <v>-0.34599174800203947</v>
      </c>
      <c r="Y75" s="17">
        <f t="shared" si="5"/>
        <v>-0.34599174800203947</v>
      </c>
      <c r="Z75" s="17">
        <f t="shared" si="5"/>
        <v>-0.34599174800203947</v>
      </c>
      <c r="AA75" s="17">
        <f t="shared" si="5"/>
        <v>-0.59494280034076574</v>
      </c>
      <c r="AB75" s="17">
        <f t="shared" si="5"/>
        <v>-0.18136208965359296</v>
      </c>
      <c r="AC75" s="17">
        <f t="shared" si="5"/>
        <v>-0.18136208965359296</v>
      </c>
      <c r="AD75" s="17">
        <f t="shared" si="5"/>
        <v>-6.0133916323126257E-2</v>
      </c>
      <c r="AE75" s="17">
        <f t="shared" si="5"/>
        <v>0</v>
      </c>
      <c r="AF75" s="17">
        <f t="shared" si="5"/>
        <v>0</v>
      </c>
      <c r="AG75" s="17">
        <f t="shared" si="5"/>
        <v>0</v>
      </c>
      <c r="AH75" s="17">
        <f t="shared" si="5"/>
        <v>0</v>
      </c>
      <c r="AI75" s="17">
        <f t="shared" si="5"/>
        <v>0</v>
      </c>
      <c r="AJ75" s="17">
        <f t="shared" si="5"/>
        <v>0</v>
      </c>
      <c r="AK75" s="17">
        <f t="shared" si="5"/>
        <v>0</v>
      </c>
      <c r="AL75" s="17">
        <f t="shared" si="5"/>
        <v>0</v>
      </c>
      <c r="AM75" s="17">
        <f t="shared" si="5"/>
        <v>0</v>
      </c>
      <c r="AN75" s="17">
        <f t="shared" si="5"/>
        <v>0</v>
      </c>
      <c r="AO75" s="17">
        <f t="shared" si="5"/>
        <v>0</v>
      </c>
      <c r="AP75" s="17">
        <f t="shared" si="5"/>
        <v>0</v>
      </c>
      <c r="AQ75" s="17">
        <f t="shared" si="5"/>
        <v>0</v>
      </c>
      <c r="AR75" s="17">
        <f t="shared" si="5"/>
        <v>0</v>
      </c>
      <c r="AS75" s="17">
        <f t="shared" si="5"/>
        <v>0</v>
      </c>
      <c r="AT75" s="17">
        <f t="shared" si="5"/>
        <v>0</v>
      </c>
      <c r="AU75" s="17">
        <f t="shared" si="5"/>
        <v>0</v>
      </c>
      <c r="AV75" s="17">
        <f t="shared" si="5"/>
        <v>0</v>
      </c>
      <c r="AW75" s="17">
        <f t="shared" si="5"/>
        <v>0</v>
      </c>
      <c r="AX75" s="17">
        <f t="shared" si="5"/>
        <v>0</v>
      </c>
      <c r="AY75" s="17">
        <f t="shared" si="5"/>
        <v>0</v>
      </c>
    </row>
    <row r="79" spans="2:51">
      <c r="B79" t="s">
        <v>169</v>
      </c>
      <c r="C79" s="1">
        <v>2016</v>
      </c>
      <c r="D79" s="1">
        <v>2017</v>
      </c>
      <c r="E79" s="1">
        <v>2018</v>
      </c>
      <c r="F79" s="1">
        <v>2019</v>
      </c>
      <c r="G79" s="1">
        <v>2020</v>
      </c>
      <c r="H79" s="1">
        <v>2021</v>
      </c>
      <c r="I79" s="1">
        <v>2022</v>
      </c>
      <c r="J79" s="1">
        <v>2023</v>
      </c>
      <c r="K79" s="1">
        <v>2024</v>
      </c>
      <c r="L79" s="1">
        <v>2025</v>
      </c>
      <c r="M79" s="1">
        <v>2026</v>
      </c>
      <c r="N79" s="1">
        <v>2027</v>
      </c>
      <c r="O79" s="1">
        <v>2028</v>
      </c>
      <c r="P79" s="1">
        <v>2029</v>
      </c>
      <c r="Q79" s="1">
        <v>2030</v>
      </c>
    </row>
    <row r="80" spans="2:51">
      <c r="B80" t="s">
        <v>173</v>
      </c>
      <c r="G80" s="16"/>
      <c r="H80" s="16"/>
      <c r="I80" s="16">
        <v>-7.1130085759345416</v>
      </c>
      <c r="J80" s="16">
        <v>-7.1130085759345416</v>
      </c>
      <c r="K80" s="16">
        <v>-7.1130085759345416</v>
      </c>
      <c r="L80" s="16">
        <v>-7.1130085759345416</v>
      </c>
      <c r="M80" s="16">
        <v>-7.1130085759345416</v>
      </c>
      <c r="N80" s="16">
        <v>-7.1130085759345416</v>
      </c>
      <c r="O80" s="16">
        <v>-7.1130085759345416</v>
      </c>
      <c r="P80" s="16">
        <v>-7.1130085759345416</v>
      </c>
      <c r="Q80" s="16">
        <v>-7.1130085759345416</v>
      </c>
    </row>
    <row r="81" spans="2:17">
      <c r="B81" t="s">
        <v>174</v>
      </c>
      <c r="D81" s="23">
        <v>-0.16793834964326984</v>
      </c>
      <c r="E81" s="23">
        <v>-0.16793834964326984</v>
      </c>
      <c r="F81" s="23">
        <v>-0.40942777499104982</v>
      </c>
      <c r="G81" s="23">
        <v>-0.40942777499104982</v>
      </c>
      <c r="H81" s="23">
        <v>-0.20471388749552491</v>
      </c>
      <c r="I81" s="23">
        <v>-0.59861553282363256</v>
      </c>
      <c r="J81" s="23">
        <v>-0.59861553282363256</v>
      </c>
      <c r="K81" s="23">
        <v>-0.59861553282363256</v>
      </c>
      <c r="L81" s="23">
        <v>-0.59861553282363256</v>
      </c>
      <c r="M81" s="23">
        <v>-0.59861553282363256</v>
      </c>
      <c r="N81" s="23">
        <v>-0.59861553282363256</v>
      </c>
      <c r="O81" s="23">
        <v>-0.59861553282363256</v>
      </c>
      <c r="P81" s="23">
        <v>-0.59861553282363256</v>
      </c>
      <c r="Q81" s="23">
        <v>-0.59861553282363256</v>
      </c>
    </row>
    <row r="82" spans="2:17">
      <c r="B82" t="s">
        <v>175</v>
      </c>
      <c r="D82" s="16">
        <f t="shared" ref="D82:H82" si="6">SUM(D80:D81)</f>
        <v>-0.16793834964326984</v>
      </c>
      <c r="E82" s="16">
        <f t="shared" si="6"/>
        <v>-0.16793834964326984</v>
      </c>
      <c r="F82" s="16">
        <f t="shared" si="6"/>
        <v>-0.40942777499104982</v>
      </c>
      <c r="G82" s="16">
        <f t="shared" si="6"/>
        <v>-0.40942777499104982</v>
      </c>
      <c r="H82" s="16">
        <f t="shared" si="6"/>
        <v>-0.20471388749552491</v>
      </c>
      <c r="I82" s="16">
        <f>SUM(I80:I81)</f>
        <v>-7.7116241087581745</v>
      </c>
      <c r="J82" s="16">
        <f t="shared" ref="J82:M82" si="7">SUM(J80:J81)</f>
        <v>-7.7116241087581745</v>
      </c>
      <c r="K82" s="16">
        <f t="shared" si="7"/>
        <v>-7.7116241087581745</v>
      </c>
      <c r="L82" s="16">
        <f t="shared" si="7"/>
        <v>-7.7116241087581745</v>
      </c>
      <c r="M82" s="16">
        <f t="shared" si="7"/>
        <v>-7.7116241087581745</v>
      </c>
      <c r="N82" s="16">
        <f t="shared" ref="N82" si="8">SUM(N80:N81)</f>
        <v>-7.7116241087581745</v>
      </c>
      <c r="O82" s="16">
        <f t="shared" ref="O82" si="9">SUM(O80:O81)</f>
        <v>-7.7116241087581745</v>
      </c>
      <c r="P82" s="16">
        <f t="shared" ref="P82" si="10">SUM(P80:P81)</f>
        <v>-7.7116241087581745</v>
      </c>
      <c r="Q82" s="16">
        <f t="shared" ref="Q82" si="11">SUM(Q80:Q81)</f>
        <v>-7.7116241087581745</v>
      </c>
    </row>
    <row r="83" spans="2:17">
      <c r="I83" s="16"/>
      <c r="J83" s="16"/>
      <c r="K83" s="16"/>
      <c r="L83" s="16"/>
      <c r="M83" s="16"/>
    </row>
    <row r="84" spans="2:17">
      <c r="H84" s="7"/>
      <c r="I84" s="7"/>
      <c r="J84" s="7"/>
      <c r="K84" s="7"/>
      <c r="L84" s="7"/>
    </row>
    <row r="87" spans="2:17">
      <c r="H87" s="34"/>
      <c r="I87" s="34"/>
      <c r="J87" s="34"/>
      <c r="K87" s="34"/>
      <c r="L87" s="34"/>
      <c r="M87" s="34"/>
    </row>
    <row r="88" spans="2:17">
      <c r="M88" s="7"/>
    </row>
    <row r="89" spans="2:17">
      <c r="H89" s="34"/>
      <c r="I89" s="34"/>
      <c r="J89" s="34"/>
      <c r="K89" s="34"/>
      <c r="L89" s="34"/>
    </row>
  </sheetData>
  <mergeCells count="1">
    <mergeCell ref="H1:I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92"/>
  <sheetViews>
    <sheetView zoomScale="85" zoomScaleNormal="85" workbookViewId="0">
      <pane ySplit="6" topLeftCell="A149" activePane="bottomLeft" state="frozen"/>
      <selection activeCell="O19" sqref="A1:XFD1048576"/>
      <selection pane="bottomLeft"/>
    </sheetView>
  </sheetViews>
  <sheetFormatPr defaultRowHeight="15" outlineLevelRow="1" outlineLevelCol="1"/>
  <cols>
    <col min="1" max="1" width="6" customWidth="1"/>
    <col min="2" max="2" width="52" customWidth="1"/>
    <col min="3" max="6" width="9.5703125" hidden="1" customWidth="1" outlineLevel="1"/>
    <col min="7" max="7" width="9.42578125" hidden="1" customWidth="1" outlineLevel="1"/>
    <col min="8" max="8" width="9.140625" customWidth="1" collapsed="1"/>
    <col min="9" max="11" width="9.140625" customWidth="1"/>
    <col min="12" max="13" width="9.85546875" customWidth="1"/>
    <col min="14" max="14" width="9.140625" customWidth="1"/>
    <col min="15" max="15" width="11" customWidth="1"/>
    <col min="16" max="16" width="10" customWidth="1"/>
    <col min="17" max="18" width="9.140625" customWidth="1"/>
    <col min="19" max="19" width="11.28515625" customWidth="1"/>
    <col min="20" max="23" width="10.28515625" customWidth="1"/>
    <col min="24" max="24" width="10.28515625" style="4" customWidth="1"/>
    <col min="25" max="29" width="10.5703125" customWidth="1"/>
    <col min="30" max="30" width="10.140625" customWidth="1"/>
  </cols>
  <sheetData>
    <row r="1" spans="2:28">
      <c r="B1" s="9" t="s">
        <v>115</v>
      </c>
      <c r="M1" t="s">
        <v>161</v>
      </c>
    </row>
    <row r="2" spans="2:28">
      <c r="C2" s="1">
        <v>2011</v>
      </c>
      <c r="D2" s="1">
        <v>2012</v>
      </c>
      <c r="E2" s="1">
        <v>2013</v>
      </c>
      <c r="F2" s="1">
        <v>2014</v>
      </c>
      <c r="G2" s="1">
        <v>2015</v>
      </c>
      <c r="H2" s="1">
        <v>2016</v>
      </c>
      <c r="I2" s="1">
        <v>2017</v>
      </c>
      <c r="J2" s="1">
        <v>2018</v>
      </c>
      <c r="K2" s="1">
        <v>2019</v>
      </c>
      <c r="L2" s="1">
        <v>2020</v>
      </c>
      <c r="M2" s="1">
        <v>2021</v>
      </c>
      <c r="N2" s="1"/>
      <c r="O2" s="1"/>
      <c r="P2" s="1"/>
      <c r="Q2" s="1"/>
      <c r="R2" s="1"/>
      <c r="S2" s="1"/>
      <c r="T2" s="1"/>
      <c r="U2" s="1"/>
      <c r="V2" s="1"/>
      <c r="W2" s="1"/>
      <c r="X2" s="22"/>
      <c r="Y2" s="1"/>
      <c r="Z2" s="1"/>
      <c r="AA2" s="1"/>
      <c r="AB2" s="1"/>
    </row>
    <row r="3" spans="2:28">
      <c r="B3" t="s">
        <v>53</v>
      </c>
      <c r="C3" s="5">
        <f>Inputs!E4</f>
        <v>2.7876631079478242E-2</v>
      </c>
      <c r="D3" s="5">
        <f>Inputs!F4</f>
        <v>3.5199076745527913E-2</v>
      </c>
      <c r="E3" s="5">
        <f>Inputs!G4</f>
        <v>2.0040080160320661E-2</v>
      </c>
      <c r="F3" s="5">
        <f>Inputs!H4</f>
        <v>2.16110019646365E-2</v>
      </c>
      <c r="G3" s="5">
        <f>Inputs!I4</f>
        <v>2.3076923076923217E-2</v>
      </c>
      <c r="H3" s="5">
        <f>Inputs!J4</f>
        <v>1.5108593012275628E-2</v>
      </c>
      <c r="I3" s="5">
        <f>Inputs!K4</f>
        <v>1.0232558139534831E-2</v>
      </c>
      <c r="J3" s="5">
        <f>Inputs!L4</f>
        <v>1.9337016574585641E-2</v>
      </c>
      <c r="K3" s="5">
        <f>Inputs!M4</f>
        <v>2.0776874435411097E-2</v>
      </c>
      <c r="L3" s="5">
        <f>Inputs!N4</f>
        <v>1.5929203539823078E-2</v>
      </c>
      <c r="M3" s="5">
        <f>Inputs!O4</f>
        <v>1.2195121951219523E-2</v>
      </c>
    </row>
    <row r="4" spans="2:28">
      <c r="B4" t="s">
        <v>113</v>
      </c>
      <c r="C4" s="5">
        <f>Inputs!E5</f>
        <v>1.0278766310794782</v>
      </c>
      <c r="D4" s="5">
        <f>Inputs!F5</f>
        <v>1.0640569395017794</v>
      </c>
      <c r="E4" s="5">
        <f>Inputs!G5</f>
        <v>1.0853807258645405</v>
      </c>
      <c r="F4" s="5">
        <f>Inputs!H5</f>
        <v>1.1088368908635777</v>
      </c>
      <c r="G4" s="5">
        <f>Inputs!I5</f>
        <v>1.1344254344988911</v>
      </c>
      <c r="H4" s="5">
        <f>Inputs!J5</f>
        <v>1.1515650066915089</v>
      </c>
      <c r="I4" s="5">
        <f>Inputs!K5</f>
        <v>1.1633484625739334</v>
      </c>
      <c r="J4" s="5">
        <f>Inputs!L5</f>
        <v>1.1858441510767443</v>
      </c>
      <c r="K4" s="5">
        <f>Inputs!M5</f>
        <v>1.2104822861036326</v>
      </c>
      <c r="L4" s="5">
        <f>Inputs!N5</f>
        <v>1.2297643048203277</v>
      </c>
      <c r="M4" s="69">
        <f>L4*(1+M3)</f>
        <v>1.2447614304888683</v>
      </c>
    </row>
    <row r="5" spans="2:28">
      <c r="B5" t="s">
        <v>114</v>
      </c>
      <c r="C5" s="5"/>
      <c r="D5" s="5"/>
      <c r="E5" s="5"/>
      <c r="F5" s="5"/>
      <c r="G5" s="5"/>
      <c r="H5" s="5">
        <f>1+H3</f>
        <v>1.0151085930122756</v>
      </c>
      <c r="I5" s="5">
        <f>H5*(1+I3)</f>
        <v>1.0254957507082152</v>
      </c>
      <c r="J5" s="5">
        <f>I5*(1+J3)</f>
        <v>1.0453257790368271</v>
      </c>
      <c r="K5" s="5">
        <f>J5*(1+K3)</f>
        <v>1.0670443814919734</v>
      </c>
      <c r="L5" s="5">
        <f>K5*(1+L3)</f>
        <v>1.0840415486307837</v>
      </c>
      <c r="M5" s="5">
        <f>L5*(1+M3)</f>
        <v>1.0972615675165249</v>
      </c>
    </row>
    <row r="6" spans="2:28">
      <c r="C6" s="21" t="s">
        <v>31</v>
      </c>
      <c r="D6" s="21" t="s">
        <v>31</v>
      </c>
      <c r="E6" s="21" t="s">
        <v>31</v>
      </c>
      <c r="F6" s="21" t="s">
        <v>31</v>
      </c>
      <c r="G6" s="21" t="s">
        <v>31</v>
      </c>
      <c r="H6" s="21" t="s">
        <v>31</v>
      </c>
      <c r="I6" s="21" t="s">
        <v>31</v>
      </c>
      <c r="J6" s="21" t="s">
        <v>31</v>
      </c>
      <c r="K6" s="21" t="s">
        <v>31</v>
      </c>
      <c r="L6" s="21" t="s">
        <v>31</v>
      </c>
      <c r="M6" s="21" t="s">
        <v>31</v>
      </c>
    </row>
    <row r="8" spans="2:28">
      <c r="B8" s="19" t="s">
        <v>30</v>
      </c>
      <c r="C8" s="1"/>
      <c r="D8" s="1"/>
      <c r="E8" s="1"/>
      <c r="F8" s="1"/>
      <c r="G8" s="1"/>
    </row>
    <row r="9" spans="2:28">
      <c r="B9" t="s">
        <v>0</v>
      </c>
      <c r="C9" s="2">
        <f>'OAV 2011'!C5</f>
        <v>201.86232986351726</v>
      </c>
      <c r="D9" s="2">
        <f>C142</f>
        <v>223.75378048883465</v>
      </c>
      <c r="E9" s="2">
        <f t="shared" ref="E9:G9" si="0">D142</f>
        <v>270.18518567823617</v>
      </c>
      <c r="F9" s="2">
        <f t="shared" si="0"/>
        <v>333.22360899693331</v>
      </c>
      <c r="G9" s="2">
        <f t="shared" si="0"/>
        <v>395.67376420819033</v>
      </c>
      <c r="H9" s="25">
        <v>454.82315390390039</v>
      </c>
      <c r="I9" s="25">
        <f t="shared" ref="I9:I14" si="1">H142</f>
        <v>478.83177468666094</v>
      </c>
      <c r="J9" s="25">
        <f t="shared" ref="J9:J14" si="2">I142</f>
        <v>500.17616693857553</v>
      </c>
      <c r="K9" s="25">
        <f t="shared" ref="K9:K14" si="3">J142</f>
        <v>541.89595835757348</v>
      </c>
      <c r="L9" s="25">
        <f t="shared" ref="L9:L14" si="4">K142</f>
        <v>600.35839243748512</v>
      </c>
      <c r="M9" s="268">
        <f>L142-L105</f>
        <v>656.09474599236376</v>
      </c>
      <c r="N9" s="126"/>
    </row>
    <row r="10" spans="2:28">
      <c r="B10" t="s">
        <v>7</v>
      </c>
      <c r="C10" s="2">
        <f>'OAV 2011'!C6</f>
        <v>1751.8018003116877</v>
      </c>
      <c r="D10" s="2">
        <f t="shared" ref="D10:G14" si="5">C143</f>
        <v>1932.3104445268239</v>
      </c>
      <c r="E10" s="2">
        <f t="shared" si="5"/>
        <v>2147.2896410684707</v>
      </c>
      <c r="F10" s="2">
        <f t="shared" si="5"/>
        <v>2368.6596044689632</v>
      </c>
      <c r="G10" s="2">
        <f t="shared" si="5"/>
        <v>2633.8659916484803</v>
      </c>
      <c r="H10" s="25">
        <v>2799.2004951011709</v>
      </c>
      <c r="I10" s="25">
        <f t="shared" si="1"/>
        <v>2977.8636992617949</v>
      </c>
      <c r="J10" s="25">
        <f t="shared" si="2"/>
        <v>3144.7167096219614</v>
      </c>
      <c r="K10" s="25">
        <f t="shared" si="3"/>
        <v>3341.8592795911582</v>
      </c>
      <c r="L10" s="25">
        <f t="shared" si="4"/>
        <v>3510.3543824754374</v>
      </c>
      <c r="M10" s="268">
        <f>L143-L106</f>
        <v>3618.9573579276398</v>
      </c>
      <c r="N10" s="126"/>
      <c r="O10" s="25"/>
      <c r="P10" s="126"/>
    </row>
    <row r="11" spans="2:28">
      <c r="B11" t="s">
        <v>8</v>
      </c>
      <c r="C11" s="2">
        <f>'OAV 2011'!C7</f>
        <v>15.790380770985777</v>
      </c>
      <c r="D11" s="2">
        <f t="shared" si="5"/>
        <v>0</v>
      </c>
      <c r="E11" s="2">
        <f t="shared" si="5"/>
        <v>0</v>
      </c>
      <c r="F11" s="2">
        <f t="shared" si="5"/>
        <v>0</v>
      </c>
      <c r="G11" s="2">
        <f t="shared" si="5"/>
        <v>0</v>
      </c>
      <c r="H11" s="25">
        <v>0</v>
      </c>
      <c r="I11" s="25">
        <f t="shared" si="1"/>
        <v>0</v>
      </c>
      <c r="J11" s="25">
        <f t="shared" si="2"/>
        <v>0</v>
      </c>
      <c r="K11" s="25">
        <f t="shared" si="3"/>
        <v>0</v>
      </c>
      <c r="L11" s="25">
        <f t="shared" si="4"/>
        <v>0</v>
      </c>
      <c r="M11" s="268">
        <f t="shared" ref="M11:M18" si="6">L144-L107</f>
        <v>0</v>
      </c>
      <c r="N11" s="126"/>
    </row>
    <row r="12" spans="2:28">
      <c r="B12" t="s">
        <v>9</v>
      </c>
      <c r="C12" s="2">
        <f>'OAV 2011'!C8</f>
        <v>0.38897486718899543</v>
      </c>
      <c r="D12" s="2">
        <f t="shared" si="5"/>
        <v>0</v>
      </c>
      <c r="E12" s="2">
        <f t="shared" si="5"/>
        <v>0</v>
      </c>
      <c r="F12" s="2">
        <f t="shared" si="5"/>
        <v>0</v>
      </c>
      <c r="G12" s="2">
        <f t="shared" si="5"/>
        <v>0</v>
      </c>
      <c r="H12" s="25">
        <v>0</v>
      </c>
      <c r="I12" s="25">
        <f t="shared" si="1"/>
        <v>0</v>
      </c>
      <c r="J12" s="25">
        <f t="shared" si="2"/>
        <v>0</v>
      </c>
      <c r="K12" s="25">
        <f t="shared" si="3"/>
        <v>0</v>
      </c>
      <c r="L12" s="25">
        <f t="shared" si="4"/>
        <v>0</v>
      </c>
      <c r="M12" s="268">
        <f t="shared" si="6"/>
        <v>0</v>
      </c>
      <c r="N12" s="126"/>
    </row>
    <row r="13" spans="2:28">
      <c r="B13" t="s">
        <v>10</v>
      </c>
      <c r="C13" s="2">
        <f>'OAV 2011'!C9</f>
        <v>1.6653345369377348E-15</v>
      </c>
      <c r="D13" s="2">
        <f t="shared" si="5"/>
        <v>1.3307440827500228</v>
      </c>
      <c r="E13" s="2">
        <f t="shared" si="5"/>
        <v>7.3256044531991531</v>
      </c>
      <c r="F13" s="2">
        <f t="shared" si="5"/>
        <v>7.9328362090936526</v>
      </c>
      <c r="G13" s="2">
        <f t="shared" si="5"/>
        <v>6.8785496287485728</v>
      </c>
      <c r="H13" s="25">
        <v>9.6938470834831474</v>
      </c>
      <c r="I13" s="25">
        <f t="shared" si="1"/>
        <v>13.058737871837797</v>
      </c>
      <c r="J13" s="25">
        <f t="shared" si="2"/>
        <v>29.909311783449951</v>
      </c>
      <c r="K13" s="25">
        <f t="shared" si="3"/>
        <v>49.996609665481245</v>
      </c>
      <c r="L13" s="25">
        <f t="shared" si="4"/>
        <v>79.649602652966649</v>
      </c>
      <c r="M13" s="268">
        <f t="shared" si="6"/>
        <v>112.0180364603445</v>
      </c>
      <c r="N13" s="126"/>
    </row>
    <row r="14" spans="2:28">
      <c r="B14" t="s">
        <v>11</v>
      </c>
      <c r="C14" s="2">
        <f>'OAV 2011'!C10</f>
        <v>89.319417816228679</v>
      </c>
      <c r="D14" s="2">
        <f t="shared" si="5"/>
        <v>114.15739811789442</v>
      </c>
      <c r="E14" s="2">
        <f t="shared" si="5"/>
        <v>128.48028010642349</v>
      </c>
      <c r="F14" s="2">
        <f t="shared" si="5"/>
        <v>135.38391359049615</v>
      </c>
      <c r="G14" s="2">
        <f t="shared" si="5"/>
        <v>128.44076108985945</v>
      </c>
      <c r="H14" s="25">
        <v>91.013020752798937</v>
      </c>
      <c r="I14" s="25">
        <f t="shared" si="1"/>
        <v>85.444437770425068</v>
      </c>
      <c r="J14" s="25">
        <f t="shared" si="2"/>
        <v>86.150236450867283</v>
      </c>
      <c r="K14" s="25">
        <f t="shared" si="3"/>
        <v>75.110710842259408</v>
      </c>
      <c r="L14" s="25">
        <f t="shared" si="4"/>
        <v>82.5313448586069</v>
      </c>
      <c r="M14" s="268">
        <f t="shared" si="6"/>
        <v>107.74541163281663</v>
      </c>
      <c r="N14" s="126"/>
    </row>
    <row r="15" spans="2:28">
      <c r="B15" t="s">
        <v>12</v>
      </c>
      <c r="C15" s="2">
        <f>'OAV 2011'!C11</f>
        <v>34.275644401485252</v>
      </c>
      <c r="D15" s="2">
        <f t="shared" ref="D15:L15" si="7">C148</f>
        <v>4.9557071573737685</v>
      </c>
      <c r="E15" s="2">
        <f t="shared" si="7"/>
        <v>6.9581014557635807</v>
      </c>
      <c r="F15" s="2">
        <f t="shared" si="7"/>
        <v>11.519366812060863</v>
      </c>
      <c r="G15" s="2">
        <f t="shared" si="7"/>
        <v>13.633806098612585</v>
      </c>
      <c r="H15" s="25">
        <v>5.379534429545247</v>
      </c>
      <c r="I15" s="25">
        <f t="shared" si="7"/>
        <v>11.000541831171214</v>
      </c>
      <c r="J15" s="25">
        <f t="shared" si="7"/>
        <v>11.983473202082525</v>
      </c>
      <c r="K15" s="25">
        <f t="shared" si="7"/>
        <v>24.570026874433545</v>
      </c>
      <c r="L15" s="25">
        <f t="shared" si="7"/>
        <v>11.651567756966509</v>
      </c>
      <c r="M15" s="268">
        <f t="shared" si="6"/>
        <v>10.008181369991584</v>
      </c>
      <c r="N15" s="126"/>
    </row>
    <row r="16" spans="2:28">
      <c r="B16" s="4" t="s">
        <v>135</v>
      </c>
      <c r="C16" s="25"/>
      <c r="D16" s="25"/>
      <c r="E16" s="25"/>
      <c r="F16" s="25"/>
      <c r="G16" s="25"/>
      <c r="H16" s="25"/>
      <c r="I16" s="25">
        <f>H149</f>
        <v>0</v>
      </c>
      <c r="J16" s="25">
        <f>I149</f>
        <v>0</v>
      </c>
      <c r="K16" s="25">
        <f>J149</f>
        <v>0</v>
      </c>
      <c r="L16" s="25">
        <f>K149</f>
        <v>0</v>
      </c>
      <c r="M16" s="268">
        <f t="shared" si="6"/>
        <v>0</v>
      </c>
      <c r="N16" s="126"/>
    </row>
    <row r="17" spans="2:16">
      <c r="B17" s="63" t="s">
        <v>83</v>
      </c>
      <c r="C17" s="43"/>
      <c r="D17" s="43"/>
      <c r="E17" s="43"/>
      <c r="F17" s="43"/>
      <c r="G17" s="43"/>
      <c r="H17" s="43"/>
      <c r="I17" s="43">
        <f t="shared" ref="I17" si="8">H150</f>
        <v>0</v>
      </c>
      <c r="J17" s="43">
        <f t="shared" ref="J17" si="9">I150</f>
        <v>5.5477535121740876E-2</v>
      </c>
      <c r="K17" s="43">
        <f t="shared" ref="K17" si="10">J150</f>
        <v>5.6550305137907139E-2</v>
      </c>
      <c r="L17" s="43">
        <f t="shared" ref="L17" si="11">K150</f>
        <v>5.7725243727041617E-2</v>
      </c>
      <c r="M17" s="268">
        <f t="shared" si="6"/>
        <v>5.8644760883755559E-2</v>
      </c>
      <c r="N17" s="126"/>
    </row>
    <row r="18" spans="2:16">
      <c r="B18" s="63" t="s">
        <v>133</v>
      </c>
      <c r="C18" s="43"/>
      <c r="D18" s="43"/>
      <c r="E18" s="43"/>
      <c r="F18" s="43"/>
      <c r="G18" s="43"/>
      <c r="H18" s="43"/>
      <c r="I18" s="43">
        <f>H151</f>
        <v>0</v>
      </c>
      <c r="J18" s="43">
        <f>I151</f>
        <v>0</v>
      </c>
      <c r="K18" s="43">
        <f>J151</f>
        <v>0</v>
      </c>
      <c r="L18" s="43">
        <f>K151</f>
        <v>0</v>
      </c>
      <c r="M18" s="268">
        <f t="shared" si="6"/>
        <v>0</v>
      </c>
      <c r="N18" s="126"/>
    </row>
    <row r="19" spans="2:16">
      <c r="B19" t="s">
        <v>13</v>
      </c>
      <c r="C19" s="2">
        <f>'OAV 2011'!C12</f>
        <v>0</v>
      </c>
      <c r="D19" s="2">
        <f t="shared" ref="D19:L19" si="12">C152</f>
        <v>1.5553441667922492</v>
      </c>
      <c r="E19" s="2">
        <f t="shared" si="12"/>
        <v>1.5754463655724045</v>
      </c>
      <c r="F19" s="2">
        <f t="shared" si="12"/>
        <v>1.5716796789597285</v>
      </c>
      <c r="G19" s="2">
        <f t="shared" si="12"/>
        <v>1.5695427875524592</v>
      </c>
      <c r="H19" s="25">
        <v>1.5688274079042255</v>
      </c>
      <c r="I19" s="25">
        <f t="shared" si="12"/>
        <v>12.442309321309207</v>
      </c>
      <c r="J19" s="25">
        <f t="shared" si="12"/>
        <v>12.302212050526208</v>
      </c>
      <c r="K19" s="25">
        <f t="shared" si="12"/>
        <v>12.267515217061401</v>
      </c>
      <c r="L19" s="25">
        <f t="shared" si="12"/>
        <v>12.244147466085636</v>
      </c>
      <c r="M19" s="140">
        <f t="shared" ref="M19:M27" si="13">L152</f>
        <v>12.156506333980923</v>
      </c>
      <c r="N19" s="126"/>
    </row>
    <row r="20" spans="2:16">
      <c r="B20" t="s">
        <v>41</v>
      </c>
      <c r="C20" s="2">
        <v>0</v>
      </c>
      <c r="D20" s="2">
        <f t="shared" ref="D20:D23" si="14">C153</f>
        <v>0</v>
      </c>
      <c r="E20" s="2">
        <f t="shared" ref="E20:E23" si="15">D153</f>
        <v>0</v>
      </c>
      <c r="F20" s="2">
        <f t="shared" ref="F20:F23" si="16">E153</f>
        <v>0</v>
      </c>
      <c r="G20" s="2">
        <f t="shared" ref="G20:G23" si="17">F153</f>
        <v>0</v>
      </c>
      <c r="H20" s="25">
        <v>0.60204424229807196</v>
      </c>
      <c r="I20" s="25">
        <f t="shared" ref="I20:L23" si="18">H153</f>
        <v>0</v>
      </c>
      <c r="J20" s="25">
        <f t="shared" si="18"/>
        <v>0</v>
      </c>
      <c r="K20" s="25">
        <f t="shared" si="18"/>
        <v>0</v>
      </c>
      <c r="L20" s="25">
        <f t="shared" si="18"/>
        <v>0</v>
      </c>
      <c r="M20" s="25">
        <f t="shared" si="13"/>
        <v>0</v>
      </c>
      <c r="N20" s="126"/>
    </row>
    <row r="21" spans="2:16">
      <c r="B21" t="s">
        <v>42</v>
      </c>
      <c r="C21" s="2">
        <v>0</v>
      </c>
      <c r="D21" s="2">
        <f t="shared" si="14"/>
        <v>0</v>
      </c>
      <c r="E21" s="2">
        <f t="shared" si="15"/>
        <v>0</v>
      </c>
      <c r="F21" s="2">
        <f t="shared" si="16"/>
        <v>0</v>
      </c>
      <c r="G21" s="2">
        <f t="shared" si="17"/>
        <v>0</v>
      </c>
      <c r="H21" s="25">
        <v>43.995102003638969</v>
      </c>
      <c r="I21" s="25">
        <f t="shared" si="18"/>
        <v>0</v>
      </c>
      <c r="J21" s="25">
        <f t="shared" si="18"/>
        <v>0</v>
      </c>
      <c r="K21" s="25">
        <f t="shared" si="18"/>
        <v>0</v>
      </c>
      <c r="L21" s="25">
        <f t="shared" si="18"/>
        <v>0</v>
      </c>
      <c r="M21" s="25">
        <f t="shared" si="13"/>
        <v>0</v>
      </c>
      <c r="N21" s="126"/>
    </row>
    <row r="22" spans="2:16">
      <c r="B22" t="s">
        <v>43</v>
      </c>
      <c r="C22" s="2">
        <v>0</v>
      </c>
      <c r="D22" s="2">
        <f t="shared" si="14"/>
        <v>0</v>
      </c>
      <c r="E22" s="2">
        <f t="shared" si="15"/>
        <v>0</v>
      </c>
      <c r="F22" s="2">
        <f t="shared" si="16"/>
        <v>0</v>
      </c>
      <c r="G22" s="2">
        <f t="shared" si="17"/>
        <v>0</v>
      </c>
      <c r="H22" s="25">
        <v>0.58737436015166178</v>
      </c>
      <c r="I22" s="25">
        <f t="shared" si="18"/>
        <v>0.47699900824403124</v>
      </c>
      <c r="J22" s="25">
        <f t="shared" si="18"/>
        <v>0.36140994624629158</v>
      </c>
      <c r="K22" s="25">
        <f t="shared" si="18"/>
        <v>0.24559902424471747</v>
      </c>
      <c r="L22" s="25">
        <f t="shared" si="18"/>
        <v>0.12535090216645473</v>
      </c>
      <c r="M22" s="25">
        <f t="shared" si="13"/>
        <v>2.7755575615628914E-17</v>
      </c>
      <c r="N22" s="126"/>
    </row>
    <row r="23" spans="2:16">
      <c r="B23" t="s">
        <v>44</v>
      </c>
      <c r="C23" s="2">
        <v>0</v>
      </c>
      <c r="D23" s="2">
        <f t="shared" si="14"/>
        <v>0</v>
      </c>
      <c r="E23" s="2">
        <f t="shared" si="15"/>
        <v>0</v>
      </c>
      <c r="F23" s="2">
        <f t="shared" si="16"/>
        <v>0</v>
      </c>
      <c r="G23" s="2">
        <f t="shared" si="17"/>
        <v>0</v>
      </c>
      <c r="H23" s="25">
        <v>35.216938941446728</v>
      </c>
      <c r="I23" s="25">
        <f t="shared" si="18"/>
        <v>28.599213871240966</v>
      </c>
      <c r="J23" s="25">
        <f t="shared" si="18"/>
        <v>21.668892742442573</v>
      </c>
      <c r="K23" s="25">
        <f t="shared" si="18"/>
        <v>14.725269653704071</v>
      </c>
      <c r="L23" s="25">
        <f t="shared" si="18"/>
        <v>7.5156073661633256</v>
      </c>
      <c r="M23" s="25">
        <f t="shared" si="13"/>
        <v>1.7763568394002505E-15</v>
      </c>
      <c r="N23" s="126"/>
    </row>
    <row r="24" spans="2:16">
      <c r="B24" s="142" t="s">
        <v>140</v>
      </c>
      <c r="C24" s="2"/>
      <c r="D24" s="2"/>
      <c r="E24" s="2"/>
      <c r="F24" s="2"/>
      <c r="G24" s="2"/>
      <c r="H24" s="2"/>
      <c r="I24" s="2">
        <f t="shared" ref="I24" si="19">H157</f>
        <v>0</v>
      </c>
      <c r="J24" s="2">
        <f t="shared" ref="J24" si="20">I157</f>
        <v>0</v>
      </c>
      <c r="K24" s="2">
        <f t="shared" ref="K24" si="21">J157</f>
        <v>0</v>
      </c>
      <c r="L24" s="2">
        <f t="shared" ref="L24" si="22">K157</f>
        <v>0</v>
      </c>
      <c r="M24" s="2">
        <f t="shared" si="13"/>
        <v>0</v>
      </c>
      <c r="N24" s="126"/>
    </row>
    <row r="25" spans="2:16">
      <c r="B25" s="63" t="s">
        <v>86</v>
      </c>
      <c r="C25" s="43">
        <v>0</v>
      </c>
      <c r="D25" s="43">
        <f t="shared" ref="D25" si="23">C158</f>
        <v>0</v>
      </c>
      <c r="E25" s="43">
        <f t="shared" ref="E25" si="24">D158</f>
        <v>0</v>
      </c>
      <c r="F25" s="43">
        <f t="shared" ref="F25" si="25">E158</f>
        <v>0</v>
      </c>
      <c r="G25" s="43">
        <f t="shared" ref="G25" si="26">F158</f>
        <v>0</v>
      </c>
      <c r="H25" s="43"/>
      <c r="I25" s="43">
        <f>H158</f>
        <v>2.7608874519751883</v>
      </c>
      <c r="J25" s="43">
        <f>I158</f>
        <v>2.0975672507819767</v>
      </c>
      <c r="K25" s="43">
        <f>J158</f>
        <v>1.4331838782681643</v>
      </c>
      <c r="L25" s="43">
        <f>K158</f>
        <v>0.74337036021448089</v>
      </c>
      <c r="M25" s="43">
        <f t="shared" si="13"/>
        <v>0</v>
      </c>
      <c r="N25" s="126"/>
    </row>
    <row r="26" spans="2:16">
      <c r="B26" s="63" t="s">
        <v>126</v>
      </c>
      <c r="C26" s="43">
        <v>0</v>
      </c>
      <c r="D26" s="43">
        <f t="shared" ref="D26" si="27">C159</f>
        <v>0</v>
      </c>
      <c r="E26" s="43">
        <f t="shared" ref="E26" si="28">D159</f>
        <v>0</v>
      </c>
      <c r="F26" s="43">
        <f t="shared" ref="F26" si="29">E159</f>
        <v>0</v>
      </c>
      <c r="G26" s="43">
        <f t="shared" ref="G26" si="30">F159</f>
        <v>0</v>
      </c>
      <c r="H26" s="43"/>
      <c r="I26" s="43">
        <f t="shared" ref="I26" si="31">H159</f>
        <v>0</v>
      </c>
      <c r="J26" s="43">
        <f t="shared" ref="J26" si="32">I159</f>
        <v>0</v>
      </c>
      <c r="K26" s="43">
        <f t="shared" ref="K26" si="33">J159</f>
        <v>5.1253880241581973</v>
      </c>
      <c r="L26" s="43">
        <f t="shared" ref="L26" si="34">K159</f>
        <v>2.6813965452595854</v>
      </c>
      <c r="M26" s="43">
        <f t="shared" si="13"/>
        <v>0</v>
      </c>
      <c r="N26" s="126"/>
    </row>
    <row r="27" spans="2:16">
      <c r="B27" s="63" t="s">
        <v>137</v>
      </c>
      <c r="C27" s="43"/>
      <c r="D27" s="43"/>
      <c r="E27" s="43"/>
      <c r="F27" s="43"/>
      <c r="G27" s="43"/>
      <c r="H27" s="43"/>
      <c r="I27" s="43">
        <f t="shared" ref="I27" si="35">H160</f>
        <v>0</v>
      </c>
      <c r="J27" s="43">
        <f t="shared" ref="J27" si="36">I160</f>
        <v>0</v>
      </c>
      <c r="K27" s="43">
        <f t="shared" ref="K27" si="37">J160</f>
        <v>0.31561221704253933</v>
      </c>
      <c r="L27" s="43">
        <f t="shared" ref="L27" si="38">K160</f>
        <v>0.16092874634554288</v>
      </c>
      <c r="M27" s="43">
        <f t="shared" si="13"/>
        <v>0</v>
      </c>
      <c r="N27" s="126"/>
    </row>
    <row r="28" spans="2:16">
      <c r="B28" s="63" t="s">
        <v>168</v>
      </c>
      <c r="C28" s="43"/>
      <c r="D28" s="43"/>
      <c r="E28" s="43"/>
      <c r="F28" s="43"/>
      <c r="G28" s="43"/>
      <c r="H28" s="43"/>
      <c r="I28" s="43">
        <f t="shared" ref="I28" si="39">H161</f>
        <v>0</v>
      </c>
      <c r="J28" s="43">
        <f t="shared" ref="J28" si="40">I161</f>
        <v>0</v>
      </c>
      <c r="K28" s="43">
        <f t="shared" ref="K28" si="41">J161</f>
        <v>0</v>
      </c>
      <c r="L28" s="43">
        <f t="shared" ref="L28" si="42">K161</f>
        <v>0</v>
      </c>
      <c r="M28" s="43">
        <f t="shared" ref="M28" si="43">L161</f>
        <v>0</v>
      </c>
      <c r="N28" s="126"/>
    </row>
    <row r="29" spans="2:16">
      <c r="B29" t="s">
        <v>52</v>
      </c>
      <c r="C29" s="7">
        <f t="shared" ref="C29:G29" si="44">SUM(C9:C28)</f>
        <v>2093.4385480310939</v>
      </c>
      <c r="D29" s="7">
        <f t="shared" si="44"/>
        <v>2278.0634185404688</v>
      </c>
      <c r="E29" s="7">
        <f t="shared" si="44"/>
        <v>2561.8142591276651</v>
      </c>
      <c r="F29" s="7">
        <f t="shared" si="44"/>
        <v>2858.2910097565068</v>
      </c>
      <c r="G29" s="7">
        <f t="shared" si="44"/>
        <v>3180.0624154614438</v>
      </c>
      <c r="H29" s="7">
        <f>SUM(H9:H28)</f>
        <v>3442.080338226338</v>
      </c>
      <c r="I29" s="7">
        <f t="shared" ref="I29:M29" si="45">SUM(I9:I28)</f>
        <v>3610.4786010746589</v>
      </c>
      <c r="J29" s="7">
        <f t="shared" si="45"/>
        <v>3809.4214575220553</v>
      </c>
      <c r="K29" s="7">
        <f t="shared" si="45"/>
        <v>4067.6017036505227</v>
      </c>
      <c r="L29" s="7">
        <f t="shared" si="45"/>
        <v>4308.073816811424</v>
      </c>
      <c r="M29" s="7">
        <f t="shared" si="45"/>
        <v>4517.0388844780218</v>
      </c>
    </row>
    <row r="31" spans="2:16">
      <c r="B31" s="19" t="s">
        <v>32</v>
      </c>
      <c r="C31" s="1"/>
      <c r="D31" s="1"/>
      <c r="E31" s="1"/>
      <c r="F31" s="1"/>
      <c r="G31" s="1"/>
    </row>
    <row r="32" spans="2:16">
      <c r="B32" t="s">
        <v>0</v>
      </c>
      <c r="C32" s="2">
        <f t="shared" ref="C32:L32" si="46">C9*C$3</f>
        <v>5.6272416984492146</v>
      </c>
      <c r="D32" s="2">
        <f t="shared" si="46"/>
        <v>7.8759264915284968</v>
      </c>
      <c r="E32" s="2">
        <f t="shared" si="46"/>
        <v>5.4145327791229745</v>
      </c>
      <c r="F32" s="2">
        <f t="shared" si="46"/>
        <v>7.2012960686959904</v>
      </c>
      <c r="G32" s="2">
        <f t="shared" si="46"/>
        <v>9.1309330201890635</v>
      </c>
      <c r="H32" s="2">
        <f t="shared" si="46"/>
        <v>6.8717379248936323</v>
      </c>
      <c r="I32" s="2">
        <f t="shared" si="46"/>
        <v>4.8996739735379009</v>
      </c>
      <c r="J32" s="2">
        <f t="shared" si="46"/>
        <v>9.6719148303039493</v>
      </c>
      <c r="K32" s="2">
        <f t="shared" si="46"/>
        <v>11.258904283852065</v>
      </c>
      <c r="L32" s="2">
        <f t="shared" si="46"/>
        <v>9.5632310299776808</v>
      </c>
      <c r="M32" s="2">
        <f t="shared" ref="M32" si="47">M9*M$3</f>
        <v>8.0011554389312725</v>
      </c>
      <c r="O32" s="2"/>
      <c r="P32" s="221"/>
    </row>
    <row r="33" spans="2:16">
      <c r="B33" t="s">
        <v>7</v>
      </c>
      <c r="C33" s="2">
        <f t="shared" ref="C33:L33" si="48">C10*C$3</f>
        <v>48.834332511654729</v>
      </c>
      <c r="D33" s="2">
        <f t="shared" si="48"/>
        <v>68.015543633084832</v>
      </c>
      <c r="E33" s="2">
        <f t="shared" si="48"/>
        <v>43.031856534438333</v>
      </c>
      <c r="F33" s="2">
        <f t="shared" si="48"/>
        <v>51.189107365733875</v>
      </c>
      <c r="G33" s="2">
        <f t="shared" si="48"/>
        <v>60.781522884196072</v>
      </c>
      <c r="H33" s="2">
        <f t="shared" si="48"/>
        <v>42.291981040244032</v>
      </c>
      <c r="I33" s="2">
        <f t="shared" si="48"/>
        <v>30.471163434306579</v>
      </c>
      <c r="J33" s="2">
        <f t="shared" si="48"/>
        <v>60.809439136336287</v>
      </c>
      <c r="K33" s="2">
        <f t="shared" si="48"/>
        <v>69.433390632878883</v>
      </c>
      <c r="L33" s="2">
        <f t="shared" si="48"/>
        <v>55.917149455361191</v>
      </c>
      <c r="M33" s="2">
        <f t="shared" ref="M33" si="49">M10*M$3</f>
        <v>44.133626316190771</v>
      </c>
      <c r="O33" s="2"/>
      <c r="P33" s="222"/>
    </row>
    <row r="34" spans="2:16">
      <c r="B34" t="s">
        <v>8</v>
      </c>
      <c r="C34" s="2">
        <f t="shared" ref="C34:L34" si="50">C11*C$3</f>
        <v>0.44018261935725772</v>
      </c>
      <c r="D34" s="2">
        <f t="shared" si="50"/>
        <v>0</v>
      </c>
      <c r="E34" s="2">
        <f t="shared" si="50"/>
        <v>0</v>
      </c>
      <c r="F34" s="2">
        <f t="shared" si="50"/>
        <v>0</v>
      </c>
      <c r="G34" s="2">
        <f t="shared" si="50"/>
        <v>0</v>
      </c>
      <c r="H34" s="2">
        <f t="shared" si="50"/>
        <v>0</v>
      </c>
      <c r="I34" s="2">
        <f t="shared" si="50"/>
        <v>0</v>
      </c>
      <c r="J34" s="2">
        <f t="shared" si="50"/>
        <v>0</v>
      </c>
      <c r="K34" s="2">
        <f t="shared" si="50"/>
        <v>0</v>
      </c>
      <c r="L34" s="2">
        <f t="shared" si="50"/>
        <v>0</v>
      </c>
      <c r="M34" s="2">
        <f t="shared" ref="M34" si="51">M11*M$3</f>
        <v>0</v>
      </c>
      <c r="O34" s="2"/>
      <c r="P34" s="222"/>
    </row>
    <row r="35" spans="2:16">
      <c r="B35" t="s">
        <v>9</v>
      </c>
      <c r="C35" s="2">
        <f t="shared" ref="C35:L35" si="52">C12*C$3</f>
        <v>1.0843308871816672E-2</v>
      </c>
      <c r="D35" s="2">
        <f t="shared" si="52"/>
        <v>0</v>
      </c>
      <c r="E35" s="2">
        <f t="shared" si="52"/>
        <v>0</v>
      </c>
      <c r="F35" s="2">
        <f t="shared" si="52"/>
        <v>0</v>
      </c>
      <c r="G35" s="2">
        <f t="shared" si="52"/>
        <v>0</v>
      </c>
      <c r="H35" s="2">
        <f t="shared" si="52"/>
        <v>0</v>
      </c>
      <c r="I35" s="2">
        <f t="shared" si="52"/>
        <v>0</v>
      </c>
      <c r="J35" s="2">
        <f t="shared" si="52"/>
        <v>0</v>
      </c>
      <c r="K35" s="2">
        <f t="shared" si="52"/>
        <v>0</v>
      </c>
      <c r="L35" s="2">
        <f t="shared" si="52"/>
        <v>0</v>
      </c>
      <c r="M35" s="2">
        <f t="shared" ref="M35" si="53">M12*M$3</f>
        <v>0</v>
      </c>
    </row>
    <row r="36" spans="2:16">
      <c r="B36" t="s">
        <v>10</v>
      </c>
      <c r="C36" s="2">
        <f t="shared" ref="C36:L36" si="54">C13*C$3</f>
        <v>4.6423916510126965E-17</v>
      </c>
      <c r="D36" s="2">
        <f t="shared" si="54"/>
        <v>4.6840963097375198E-2</v>
      </c>
      <c r="E36" s="2">
        <f t="shared" si="54"/>
        <v>0.14680570046491304</v>
      </c>
      <c r="F36" s="2">
        <f t="shared" si="54"/>
        <v>0.17143653889986249</v>
      </c>
      <c r="G36" s="2">
        <f t="shared" si="54"/>
        <v>0.15873576066342956</v>
      </c>
      <c r="H36" s="2">
        <f t="shared" si="54"/>
        <v>0.14646039030758196</v>
      </c>
      <c r="I36" s="2">
        <f t="shared" si="54"/>
        <v>0.13362429450252561</v>
      </c>
      <c r="J36" s="2">
        <f t="shared" si="54"/>
        <v>0.5783568576910213</v>
      </c>
      <c r="K36" s="2">
        <f t="shared" si="54"/>
        <v>1.0387732812159647</v>
      </c>
      <c r="L36" s="2">
        <f t="shared" si="54"/>
        <v>1.268754732525138</v>
      </c>
      <c r="M36" s="2">
        <f t="shared" ref="M36" si="55">M13*M$3</f>
        <v>1.3660736153700561</v>
      </c>
    </row>
    <row r="37" spans="2:16">
      <c r="B37" t="s">
        <v>11</v>
      </c>
      <c r="C37" s="2">
        <f t="shared" ref="C37:L37" si="56">C14*C$3</f>
        <v>2.489924458696783</v>
      </c>
      <c r="D37" s="2">
        <f t="shared" si="56"/>
        <v>4.0182350174215493</v>
      </c>
      <c r="E37" s="2">
        <f t="shared" si="56"/>
        <v>2.5747551123531789</v>
      </c>
      <c r="F37" s="2">
        <f t="shared" si="56"/>
        <v>2.9257820225843907</v>
      </c>
      <c r="G37" s="2">
        <f t="shared" si="56"/>
        <v>2.9640175636121593</v>
      </c>
      <c r="H37" s="2">
        <f t="shared" si="56"/>
        <v>1.3750786893718348</v>
      </c>
      <c r="I37" s="2">
        <f t="shared" si="56"/>
        <v>0.87431517718574037</v>
      </c>
      <c r="J37" s="2">
        <f t="shared" si="56"/>
        <v>1.6658885501548928</v>
      </c>
      <c r="K37" s="2">
        <f t="shared" si="56"/>
        <v>1.5605658079240945</v>
      </c>
      <c r="L37" s="2">
        <f t="shared" si="56"/>
        <v>1.3146585906680803</v>
      </c>
      <c r="M37" s="2">
        <f t="shared" ref="M37" si="57">M14*M$3</f>
        <v>1.3139684345465454</v>
      </c>
    </row>
    <row r="38" spans="2:16">
      <c r="B38" t="s">
        <v>12</v>
      </c>
      <c r="C38" s="2">
        <f t="shared" ref="C38:L38" si="58">C15*C$3</f>
        <v>0.95548949399158822</v>
      </c>
      <c r="D38" s="2">
        <f t="shared" si="58"/>
        <v>0.17443631656076125</v>
      </c>
      <c r="E38" s="2">
        <f t="shared" si="58"/>
        <v>0.13944091093714606</v>
      </c>
      <c r="F38" s="2">
        <f t="shared" si="58"/>
        <v>0.24894505880681581</v>
      </c>
      <c r="G38" s="2">
        <f t="shared" si="58"/>
        <v>0.31462629458336927</v>
      </c>
      <c r="H38" s="2">
        <f t="shared" si="58"/>
        <v>8.1277196291523482E-2</v>
      </c>
      <c r="I38" s="2">
        <f t="shared" si="58"/>
        <v>0.1125636838538444</v>
      </c>
      <c r="J38" s="2">
        <f t="shared" si="58"/>
        <v>0.23172461992977267</v>
      </c>
      <c r="K38" s="2">
        <f t="shared" si="58"/>
        <v>0.51048836324478197</v>
      </c>
      <c r="L38" s="2">
        <f t="shared" si="58"/>
        <v>0.18560019435875935</v>
      </c>
      <c r="M38" s="2">
        <f t="shared" ref="M38" si="59">M15*M$3</f>
        <v>0.12205099231697066</v>
      </c>
    </row>
    <row r="39" spans="2:16">
      <c r="B39" s="4" t="s">
        <v>135</v>
      </c>
      <c r="C39" s="25"/>
      <c r="D39" s="25"/>
      <c r="E39" s="25"/>
      <c r="F39" s="25"/>
      <c r="G39" s="25"/>
      <c r="H39" s="25">
        <f t="shared" ref="H39:L50" si="60">H16*H$3</f>
        <v>0</v>
      </c>
      <c r="I39" s="25">
        <f t="shared" si="60"/>
        <v>0</v>
      </c>
      <c r="J39" s="25">
        <f t="shared" si="60"/>
        <v>0</v>
      </c>
      <c r="K39" s="25">
        <f t="shared" si="60"/>
        <v>0</v>
      </c>
      <c r="L39" s="25">
        <f t="shared" si="60"/>
        <v>0</v>
      </c>
      <c r="M39" s="25">
        <f t="shared" ref="M39" si="61">M16*M$3</f>
        <v>0</v>
      </c>
    </row>
    <row r="40" spans="2:16">
      <c r="B40" s="63" t="s">
        <v>83</v>
      </c>
      <c r="C40" s="43">
        <f>C17*C$3</f>
        <v>0</v>
      </c>
      <c r="D40" s="43">
        <f>D17*D$3</f>
        <v>0</v>
      </c>
      <c r="E40" s="43">
        <f>E17*E$3</f>
        <v>0</v>
      </c>
      <c r="F40" s="43">
        <f>F17*F$3</f>
        <v>0</v>
      </c>
      <c r="G40" s="43">
        <f>G17*G$3</f>
        <v>0</v>
      </c>
      <c r="H40" s="43">
        <f t="shared" si="60"/>
        <v>0</v>
      </c>
      <c r="I40" s="43">
        <f t="shared" si="60"/>
        <v>0</v>
      </c>
      <c r="J40" s="43">
        <f t="shared" si="60"/>
        <v>1.0727700161662604E-3</v>
      </c>
      <c r="K40" s="43">
        <f t="shared" si="60"/>
        <v>1.1749385891344796E-3</v>
      </c>
      <c r="L40" s="43">
        <f t="shared" si="60"/>
        <v>9.1951715671394121E-4</v>
      </c>
      <c r="M40" s="43">
        <f t="shared" ref="M40" si="62">M17*M$3</f>
        <v>7.1518001077750741E-4</v>
      </c>
    </row>
    <row r="41" spans="2:16">
      <c r="B41" s="63" t="s">
        <v>133</v>
      </c>
      <c r="C41" s="43"/>
      <c r="D41" s="43"/>
      <c r="E41" s="43"/>
      <c r="F41" s="43"/>
      <c r="G41" s="43"/>
      <c r="H41" s="43">
        <f t="shared" si="60"/>
        <v>0</v>
      </c>
      <c r="I41" s="43">
        <f t="shared" si="60"/>
        <v>0</v>
      </c>
      <c r="J41" s="43">
        <f t="shared" si="60"/>
        <v>0</v>
      </c>
      <c r="K41" s="43">
        <f t="shared" si="60"/>
        <v>0</v>
      </c>
      <c r="L41" s="43">
        <f t="shared" si="60"/>
        <v>0</v>
      </c>
      <c r="M41" s="43">
        <f t="shared" ref="M41" si="63">M18*M$3</f>
        <v>0</v>
      </c>
    </row>
    <row r="42" spans="2:16">
      <c r="B42" t="s">
        <v>13</v>
      </c>
      <c r="C42" s="2">
        <f t="shared" ref="C42:G46" si="64">C19*C$3</f>
        <v>0</v>
      </c>
      <c r="D42" s="2">
        <f t="shared" si="64"/>
        <v>5.4746678692629544E-2</v>
      </c>
      <c r="E42" s="2">
        <f t="shared" si="64"/>
        <v>3.1572071454356837E-2</v>
      </c>
      <c r="F42" s="2">
        <f t="shared" si="64"/>
        <v>3.3965572629777958E-2</v>
      </c>
      <c r="G42" s="2">
        <f t="shared" si="64"/>
        <v>3.6220218174287742E-2</v>
      </c>
      <c r="H42" s="2">
        <f t="shared" si="60"/>
        <v>2.370277481252827E-2</v>
      </c>
      <c r="I42" s="2">
        <f t="shared" si="60"/>
        <v>0.12731665352037261</v>
      </c>
      <c r="J42" s="2">
        <f t="shared" si="60"/>
        <v>0.23788807832509248</v>
      </c>
      <c r="K42" s="2">
        <f t="shared" si="60"/>
        <v>0.25488062329937966</v>
      </c>
      <c r="L42" s="2">
        <f t="shared" si="60"/>
        <v>0.19503951715888709</v>
      </c>
      <c r="M42" s="2">
        <f t="shared" ref="M42" si="65">M19*M$3</f>
        <v>0.14825007724366993</v>
      </c>
    </row>
    <row r="43" spans="2:16">
      <c r="B43" t="s">
        <v>41</v>
      </c>
      <c r="C43" s="2">
        <f t="shared" si="64"/>
        <v>0</v>
      </c>
      <c r="D43" s="2">
        <f t="shared" si="64"/>
        <v>0</v>
      </c>
      <c r="E43" s="2">
        <f t="shared" si="64"/>
        <v>0</v>
      </c>
      <c r="F43" s="2">
        <f t="shared" si="64"/>
        <v>0</v>
      </c>
      <c r="G43" s="2">
        <f t="shared" si="64"/>
        <v>0</v>
      </c>
      <c r="H43" s="2">
        <f t="shared" si="60"/>
        <v>9.0960414322654257E-3</v>
      </c>
      <c r="I43" s="2">
        <f t="shared" si="60"/>
        <v>0</v>
      </c>
      <c r="J43" s="2">
        <f t="shared" si="60"/>
        <v>0</v>
      </c>
      <c r="K43" s="2">
        <f t="shared" si="60"/>
        <v>0</v>
      </c>
      <c r="L43" s="2">
        <f t="shared" si="60"/>
        <v>0</v>
      </c>
      <c r="M43" s="2">
        <f t="shared" ref="M43" si="66">M20*M$3</f>
        <v>0</v>
      </c>
    </row>
    <row r="44" spans="2:16">
      <c r="B44" t="s">
        <v>42</v>
      </c>
      <c r="C44" s="2">
        <f t="shared" si="64"/>
        <v>0</v>
      </c>
      <c r="D44" s="2">
        <f t="shared" si="64"/>
        <v>0</v>
      </c>
      <c r="E44" s="2">
        <f t="shared" si="64"/>
        <v>0</v>
      </c>
      <c r="F44" s="2">
        <f t="shared" si="64"/>
        <v>0</v>
      </c>
      <c r="G44" s="2">
        <f t="shared" si="64"/>
        <v>0</v>
      </c>
      <c r="H44" s="2">
        <f t="shared" si="60"/>
        <v>0.66470409070653325</v>
      </c>
      <c r="I44" s="2">
        <f t="shared" si="60"/>
        <v>0</v>
      </c>
      <c r="J44" s="2">
        <f t="shared" si="60"/>
        <v>0</v>
      </c>
      <c r="K44" s="2">
        <f t="shared" si="60"/>
        <v>0</v>
      </c>
      <c r="L44" s="2">
        <f t="shared" si="60"/>
        <v>0</v>
      </c>
      <c r="M44" s="2">
        <f t="shared" ref="M44" si="67">M21*M$3</f>
        <v>0</v>
      </c>
    </row>
    <row r="45" spans="2:16">
      <c r="B45" t="s">
        <v>43</v>
      </c>
      <c r="C45" s="2">
        <f t="shared" si="64"/>
        <v>0</v>
      </c>
      <c r="D45" s="2">
        <f t="shared" si="64"/>
        <v>0</v>
      </c>
      <c r="E45" s="2">
        <f t="shared" si="64"/>
        <v>0</v>
      </c>
      <c r="F45" s="2">
        <f t="shared" si="64"/>
        <v>0</v>
      </c>
      <c r="G45" s="2">
        <f t="shared" si="64"/>
        <v>0</v>
      </c>
      <c r="H45" s="2">
        <f t="shared" si="60"/>
        <v>8.8744001533772651E-3</v>
      </c>
      <c r="I45" s="2">
        <f t="shared" si="60"/>
        <v>4.880920084357504E-3</v>
      </c>
      <c r="J45" s="2">
        <f t="shared" si="60"/>
        <v>6.9885901207846464E-3</v>
      </c>
      <c r="K45" s="2">
        <f t="shared" si="60"/>
        <v>5.1027800881919801E-3</v>
      </c>
      <c r="L45" s="2">
        <f t="shared" si="60"/>
        <v>1.996740034509907E-3</v>
      </c>
      <c r="M45" s="2">
        <f t="shared" ref="M45" si="68">M22*M$3</f>
        <v>3.3848262945888949E-19</v>
      </c>
    </row>
    <row r="46" spans="2:16">
      <c r="B46" t="s">
        <v>44</v>
      </c>
      <c r="C46" s="2">
        <f t="shared" si="64"/>
        <v>0</v>
      </c>
      <c r="D46" s="2">
        <f t="shared" si="64"/>
        <v>0</v>
      </c>
      <c r="E46" s="2">
        <f t="shared" si="64"/>
        <v>0</v>
      </c>
      <c r="F46" s="2">
        <f t="shared" si="64"/>
        <v>0</v>
      </c>
      <c r="G46" s="2">
        <f t="shared" si="64"/>
        <v>0</v>
      </c>
      <c r="H46" s="2">
        <f t="shared" si="60"/>
        <v>0.5320783976044795</v>
      </c>
      <c r="I46" s="2">
        <f t="shared" si="60"/>
        <v>0.29264311868246418</v>
      </c>
      <c r="J46" s="2">
        <f t="shared" si="60"/>
        <v>0.41901173811353054</v>
      </c>
      <c r="K46" s="2">
        <f t="shared" si="60"/>
        <v>0.30594507862257891</v>
      </c>
      <c r="L46" s="2">
        <f t="shared" si="60"/>
        <v>0.11971763946100925</v>
      </c>
      <c r="M46" s="2">
        <f t="shared" ref="M46" si="69">M23*M$3</f>
        <v>2.1662888285368927E-17</v>
      </c>
    </row>
    <row r="47" spans="2:16">
      <c r="B47" s="142" t="s">
        <v>140</v>
      </c>
      <c r="C47" s="2"/>
      <c r="D47" s="2"/>
      <c r="E47" s="2"/>
      <c r="F47" s="2"/>
      <c r="G47" s="2"/>
      <c r="H47" s="2">
        <f t="shared" si="60"/>
        <v>0</v>
      </c>
      <c r="I47" s="2">
        <f t="shared" si="60"/>
        <v>0</v>
      </c>
      <c r="J47" s="2">
        <f t="shared" si="60"/>
        <v>0</v>
      </c>
      <c r="K47" s="2">
        <f t="shared" si="60"/>
        <v>0</v>
      </c>
      <c r="L47" s="2">
        <f t="shared" si="60"/>
        <v>0</v>
      </c>
      <c r="M47" s="2">
        <f t="shared" ref="M47" si="70">M24*M$3</f>
        <v>0</v>
      </c>
    </row>
    <row r="48" spans="2:16">
      <c r="B48" s="63" t="s">
        <v>86</v>
      </c>
      <c r="C48" s="43">
        <f t="shared" ref="C48:G49" si="71">C25*C$3</f>
        <v>0</v>
      </c>
      <c r="D48" s="43">
        <f t="shared" si="71"/>
        <v>0</v>
      </c>
      <c r="E48" s="43">
        <f t="shared" si="71"/>
        <v>0</v>
      </c>
      <c r="F48" s="43">
        <f t="shared" si="71"/>
        <v>0</v>
      </c>
      <c r="G48" s="43">
        <f t="shared" si="71"/>
        <v>0</v>
      </c>
      <c r="H48" s="43">
        <f t="shared" si="60"/>
        <v>0</v>
      </c>
      <c r="I48" s="43">
        <f t="shared" si="60"/>
        <v>2.8250941369048294E-2</v>
      </c>
      <c r="J48" s="43">
        <f t="shared" si="60"/>
        <v>4.0560692694679122E-2</v>
      </c>
      <c r="K48" s="43">
        <f t="shared" si="60"/>
        <v>2.977708148163315E-2</v>
      </c>
      <c r="L48" s="43">
        <f t="shared" si="60"/>
        <v>1.1841297773328065E-2</v>
      </c>
      <c r="M48" s="43">
        <f t="shared" ref="M48" si="72">M25*M$3</f>
        <v>0</v>
      </c>
    </row>
    <row r="49" spans="2:20">
      <c r="B49" s="63" t="s">
        <v>126</v>
      </c>
      <c r="C49" s="43">
        <f t="shared" si="71"/>
        <v>0</v>
      </c>
      <c r="D49" s="43">
        <f t="shared" si="71"/>
        <v>0</v>
      </c>
      <c r="E49" s="43">
        <f t="shared" si="71"/>
        <v>0</v>
      </c>
      <c r="F49" s="43">
        <f t="shared" si="71"/>
        <v>0</v>
      </c>
      <c r="G49" s="43">
        <f t="shared" si="71"/>
        <v>0</v>
      </c>
      <c r="H49" s="43">
        <f t="shared" si="60"/>
        <v>0</v>
      </c>
      <c r="I49" s="43">
        <f t="shared" si="60"/>
        <v>0</v>
      </c>
      <c r="J49" s="43">
        <f t="shared" si="60"/>
        <v>0</v>
      </c>
      <c r="K49" s="43">
        <f t="shared" si="60"/>
        <v>0.10648954341069464</v>
      </c>
      <c r="L49" s="43">
        <f t="shared" si="60"/>
        <v>4.2712511340418362E-2</v>
      </c>
      <c r="M49" s="43">
        <f t="shared" ref="M49" si="73">M26*M$3</f>
        <v>0</v>
      </c>
    </row>
    <row r="50" spans="2:20">
      <c r="B50" s="63" t="s">
        <v>137</v>
      </c>
      <c r="C50" s="43"/>
      <c r="D50" s="43"/>
      <c r="E50" s="43"/>
      <c r="F50" s="43"/>
      <c r="G50" s="43"/>
      <c r="H50" s="43">
        <f t="shared" si="60"/>
        <v>0</v>
      </c>
      <c r="I50" s="43">
        <f t="shared" si="60"/>
        <v>0</v>
      </c>
      <c r="J50" s="43">
        <f t="shared" si="60"/>
        <v>0</v>
      </c>
      <c r="K50" s="43">
        <f t="shared" si="60"/>
        <v>6.5574354037745541E-3</v>
      </c>
      <c r="L50" s="43">
        <f t="shared" si="60"/>
        <v>2.5634667559467118E-3</v>
      </c>
      <c r="M50" s="43">
        <f t="shared" ref="M50:M51" si="74">M27*M$3</f>
        <v>0</v>
      </c>
    </row>
    <row r="51" spans="2:20">
      <c r="B51" s="63" t="s">
        <v>168</v>
      </c>
      <c r="C51" s="43"/>
      <c r="D51" s="43"/>
      <c r="E51" s="43"/>
      <c r="F51" s="43"/>
      <c r="G51" s="43"/>
      <c r="H51" s="43"/>
      <c r="I51" s="43"/>
      <c r="J51" s="43"/>
      <c r="K51" s="43"/>
      <c r="L51" s="43"/>
      <c r="M51" s="43">
        <f t="shared" si="74"/>
        <v>0</v>
      </c>
    </row>
    <row r="52" spans="2:20">
      <c r="B52" t="s">
        <v>52</v>
      </c>
      <c r="C52" s="7">
        <f t="shared" ref="C52:L52" si="75">SUM(C32:C51)</f>
        <v>58.358014091021396</v>
      </c>
      <c r="D52" s="7">
        <f t="shared" si="75"/>
        <v>80.185729100385643</v>
      </c>
      <c r="E52" s="7">
        <f t="shared" si="75"/>
        <v>51.338963108770898</v>
      </c>
      <c r="F52" s="7">
        <f t="shared" si="75"/>
        <v>61.770532627350711</v>
      </c>
      <c r="G52" s="7">
        <f t="shared" si="75"/>
        <v>73.386055741418389</v>
      </c>
      <c r="H52" s="7">
        <f t="shared" si="75"/>
        <v>52.004990945817781</v>
      </c>
      <c r="I52" s="7">
        <f t="shared" si="75"/>
        <v>36.944432197042829</v>
      </c>
      <c r="J52" s="7">
        <f t="shared" si="75"/>
        <v>73.662845863686186</v>
      </c>
      <c r="K52" s="7">
        <f t="shared" si="75"/>
        <v>84.512049850011167</v>
      </c>
      <c r="L52" s="7">
        <f t="shared" si="75"/>
        <v>68.62418469257166</v>
      </c>
      <c r="M52" s="7">
        <f>SUM(M32:M51)</f>
        <v>55.08584005461006</v>
      </c>
    </row>
    <row r="53" spans="2:20">
      <c r="H53" s="126"/>
      <c r="I53" s="126"/>
      <c r="J53" s="126"/>
      <c r="K53" s="126"/>
      <c r="L53" s="126"/>
      <c r="O53" t="s">
        <v>124</v>
      </c>
      <c r="T53" t="s">
        <v>161</v>
      </c>
    </row>
    <row r="54" spans="2:20">
      <c r="B54" s="19" t="s">
        <v>122</v>
      </c>
      <c r="C54" s="1"/>
      <c r="D54" s="1"/>
      <c r="E54" s="1"/>
      <c r="F54" s="1"/>
      <c r="G54" s="1"/>
      <c r="H54" s="133" t="s">
        <v>171</v>
      </c>
      <c r="I54" s="1"/>
      <c r="J54" s="1"/>
      <c r="K54" s="1"/>
      <c r="L54" s="1"/>
      <c r="M54" s="1"/>
      <c r="N54" s="1"/>
      <c r="O54" s="1">
        <v>2016</v>
      </c>
      <c r="P54" s="1">
        <v>2017</v>
      </c>
      <c r="Q54" s="1">
        <v>2018</v>
      </c>
      <c r="R54" s="1">
        <v>2019</v>
      </c>
      <c r="S54" s="1">
        <v>2020</v>
      </c>
      <c r="T54" s="1">
        <v>2021</v>
      </c>
    </row>
    <row r="55" spans="2:20">
      <c r="B55" s="4" t="s">
        <v>0</v>
      </c>
      <c r="C55" s="25">
        <f>'Depr schedule - Actual'!D548*C$4</f>
        <v>7.0394143044566855</v>
      </c>
      <c r="D55" s="25">
        <f>'Depr schedule - Actual'!E548*D$4</f>
        <v>7.8232816166671153</v>
      </c>
      <c r="E55" s="25">
        <f>'Depr schedule - Actual'!F548*E$4</f>
        <v>9.0313540160258832</v>
      </c>
      <c r="F55" s="25">
        <f>'Depr schedule - Actual'!G548*F$4</f>
        <v>10.739769096001647</v>
      </c>
      <c r="G55" s="25">
        <f>'Depr schedule - Actual'!H548*G$4</f>
        <v>12.487864204324561</v>
      </c>
      <c r="H55" s="36">
        <f>O55*H$5</f>
        <v>14.080173989696952</v>
      </c>
      <c r="I55" s="36">
        <f t="shared" ref="I55:I71" si="76">P55*I$5</f>
        <v>15.354216397815161</v>
      </c>
      <c r="J55" s="36">
        <f t="shared" ref="J55:J71" si="77">Q55*J$5</f>
        <v>17.21757675281183</v>
      </c>
      <c r="K55" s="36">
        <f t="shared" ref="K55:K71" si="78">R55*K$5</f>
        <v>18.999560947907742</v>
      </c>
      <c r="L55" s="36">
        <f t="shared" ref="L55:M71" si="79">S55*L$5</f>
        <v>21.067950471400238</v>
      </c>
      <c r="M55" s="36">
        <f t="shared" si="79"/>
        <v>9.6024369677195054</v>
      </c>
      <c r="N55" s="4"/>
      <c r="O55" s="285">
        <v>13.870608609385185</v>
      </c>
      <c r="P55" s="285">
        <v>14.972481735991028</v>
      </c>
      <c r="Q55" s="285">
        <v>16.471015159193975</v>
      </c>
      <c r="R55" s="285">
        <v>17.805783224632126</v>
      </c>
      <c r="S55" s="285">
        <v>19.434633753669733</v>
      </c>
      <c r="T55" s="309">
        <v>8.7512743105120112</v>
      </c>
    </row>
    <row r="56" spans="2:20">
      <c r="B56" s="4" t="s">
        <v>7</v>
      </c>
      <c r="C56" s="25">
        <f>'Depr schedule - Actual'!D549*C$4</f>
        <v>61.920741159487562</v>
      </c>
      <c r="D56" s="25">
        <f>'Depr schedule - Actual'!E549*D$4</f>
        <v>68.108482479425263</v>
      </c>
      <c r="E56" s="25">
        <f>'Depr schedule - Actual'!F549*E$4</f>
        <v>73.861025892339015</v>
      </c>
      <c r="F56" s="25">
        <f>'Depr schedule - Actual'!G549*F$4</f>
        <v>80.610224842246723</v>
      </c>
      <c r="G56" s="25">
        <f>'Depr schedule - Actual'!H549*G$4</f>
        <v>88.498992818491175</v>
      </c>
      <c r="H56" s="36">
        <f t="shared" ref="H56:H71" si="80">O56*H$5</f>
        <v>92.055032978348009</v>
      </c>
      <c r="I56" s="36">
        <f t="shared" si="76"/>
        <v>97.422306386410881</v>
      </c>
      <c r="J56" s="36">
        <f t="shared" si="77"/>
        <v>104.7685590154619</v>
      </c>
      <c r="K56" s="36">
        <f t="shared" si="78"/>
        <v>112.3150208614143</v>
      </c>
      <c r="L56" s="36">
        <f t="shared" si="79"/>
        <v>119.6100011254405</v>
      </c>
      <c r="M56" s="36">
        <f t="shared" si="79"/>
        <v>61.582655060493138</v>
      </c>
      <c r="N56" s="4"/>
      <c r="O56" s="285">
        <v>90.68491155727493</v>
      </c>
      <c r="P56" s="285">
        <v>95.000204846417247</v>
      </c>
      <c r="Q56" s="285">
        <v>100.22574886845001</v>
      </c>
      <c r="R56" s="285">
        <v>105.25805937366172</v>
      </c>
      <c r="S56" s="285">
        <v>110.33710034132535</v>
      </c>
      <c r="T56" s="309">
        <v>56.123951556852184</v>
      </c>
    </row>
    <row r="57" spans="2:20">
      <c r="B57" s="4" t="s">
        <v>8</v>
      </c>
      <c r="C57" s="25">
        <f>'Depr schedule - Actual'!D550*C$4</f>
        <v>16.230563390343036</v>
      </c>
      <c r="D57" s="25">
        <f>'Depr schedule - Actual'!E550*D$4</f>
        <v>0</v>
      </c>
      <c r="E57" s="25">
        <f>'Depr schedule - Actual'!F550*E$4</f>
        <v>0</v>
      </c>
      <c r="F57" s="25">
        <f>'Depr schedule - Actual'!G550*F$4</f>
        <v>0</v>
      </c>
      <c r="G57" s="25">
        <f>'Depr schedule - Actual'!H550*G$4</f>
        <v>0</v>
      </c>
      <c r="H57" s="36">
        <f t="shared" si="80"/>
        <v>0</v>
      </c>
      <c r="I57" s="36">
        <f t="shared" si="76"/>
        <v>0</v>
      </c>
      <c r="J57" s="36">
        <f t="shared" si="77"/>
        <v>0</v>
      </c>
      <c r="K57" s="36">
        <f t="shared" si="78"/>
        <v>0</v>
      </c>
      <c r="L57" s="36">
        <f t="shared" si="79"/>
        <v>0</v>
      </c>
      <c r="M57" s="36">
        <f t="shared" si="79"/>
        <v>0</v>
      </c>
      <c r="N57" s="4"/>
      <c r="O57" s="285">
        <v>0</v>
      </c>
      <c r="P57" s="285">
        <v>0</v>
      </c>
      <c r="Q57" s="285">
        <v>0</v>
      </c>
      <c r="R57" s="285">
        <v>0</v>
      </c>
      <c r="S57" s="285">
        <v>0</v>
      </c>
      <c r="T57" s="309">
        <v>0</v>
      </c>
    </row>
    <row r="58" spans="2:20">
      <c r="B58" s="4" t="s">
        <v>9</v>
      </c>
      <c r="C58" s="25">
        <f>'Depr schedule - Actual'!D551*C$4</f>
        <v>0.3998181760608121</v>
      </c>
      <c r="D58" s="25">
        <f>'Depr schedule - Actual'!E551*D$4</f>
        <v>0</v>
      </c>
      <c r="E58" s="25">
        <f>'Depr schedule - Actual'!F551*E$4</f>
        <v>0</v>
      </c>
      <c r="F58" s="25">
        <f>'Depr schedule - Actual'!G551*F$4</f>
        <v>0</v>
      </c>
      <c r="G58" s="25">
        <f>'Depr schedule - Actual'!H551*G$4</f>
        <v>0</v>
      </c>
      <c r="H58" s="36">
        <f t="shared" si="80"/>
        <v>0</v>
      </c>
      <c r="I58" s="36">
        <f t="shared" si="76"/>
        <v>0</v>
      </c>
      <c r="J58" s="36">
        <f t="shared" si="77"/>
        <v>0</v>
      </c>
      <c r="K58" s="36">
        <f t="shared" si="78"/>
        <v>0</v>
      </c>
      <c r="L58" s="36">
        <f t="shared" si="79"/>
        <v>0</v>
      </c>
      <c r="M58" s="36">
        <f t="shared" si="79"/>
        <v>0</v>
      </c>
      <c r="N58" s="4"/>
      <c r="O58" s="285">
        <v>0</v>
      </c>
      <c r="P58" s="285">
        <v>0</v>
      </c>
      <c r="Q58" s="285">
        <v>0</v>
      </c>
      <c r="R58" s="285">
        <v>0</v>
      </c>
      <c r="S58" s="285">
        <v>0</v>
      </c>
      <c r="T58" s="309">
        <v>0</v>
      </c>
    </row>
    <row r="59" spans="2:20">
      <c r="B59" s="4" t="s">
        <v>10</v>
      </c>
      <c r="C59" s="25">
        <f>'Depr schedule - Actual'!D552*C$4</f>
        <v>1.7117584534478618E-15</v>
      </c>
      <c r="D59" s="25">
        <f>'Depr schedule - Actual'!E552*D$4</f>
        <v>0.27551700916947958</v>
      </c>
      <c r="E59" s="25">
        <f>'Depr schedule - Actual'!F552*E$4</f>
        <v>1.5506897091565668</v>
      </c>
      <c r="F59" s="25">
        <f>'Depr schedule - Actual'!G552*F$4</f>
        <v>1.995117265772838</v>
      </c>
      <c r="G59" s="25">
        <f>'Depr schedule - Actual'!H552*G$4</f>
        <v>2.1985883126571499</v>
      </c>
      <c r="H59" s="36">
        <f t="shared" si="80"/>
        <v>4.6849006968486506</v>
      </c>
      <c r="I59" s="36">
        <f t="shared" si="76"/>
        <v>3.5599780950282471</v>
      </c>
      <c r="J59" s="36">
        <f t="shared" si="77"/>
        <v>4.2600545011231965</v>
      </c>
      <c r="K59" s="36">
        <f t="shared" si="78"/>
        <v>5.385715227264634</v>
      </c>
      <c r="L59" s="36">
        <f t="shared" si="79"/>
        <v>8.4151605409888184</v>
      </c>
      <c r="M59" s="36">
        <f t="shared" si="79"/>
        <v>5.7443961809081285</v>
      </c>
      <c r="N59" s="4"/>
      <c r="O59" s="285">
        <v>4.6151719422909041</v>
      </c>
      <c r="P59" s="285">
        <v>3.4714703523341752</v>
      </c>
      <c r="Q59" s="285">
        <v>4.0753366907763917</v>
      </c>
      <c r="R59" s="285">
        <v>5.04732073068429</v>
      </c>
      <c r="S59" s="285">
        <v>7.7627656906856783</v>
      </c>
      <c r="T59" s="309">
        <v>5.2352113214988885</v>
      </c>
    </row>
    <row r="60" spans="2:20">
      <c r="B60" s="4" t="s">
        <v>11</v>
      </c>
      <c r="C60" s="25">
        <f>'Depr schedule - Actual'!D553*C$4</f>
        <v>26.541574661726372</v>
      </c>
      <c r="D60" s="25">
        <f>'Depr schedule - Actual'!E553*D$4</f>
        <v>37.597913657369766</v>
      </c>
      <c r="E60" s="25">
        <f>'Depr schedule - Actual'!F553*E$4</f>
        <v>48.123885217595586</v>
      </c>
      <c r="F60" s="25">
        <f>'Depr schedule - Actual'!G553*F$4</f>
        <v>44.393378816738142</v>
      </c>
      <c r="G60" s="25">
        <f>'Depr schedule - Actual'!H553*G$4</f>
        <v>39.034408559279754</v>
      </c>
      <c r="H60" s="36">
        <f t="shared" si="80"/>
        <v>21.697466079844315</v>
      </c>
      <c r="I60" s="36">
        <f t="shared" si="76"/>
        <v>41.635963245042305</v>
      </c>
      <c r="J60" s="36">
        <f t="shared" si="77"/>
        <v>43.293976616625599</v>
      </c>
      <c r="K60" s="36">
        <f t="shared" si="78"/>
        <v>40.26343421193554</v>
      </c>
      <c r="L60" s="36">
        <f t="shared" si="79"/>
        <v>42.156079644771118</v>
      </c>
      <c r="M60" s="36">
        <f t="shared" si="79"/>
        <v>18.708754959051738</v>
      </c>
      <c r="N60" s="4"/>
      <c r="O60" s="285">
        <v>21.374527049818727</v>
      </c>
      <c r="P60" s="285">
        <v>40.600814987568882</v>
      </c>
      <c r="Q60" s="285">
        <v>41.416731018072731</v>
      </c>
      <c r="R60" s="285">
        <v>37.733607814548442</v>
      </c>
      <c r="S60" s="285">
        <v>38.887881832589386</v>
      </c>
      <c r="T60" s="309">
        <v>17.050405767328566</v>
      </c>
    </row>
    <row r="61" spans="2:20">
      <c r="B61" s="4" t="s">
        <v>12</v>
      </c>
      <c r="C61" s="25">
        <f>'Depr schedule - Actual'!D554*C$4</f>
        <v>35.231133895476837</v>
      </c>
      <c r="D61" s="25">
        <f>'Depr schedule - Actual'!E554*D$4</f>
        <v>1.0260286947869059</v>
      </c>
      <c r="E61" s="25">
        <f>'Depr schedule - Actual'!F554*E$4</f>
        <v>1.6288265517555902</v>
      </c>
      <c r="F61" s="25">
        <f>'Depr schedule - Actual'!G554*F$4</f>
        <v>2.900309451105977</v>
      </c>
      <c r="G61" s="25">
        <f>'Depr schedule - Actual'!H554*G$4</f>
        <v>3.9423964219579113</v>
      </c>
      <c r="H61" s="36">
        <f t="shared" si="80"/>
        <v>-2.7457894615768268</v>
      </c>
      <c r="I61" s="36">
        <f t="shared" si="76"/>
        <v>4.2957757850619354</v>
      </c>
      <c r="J61" s="36">
        <f t="shared" si="77"/>
        <v>4.7961305114098485</v>
      </c>
      <c r="K61" s="36">
        <f t="shared" si="78"/>
        <v>4.7187079561581964</v>
      </c>
      <c r="L61" s="36">
        <f t="shared" si="79"/>
        <v>5.3869868535721457</v>
      </c>
      <c r="M61" s="36">
        <f t="shared" si="79"/>
        <v>3.5418293480148764</v>
      </c>
      <c r="N61" s="4"/>
      <c r="O61" s="285">
        <v>-2.704921897497544</v>
      </c>
      <c r="P61" s="285">
        <v>4.1889747296322195</v>
      </c>
      <c r="Q61" s="285">
        <v>4.5881682128121319</v>
      </c>
      <c r="R61" s="285">
        <v>4.4222227659925046</v>
      </c>
      <c r="S61" s="285">
        <v>4.9693545975025284</v>
      </c>
      <c r="T61" s="309">
        <v>3.2278806192321468</v>
      </c>
    </row>
    <row r="62" spans="2:20">
      <c r="B62" s="63" t="s">
        <v>135</v>
      </c>
      <c r="C62" s="43"/>
      <c r="D62" s="43"/>
      <c r="E62" s="43"/>
      <c r="F62" s="43"/>
      <c r="G62" s="43"/>
      <c r="H62" s="199">
        <f t="shared" ref="H62:L62" si="81">O62*H$5</f>
        <v>0</v>
      </c>
      <c r="I62" s="199">
        <f t="shared" si="81"/>
        <v>0</v>
      </c>
      <c r="J62" s="199">
        <f t="shared" si="81"/>
        <v>0</v>
      </c>
      <c r="K62" s="199">
        <f t="shared" si="81"/>
        <v>0</v>
      </c>
      <c r="L62" s="199">
        <f t="shared" si="81"/>
        <v>0</v>
      </c>
      <c r="M62" s="199">
        <f t="shared" si="79"/>
        <v>0</v>
      </c>
      <c r="N62" s="4"/>
      <c r="O62" s="285"/>
      <c r="P62" s="285"/>
      <c r="Q62" s="285"/>
      <c r="R62" s="285"/>
      <c r="S62" s="285"/>
      <c r="T62" s="285"/>
    </row>
    <row r="63" spans="2:20">
      <c r="B63" s="63" t="s">
        <v>83</v>
      </c>
      <c r="C63" s="43"/>
      <c r="D63" s="43"/>
      <c r="E63" s="43"/>
      <c r="F63" s="43"/>
      <c r="G63" s="43"/>
      <c r="H63" s="199">
        <f t="shared" si="80"/>
        <v>0</v>
      </c>
      <c r="I63" s="199">
        <f t="shared" si="76"/>
        <v>0</v>
      </c>
      <c r="J63" s="199">
        <f t="shared" si="77"/>
        <v>0</v>
      </c>
      <c r="K63" s="199">
        <f t="shared" si="78"/>
        <v>0</v>
      </c>
      <c r="L63" s="199">
        <f t="shared" si="79"/>
        <v>0</v>
      </c>
      <c r="M63" s="199">
        <f t="shared" si="79"/>
        <v>0</v>
      </c>
      <c r="N63" s="4"/>
      <c r="O63" s="285">
        <v>0</v>
      </c>
      <c r="P63" s="285">
        <v>0</v>
      </c>
      <c r="Q63" s="285">
        <v>0</v>
      </c>
      <c r="R63" s="285">
        <v>0</v>
      </c>
      <c r="S63" s="285">
        <v>0</v>
      </c>
      <c r="T63" s="285">
        <v>0</v>
      </c>
    </row>
    <row r="64" spans="2:20">
      <c r="B64" s="63" t="s">
        <v>133</v>
      </c>
      <c r="C64" s="25"/>
      <c r="D64" s="25"/>
      <c r="E64" s="25"/>
      <c r="F64" s="25"/>
      <c r="G64" s="25"/>
      <c r="H64" s="199">
        <v>0</v>
      </c>
      <c r="I64" s="199">
        <v>0</v>
      </c>
      <c r="J64" s="199">
        <v>0</v>
      </c>
      <c r="K64" s="199">
        <v>0</v>
      </c>
      <c r="L64" s="199">
        <v>0</v>
      </c>
      <c r="M64" s="199">
        <f t="shared" si="79"/>
        <v>0</v>
      </c>
      <c r="N64" s="4"/>
      <c r="O64" s="285"/>
      <c r="P64" s="285"/>
      <c r="Q64" s="285"/>
      <c r="R64" s="285"/>
      <c r="S64" s="285"/>
      <c r="T64" s="285"/>
    </row>
    <row r="65" spans="2:21">
      <c r="B65" s="4" t="s">
        <v>13</v>
      </c>
      <c r="C65" s="25">
        <f>'Depr schedule - Actual'!D556*C$4</f>
        <v>0</v>
      </c>
      <c r="D65" s="25">
        <f>'Depr schedule - Actual'!E556*D$4</f>
        <v>3.4644479912474241E-2</v>
      </c>
      <c r="E65" s="25">
        <f>'Depr schedule - Actual'!F556*E$4</f>
        <v>3.5338758067032842E-2</v>
      </c>
      <c r="F65" s="25">
        <f>'Depr schedule - Actual'!G556*F$4</f>
        <v>3.6102464037047304E-2</v>
      </c>
      <c r="G65" s="25">
        <f>'Depr schedule - Actual'!H556*G$4</f>
        <v>3.6935597822517631E-2</v>
      </c>
      <c r="H65" s="36">
        <f t="shared" si="80"/>
        <v>3.7493642737683144E-2</v>
      </c>
      <c r="I65" s="36">
        <f t="shared" si="76"/>
        <v>0.26741392430337041</v>
      </c>
      <c r="J65" s="36">
        <f t="shared" si="77"/>
        <v>0.27258491178989969</v>
      </c>
      <c r="K65" s="36">
        <f t="shared" si="78"/>
        <v>0.27824837427514604</v>
      </c>
      <c r="L65" s="36">
        <f t="shared" si="79"/>
        <v>0.2826806492635997</v>
      </c>
      <c r="M65" s="36">
        <f t="shared" si="79"/>
        <v>0.14306398712730961</v>
      </c>
      <c r="N65" s="4"/>
      <c r="O65" s="285">
        <v>3.6935597822517631E-2</v>
      </c>
      <c r="P65" s="285">
        <v>0.26076551182068997</v>
      </c>
      <c r="Q65" s="285">
        <v>0.26076551182068997</v>
      </c>
      <c r="R65" s="285">
        <v>0.26076551182068997</v>
      </c>
      <c r="S65" s="285">
        <v>0.26076551182068997</v>
      </c>
      <c r="T65" s="309">
        <v>0.13038275591034501</v>
      </c>
    </row>
    <row r="66" spans="2:21">
      <c r="B66" s="4" t="s">
        <v>41</v>
      </c>
      <c r="C66" s="25">
        <f>'Depr schedule - Actual'!D558*C$4</f>
        <v>0</v>
      </c>
      <c r="D66" s="25">
        <f>'Depr schedule - Actual'!E558*D$4</f>
        <v>0</v>
      </c>
      <c r="E66" s="25">
        <f>'Depr schedule - Actual'!F558*E$4</f>
        <v>0</v>
      </c>
      <c r="F66" s="25">
        <f>'Depr schedule - Actual'!G558*F$4</f>
        <v>0</v>
      </c>
      <c r="G66" s="25">
        <f>'Depr schedule - Actual'!H558*G$4</f>
        <v>0</v>
      </c>
      <c r="H66" s="36">
        <f t="shared" si="80"/>
        <v>0.61114028373033735</v>
      </c>
      <c r="I66" s="36">
        <f t="shared" si="76"/>
        <v>0</v>
      </c>
      <c r="J66" s="36">
        <f t="shared" si="77"/>
        <v>0</v>
      </c>
      <c r="K66" s="36">
        <f t="shared" si="78"/>
        <v>0</v>
      </c>
      <c r="L66" s="36">
        <f t="shared" si="79"/>
        <v>0</v>
      </c>
      <c r="M66" s="36">
        <f t="shared" si="79"/>
        <v>0</v>
      </c>
      <c r="N66" s="4"/>
      <c r="O66" s="285">
        <v>0.60204424229807196</v>
      </c>
      <c r="P66" s="285">
        <v>0</v>
      </c>
      <c r="Q66" s="285">
        <v>0</v>
      </c>
      <c r="R66" s="285">
        <v>0</v>
      </c>
      <c r="S66" s="285">
        <v>0</v>
      </c>
      <c r="T66" s="285">
        <v>0</v>
      </c>
    </row>
    <row r="67" spans="2:21">
      <c r="B67" s="4" t="s">
        <v>42</v>
      </c>
      <c r="C67" s="25">
        <f>'Depr schedule - Actual'!D559*C$4</f>
        <v>0</v>
      </c>
      <c r="D67" s="25">
        <f>'Depr schedule - Actual'!E559*D$4</f>
        <v>0</v>
      </c>
      <c r="E67" s="25">
        <f>'Depr schedule - Actual'!F559*E$4</f>
        <v>0</v>
      </c>
      <c r="F67" s="25">
        <f>'Depr schedule - Actual'!G559*F$4</f>
        <v>0</v>
      </c>
      <c r="G67" s="25">
        <f>'Depr schedule - Actual'!H559*G$4</f>
        <v>0</v>
      </c>
      <c r="H67" s="36">
        <f t="shared" si="80"/>
        <v>44.659806094345505</v>
      </c>
      <c r="I67" s="36">
        <f t="shared" si="76"/>
        <v>0</v>
      </c>
      <c r="J67" s="36">
        <f t="shared" si="77"/>
        <v>0</v>
      </c>
      <c r="K67" s="36">
        <f t="shared" si="78"/>
        <v>0</v>
      </c>
      <c r="L67" s="36">
        <f t="shared" si="79"/>
        <v>0</v>
      </c>
      <c r="M67" s="36">
        <f t="shared" si="79"/>
        <v>0</v>
      </c>
      <c r="N67" s="4"/>
      <c r="O67" s="285">
        <v>43.995102003638969</v>
      </c>
      <c r="P67" s="285">
        <v>0</v>
      </c>
      <c r="Q67" s="285">
        <v>0</v>
      </c>
      <c r="R67" s="285">
        <v>0</v>
      </c>
      <c r="S67" s="285">
        <v>0</v>
      </c>
      <c r="T67" s="285">
        <v>0</v>
      </c>
    </row>
    <row r="68" spans="2:21">
      <c r="B68" s="4" t="s">
        <v>43</v>
      </c>
      <c r="C68" s="25">
        <f>'Depr schedule - Actual'!D560*C$4</f>
        <v>0</v>
      </c>
      <c r="D68" s="25">
        <f>'Depr schedule - Actual'!E560*D$4</f>
        <v>0</v>
      </c>
      <c r="E68" s="25">
        <f>'Depr schedule - Actual'!F560*E$4</f>
        <v>0</v>
      </c>
      <c r="F68" s="25">
        <f>'Depr schedule - Actual'!G560*F$4</f>
        <v>0</v>
      </c>
      <c r="G68" s="25">
        <f>'Depr schedule - Actual'!H560*G$4</f>
        <v>0</v>
      </c>
      <c r="H68" s="36">
        <f t="shared" si="80"/>
        <v>0.11924975206100781</v>
      </c>
      <c r="I68" s="36">
        <f t="shared" si="76"/>
        <v>0.12046998208209719</v>
      </c>
      <c r="J68" s="36">
        <f t="shared" si="77"/>
        <v>0.12279951212235875</v>
      </c>
      <c r="K68" s="36">
        <f t="shared" si="78"/>
        <v>0.12535090216645473</v>
      </c>
      <c r="L68" s="36">
        <f t="shared" si="79"/>
        <v>0.12734764220096462</v>
      </c>
      <c r="M68" s="36">
        <f t="shared" si="79"/>
        <v>0</v>
      </c>
      <c r="N68" s="4"/>
      <c r="O68" s="285">
        <v>0.11747487203033236</v>
      </c>
      <c r="P68" s="285">
        <v>0.11747487203033236</v>
      </c>
      <c r="Q68" s="285">
        <v>0.11747487203033236</v>
      </c>
      <c r="R68" s="285">
        <v>0.11747487203033236</v>
      </c>
      <c r="S68" s="285">
        <v>0.11747487203033236</v>
      </c>
      <c r="T68" s="285">
        <v>0</v>
      </c>
    </row>
    <row r="69" spans="2:21">
      <c r="B69" s="4" t="s">
        <v>44</v>
      </c>
      <c r="C69" s="25">
        <f>'Depr schedule - Actual'!D561*C$4</f>
        <v>0</v>
      </c>
      <c r="D69" s="25">
        <f>'Depr schedule - Actual'!E561*D$4</f>
        <v>0</v>
      </c>
      <c r="E69" s="25">
        <f>'Depr schedule - Actual'!F561*E$4</f>
        <v>0</v>
      </c>
      <c r="F69" s="25">
        <f>'Depr schedule - Actual'!G561*F$4</f>
        <v>0</v>
      </c>
      <c r="G69" s="25">
        <f>'Depr schedule - Actual'!H561*G$4</f>
        <v>0</v>
      </c>
      <c r="H69" s="36">
        <f t="shared" si="80"/>
        <v>7.1498034678102416</v>
      </c>
      <c r="I69" s="36">
        <f t="shared" si="76"/>
        <v>7.2229642474808582</v>
      </c>
      <c r="J69" s="36">
        <f t="shared" si="77"/>
        <v>7.3626348268520347</v>
      </c>
      <c r="K69" s="36">
        <f t="shared" si="78"/>
        <v>7.5156073661633238</v>
      </c>
      <c r="L69" s="36">
        <f t="shared" si="79"/>
        <v>7.6353250056243329</v>
      </c>
      <c r="M69" s="36">
        <f t="shared" si="79"/>
        <v>0</v>
      </c>
      <c r="N69" s="4"/>
      <c r="O69" s="285">
        <v>7.0433877882893459</v>
      </c>
      <c r="P69" s="285">
        <v>7.0433877882893459</v>
      </c>
      <c r="Q69" s="285">
        <v>7.0433877882893459</v>
      </c>
      <c r="R69" s="285">
        <v>7.0433877882893459</v>
      </c>
      <c r="S69" s="285">
        <v>7.0433877882893459</v>
      </c>
      <c r="T69" s="285">
        <v>0</v>
      </c>
    </row>
    <row r="70" spans="2:21">
      <c r="B70" s="157" t="s">
        <v>140</v>
      </c>
      <c r="C70" s="158"/>
      <c r="D70" s="158"/>
      <c r="E70" s="158"/>
      <c r="F70" s="158"/>
      <c r="G70" s="158"/>
      <c r="H70" s="199"/>
      <c r="I70" s="199"/>
      <c r="J70" s="199"/>
      <c r="K70" s="199"/>
      <c r="L70" s="199"/>
      <c r="M70" s="199">
        <f t="shared" si="79"/>
        <v>0</v>
      </c>
      <c r="N70" s="4"/>
      <c r="O70" s="285"/>
      <c r="P70" s="285"/>
      <c r="Q70" s="285"/>
      <c r="R70" s="285"/>
      <c r="S70" s="285"/>
      <c r="T70" s="286"/>
    </row>
    <row r="71" spans="2:21">
      <c r="B71" s="63" t="s">
        <v>86</v>
      </c>
      <c r="C71" s="43"/>
      <c r="D71" s="43"/>
      <c r="E71" s="43"/>
      <c r="F71" s="43"/>
      <c r="G71" s="43"/>
      <c r="H71" s="64">
        <f t="shared" si="80"/>
        <v>0</v>
      </c>
      <c r="I71" s="64">
        <f t="shared" si="76"/>
        <v>0.69157114256225993</v>
      </c>
      <c r="J71" s="64">
        <f t="shared" si="77"/>
        <v>0.70494406520849151</v>
      </c>
      <c r="K71" s="64">
        <f t="shared" si="78"/>
        <v>0.71959059953531657</v>
      </c>
      <c r="L71" s="64">
        <f t="shared" si="79"/>
        <v>0.73105310466065787</v>
      </c>
      <c r="M71" s="64">
        <f t="shared" si="79"/>
        <v>0</v>
      </c>
      <c r="N71" s="4"/>
      <c r="O71" s="285">
        <v>0</v>
      </c>
      <c r="P71" s="285">
        <v>0.67437738487424803</v>
      </c>
      <c r="Q71" s="285">
        <v>0.67437738487424803</v>
      </c>
      <c r="R71" s="285">
        <v>0.67437738487424803</v>
      </c>
      <c r="S71" s="285">
        <v>0.67437738487424803</v>
      </c>
      <c r="T71" s="285">
        <v>0</v>
      </c>
    </row>
    <row r="72" spans="2:21">
      <c r="B72" s="63" t="s">
        <v>126</v>
      </c>
      <c r="C72" s="43"/>
      <c r="D72" s="43"/>
      <c r="E72" s="43"/>
      <c r="F72" s="43"/>
      <c r="G72" s="43"/>
      <c r="H72" s="64">
        <f t="shared" ref="H72" si="82">O72*H$5</f>
        <v>0</v>
      </c>
      <c r="I72" s="64">
        <f t="shared" ref="I72" si="83">P72*I$5</f>
        <v>0</v>
      </c>
      <c r="J72" s="64">
        <f t="shared" ref="J72" si="84">Q72*J$5</f>
        <v>0</v>
      </c>
      <c r="K72" s="64">
        <f t="shared" ref="K72" si="85">R72*K$5</f>
        <v>2.5504810223093068</v>
      </c>
      <c r="L72" s="64">
        <f t="shared" ref="L72:M72" si="86">S72*L$5</f>
        <v>2.5911081536381282</v>
      </c>
      <c r="M72" s="64">
        <f t="shared" si="86"/>
        <v>0</v>
      </c>
      <c r="N72" s="4"/>
      <c r="O72" s="285">
        <v>0</v>
      </c>
      <c r="P72" s="285">
        <v>0</v>
      </c>
      <c r="Q72" s="285">
        <v>0</v>
      </c>
      <c r="R72" s="285">
        <v>2.3902295598456251</v>
      </c>
      <c r="S72" s="285">
        <v>2.3902295598456251</v>
      </c>
      <c r="T72" s="285">
        <v>0</v>
      </c>
    </row>
    <row r="73" spans="2:21">
      <c r="B73" s="63" t="s">
        <v>137</v>
      </c>
      <c r="C73" s="43"/>
      <c r="D73" s="43"/>
      <c r="E73" s="43"/>
      <c r="F73" s="43"/>
      <c r="G73" s="43"/>
      <c r="H73" s="64">
        <f t="shared" ref="H73" si="87">O73*H$5</f>
        <v>0</v>
      </c>
      <c r="I73" s="64">
        <f t="shared" ref="I73" si="88">P73*I$5</f>
        <v>0</v>
      </c>
      <c r="J73" s="64">
        <f t="shared" ref="J73" si="89">Q73*J$5</f>
        <v>0</v>
      </c>
      <c r="K73" s="64">
        <f t="shared" ref="K73" si="90">R73*K$5</f>
        <v>0.16124090610077102</v>
      </c>
      <c r="L73" s="64">
        <f t="shared" ref="L73:M74" si="91">S73*L$5</f>
        <v>0.16380934531299571</v>
      </c>
      <c r="M73" s="64">
        <f t="shared" si="91"/>
        <v>0</v>
      </c>
      <c r="N73" s="4"/>
      <c r="O73" s="285">
        <v>0</v>
      </c>
      <c r="P73" s="285">
        <v>0</v>
      </c>
      <c r="Q73" s="285">
        <v>0</v>
      </c>
      <c r="R73" s="285">
        <v>0.15110984031921817</v>
      </c>
      <c r="S73" s="285">
        <v>0.15110984031921817</v>
      </c>
      <c r="T73" s="285">
        <v>0</v>
      </c>
    </row>
    <row r="74" spans="2:21">
      <c r="B74" s="63" t="s">
        <v>168</v>
      </c>
      <c r="C74" s="43"/>
      <c r="D74" s="43"/>
      <c r="E74" s="43"/>
      <c r="F74" s="43"/>
      <c r="G74" s="43"/>
      <c r="H74" s="64"/>
      <c r="I74" s="64"/>
      <c r="J74" s="64"/>
      <c r="K74" s="64"/>
      <c r="L74" s="64"/>
      <c r="M74" s="64">
        <f t="shared" si="91"/>
        <v>0</v>
      </c>
      <c r="N74" s="4"/>
      <c r="O74" s="287"/>
      <c r="P74" s="287"/>
      <c r="Q74" s="287"/>
      <c r="R74" s="287"/>
      <c r="S74" s="287"/>
      <c r="T74" s="287"/>
    </row>
    <row r="75" spans="2:21">
      <c r="B75" t="s">
        <v>52</v>
      </c>
      <c r="C75" s="7">
        <f t="shared" ref="C75:L75" si="92">SUM(C55:C74)</f>
        <v>147.36324558755132</v>
      </c>
      <c r="D75" s="7">
        <f t="shared" si="92"/>
        <v>114.865867937331</v>
      </c>
      <c r="E75" s="7">
        <f t="shared" si="92"/>
        <v>134.23112014493969</v>
      </c>
      <c r="F75" s="7">
        <f t="shared" si="92"/>
        <v>140.67490193590237</v>
      </c>
      <c r="G75" s="7">
        <f t="shared" si="92"/>
        <v>146.19918591453307</v>
      </c>
      <c r="H75" s="7">
        <f t="shared" si="92"/>
        <v>182.34927752384584</v>
      </c>
      <c r="I75" s="7">
        <f t="shared" si="92"/>
        <v>170.57065920578714</v>
      </c>
      <c r="J75" s="7">
        <f t="shared" si="92"/>
        <v>182.79926071340512</v>
      </c>
      <c r="K75" s="7">
        <f t="shared" si="92"/>
        <v>193.03295837523069</v>
      </c>
      <c r="L75" s="7">
        <f t="shared" si="92"/>
        <v>208.16750253687346</v>
      </c>
      <c r="M75" s="7">
        <f>SUM(M55:M74)</f>
        <v>99.323136503314672</v>
      </c>
      <c r="O75" s="16">
        <f t="shared" ref="O75:R75" si="93">SUM(O55:O74)</f>
        <v>179.63524176535145</v>
      </c>
      <c r="P75" s="16">
        <f t="shared" si="93"/>
        <v>166.32995220895816</v>
      </c>
      <c r="Q75" s="16">
        <f t="shared" si="93"/>
        <v>174.87300550631986</v>
      </c>
      <c r="R75" s="16">
        <f t="shared" si="93"/>
        <v>180.90433886669854</v>
      </c>
      <c r="S75" s="16">
        <f>SUM(S55:S74)</f>
        <v>192.02908117295215</v>
      </c>
      <c r="T75" s="125">
        <f t="shared" ref="T75" si="94">SUM(T55:T74)</f>
        <v>90.519106331334157</v>
      </c>
      <c r="U75" s="16"/>
    </row>
    <row r="76" spans="2:21" outlineLevel="1">
      <c r="T76" s="171"/>
      <c r="U76" s="16"/>
    </row>
    <row r="77" spans="2:21" outlineLevel="1">
      <c r="B77" t="s">
        <v>33</v>
      </c>
    </row>
    <row r="78" spans="2:21" outlineLevel="1">
      <c r="B78" t="s">
        <v>0</v>
      </c>
      <c r="C78" s="2">
        <f>'Depr schedule - Actual'!D35</f>
        <v>22.671614984428007</v>
      </c>
      <c r="D78" s="2">
        <f>'Depr schedule - Actual'!E35</f>
        <v>43.586727921022678</v>
      </c>
      <c r="E78" s="2">
        <f>'Depr schedule - Actual'!F35</f>
        <v>61.411855736158408</v>
      </c>
      <c r="F78" s="2">
        <f>'Depr schedule - Actual'!G35</f>
        <v>59.511573597781187</v>
      </c>
      <c r="G78" s="2">
        <f>'Depr schedule - Actual'!H35</f>
        <v>14.208558901549228</v>
      </c>
      <c r="H78" s="2">
        <f>Inputs!J34*(1+Inputs!J$14)^0.5</f>
        <v>27.108375702776588</v>
      </c>
      <c r="I78" s="2">
        <f>Inputs!K34*(1+Inputs!K$14)^0.5</f>
        <v>27.33397232144528</v>
      </c>
      <c r="J78" s="2">
        <f>Inputs!L34*(1+Inputs!L$14)^0.5</f>
        <v>41.544627341436787</v>
      </c>
      <c r="K78" s="2">
        <f>Inputs!M34*(1+Inputs!M$14)^0.5</f>
        <v>54.691499003315023</v>
      </c>
      <c r="L78" s="2">
        <f>Inputs!N34*(1+Inputs!N$14)^0.5</f>
        <v>54.678016537587879</v>
      </c>
      <c r="M78" s="25">
        <f>Inputs!O34*(1+Inputs!O$14)^0.5</f>
        <v>24.140447471312665</v>
      </c>
    </row>
    <row r="79" spans="2:21" outlineLevel="1">
      <c r="B79" t="s">
        <v>7</v>
      </c>
      <c r="C79" s="2">
        <f>'Depr schedule - Actual'!D89</f>
        <v>188.34463884995122</v>
      </c>
      <c r="D79" s="2">
        <f>'Depr schedule - Actual'!E89</f>
        <v>202.12464897667002</v>
      </c>
      <c r="E79" s="2">
        <f>'Depr schedule - Actual'!F89</f>
        <v>232.36006200267539</v>
      </c>
      <c r="F79" s="2">
        <f>'Depr schedule - Actual'!G89</f>
        <v>265.70860609315577</v>
      </c>
      <c r="G79" s="2">
        <f>'Depr schedule - Actual'!H89</f>
        <v>239.78109279176761</v>
      </c>
      <c r="H79" s="2">
        <f>Inputs!J35*(1+Inputs!J$14)^0.5</f>
        <v>200.75909063519802</v>
      </c>
      <c r="I79" s="2">
        <f>Inputs!K35*(1+Inputs!K$14)^0.5</f>
        <v>200.97516851913321</v>
      </c>
      <c r="J79" s="2">
        <f>Inputs!L35*(1+Inputs!L$14)^0.5</f>
        <v>207.90479918095735</v>
      </c>
      <c r="K79" s="2">
        <f>Inputs!M35*(1+Inputs!M$14)^0.5</f>
        <v>174.62191354588569</v>
      </c>
      <c r="L79" s="2">
        <f>Inputs!N35*(1+Inputs!N$14)^0.5</f>
        <v>139.97721687275254</v>
      </c>
      <c r="M79" s="25">
        <f>Inputs!O35*(1+Inputs!O$14)^0.5</f>
        <v>81.005154487757935</v>
      </c>
    </row>
    <row r="80" spans="2:21" outlineLevel="1">
      <c r="B80" t="s">
        <v>8</v>
      </c>
      <c r="C80" s="2">
        <f>'Depr schedule - Actual'!D143</f>
        <v>0</v>
      </c>
      <c r="D80" s="2">
        <f>'Depr schedule - Actual'!E143</f>
        <v>0</v>
      </c>
      <c r="E80" s="2">
        <f>'Depr schedule - Actual'!F143</f>
        <v>0</v>
      </c>
      <c r="F80" s="2">
        <f>'Depr schedule - Actual'!G143</f>
        <v>0</v>
      </c>
      <c r="G80" s="2">
        <f>'Depr schedule - Actual'!H143</f>
        <v>0</v>
      </c>
      <c r="H80" s="2">
        <f>Inputs!J36*(1+Inputs!J$14)^0.5</f>
        <v>0</v>
      </c>
      <c r="I80" s="2">
        <f>Inputs!K36*(1+Inputs!K$14)^0.5</f>
        <v>0</v>
      </c>
      <c r="J80" s="2">
        <f>Inputs!L36*(1+Inputs!L$14)^0.5</f>
        <v>0</v>
      </c>
      <c r="K80" s="2">
        <f>Inputs!M36*(1+Inputs!M$14)^0.5</f>
        <v>0</v>
      </c>
      <c r="L80" s="2">
        <f>Inputs!N36*(1+Inputs!N$14)^0.5</f>
        <v>0</v>
      </c>
      <c r="M80" s="25">
        <f>Inputs!O36*(1+Inputs!O$14)^0.5</f>
        <v>0</v>
      </c>
    </row>
    <row r="81" spans="2:13" outlineLevel="1">
      <c r="B81" t="s">
        <v>9</v>
      </c>
      <c r="C81" s="2">
        <f>'Depr schedule - Actual'!D190</f>
        <v>0</v>
      </c>
      <c r="D81" s="2">
        <f>'Depr schedule - Actual'!E190</f>
        <v>0</v>
      </c>
      <c r="E81" s="2">
        <f>'Depr schedule - Actual'!F190</f>
        <v>0</v>
      </c>
      <c r="F81" s="2">
        <f>'Depr schedule - Actual'!G190</f>
        <v>0</v>
      </c>
      <c r="G81" s="2">
        <f>'Depr schedule - Actual'!H190</f>
        <v>0</v>
      </c>
      <c r="H81" s="2">
        <f>Inputs!J37*(1+Inputs!J$14)^0.5</f>
        <v>0</v>
      </c>
      <c r="I81" s="2">
        <f>Inputs!K37*(1+Inputs!K$14)^0.5</f>
        <v>0</v>
      </c>
      <c r="J81" s="2">
        <f>Inputs!L37*(1+Inputs!L$14)^0.5</f>
        <v>0</v>
      </c>
      <c r="K81" s="2">
        <f>Inputs!M37*(1+Inputs!M$14)^0.5</f>
        <v>0</v>
      </c>
      <c r="L81" s="2">
        <f>Inputs!N37*(1+Inputs!N$14)^0.5</f>
        <v>0</v>
      </c>
      <c r="M81" s="25">
        <f>Inputs!O37*(1+Inputs!O$14)^0.5</f>
        <v>0</v>
      </c>
    </row>
    <row r="82" spans="2:13" outlineLevel="1">
      <c r="B82" t="s">
        <v>10</v>
      </c>
      <c r="C82" s="2">
        <f>'Depr schedule - Actual'!D237</f>
        <v>1.2946535046258154</v>
      </c>
      <c r="D82" s="2">
        <f>'Depr schedule - Actual'!E237</f>
        <v>5.8488753613460434</v>
      </c>
      <c r="E82" s="2">
        <f>'Depr schedule - Actual'!F237</f>
        <v>1.8529127306772786</v>
      </c>
      <c r="F82" s="2">
        <f>'Depr schedule - Actual'!G237</f>
        <v>0.69387495389757492</v>
      </c>
      <c r="G82" s="2">
        <f>'Depr schedule - Actual'!H237</f>
        <v>0.16538900894618092</v>
      </c>
      <c r="H82" s="2">
        <f>Inputs!J38*(1+Inputs!J$14)^0.5</f>
        <v>6.8631219679054833</v>
      </c>
      <c r="I82" s="2">
        <f>Inputs!K38*(1+Inputs!K$14)^0.5</f>
        <v>17.429797145452653</v>
      </c>
      <c r="J82" s="2">
        <f>Inputs!L38*(1+Inputs!L$14)^0.5</f>
        <v>20.043945491387941</v>
      </c>
      <c r="K82" s="2">
        <f>Inputs!M38*(1+Inputs!M$14)^0.5</f>
        <v>28.087924394973964</v>
      </c>
      <c r="L82" s="2">
        <f>Inputs!N38*(1+Inputs!N$14)^0.5</f>
        <v>32.13204307602242</v>
      </c>
      <c r="M82" s="25">
        <f>Inputs!O38*(1+Inputs!O$14)^0.5</f>
        <v>13.364194707877553</v>
      </c>
    </row>
    <row r="83" spans="2:13" outlineLevel="1">
      <c r="B83" t="s">
        <v>11</v>
      </c>
      <c r="C83" s="2">
        <f>'Depr schedule - Actual'!D288</f>
        <v>47.563714385987495</v>
      </c>
      <c r="D83" s="2">
        <f>'Depr schedule - Actual'!E288</f>
        <v>45.018794436796384</v>
      </c>
      <c r="E83" s="2">
        <f>'Depr schedule - Actual'!F288</f>
        <v>48.326603135074798</v>
      </c>
      <c r="F83" s="2">
        <f>'Depr schedule - Actual'!G288</f>
        <v>31.135728417755747</v>
      </c>
      <c r="G83" s="2">
        <f>'Depr schedule - Actual'!H288</f>
        <v>29.532892033203886</v>
      </c>
      <c r="H83" s="2">
        <f>Inputs!J39*(1+Inputs!J$14)^0.5</f>
        <v>12.81195965696012</v>
      </c>
      <c r="I83" s="2">
        <f>Inputs!K39*(1+Inputs!K$14)^0.5</f>
        <v>35.644906132897759</v>
      </c>
      <c r="J83" s="2">
        <f>Inputs!L39*(1+Inputs!L$14)^0.5</f>
        <v>25.794757624843434</v>
      </c>
      <c r="K83" s="2">
        <f>Inputs!M39*(1+Inputs!M$14)^0.5</f>
        <v>38.103409649077818</v>
      </c>
      <c r="L83" s="2">
        <f>Inputs!N39*(1+Inputs!N$14)^0.5</f>
        <v>53.713941419013352</v>
      </c>
      <c r="M83" s="25">
        <f>Inputs!O39*(1+Inputs!O$14)^0.5</f>
        <v>38.303651318707679</v>
      </c>
    </row>
    <row r="84" spans="2:13" outlineLevel="1">
      <c r="B84" t="s">
        <v>12</v>
      </c>
      <c r="C84" s="2">
        <f>'Depr schedule - Actual'!D339</f>
        <v>4.8213054052695741</v>
      </c>
      <c r="D84" s="2">
        <f>'Depr schedule - Actual'!E339</f>
        <v>2.6821747696624874</v>
      </c>
      <c r="E84" s="2">
        <f>'Depr schedule - Actual'!F339</f>
        <v>5.574680711504425</v>
      </c>
      <c r="F84" s="2">
        <f>'Depr schedule - Actual'!G339</f>
        <v>4.2980204916696163</v>
      </c>
      <c r="G84" s="2">
        <f>'Depr schedule - Actual'!H339</f>
        <v>5.4936917074021681</v>
      </c>
      <c r="H84" s="2">
        <f>Inputs!J40*(1+Inputs!J$14)^0.5</f>
        <v>2.4262119181484314</v>
      </c>
      <c r="I84" s="2">
        <f>Inputs!K40*(1+Inputs!K$14)^0.5</f>
        <v>4.4407532552105664</v>
      </c>
      <c r="J84" s="2">
        <f>Inputs!L40*(1+Inputs!L$14)^0.5</f>
        <v>14.46308062341755</v>
      </c>
      <c r="K84" s="2">
        <f>Inputs!M40*(1+Inputs!M$14)^0.5</f>
        <v>-7.1956769830896254</v>
      </c>
      <c r="L84" s="2">
        <f>Inputs!N40*(1+Inputs!N$14)^0.5</f>
        <v>2.8932375564098813</v>
      </c>
      <c r="M84" s="25">
        <f>Inputs!O40*(1+Inputs!O$14)^0.5</f>
        <v>2.7489474218595213</v>
      </c>
    </row>
    <row r="85" spans="2:13" outlineLevel="1">
      <c r="B85" s="4" t="s">
        <v>135</v>
      </c>
      <c r="C85" s="25"/>
      <c r="D85" s="25"/>
      <c r="E85" s="25"/>
      <c r="F85" s="25"/>
      <c r="G85" s="25"/>
      <c r="H85" s="25">
        <f>Inputs!J41*(1+Inputs!J$14)^0.5</f>
        <v>0</v>
      </c>
      <c r="I85" s="25">
        <f>Inputs!K41*(1+Inputs!K$14)^0.5</f>
        <v>0</v>
      </c>
      <c r="J85" s="25">
        <f>Inputs!L41*(1+Inputs!L$14)^0.5</f>
        <v>0</v>
      </c>
      <c r="K85" s="25">
        <f>Inputs!M41*(1+Inputs!M$14)^0.5</f>
        <v>0</v>
      </c>
      <c r="L85" s="25">
        <f>Inputs!N41*(1+Inputs!N$14)^0.5</f>
        <v>0</v>
      </c>
      <c r="M85" s="25">
        <f>Inputs!O41*(1+Inputs!O$14)^0.5</f>
        <v>0</v>
      </c>
    </row>
    <row r="86" spans="2:13" outlineLevel="1">
      <c r="B86" s="63" t="s">
        <v>83</v>
      </c>
      <c r="C86" s="43"/>
      <c r="D86" s="43"/>
      <c r="E86" s="43"/>
      <c r="F86" s="43"/>
      <c r="G86" s="43"/>
      <c r="H86" s="43">
        <f>Inputs!J42*(1+Inputs!J$14)^0.5</f>
        <v>0</v>
      </c>
      <c r="I86" s="43">
        <f>Inputs!K42*(1+Inputs!K$14)^0.5</f>
        <v>4.7687805422457548E-2</v>
      </c>
      <c r="J86" s="43">
        <f>Inputs!L42*(1+Inputs!L$14)^0.5</f>
        <v>0</v>
      </c>
      <c r="K86" s="43">
        <f>Inputs!M42*(1+Inputs!M$14)^0.5</f>
        <v>0</v>
      </c>
      <c r="L86" s="43">
        <f>Inputs!N42*(1+Inputs!N$14)^0.5</f>
        <v>0</v>
      </c>
      <c r="M86" s="25">
        <f>Inputs!O42*(1+Inputs!O$14)^0.5</f>
        <v>1.6674152053787191E-2</v>
      </c>
    </row>
    <row r="87" spans="2:13" outlineLevel="1">
      <c r="B87" s="63" t="s">
        <v>133</v>
      </c>
      <c r="C87" s="43"/>
      <c r="D87" s="43"/>
      <c r="E87" s="43"/>
      <c r="F87" s="43"/>
      <c r="G87" s="43"/>
      <c r="H87" s="43">
        <f>Inputs!J43*(1+Inputs!J$14)^0.5</f>
        <v>0</v>
      </c>
      <c r="I87" s="43">
        <f>Inputs!K43*(1+Inputs!K$14)^0.5</f>
        <v>0</v>
      </c>
      <c r="J87" s="43">
        <f>Inputs!L43*(1+Inputs!L$14)^0.5</f>
        <v>0</v>
      </c>
      <c r="K87" s="43">
        <f>Inputs!M43*(1+Inputs!M$14)^0.5</f>
        <v>0</v>
      </c>
      <c r="L87" s="43">
        <f>Inputs!N43*(1+Inputs!N$14)^0.5</f>
        <v>0</v>
      </c>
      <c r="M87" s="25">
        <f>Inputs!O43*(1+Inputs!O$14)^0.5</f>
        <v>0</v>
      </c>
    </row>
    <row r="88" spans="2:13" outlineLevel="1">
      <c r="B88" t="s">
        <v>13</v>
      </c>
      <c r="C88" s="2">
        <f>'Depr schedule - Actual'!D441</f>
        <v>1.5131622996028458</v>
      </c>
      <c r="D88" s="2">
        <f>'Depr schedule - Actual'!E441</f>
        <v>0</v>
      </c>
      <c r="E88" s="2">
        <f>'Depr schedule - Actual'!F441</f>
        <v>0</v>
      </c>
      <c r="F88" s="2">
        <f>'Depr schedule - Actual'!G441</f>
        <v>0</v>
      </c>
      <c r="G88" s="2">
        <f>'Depr schedule - Actual'!H441</f>
        <v>0</v>
      </c>
      <c r="H88" s="25">
        <f>Inputs!J44*(1+Inputs!J$14)^0.5</f>
        <v>9.4543275612461475</v>
      </c>
      <c r="I88" s="25">
        <f>Inputs!K44*(1+Inputs!K$14)^0.5</f>
        <v>0</v>
      </c>
      <c r="J88" s="25">
        <f>Inputs!L44*(1+Inputs!L$14)^0.5</f>
        <v>0</v>
      </c>
      <c r="K88" s="25">
        <f>Inputs!M44*(1+Inputs!M$14)^0.5</f>
        <v>0</v>
      </c>
      <c r="L88" s="25">
        <f>Inputs!N44*(1+Inputs!N$14)^0.5</f>
        <v>0</v>
      </c>
      <c r="M88" s="25">
        <f>Inputs!O44*(1+Inputs!O$14)^0.5</f>
        <v>1.1831723256255435</v>
      </c>
    </row>
    <row r="90" spans="2:13">
      <c r="B90" s="19" t="s">
        <v>34</v>
      </c>
      <c r="C90" s="1"/>
      <c r="D90" s="1"/>
      <c r="E90" s="1"/>
      <c r="F90" s="1"/>
      <c r="G90" s="1"/>
    </row>
    <row r="91" spans="2:13">
      <c r="B91" t="s">
        <v>0</v>
      </c>
      <c r="C91" s="7">
        <f t="shared" ref="C91:L91" si="95">C78*C$4</f>
        <v>23.303623231324877</v>
      </c>
      <c r="D91" s="7">
        <f t="shared" si="95"/>
        <v>46.378760314540145</v>
      </c>
      <c r="E91" s="7">
        <f t="shared" si="95"/>
        <v>66.655244555600063</v>
      </c>
      <c r="F91" s="7">
        <f t="shared" si="95"/>
        <v>65.988628238562669</v>
      </c>
      <c r="G91" s="7">
        <f t="shared" si="95"/>
        <v>16.11855060549307</v>
      </c>
      <c r="H91" s="7">
        <f t="shared" si="95"/>
        <v>31.217056847563857</v>
      </c>
      <c r="I91" s="7">
        <f t="shared" si="95"/>
        <v>31.798934676191816</v>
      </c>
      <c r="J91" s="7">
        <f t="shared" si="95"/>
        <v>49.265453341505811</v>
      </c>
      <c r="K91" s="7">
        <f t="shared" si="95"/>
        <v>66.203090743967309</v>
      </c>
      <c r="L91" s="7">
        <f t="shared" si="95"/>
        <v>67.241072996301142</v>
      </c>
      <c r="M91" s="7">
        <f t="shared" ref="M91" si="96">M78*M$4</f>
        <v>30.049097927032538</v>
      </c>
    </row>
    <row r="92" spans="2:13">
      <c r="B92" t="s">
        <v>7</v>
      </c>
      <c r="C92" s="7">
        <f t="shared" ref="C92:L92" si="97">C79*C$4</f>
        <v>193.59505286296888</v>
      </c>
      <c r="D92" s="7">
        <f t="shared" si="97"/>
        <v>215.07213538798695</v>
      </c>
      <c r="E92" s="7">
        <f t="shared" si="97"/>
        <v>252.19913275839346</v>
      </c>
      <c r="F92" s="7">
        <f t="shared" si="97"/>
        <v>294.62750465602994</v>
      </c>
      <c r="G92" s="7">
        <f t="shared" si="97"/>
        <v>272.01377037491989</v>
      </c>
      <c r="H92" s="7">
        <f t="shared" si="97"/>
        <v>231.18714355070304</v>
      </c>
      <c r="I92" s="7">
        <f t="shared" si="97"/>
        <v>233.80415331227081</v>
      </c>
      <c r="J92" s="7">
        <f t="shared" si="97"/>
        <v>246.54269008952338</v>
      </c>
      <c r="K92" s="7">
        <f t="shared" si="97"/>
        <v>211.37673311281461</v>
      </c>
      <c r="L92" s="7">
        <f t="shared" si="97"/>
        <v>172.13898479820477</v>
      </c>
      <c r="M92" s="7">
        <f t="shared" ref="M92" si="98">M79*M$4</f>
        <v>100.83209197715334</v>
      </c>
    </row>
    <row r="93" spans="2:13">
      <c r="B93" t="s">
        <v>8</v>
      </c>
      <c r="C93" s="7">
        <f t="shared" ref="C93:L93" si="99">C80*C$4</f>
        <v>0</v>
      </c>
      <c r="D93" s="7">
        <f t="shared" si="99"/>
        <v>0</v>
      </c>
      <c r="E93" s="7">
        <f t="shared" si="99"/>
        <v>0</v>
      </c>
      <c r="F93" s="7">
        <f t="shared" si="99"/>
        <v>0</v>
      </c>
      <c r="G93" s="7">
        <f t="shared" si="99"/>
        <v>0</v>
      </c>
      <c r="H93" s="7">
        <f t="shared" si="99"/>
        <v>0</v>
      </c>
      <c r="I93" s="7">
        <f t="shared" si="99"/>
        <v>0</v>
      </c>
      <c r="J93" s="7">
        <f t="shared" si="99"/>
        <v>0</v>
      </c>
      <c r="K93" s="7">
        <f t="shared" si="99"/>
        <v>0</v>
      </c>
      <c r="L93" s="7">
        <f t="shared" si="99"/>
        <v>0</v>
      </c>
      <c r="M93" s="7">
        <f t="shared" ref="M93" si="100">M80*M$4</f>
        <v>0</v>
      </c>
    </row>
    <row r="94" spans="2:13">
      <c r="B94" t="s">
        <v>9</v>
      </c>
      <c r="C94" s="7">
        <f t="shared" ref="C94:L94" si="101">C81*C$4</f>
        <v>0</v>
      </c>
      <c r="D94" s="7">
        <f t="shared" si="101"/>
        <v>0</v>
      </c>
      <c r="E94" s="7">
        <f t="shared" si="101"/>
        <v>0</v>
      </c>
      <c r="F94" s="7">
        <f t="shared" si="101"/>
        <v>0</v>
      </c>
      <c r="G94" s="7">
        <f t="shared" si="101"/>
        <v>0</v>
      </c>
      <c r="H94" s="7">
        <f t="shared" si="101"/>
        <v>0</v>
      </c>
      <c r="I94" s="7">
        <f t="shared" si="101"/>
        <v>0</v>
      </c>
      <c r="J94" s="7">
        <f t="shared" si="101"/>
        <v>0</v>
      </c>
      <c r="K94" s="7">
        <f t="shared" si="101"/>
        <v>0</v>
      </c>
      <c r="L94" s="7">
        <f t="shared" si="101"/>
        <v>0</v>
      </c>
      <c r="M94" s="7">
        <f t="shared" ref="M94" si="102">M81*M$4</f>
        <v>0</v>
      </c>
    </row>
    <row r="95" spans="2:13">
      <c r="B95" t="s">
        <v>10</v>
      </c>
      <c r="C95" s="7">
        <f t="shared" ref="C95:L95" si="103">C82*C$4</f>
        <v>1.3307440827500228</v>
      </c>
      <c r="D95" s="7">
        <f t="shared" si="103"/>
        <v>6.2235364165212346</v>
      </c>
      <c r="E95" s="7">
        <f t="shared" si="103"/>
        <v>2.0111157645861524</v>
      </c>
      <c r="F95" s="7">
        <f t="shared" si="103"/>
        <v>0.76939414652789528</v>
      </c>
      <c r="G95" s="7">
        <f t="shared" si="103"/>
        <v>0.18762149833511227</v>
      </c>
      <c r="H95" s="7">
        <f t="shared" si="103"/>
        <v>7.9033310948957194</v>
      </c>
      <c r="I95" s="7">
        <f t="shared" si="103"/>
        <v>20.276927712137876</v>
      </c>
      <c r="J95" s="7">
        <f t="shared" si="103"/>
        <v>23.76899552546347</v>
      </c>
      <c r="K95" s="7">
        <f t="shared" si="103"/>
        <v>33.999934933534078</v>
      </c>
      <c r="L95" s="7">
        <f t="shared" si="103"/>
        <v>39.514839615841538</v>
      </c>
      <c r="M95" s="7">
        <f t="shared" ref="M95" si="104">M82*M$4</f>
        <v>16.635234121909427</v>
      </c>
    </row>
    <row r="96" spans="2:13">
      <c r="B96" t="s">
        <v>11</v>
      </c>
      <c r="C96" s="7">
        <f t="shared" ref="C96:L96" si="105">C83*C$4</f>
        <v>48.88963050469534</v>
      </c>
      <c r="D96" s="7">
        <f t="shared" si="105"/>
        <v>47.902560628477289</v>
      </c>
      <c r="E96" s="7">
        <f t="shared" si="105"/>
        <v>52.452763589315062</v>
      </c>
      <c r="F96" s="7">
        <f t="shared" si="105"/>
        <v>34.524444293517021</v>
      </c>
      <c r="G96" s="7">
        <f t="shared" si="105"/>
        <v>33.502863876776161</v>
      </c>
      <c r="H96" s="7">
        <f t="shared" si="105"/>
        <v>14.753804408098622</v>
      </c>
      <c r="I96" s="7">
        <f t="shared" si="105"/>
        <v>41.467446748298777</v>
      </c>
      <c r="J96" s="7">
        <f t="shared" si="105"/>
        <v>30.588562457862842</v>
      </c>
      <c r="K96" s="7">
        <f t="shared" si="105"/>
        <v>46.123502420358932</v>
      </c>
      <c r="L96" s="7">
        <f t="shared" si="105"/>
        <v>66.055487828312764</v>
      </c>
      <c r="M96" s="7">
        <f t="shared" ref="M96" si="106">M83*M$4</f>
        <v>47.6789078084214</v>
      </c>
    </row>
    <row r="97" spans="2:13">
      <c r="B97" t="s">
        <v>12</v>
      </c>
      <c r="C97" s="7">
        <f t="shared" ref="C97:L97" si="107">C84*C$4</f>
        <v>4.9557071573737685</v>
      </c>
      <c r="D97" s="7">
        <f t="shared" si="107"/>
        <v>2.8539866766159565</v>
      </c>
      <c r="E97" s="7">
        <f t="shared" si="107"/>
        <v>6.0506509971157261</v>
      </c>
      <c r="F97" s="7">
        <f t="shared" si="107"/>
        <v>4.7658036788508831</v>
      </c>
      <c r="G97" s="7">
        <f t="shared" si="107"/>
        <v>6.2321836021726593</v>
      </c>
      <c r="H97" s="7">
        <f t="shared" si="107"/>
        <v>2.7939407437576169</v>
      </c>
      <c r="I97" s="7">
        <f t="shared" si="107"/>
        <v>5.1661434721194031</v>
      </c>
      <c r="J97" s="7">
        <f t="shared" si="107"/>
        <v>17.150959563831094</v>
      </c>
      <c r="K97" s="7">
        <f t="shared" si="107"/>
        <v>-8.7102395245536197</v>
      </c>
      <c r="L97" s="7">
        <f t="shared" si="107"/>
        <v>3.5580002722384614</v>
      </c>
      <c r="M97" s="7">
        <f t="shared" ref="M97" si="108">M84*M$4</f>
        <v>3.4217837251725443</v>
      </c>
    </row>
    <row r="98" spans="2:13">
      <c r="B98" s="4" t="s">
        <v>135</v>
      </c>
      <c r="C98" s="36"/>
      <c r="D98" s="36"/>
      <c r="E98" s="36"/>
      <c r="F98" s="36"/>
      <c r="G98" s="36"/>
      <c r="H98" s="36">
        <f t="shared" ref="H98:L101" si="109">H85*H$4</f>
        <v>0</v>
      </c>
      <c r="I98" s="36">
        <f t="shared" si="109"/>
        <v>0</v>
      </c>
      <c r="J98" s="36">
        <f t="shared" si="109"/>
        <v>0</v>
      </c>
      <c r="K98" s="36">
        <f t="shared" si="109"/>
        <v>0</v>
      </c>
      <c r="L98" s="36">
        <f t="shared" si="109"/>
        <v>0</v>
      </c>
      <c r="M98" s="36">
        <f t="shared" ref="M98" si="110">M85*M$4</f>
        <v>0</v>
      </c>
    </row>
    <row r="99" spans="2:13">
      <c r="B99" s="63" t="s">
        <v>83</v>
      </c>
      <c r="C99" s="64">
        <f>C86*C$4</f>
        <v>0</v>
      </c>
      <c r="D99" s="64">
        <f>D86*D$4</f>
        <v>0</v>
      </c>
      <c r="E99" s="64">
        <f>E86*E$4</f>
        <v>0</v>
      </c>
      <c r="F99" s="64">
        <f>F86*F$4</f>
        <v>0</v>
      </c>
      <c r="G99" s="64">
        <f>G86*G$4</f>
        <v>0</v>
      </c>
      <c r="H99" s="64">
        <f t="shared" si="109"/>
        <v>0</v>
      </c>
      <c r="I99" s="64">
        <f t="shared" si="109"/>
        <v>5.5477535121740876E-2</v>
      </c>
      <c r="J99" s="64">
        <f t="shared" si="109"/>
        <v>0</v>
      </c>
      <c r="K99" s="64">
        <f t="shared" si="109"/>
        <v>0</v>
      </c>
      <c r="L99" s="64">
        <f t="shared" si="109"/>
        <v>0</v>
      </c>
      <c r="M99" s="64">
        <f t="shared" ref="M99" si="111">M86*M$4</f>
        <v>2.0755341362661047E-2</v>
      </c>
    </row>
    <row r="100" spans="2:13">
      <c r="B100" s="63" t="s">
        <v>133</v>
      </c>
      <c r="C100" s="64"/>
      <c r="D100" s="64"/>
      <c r="E100" s="64"/>
      <c r="F100" s="64"/>
      <c r="G100" s="64"/>
      <c r="H100" s="64">
        <f t="shared" si="109"/>
        <v>0</v>
      </c>
      <c r="I100" s="64">
        <f t="shared" si="109"/>
        <v>0</v>
      </c>
      <c r="J100" s="64">
        <f t="shared" si="109"/>
        <v>0</v>
      </c>
      <c r="K100" s="64">
        <f t="shared" si="109"/>
        <v>0</v>
      </c>
      <c r="L100" s="64">
        <f t="shared" si="109"/>
        <v>0</v>
      </c>
      <c r="M100" s="64">
        <f t="shared" ref="M100" si="112">M87*M$4</f>
        <v>0</v>
      </c>
    </row>
    <row r="101" spans="2:13">
      <c r="B101" t="s">
        <v>13</v>
      </c>
      <c r="C101" s="7">
        <f>C88*C$4</f>
        <v>1.5553441667922492</v>
      </c>
      <c r="D101" s="7">
        <f>D88*D$4</f>
        <v>0</v>
      </c>
      <c r="E101" s="7">
        <f>E88*E$4</f>
        <v>0</v>
      </c>
      <c r="F101" s="7">
        <f>F88*F$4</f>
        <v>0</v>
      </c>
      <c r="G101" s="7">
        <f>G88*G$4</f>
        <v>0</v>
      </c>
      <c r="H101" s="7">
        <f t="shared" si="109"/>
        <v>10.887272781330136</v>
      </c>
      <c r="I101" s="7">
        <f t="shared" si="109"/>
        <v>0</v>
      </c>
      <c r="J101" s="7">
        <f t="shared" si="109"/>
        <v>0</v>
      </c>
      <c r="K101" s="7">
        <f t="shared" si="109"/>
        <v>0</v>
      </c>
      <c r="L101" s="7">
        <f t="shared" si="109"/>
        <v>0</v>
      </c>
      <c r="M101" s="7">
        <f t="shared" ref="M101" si="113">M88*M$4</f>
        <v>1.4727672765604927</v>
      </c>
    </row>
    <row r="102" spans="2:13">
      <c r="B102" t="s">
        <v>52</v>
      </c>
      <c r="C102" s="7">
        <f t="shared" ref="C102:L102" si="114">SUM(C91:C101)</f>
        <v>273.63010200590509</v>
      </c>
      <c r="D102" s="7">
        <f t="shared" si="114"/>
        <v>318.43097942414158</v>
      </c>
      <c r="E102" s="7">
        <f t="shared" si="114"/>
        <v>379.36890766501045</v>
      </c>
      <c r="F102" s="7">
        <f t="shared" si="114"/>
        <v>400.67577501348842</v>
      </c>
      <c r="G102" s="7">
        <f t="shared" si="114"/>
        <v>328.05498995769688</v>
      </c>
      <c r="H102" s="7">
        <f t="shared" si="114"/>
        <v>298.742549426349</v>
      </c>
      <c r="I102" s="7">
        <f t="shared" si="114"/>
        <v>332.56908345614039</v>
      </c>
      <c r="J102" s="7">
        <f t="shared" si="114"/>
        <v>367.31666097818663</v>
      </c>
      <c r="K102" s="7">
        <f t="shared" si="114"/>
        <v>348.99302168612127</v>
      </c>
      <c r="L102" s="7">
        <f t="shared" si="114"/>
        <v>348.50838551089868</v>
      </c>
      <c r="M102" s="7">
        <f t="shared" ref="M102" si="115">SUM(M91:M101)</f>
        <v>200.1106381776124</v>
      </c>
    </row>
    <row r="104" spans="2:13">
      <c r="B104" s="19" t="s">
        <v>35</v>
      </c>
    </row>
    <row r="105" spans="2:13">
      <c r="B105" t="s">
        <v>0</v>
      </c>
      <c r="G105" s="2">
        <f>Inputs!I63+Inputs!I76</f>
        <v>-2.1261628049990033</v>
      </c>
      <c r="L105" s="278">
        <f>(Inputs!N63+Inputs!N76)</f>
        <v>-64.844597144577946</v>
      </c>
      <c r="M105" s="140">
        <f>(Inputs!N63+Inputs!N76)*(1+$M$3)</f>
        <v>-65.635384914633775</v>
      </c>
    </row>
    <row r="106" spans="2:13">
      <c r="B106" t="s">
        <v>7</v>
      </c>
      <c r="G106" s="2">
        <f>Inputs!I64+Inputs!I77</f>
        <v>-2.0706868019077129</v>
      </c>
      <c r="L106" s="278">
        <f>(Inputs!N64+Inputs!N77)</f>
        <v>-3.0279611933456314</v>
      </c>
      <c r="M106" s="140">
        <f>(Inputs!N64+Inputs!N77)*(1+$M$3)</f>
        <v>-3.0648875493620418</v>
      </c>
    </row>
    <row r="107" spans="2:13">
      <c r="B107" t="s">
        <v>8</v>
      </c>
      <c r="G107" s="2">
        <f>Inputs!I65+Inputs!I78</f>
        <v>0</v>
      </c>
      <c r="L107" s="16"/>
      <c r="M107" s="147">
        <f>(Inputs!N65+Inputs!N78)*(1+$M$3)</f>
        <v>0</v>
      </c>
    </row>
    <row r="108" spans="2:13">
      <c r="B108" t="s">
        <v>9</v>
      </c>
      <c r="G108" s="2">
        <f>Inputs!I66+Inputs!I79</f>
        <v>0</v>
      </c>
      <c r="L108" s="16"/>
      <c r="M108" s="147">
        <f>(Inputs!N66+Inputs!N79)*(1+$M$3)</f>
        <v>0</v>
      </c>
    </row>
    <row r="109" spans="2:13">
      <c r="B109" t="s">
        <v>10</v>
      </c>
      <c r="G109" s="2">
        <f>Inputs!I67+Inputs!I80</f>
        <v>1.8069420353601191</v>
      </c>
      <c r="L109" s="278">
        <f>(Inputs!N67+Inputs!N80)</f>
        <v>-3.7320134591441647</v>
      </c>
      <c r="M109" s="147">
        <f>(Inputs!N67+Inputs!N80)*(1+$M$3)</f>
        <v>-3.7775258184020206</v>
      </c>
    </row>
    <row r="110" spans="2:13">
      <c r="B110" t="s">
        <v>11</v>
      </c>
      <c r="G110" s="2">
        <f>Inputs!I68+Inputs!I81</f>
        <v>-21.735514551478055</v>
      </c>
      <c r="L110" s="278">
        <f>(Inputs!N68+Inputs!N81)</f>
        <v>17.122905576550359</v>
      </c>
      <c r="M110" s="147">
        <f>(Inputs!N68+Inputs!N81)*(1+$M$3)</f>
        <v>17.331721498215607</v>
      </c>
    </row>
    <row r="111" spans="2:13">
      <c r="B111" t="s">
        <v>12</v>
      </c>
      <c r="G111" s="2">
        <f>Inputs!I69+Inputs!I82</f>
        <v>-7.1525225138961215</v>
      </c>
      <c r="L111" s="278">
        <f>(Inputs!N69+Inputs!N82)</f>
        <v>4.8351794106602437</v>
      </c>
      <c r="M111" s="147">
        <f>(Inputs!N69+Inputs!N82)*(1+$M$3)</f>
        <v>4.894145013229271</v>
      </c>
    </row>
    <row r="112" spans="2:13">
      <c r="B112" t="s">
        <v>135</v>
      </c>
      <c r="G112" s="2"/>
      <c r="L112" s="16"/>
      <c r="M112" s="147">
        <f>(Inputs!N70+Inputs!N83)*(1+$M$3)</f>
        <v>0</v>
      </c>
    </row>
    <row r="113" spans="2:18">
      <c r="B113" s="63" t="s">
        <v>83</v>
      </c>
      <c r="C113" s="63"/>
      <c r="D113" s="63"/>
      <c r="E113" s="63"/>
      <c r="F113" s="63"/>
      <c r="G113" s="43">
        <f>Inputs!I71+Inputs!I84</f>
        <v>0</v>
      </c>
      <c r="H113" s="63"/>
      <c r="I113" s="63"/>
      <c r="J113" s="63"/>
      <c r="K113" s="63"/>
      <c r="L113" s="60"/>
      <c r="M113" s="147">
        <f>(Inputs!N71+Inputs!N84)*(1+$M$3)</f>
        <v>0</v>
      </c>
    </row>
    <row r="114" spans="2:18">
      <c r="B114" s="63" t="s">
        <v>133</v>
      </c>
      <c r="C114" s="63"/>
      <c r="D114" s="63"/>
      <c r="E114" s="63"/>
      <c r="F114" s="63"/>
      <c r="G114" s="43"/>
      <c r="H114" s="63"/>
      <c r="I114" s="63"/>
      <c r="J114" s="63"/>
      <c r="K114" s="63"/>
      <c r="L114" s="60"/>
      <c r="M114" s="147"/>
    </row>
    <row r="115" spans="2:18">
      <c r="B115" t="s">
        <v>13</v>
      </c>
      <c r="G115" s="2">
        <f>Inputs!I72+Inputs!I85</f>
        <v>0</v>
      </c>
      <c r="L115" s="16"/>
      <c r="M115" s="147">
        <f>(Inputs!N72+Inputs!N85)*(1+$M$3)</f>
        <v>0</v>
      </c>
    </row>
    <row r="116" spans="2:18">
      <c r="B116" t="s">
        <v>52</v>
      </c>
      <c r="C116" s="7">
        <f t="shared" ref="C116:M116" si="116">SUM(C105:C115)</f>
        <v>0</v>
      </c>
      <c r="D116" s="7">
        <f t="shared" si="116"/>
        <v>0</v>
      </c>
      <c r="E116" s="7">
        <f t="shared" si="116"/>
        <v>0</v>
      </c>
      <c r="F116" s="7">
        <f t="shared" si="116"/>
        <v>0</v>
      </c>
      <c r="G116" s="7">
        <f t="shared" si="116"/>
        <v>-31.277944636920772</v>
      </c>
      <c r="H116" s="7">
        <f t="shared" si="116"/>
        <v>0</v>
      </c>
      <c r="I116" s="7">
        <f t="shared" si="116"/>
        <v>0</v>
      </c>
      <c r="J116" s="7">
        <f t="shared" si="116"/>
        <v>0</v>
      </c>
      <c r="K116" s="7">
        <f t="shared" si="116"/>
        <v>0</v>
      </c>
      <c r="L116" s="7">
        <f t="shared" si="116"/>
        <v>-49.646486809857144</v>
      </c>
      <c r="M116" s="7">
        <f t="shared" si="116"/>
        <v>-50.251931770952964</v>
      </c>
    </row>
    <row r="117" spans="2:18">
      <c r="P117" s="16"/>
      <c r="Q117" s="16"/>
    </row>
    <row r="118" spans="2:18">
      <c r="B118" s="19" t="s">
        <v>46</v>
      </c>
      <c r="P118" s="16"/>
      <c r="Q118" s="16"/>
    </row>
    <row r="119" spans="2:18">
      <c r="B119" t="s">
        <v>0</v>
      </c>
      <c r="G119" s="16">
        <f>-('Accel Depr'!D5+'Accel Depr'!D7)</f>
        <v>-1.1894186024497337</v>
      </c>
      <c r="L119" s="125"/>
      <c r="M119" s="288">
        <v>-55.36724338018702</v>
      </c>
      <c r="N119" s="161"/>
      <c r="Q119" s="16"/>
      <c r="R119" s="228"/>
    </row>
    <row r="120" spans="2:18">
      <c r="B120" t="s">
        <v>7</v>
      </c>
      <c r="G120" s="16">
        <f>-('Accel Depr'!D6+'Accel Depr'!D8)</f>
        <v>-79.212040945085704</v>
      </c>
      <c r="H120" s="226">
        <f>-H135</f>
        <v>-2.7608874519751883</v>
      </c>
      <c r="I120" s="223"/>
      <c r="J120" s="226">
        <f>-(J136+J137)</f>
        <v>-5.4410002412007366</v>
      </c>
      <c r="K120" s="227"/>
      <c r="L120" s="226">
        <f>-(L135+L136+L137)</f>
        <v>0.1568423240775205</v>
      </c>
      <c r="M120" s="226">
        <f>-(M119+M134+M137+M138)</f>
        <v>-145.19664092180949</v>
      </c>
      <c r="N120" s="161"/>
      <c r="O120" s="16"/>
      <c r="Q120" s="16"/>
      <c r="R120" s="228"/>
    </row>
    <row r="121" spans="2:18">
      <c r="B121" t="s">
        <v>8</v>
      </c>
      <c r="G121" s="17">
        <v>0</v>
      </c>
      <c r="M121" s="4"/>
      <c r="P121" s="16"/>
      <c r="Q121" s="16"/>
    </row>
    <row r="122" spans="2:18">
      <c r="B122" t="s">
        <v>9</v>
      </c>
      <c r="G122" s="17">
        <v>0</v>
      </c>
      <c r="M122" s="4"/>
      <c r="P122" s="16"/>
      <c r="Q122" s="16"/>
    </row>
    <row r="123" spans="2:18">
      <c r="B123" t="s">
        <v>10</v>
      </c>
      <c r="G123" s="17">
        <v>0</v>
      </c>
      <c r="M123" s="4"/>
    </row>
    <row r="124" spans="2:18">
      <c r="B124" t="s">
        <v>11</v>
      </c>
      <c r="G124" s="17">
        <v>0</v>
      </c>
      <c r="M124" s="4"/>
      <c r="Q124" s="16"/>
    </row>
    <row r="125" spans="2:18">
      <c r="B125" t="s">
        <v>12</v>
      </c>
      <c r="G125" s="17">
        <v>0</v>
      </c>
      <c r="M125" s="4"/>
      <c r="Q125" s="16"/>
    </row>
    <row r="126" spans="2:18">
      <c r="B126" t="s">
        <v>135</v>
      </c>
      <c r="G126" s="17"/>
      <c r="M126" s="4"/>
      <c r="Q126" s="16"/>
    </row>
    <row r="127" spans="2:18" s="4" customFormat="1">
      <c r="B127" s="63" t="s">
        <v>83</v>
      </c>
      <c r="C127" s="63"/>
      <c r="D127" s="63"/>
      <c r="E127" s="63"/>
      <c r="F127" s="63"/>
      <c r="G127" s="46">
        <v>0</v>
      </c>
      <c r="H127" s="63"/>
      <c r="I127" s="63"/>
      <c r="J127" s="63"/>
      <c r="K127" s="63"/>
      <c r="L127" s="63"/>
      <c r="Q127" s="125"/>
      <c r="R127" s="125"/>
    </row>
    <row r="128" spans="2:18">
      <c r="B128" s="63" t="s">
        <v>133</v>
      </c>
      <c r="C128" s="63"/>
      <c r="D128" s="63"/>
      <c r="E128" s="63"/>
      <c r="F128" s="63"/>
      <c r="G128" s="46"/>
      <c r="H128" s="63"/>
      <c r="I128" s="63"/>
      <c r="J128" s="63"/>
      <c r="K128" s="63"/>
      <c r="L128" s="63"/>
      <c r="M128" s="277">
        <f>'ORAB v Depn and input to PTRM'!E47</f>
        <v>34.789104599443583</v>
      </c>
    </row>
    <row r="129" spans="2:24">
      <c r="B129" t="s">
        <v>13</v>
      </c>
      <c r="G129" s="17">
        <v>0</v>
      </c>
      <c r="M129" s="4"/>
    </row>
    <row r="130" spans="2:24">
      <c r="B130" t="s">
        <v>41</v>
      </c>
      <c r="G130" s="16">
        <f>'Accel Depr'!D5</f>
        <v>0.60204424229807196</v>
      </c>
      <c r="M130" s="4"/>
    </row>
    <row r="131" spans="2:24">
      <c r="B131" t="s">
        <v>42</v>
      </c>
      <c r="G131" s="16">
        <f>'Accel Depr'!D6</f>
        <v>43.995102003638969</v>
      </c>
      <c r="M131" s="4"/>
    </row>
    <row r="132" spans="2:24">
      <c r="B132" t="s">
        <v>43</v>
      </c>
      <c r="G132" s="16">
        <f>'Accel Depr'!D7</f>
        <v>0.58737436015166178</v>
      </c>
      <c r="M132" s="4"/>
    </row>
    <row r="133" spans="2:24">
      <c r="B133" t="s">
        <v>44</v>
      </c>
      <c r="G133" s="16">
        <f>'Accel Depr'!D8</f>
        <v>35.216938941446728</v>
      </c>
      <c r="M133" s="4"/>
    </row>
    <row r="134" spans="2:24">
      <c r="B134" s="142" t="s">
        <v>140</v>
      </c>
      <c r="G134" s="16"/>
      <c r="L134" s="125"/>
      <c r="M134" s="125">
        <f>'Accel Depr'!J98</f>
        <v>196.64451366971005</v>
      </c>
      <c r="N134" s="200"/>
    </row>
    <row r="135" spans="2:24" s="4" customFormat="1">
      <c r="B135" s="63" t="s">
        <v>86</v>
      </c>
      <c r="C135" s="63"/>
      <c r="D135" s="63"/>
      <c r="E135" s="63"/>
      <c r="F135" s="63"/>
      <c r="G135" s="60">
        <v>0</v>
      </c>
      <c r="H135" s="219">
        <f>'Accel Depr'!E33</f>
        <v>2.7608874519751883</v>
      </c>
      <c r="I135" s="63"/>
      <c r="J135" s="60"/>
      <c r="K135" s="63"/>
      <c r="L135" s="240">
        <v>-2.4158553327151111E-2</v>
      </c>
      <c r="O135" s="241"/>
      <c r="P135" s="125"/>
    </row>
    <row r="136" spans="2:24" s="4" customFormat="1">
      <c r="B136" s="63" t="s">
        <v>126</v>
      </c>
      <c r="C136" s="63"/>
      <c r="D136" s="63"/>
      <c r="E136" s="63"/>
      <c r="F136" s="63"/>
      <c r="G136" s="60"/>
      <c r="H136" s="60"/>
      <c r="I136" s="63"/>
      <c r="J136" s="60">
        <f>'Accel Depr'!G47</f>
        <v>5.1253880241581973</v>
      </c>
      <c r="K136" s="63"/>
      <c r="L136" s="240">
        <v>-0.1330009029618755</v>
      </c>
      <c r="O136" s="241"/>
      <c r="P136" s="125"/>
    </row>
    <row r="137" spans="2:24" s="4" customFormat="1">
      <c r="B137" s="63" t="s">
        <v>137</v>
      </c>
      <c r="C137" s="63"/>
      <c r="D137" s="63"/>
      <c r="E137" s="63"/>
      <c r="F137" s="63"/>
      <c r="G137" s="60"/>
      <c r="H137" s="60"/>
      <c r="I137" s="63"/>
      <c r="J137" s="60">
        <f>'Accel Depr'!G61</f>
        <v>0.31561221704253933</v>
      </c>
      <c r="K137" s="46"/>
      <c r="L137" s="304">
        <v>3.1713221150611598E-4</v>
      </c>
      <c r="M137" s="60">
        <f>'Accel Depr'!J75</f>
        <v>2.5366071107613357</v>
      </c>
      <c r="O137" s="241"/>
      <c r="P137" s="125"/>
    </row>
    <row r="138" spans="2:24" s="4" customFormat="1">
      <c r="B138" s="63" t="s">
        <v>168</v>
      </c>
      <c r="C138" s="63"/>
      <c r="D138" s="63"/>
      <c r="E138" s="63"/>
      <c r="F138" s="63"/>
      <c r="G138" s="60"/>
      <c r="H138" s="60"/>
      <c r="I138" s="63"/>
      <c r="J138" s="60"/>
      <c r="K138" s="46"/>
      <c r="L138" s="60"/>
      <c r="M138" s="60">
        <f>'Accel Depr'!J82</f>
        <v>1.3827635215251359</v>
      </c>
    </row>
    <row r="139" spans="2:24">
      <c r="B139" t="s">
        <v>52</v>
      </c>
      <c r="C139" s="16">
        <f t="shared" ref="C139:L139" si="117">SUM(C119:C138)</f>
        <v>0</v>
      </c>
      <c r="D139" s="16">
        <f t="shared" si="117"/>
        <v>0</v>
      </c>
      <c r="E139" s="16">
        <f t="shared" si="117"/>
        <v>0</v>
      </c>
      <c r="F139" s="16">
        <f t="shared" si="117"/>
        <v>0</v>
      </c>
      <c r="G139" s="16">
        <f t="shared" si="117"/>
        <v>0</v>
      </c>
      <c r="H139" s="16">
        <f t="shared" si="117"/>
        <v>0</v>
      </c>
      <c r="I139" s="16">
        <f t="shared" si="117"/>
        <v>0</v>
      </c>
      <c r="J139" s="16">
        <f t="shared" si="117"/>
        <v>0</v>
      </c>
      <c r="K139" s="16">
        <f t="shared" si="117"/>
        <v>0</v>
      </c>
      <c r="L139" s="16">
        <f t="shared" si="117"/>
        <v>0</v>
      </c>
      <c r="M139" s="16">
        <f>SUM(M119:M138)</f>
        <v>34.789104599443618</v>
      </c>
      <c r="N139" s="16"/>
      <c r="X139"/>
    </row>
    <row r="140" spans="2:24">
      <c r="C140" s="16"/>
      <c r="D140" s="16"/>
      <c r="E140" s="16"/>
      <c r="F140" s="16"/>
      <c r="G140" s="16"/>
      <c r="J140" s="16"/>
      <c r="M140" s="16"/>
      <c r="O140" s="16"/>
      <c r="X140"/>
    </row>
    <row r="141" spans="2:24">
      <c r="B141" s="19" t="s">
        <v>20</v>
      </c>
      <c r="C141" s="1"/>
      <c r="D141" s="1"/>
      <c r="E141" s="1"/>
      <c r="F141" s="1"/>
      <c r="G141" s="1"/>
      <c r="O141" s="231" t="s">
        <v>179</v>
      </c>
      <c r="P141" s="232" t="s">
        <v>180</v>
      </c>
      <c r="X141"/>
    </row>
    <row r="142" spans="2:24">
      <c r="B142" t="s">
        <v>0</v>
      </c>
      <c r="C142" s="7">
        <f t="shared" ref="C142:L142" si="118">C9+C32-C55+C91+C105+C119</f>
        <v>223.75378048883465</v>
      </c>
      <c r="D142" s="7">
        <f t="shared" si="118"/>
        <v>270.18518567823617</v>
      </c>
      <c r="E142" s="7">
        <f t="shared" si="118"/>
        <v>333.22360899693331</v>
      </c>
      <c r="F142" s="7">
        <f t="shared" si="118"/>
        <v>395.67376420819033</v>
      </c>
      <c r="G142" s="36">
        <f t="shared" si="118"/>
        <v>405.11980222209911</v>
      </c>
      <c r="H142" s="36">
        <f t="shared" si="118"/>
        <v>478.83177468666094</v>
      </c>
      <c r="I142" s="36">
        <f t="shared" si="118"/>
        <v>500.17616693857553</v>
      </c>
      <c r="J142" s="36">
        <f t="shared" si="118"/>
        <v>541.89595835757348</v>
      </c>
      <c r="K142" s="36">
        <f t="shared" si="118"/>
        <v>600.35839243748512</v>
      </c>
      <c r="L142" s="36">
        <f t="shared" si="118"/>
        <v>591.25014884778579</v>
      </c>
      <c r="M142" s="125">
        <f t="shared" ref="M142" si="119">M9+M32-M55+M91+M105+M119</f>
        <v>563.53993409578732</v>
      </c>
      <c r="N142" s="127"/>
      <c r="O142" s="310">
        <v>563.53993409578732</v>
      </c>
      <c r="P142" s="293">
        <f>M142-O142</f>
        <v>0</v>
      </c>
      <c r="Q142" s="197"/>
      <c r="R142" s="4"/>
      <c r="X142"/>
    </row>
    <row r="143" spans="2:24">
      <c r="B143" t="s">
        <v>7</v>
      </c>
      <c r="C143" s="7">
        <f t="shared" ref="C143:L143" si="120">C10+C33-C56+C92+C106+C120</f>
        <v>1932.3104445268239</v>
      </c>
      <c r="D143" s="7">
        <f t="shared" si="120"/>
        <v>2147.2896410684707</v>
      </c>
      <c r="E143" s="7">
        <f t="shared" si="120"/>
        <v>2368.6596044689632</v>
      </c>
      <c r="F143" s="7">
        <f t="shared" si="120"/>
        <v>2633.8659916484803</v>
      </c>
      <c r="G143" s="36">
        <f t="shared" si="120"/>
        <v>2796.8795643421113</v>
      </c>
      <c r="H143" s="36">
        <f t="shared" si="120"/>
        <v>2977.8636992617949</v>
      </c>
      <c r="I143" s="36">
        <f t="shared" si="120"/>
        <v>3144.7167096219614</v>
      </c>
      <c r="J143" s="36">
        <f t="shared" si="120"/>
        <v>3341.8592795911582</v>
      </c>
      <c r="K143" s="36">
        <f t="shared" si="120"/>
        <v>3510.3543824754374</v>
      </c>
      <c r="L143" s="36">
        <f t="shared" si="120"/>
        <v>3615.9293967342942</v>
      </c>
      <c r="M143" s="125">
        <f t="shared" ref="M143" si="121">M10+M33-M56+M92+M106+M120</f>
        <v>3554.0788926893192</v>
      </c>
      <c r="N143" s="127"/>
      <c r="O143" s="310">
        <v>3554.0788926893201</v>
      </c>
      <c r="P143" s="293">
        <f t="shared" ref="P143:P161" si="122">M143-O143</f>
        <v>0</v>
      </c>
      <c r="Q143" s="197"/>
      <c r="R143" s="4"/>
      <c r="X143"/>
    </row>
    <row r="144" spans="2:24">
      <c r="B144" t="s">
        <v>8</v>
      </c>
      <c r="C144" s="7">
        <f t="shared" ref="C144:L144" si="123">C11+C34-C57+C93+C107+C121</f>
        <v>0</v>
      </c>
      <c r="D144" s="7">
        <f t="shared" si="123"/>
        <v>0</v>
      </c>
      <c r="E144" s="7">
        <f t="shared" si="123"/>
        <v>0</v>
      </c>
      <c r="F144" s="7">
        <f t="shared" si="123"/>
        <v>0</v>
      </c>
      <c r="G144" s="36">
        <f t="shared" si="123"/>
        <v>0</v>
      </c>
      <c r="H144" s="36">
        <f t="shared" si="123"/>
        <v>0</v>
      </c>
      <c r="I144" s="36">
        <f t="shared" si="123"/>
        <v>0</v>
      </c>
      <c r="J144" s="36">
        <f t="shared" si="123"/>
        <v>0</v>
      </c>
      <c r="K144" s="36">
        <f t="shared" si="123"/>
        <v>0</v>
      </c>
      <c r="L144" s="36">
        <f t="shared" si="123"/>
        <v>0</v>
      </c>
      <c r="M144" s="125">
        <f t="shared" ref="M144" si="124">M11+M34-M57+M93+M107+M121</f>
        <v>0</v>
      </c>
      <c r="N144" s="127"/>
      <c r="O144" s="310">
        <v>0</v>
      </c>
      <c r="P144" s="293">
        <f t="shared" si="122"/>
        <v>0</v>
      </c>
      <c r="Q144" s="197"/>
      <c r="R144" s="4"/>
      <c r="X144"/>
    </row>
    <row r="145" spans="2:24">
      <c r="B145" t="s">
        <v>9</v>
      </c>
      <c r="C145" s="7">
        <f t="shared" ref="C145:L145" si="125">C12+C35-C58+C94+C108+C122</f>
        <v>0</v>
      </c>
      <c r="D145" s="7">
        <f t="shared" si="125"/>
        <v>0</v>
      </c>
      <c r="E145" s="7">
        <f t="shared" si="125"/>
        <v>0</v>
      </c>
      <c r="F145" s="7">
        <f t="shared" si="125"/>
        <v>0</v>
      </c>
      <c r="G145" s="36">
        <f t="shared" si="125"/>
        <v>0</v>
      </c>
      <c r="H145" s="36">
        <f t="shared" si="125"/>
        <v>0</v>
      </c>
      <c r="I145" s="36">
        <f t="shared" si="125"/>
        <v>0</v>
      </c>
      <c r="J145" s="36">
        <f t="shared" si="125"/>
        <v>0</v>
      </c>
      <c r="K145" s="36">
        <f t="shared" si="125"/>
        <v>0</v>
      </c>
      <c r="L145" s="36">
        <f t="shared" si="125"/>
        <v>0</v>
      </c>
      <c r="M145" s="125">
        <f t="shared" ref="M145" si="126">M12+M35-M58+M94+M108+M122</f>
        <v>0</v>
      </c>
      <c r="N145" s="127"/>
      <c r="O145" s="310">
        <v>0</v>
      </c>
      <c r="P145" s="293">
        <f t="shared" si="122"/>
        <v>0</v>
      </c>
      <c r="Q145" s="197"/>
      <c r="R145" s="4"/>
      <c r="X145"/>
    </row>
    <row r="146" spans="2:24">
      <c r="B146" t="s">
        <v>10</v>
      </c>
      <c r="C146" s="7">
        <f t="shared" ref="C146:L146" si="127">C13+C36-C59+C95+C109+C123</f>
        <v>1.3307440827500228</v>
      </c>
      <c r="D146" s="7">
        <f t="shared" si="127"/>
        <v>7.3256044531991531</v>
      </c>
      <c r="E146" s="7">
        <f t="shared" si="127"/>
        <v>7.9328362090936526</v>
      </c>
      <c r="F146" s="7">
        <f t="shared" si="127"/>
        <v>6.8785496287485728</v>
      </c>
      <c r="G146" s="36">
        <f t="shared" si="127"/>
        <v>6.8332606104500826</v>
      </c>
      <c r="H146" s="36">
        <f t="shared" si="127"/>
        <v>13.058737871837797</v>
      </c>
      <c r="I146" s="36">
        <f t="shared" si="127"/>
        <v>29.909311783449951</v>
      </c>
      <c r="J146" s="36">
        <f t="shared" si="127"/>
        <v>49.996609665481245</v>
      </c>
      <c r="K146" s="36">
        <f t="shared" si="127"/>
        <v>79.649602652966649</v>
      </c>
      <c r="L146" s="36">
        <f t="shared" si="127"/>
        <v>108.28602300120033</v>
      </c>
      <c r="M146" s="125">
        <f t="shared" ref="M146" si="128">M13+M36-M59+M95+M109+M123</f>
        <v>120.49742219831383</v>
      </c>
      <c r="N146" s="127"/>
      <c r="O146" s="310">
        <v>120.49742219831384</v>
      </c>
      <c r="P146" s="293">
        <f t="shared" si="122"/>
        <v>0</v>
      </c>
      <c r="Q146" s="197"/>
      <c r="R146" s="4"/>
      <c r="X146"/>
    </row>
    <row r="147" spans="2:24">
      <c r="B147" t="s">
        <v>11</v>
      </c>
      <c r="C147" s="7">
        <f t="shared" ref="C147:L147" si="129">C14+C37-C60+C96+C110+C124</f>
        <v>114.15739811789442</v>
      </c>
      <c r="D147" s="7">
        <f t="shared" si="129"/>
        <v>128.48028010642349</v>
      </c>
      <c r="E147" s="7">
        <f t="shared" si="129"/>
        <v>135.38391359049615</v>
      </c>
      <c r="F147" s="7">
        <f t="shared" si="129"/>
        <v>128.44076108985945</v>
      </c>
      <c r="G147" s="36">
        <f t="shared" si="129"/>
        <v>104.13771941948994</v>
      </c>
      <c r="H147" s="36">
        <f t="shared" si="129"/>
        <v>85.444437770425068</v>
      </c>
      <c r="I147" s="36">
        <f t="shared" si="129"/>
        <v>86.150236450867283</v>
      </c>
      <c r="J147" s="36">
        <f t="shared" si="129"/>
        <v>75.110710842259408</v>
      </c>
      <c r="K147" s="36">
        <f t="shared" si="129"/>
        <v>82.5313448586069</v>
      </c>
      <c r="L147" s="36">
        <f t="shared" si="129"/>
        <v>124.86831720936698</v>
      </c>
      <c r="M147" s="125">
        <f t="shared" ref="M147" si="130">M14+M37-M60+M96+M110+M124</f>
        <v>155.36125441494846</v>
      </c>
      <c r="N147" s="127"/>
      <c r="O147" s="310">
        <v>155.36125441494849</v>
      </c>
      <c r="P147" s="293">
        <f t="shared" si="122"/>
        <v>0</v>
      </c>
      <c r="Q147" s="197"/>
      <c r="R147" s="4"/>
      <c r="X147"/>
    </row>
    <row r="148" spans="2:24">
      <c r="B148" t="s">
        <v>12</v>
      </c>
      <c r="C148" s="7">
        <f t="shared" ref="C148:L148" si="131">C15+C38-C61+C97+C111+C125</f>
        <v>4.9557071573737685</v>
      </c>
      <c r="D148" s="7">
        <f t="shared" si="131"/>
        <v>6.9581014557635807</v>
      </c>
      <c r="E148" s="7">
        <f t="shared" si="131"/>
        <v>11.519366812060863</v>
      </c>
      <c r="F148" s="7">
        <f t="shared" si="131"/>
        <v>13.633806098612585</v>
      </c>
      <c r="G148" s="36">
        <f t="shared" si="131"/>
        <v>9.0856970595145814</v>
      </c>
      <c r="H148" s="36">
        <f t="shared" si="131"/>
        <v>11.000541831171214</v>
      </c>
      <c r="I148" s="36">
        <f t="shared" si="131"/>
        <v>11.983473202082525</v>
      </c>
      <c r="J148" s="36">
        <f t="shared" si="131"/>
        <v>24.570026874433545</v>
      </c>
      <c r="K148" s="36">
        <f t="shared" si="131"/>
        <v>11.651567756966509</v>
      </c>
      <c r="L148" s="36">
        <f t="shared" si="131"/>
        <v>14.843360780651828</v>
      </c>
      <c r="M148" s="125">
        <f t="shared" ref="M148" si="132">M15+M38-M61+M97+M111+M125</f>
        <v>14.904331752695494</v>
      </c>
      <c r="N148" s="127"/>
      <c r="O148" s="310">
        <v>14.904331752695494</v>
      </c>
      <c r="P148" s="293">
        <f t="shared" si="122"/>
        <v>0</v>
      </c>
      <c r="Q148" s="197"/>
      <c r="R148" s="4"/>
      <c r="X148"/>
    </row>
    <row r="149" spans="2:24">
      <c r="B149" s="4" t="s">
        <v>135</v>
      </c>
      <c r="C149" s="36"/>
      <c r="D149" s="36"/>
      <c r="E149" s="36"/>
      <c r="F149" s="36"/>
      <c r="G149" s="36"/>
      <c r="H149" s="36">
        <f t="shared" ref="H149:L152" si="133">H16+H39-H62+H98+H112+H126</f>
        <v>0</v>
      </c>
      <c r="I149" s="36">
        <f t="shared" si="133"/>
        <v>0</v>
      </c>
      <c r="J149" s="36">
        <f t="shared" si="133"/>
        <v>0</v>
      </c>
      <c r="K149" s="36">
        <f t="shared" si="133"/>
        <v>0</v>
      </c>
      <c r="L149" s="36">
        <f t="shared" si="133"/>
        <v>0</v>
      </c>
      <c r="M149" s="125">
        <f t="shared" ref="M149" si="134">M16+M39-M62+M98+M112+M126</f>
        <v>0</v>
      </c>
      <c r="N149" s="127"/>
      <c r="O149" s="278"/>
      <c r="P149" s="293">
        <f t="shared" si="122"/>
        <v>0</v>
      </c>
      <c r="Q149" s="197"/>
      <c r="R149" s="4"/>
      <c r="X149"/>
    </row>
    <row r="150" spans="2:24">
      <c r="B150" s="63" t="s">
        <v>83</v>
      </c>
      <c r="C150" s="64">
        <f>C17+C40-C63+C99+C113+C127</f>
        <v>0</v>
      </c>
      <c r="D150" s="64">
        <f>D17+D40-D63+D99+D113+D127</f>
        <v>0</v>
      </c>
      <c r="E150" s="64">
        <f>E17+E40-E63+E99+E113+E127</f>
        <v>0</v>
      </c>
      <c r="F150" s="64">
        <f>F17+F40-F63+F99+F113+F127</f>
        <v>0</v>
      </c>
      <c r="G150" s="64">
        <f>G17+G40-G63+G99+G113+G127</f>
        <v>0</v>
      </c>
      <c r="H150" s="64">
        <f t="shared" si="133"/>
        <v>0</v>
      </c>
      <c r="I150" s="64">
        <f t="shared" si="133"/>
        <v>5.5477535121740876E-2</v>
      </c>
      <c r="J150" s="64">
        <f t="shared" si="133"/>
        <v>5.6550305137907139E-2</v>
      </c>
      <c r="K150" s="64">
        <f t="shared" si="133"/>
        <v>5.7725243727041617E-2</v>
      </c>
      <c r="L150" s="64">
        <f t="shared" si="133"/>
        <v>5.8644760883755559E-2</v>
      </c>
      <c r="M150" s="60">
        <f t="shared" ref="M150" si="135">M17+M40-M63+M99+M113+M127</f>
        <v>8.0115282257194109E-2</v>
      </c>
      <c r="N150" s="127"/>
      <c r="O150" s="310">
        <v>8.0115282257194123E-2</v>
      </c>
      <c r="P150" s="293">
        <f t="shared" si="122"/>
        <v>0</v>
      </c>
      <c r="Q150" s="197"/>
      <c r="R150" s="4"/>
      <c r="X150"/>
    </row>
    <row r="151" spans="2:24">
      <c r="B151" s="63" t="s">
        <v>133</v>
      </c>
      <c r="C151" s="64"/>
      <c r="D151" s="64"/>
      <c r="E151" s="64"/>
      <c r="F151" s="64"/>
      <c r="G151" s="64"/>
      <c r="H151" s="64">
        <f t="shared" si="133"/>
        <v>0</v>
      </c>
      <c r="I151" s="64">
        <f t="shared" si="133"/>
        <v>0</v>
      </c>
      <c r="J151" s="64">
        <f t="shared" si="133"/>
        <v>0</v>
      </c>
      <c r="K151" s="64">
        <f t="shared" si="133"/>
        <v>0</v>
      </c>
      <c r="L151" s="64">
        <f t="shared" si="133"/>
        <v>0</v>
      </c>
      <c r="M151" s="60">
        <f t="shared" ref="M151" si="136">M18+M41-M64+M100+M114+M128</f>
        <v>34.789104599443583</v>
      </c>
      <c r="N151" s="127"/>
      <c r="O151" s="310">
        <v>34.789104599443583</v>
      </c>
      <c r="P151" s="294">
        <f t="shared" si="122"/>
        <v>0</v>
      </c>
      <c r="Q151" s="197"/>
      <c r="R151" s="4"/>
      <c r="X151"/>
    </row>
    <row r="152" spans="2:24">
      <c r="B152" t="s">
        <v>13</v>
      </c>
      <c r="C152" s="7">
        <f>C19+C42-C65+C101+C115+C129</f>
        <v>1.5553441667922492</v>
      </c>
      <c r="D152" s="7">
        <f>D19+D42-D65+D101+D115+D129</f>
        <v>1.5754463655724045</v>
      </c>
      <c r="E152" s="7">
        <f>E19+E42-E65+E101+E115+E129</f>
        <v>1.5716796789597285</v>
      </c>
      <c r="F152" s="7">
        <f>F19+F42-F65+F101+F115+F129</f>
        <v>1.5695427875524592</v>
      </c>
      <c r="G152" s="36">
        <f>G19+G42-G65+G101+G115+G129</f>
        <v>1.5688274079042293</v>
      </c>
      <c r="H152" s="36">
        <f t="shared" si="133"/>
        <v>12.442309321309207</v>
      </c>
      <c r="I152" s="36">
        <f t="shared" si="133"/>
        <v>12.302212050526208</v>
      </c>
      <c r="J152" s="36">
        <f t="shared" si="133"/>
        <v>12.267515217061401</v>
      </c>
      <c r="K152" s="36">
        <f t="shared" si="133"/>
        <v>12.244147466085636</v>
      </c>
      <c r="L152" s="36">
        <f t="shared" si="133"/>
        <v>12.156506333980923</v>
      </c>
      <c r="M152" s="125">
        <f t="shared" ref="M152" si="137">M19+M42-M65+M101+M115+M129</f>
        <v>13.634459700657777</v>
      </c>
      <c r="N152" s="127"/>
      <c r="O152" s="310">
        <v>13.634459700657782</v>
      </c>
      <c r="P152" s="293">
        <f t="shared" si="122"/>
        <v>0</v>
      </c>
      <c r="Q152" s="197"/>
      <c r="R152" s="4"/>
      <c r="X152"/>
    </row>
    <row r="153" spans="2:24">
      <c r="B153" t="s">
        <v>41</v>
      </c>
      <c r="C153" s="7">
        <f t="shared" ref="C153:L153" si="138">C20+C43-C66+C130</f>
        <v>0</v>
      </c>
      <c r="D153" s="7">
        <f t="shared" si="138"/>
        <v>0</v>
      </c>
      <c r="E153" s="7">
        <f t="shared" si="138"/>
        <v>0</v>
      </c>
      <c r="F153" s="7">
        <f t="shared" si="138"/>
        <v>0</v>
      </c>
      <c r="G153" s="36">
        <f t="shared" si="138"/>
        <v>0.60204424229807196</v>
      </c>
      <c r="H153" s="36">
        <f t="shared" si="138"/>
        <v>0</v>
      </c>
      <c r="I153" s="36">
        <f t="shared" si="138"/>
        <v>0</v>
      </c>
      <c r="J153" s="36">
        <f t="shared" si="138"/>
        <v>0</v>
      </c>
      <c r="K153" s="36">
        <f t="shared" si="138"/>
        <v>0</v>
      </c>
      <c r="L153" s="36">
        <f t="shared" si="138"/>
        <v>0</v>
      </c>
      <c r="M153" s="125">
        <f t="shared" ref="M153" si="139">M20+M43-M66+M130</f>
        <v>0</v>
      </c>
      <c r="N153" s="127"/>
      <c r="O153" s="278"/>
      <c r="P153" s="293">
        <f t="shared" si="122"/>
        <v>0</v>
      </c>
      <c r="Q153" s="197"/>
      <c r="R153" s="4"/>
      <c r="X153"/>
    </row>
    <row r="154" spans="2:24">
      <c r="B154" t="s">
        <v>42</v>
      </c>
      <c r="C154" s="7">
        <f t="shared" ref="C154:L154" si="140">C21+C44-C67+C131</f>
        <v>0</v>
      </c>
      <c r="D154" s="7">
        <f t="shared" si="140"/>
        <v>0</v>
      </c>
      <c r="E154" s="7">
        <f t="shared" si="140"/>
        <v>0</v>
      </c>
      <c r="F154" s="7">
        <f t="shared" si="140"/>
        <v>0</v>
      </c>
      <c r="G154" s="36">
        <f t="shared" si="140"/>
        <v>43.995102003638969</v>
      </c>
      <c r="H154" s="36">
        <f t="shared" si="140"/>
        <v>0</v>
      </c>
      <c r="I154" s="36">
        <f t="shared" si="140"/>
        <v>0</v>
      </c>
      <c r="J154" s="36">
        <f t="shared" si="140"/>
        <v>0</v>
      </c>
      <c r="K154" s="36">
        <f t="shared" si="140"/>
        <v>0</v>
      </c>
      <c r="L154" s="36">
        <f t="shared" si="140"/>
        <v>0</v>
      </c>
      <c r="M154" s="125">
        <f t="shared" ref="M154" si="141">M21+M44-M67+M131</f>
        <v>0</v>
      </c>
      <c r="O154" s="278"/>
      <c r="P154" s="293">
        <f t="shared" si="122"/>
        <v>0</v>
      </c>
      <c r="Q154" s="197"/>
      <c r="R154" s="4"/>
      <c r="X154"/>
    </row>
    <row r="155" spans="2:24">
      <c r="B155" t="s">
        <v>43</v>
      </c>
      <c r="C155" s="7">
        <f t="shared" ref="C155:L155" si="142">C22+C45-C68+C132</f>
        <v>0</v>
      </c>
      <c r="D155" s="7">
        <f t="shared" si="142"/>
        <v>0</v>
      </c>
      <c r="E155" s="7">
        <f t="shared" si="142"/>
        <v>0</v>
      </c>
      <c r="F155" s="7">
        <f t="shared" si="142"/>
        <v>0</v>
      </c>
      <c r="G155" s="36">
        <f t="shared" si="142"/>
        <v>0.58737436015166178</v>
      </c>
      <c r="H155" s="36">
        <f t="shared" si="142"/>
        <v>0.47699900824403124</v>
      </c>
      <c r="I155" s="36">
        <f t="shared" si="142"/>
        <v>0.36140994624629158</v>
      </c>
      <c r="J155" s="36">
        <f t="shared" si="142"/>
        <v>0.24559902424471747</v>
      </c>
      <c r="K155" s="36">
        <f t="shared" si="142"/>
        <v>0.12535090216645473</v>
      </c>
      <c r="L155" s="36">
        <f t="shared" si="142"/>
        <v>2.7755575615628914E-17</v>
      </c>
      <c r="M155" s="125">
        <f t="shared" ref="M155" si="143">M22+M45-M68+M132</f>
        <v>2.8094058245087803E-17</v>
      </c>
      <c r="N155" s="127"/>
      <c r="O155" s="310">
        <v>-2.8094058245087803E-17</v>
      </c>
      <c r="P155" s="293">
        <f t="shared" si="122"/>
        <v>5.6188116490175606E-17</v>
      </c>
      <c r="Q155" s="197"/>
      <c r="R155" s="4"/>
      <c r="X155"/>
    </row>
    <row r="156" spans="2:24">
      <c r="B156" t="s">
        <v>44</v>
      </c>
      <c r="C156" s="7">
        <f t="shared" ref="C156:L156" si="144">C23+C46-C69+C133</f>
        <v>0</v>
      </c>
      <c r="D156" s="7">
        <f t="shared" si="144"/>
        <v>0</v>
      </c>
      <c r="E156" s="7">
        <f t="shared" si="144"/>
        <v>0</v>
      </c>
      <c r="F156" s="7">
        <f t="shared" si="144"/>
        <v>0</v>
      </c>
      <c r="G156" s="36">
        <f t="shared" si="144"/>
        <v>35.216938941446728</v>
      </c>
      <c r="H156" s="36">
        <f t="shared" si="144"/>
        <v>28.599213871240966</v>
      </c>
      <c r="I156" s="36">
        <f t="shared" si="144"/>
        <v>21.668892742442573</v>
      </c>
      <c r="J156" s="36">
        <f t="shared" si="144"/>
        <v>14.725269653704071</v>
      </c>
      <c r="K156" s="36">
        <f t="shared" si="144"/>
        <v>7.5156073661633256</v>
      </c>
      <c r="L156" s="36">
        <f t="shared" si="144"/>
        <v>1.7763568394002505E-15</v>
      </c>
      <c r="M156" s="125">
        <f t="shared" ref="M156" si="145">M23+M46-M69+M133</f>
        <v>1.7980197276856194E-15</v>
      </c>
      <c r="N156" s="127"/>
      <c r="O156" s="310">
        <v>-8.990098638428097E-16</v>
      </c>
      <c r="P156" s="293">
        <f t="shared" si="122"/>
        <v>2.6970295915284291E-15</v>
      </c>
      <c r="Q156" s="197"/>
      <c r="R156" s="4"/>
      <c r="X156"/>
    </row>
    <row r="157" spans="2:24">
      <c r="B157" s="142" t="s">
        <v>140</v>
      </c>
      <c r="C157" s="143"/>
      <c r="D157" s="143"/>
      <c r="E157" s="143"/>
      <c r="F157" s="143"/>
      <c r="G157" s="143"/>
      <c r="H157" s="143">
        <f t="shared" ref="H157:L159" si="146">H24+H47-H70+H134</f>
        <v>0</v>
      </c>
      <c r="I157" s="143">
        <f t="shared" si="146"/>
        <v>0</v>
      </c>
      <c r="J157" s="143">
        <f t="shared" si="146"/>
        <v>0</v>
      </c>
      <c r="K157" s="143">
        <f t="shared" si="146"/>
        <v>0</v>
      </c>
      <c r="L157" s="143">
        <f t="shared" si="146"/>
        <v>0</v>
      </c>
      <c r="M157" s="230">
        <f t="shared" ref="M157" si="147">M24+M47-M70+M134</f>
        <v>196.64451366971005</v>
      </c>
      <c r="N157" s="127"/>
      <c r="O157" s="310">
        <v>196.64451366971008</v>
      </c>
      <c r="P157" s="293">
        <f t="shared" si="122"/>
        <v>0</v>
      </c>
      <c r="Q157" s="197"/>
      <c r="R157" s="4"/>
      <c r="X157"/>
    </row>
    <row r="158" spans="2:24">
      <c r="B158" s="63" t="s">
        <v>86</v>
      </c>
      <c r="C158" s="64"/>
      <c r="D158" s="64"/>
      <c r="E158" s="64"/>
      <c r="F158" s="64"/>
      <c r="G158" s="64">
        <f>G25+G48-G71+G135</f>
        <v>0</v>
      </c>
      <c r="H158" s="219">
        <f>H25+H48-H71+H135</f>
        <v>2.7608874519751883</v>
      </c>
      <c r="I158" s="64">
        <f t="shared" si="146"/>
        <v>2.0975672507819767</v>
      </c>
      <c r="J158" s="64">
        <f t="shared" si="146"/>
        <v>1.4331838782681643</v>
      </c>
      <c r="K158" s="64">
        <f t="shared" si="146"/>
        <v>0.74337036021448089</v>
      </c>
      <c r="L158" s="64">
        <f t="shared" si="146"/>
        <v>0</v>
      </c>
      <c r="M158" s="60">
        <f t="shared" ref="M158" si="148">M25+M48-M71+M135</f>
        <v>0</v>
      </c>
      <c r="N158" s="127"/>
      <c r="O158" s="278">
        <v>0</v>
      </c>
      <c r="P158" s="293">
        <f t="shared" si="122"/>
        <v>0</v>
      </c>
      <c r="Q158" s="197"/>
      <c r="R158" s="4"/>
      <c r="X158"/>
    </row>
    <row r="159" spans="2:24">
      <c r="B159" s="63" t="s">
        <v>126</v>
      </c>
      <c r="C159" s="64"/>
      <c r="D159" s="64"/>
      <c r="E159" s="64"/>
      <c r="F159" s="64"/>
      <c r="G159" s="64">
        <f>G26+G49-G72+G136</f>
        <v>0</v>
      </c>
      <c r="H159" s="64">
        <f t="shared" si="146"/>
        <v>0</v>
      </c>
      <c r="I159" s="64">
        <f t="shared" si="146"/>
        <v>0</v>
      </c>
      <c r="J159" s="64">
        <f t="shared" si="146"/>
        <v>5.1253880241581973</v>
      </c>
      <c r="K159" s="64">
        <f t="shared" si="146"/>
        <v>2.6813965452595854</v>
      </c>
      <c r="L159" s="64">
        <f t="shared" si="146"/>
        <v>0</v>
      </c>
      <c r="M159" s="60">
        <f t="shared" ref="M159" si="149">M26+M49-M72+M136</f>
        <v>0</v>
      </c>
      <c r="N159" s="127"/>
      <c r="O159" s="278">
        <v>0</v>
      </c>
      <c r="P159" s="293">
        <f t="shared" si="122"/>
        <v>0</v>
      </c>
      <c r="Q159" s="197"/>
      <c r="R159" s="4"/>
      <c r="X159"/>
    </row>
    <row r="160" spans="2:24">
      <c r="B160" s="63" t="s">
        <v>137</v>
      </c>
      <c r="C160" s="64"/>
      <c r="D160" s="64"/>
      <c r="E160" s="64"/>
      <c r="F160" s="64"/>
      <c r="G160" s="64"/>
      <c r="H160" s="64">
        <f t="shared" ref="H160:M161" si="150">H27+H50-H73+H137</f>
        <v>0</v>
      </c>
      <c r="I160" s="64">
        <f t="shared" si="150"/>
        <v>0</v>
      </c>
      <c r="J160" s="64">
        <f t="shared" si="150"/>
        <v>0.31561221704253933</v>
      </c>
      <c r="K160" s="64">
        <f t="shared" si="150"/>
        <v>0.16092874634554288</v>
      </c>
      <c r="L160" s="225">
        <f t="shared" si="150"/>
        <v>0</v>
      </c>
      <c r="M160" s="60">
        <f t="shared" si="150"/>
        <v>2.5366071107613357</v>
      </c>
      <c r="N160" s="127"/>
      <c r="O160" s="310">
        <v>2.5366071107613357</v>
      </c>
      <c r="P160" s="293">
        <f t="shared" si="122"/>
        <v>0</v>
      </c>
      <c r="Q160" s="197"/>
      <c r="R160" s="4"/>
      <c r="X160"/>
    </row>
    <row r="161" spans="2:24">
      <c r="B161" s="63" t="s">
        <v>168</v>
      </c>
      <c r="C161" s="64"/>
      <c r="D161" s="64"/>
      <c r="E161" s="64"/>
      <c r="F161" s="64"/>
      <c r="G161" s="64"/>
      <c r="H161" s="64"/>
      <c r="I161" s="64"/>
      <c r="J161" s="64"/>
      <c r="K161" s="64"/>
      <c r="L161" s="64">
        <f t="shared" si="150"/>
        <v>0</v>
      </c>
      <c r="M161" s="60">
        <f t="shared" si="150"/>
        <v>1.3827635215251359</v>
      </c>
      <c r="N161" s="127"/>
      <c r="O161" s="310">
        <v>1.3827635215251359</v>
      </c>
      <c r="P161" s="293">
        <f t="shared" si="122"/>
        <v>0</v>
      </c>
      <c r="Q161" s="197"/>
      <c r="R161" s="4"/>
      <c r="X161"/>
    </row>
    <row r="162" spans="2:24">
      <c r="B162" t="s">
        <v>52</v>
      </c>
      <c r="C162" s="36">
        <f t="shared" ref="C162:L162" si="151">SUM(C142:C161)</f>
        <v>2278.0634185404688</v>
      </c>
      <c r="D162" s="36">
        <f t="shared" si="151"/>
        <v>2561.8142591276651</v>
      </c>
      <c r="E162" s="36">
        <f t="shared" si="151"/>
        <v>2858.2910097565068</v>
      </c>
      <c r="F162" s="36">
        <f t="shared" si="151"/>
        <v>3180.0624154614438</v>
      </c>
      <c r="G162" s="36">
        <f t="shared" si="151"/>
        <v>3404.0263306091042</v>
      </c>
      <c r="H162" s="36">
        <f t="shared" si="151"/>
        <v>3610.4786010746589</v>
      </c>
      <c r="I162" s="36">
        <f t="shared" si="151"/>
        <v>3809.4214575220553</v>
      </c>
      <c r="J162" s="36">
        <f t="shared" si="151"/>
        <v>4067.6017036505227</v>
      </c>
      <c r="K162" s="36">
        <f t="shared" si="151"/>
        <v>4308.073816811424</v>
      </c>
      <c r="L162" s="36">
        <f t="shared" si="151"/>
        <v>4467.3923976681644</v>
      </c>
      <c r="M162" s="125">
        <f>SUM(M142:M161)</f>
        <v>4657.4493990354194</v>
      </c>
      <c r="O162" s="229">
        <f>SUM(O142:O161)</f>
        <v>4657.4493990354204</v>
      </c>
      <c r="P162" s="295">
        <f>SUM(P142:P161)</f>
        <v>2.7532177080186049E-15</v>
      </c>
      <c r="X162"/>
    </row>
    <row r="163" spans="2:24">
      <c r="L163" s="7"/>
      <c r="M163" s="16"/>
      <c r="P163" s="224"/>
      <c r="X163"/>
    </row>
    <row r="164" spans="2:24">
      <c r="B164" t="s">
        <v>47</v>
      </c>
      <c r="C164" s="25"/>
      <c r="D164" s="25"/>
      <c r="E164" s="25"/>
      <c r="F164" s="25"/>
      <c r="G164" s="2">
        <v>3442.0803382263389</v>
      </c>
      <c r="H164" s="289">
        <v>3610.4786010746593</v>
      </c>
      <c r="I164" s="289">
        <v>3809.4214575220558</v>
      </c>
      <c r="J164" s="289">
        <v>4067.6017036505232</v>
      </c>
      <c r="K164" s="289">
        <v>4308.0738168114258</v>
      </c>
      <c r="L164" s="289">
        <v>4467.3923976681644</v>
      </c>
      <c r="M164" s="289">
        <v>4657.4493990354204</v>
      </c>
      <c r="O164" s="289">
        <v>4657.4493990354204</v>
      </c>
      <c r="X164"/>
    </row>
    <row r="165" spans="2:24">
      <c r="X165"/>
    </row>
    <row r="166" spans="2:24">
      <c r="B166" s="290" t="s">
        <v>29</v>
      </c>
      <c r="C166" s="278"/>
      <c r="D166" s="278"/>
      <c r="E166" s="278"/>
      <c r="F166" s="278"/>
      <c r="G166" s="278">
        <f t="shared" ref="G166:M166" si="152">G162-G164</f>
        <v>-38.054007617234674</v>
      </c>
      <c r="H166" s="269">
        <f t="shared" si="152"/>
        <v>0</v>
      </c>
      <c r="I166" s="269">
        <f t="shared" si="152"/>
        <v>0</v>
      </c>
      <c r="J166" s="269">
        <f t="shared" si="152"/>
        <v>0</v>
      </c>
      <c r="K166" s="269">
        <f t="shared" si="152"/>
        <v>0</v>
      </c>
      <c r="L166" s="269">
        <f t="shared" si="152"/>
        <v>0</v>
      </c>
      <c r="M166" s="269">
        <f t="shared" si="152"/>
        <v>0</v>
      </c>
      <c r="O166" s="269">
        <f>O162-O164</f>
        <v>0</v>
      </c>
      <c r="X166"/>
    </row>
    <row r="167" spans="2:24">
      <c r="X167"/>
    </row>
    <row r="168" spans="2:24">
      <c r="X168"/>
    </row>
    <row r="169" spans="2:24">
      <c r="H169" s="220"/>
      <c r="I169" s="220"/>
      <c r="J169" s="220"/>
      <c r="K169" s="220"/>
      <c r="L169" s="220"/>
      <c r="M169" s="220"/>
      <c r="N169" s="125"/>
    </row>
    <row r="170" spans="2:24">
      <c r="H170" s="126"/>
      <c r="I170" s="126"/>
      <c r="J170" s="126"/>
      <c r="K170" s="126"/>
      <c r="L170" s="126"/>
      <c r="M170" s="126"/>
      <c r="N170" s="125"/>
    </row>
    <row r="171" spans="2:24">
      <c r="B171" s="233"/>
      <c r="D171" s="4"/>
      <c r="E171" s="4"/>
      <c r="F171" s="4"/>
      <c r="G171" s="4"/>
      <c r="H171" s="4"/>
      <c r="I171" s="4"/>
      <c r="J171" s="4"/>
      <c r="K171" s="4"/>
      <c r="M171" s="2"/>
      <c r="N171" s="16"/>
      <c r="O171" s="25"/>
    </row>
    <row r="172" spans="2:24">
      <c r="B172" s="4"/>
      <c r="D172" s="4"/>
      <c r="E172" s="4"/>
      <c r="F172" s="4"/>
      <c r="G172" s="4"/>
      <c r="H172" s="4"/>
      <c r="I172" s="4"/>
      <c r="J172" s="4"/>
      <c r="K172" s="4"/>
      <c r="L172" s="4"/>
      <c r="M172" s="2"/>
      <c r="N172" s="16"/>
      <c r="O172" s="25"/>
    </row>
    <row r="173" spans="2:24">
      <c r="B173" s="4"/>
      <c r="D173" s="4"/>
      <c r="E173" s="4"/>
      <c r="F173" s="4"/>
      <c r="G173" s="4"/>
      <c r="H173" s="4"/>
      <c r="I173" s="4"/>
      <c r="J173" s="4"/>
      <c r="K173" s="4"/>
      <c r="L173" s="4"/>
      <c r="M173" s="2"/>
      <c r="N173" s="16"/>
      <c r="O173" s="25"/>
    </row>
    <row r="174" spans="2:24">
      <c r="B174" s="4"/>
      <c r="D174" s="4"/>
      <c r="E174" s="4"/>
      <c r="F174" s="4"/>
      <c r="G174" s="4"/>
      <c r="H174" s="4"/>
      <c r="I174" s="4"/>
      <c r="J174" s="4"/>
      <c r="K174" s="4"/>
      <c r="L174" s="4"/>
      <c r="M174" s="2"/>
      <c r="N174" s="16"/>
      <c r="O174" s="25"/>
    </row>
    <row r="175" spans="2:24">
      <c r="B175" s="4"/>
      <c r="D175" s="4"/>
      <c r="E175" s="4"/>
      <c r="F175" s="4"/>
      <c r="G175" s="4"/>
      <c r="H175" s="4"/>
      <c r="I175" s="4"/>
      <c r="J175" s="4"/>
      <c r="K175" s="4"/>
      <c r="L175" s="4"/>
      <c r="M175" s="2"/>
      <c r="N175" s="16"/>
      <c r="O175" s="25"/>
    </row>
    <row r="176" spans="2:24">
      <c r="B176" s="4"/>
      <c r="D176" s="4"/>
      <c r="E176" s="4"/>
      <c r="F176" s="4"/>
      <c r="G176" s="4"/>
      <c r="H176" s="4"/>
      <c r="I176" s="4"/>
      <c r="J176" s="4"/>
      <c r="K176" s="4"/>
      <c r="L176" s="4"/>
      <c r="M176" s="2"/>
      <c r="N176" s="125"/>
      <c r="O176" s="25"/>
    </row>
    <row r="177" spans="2:15">
      <c r="B177" s="4"/>
      <c r="D177" s="4"/>
      <c r="E177" s="4"/>
      <c r="F177" s="4"/>
      <c r="G177" s="4"/>
      <c r="H177" s="4"/>
      <c r="I177" s="4"/>
      <c r="J177" s="4"/>
      <c r="K177" s="4"/>
      <c r="L177" s="4"/>
      <c r="M177" s="2"/>
      <c r="N177" s="16"/>
      <c r="O177" s="25"/>
    </row>
    <row r="178" spans="2:15">
      <c r="B178" s="4"/>
      <c r="D178" s="4"/>
      <c r="E178" s="4"/>
      <c r="F178" s="4"/>
      <c r="G178" s="4"/>
      <c r="H178" s="4"/>
      <c r="I178" s="4"/>
      <c r="J178" s="4"/>
      <c r="K178" s="4"/>
      <c r="L178" s="4"/>
      <c r="M178" s="2"/>
      <c r="N178" s="16"/>
      <c r="O178" s="25"/>
    </row>
    <row r="179" spans="2:15">
      <c r="B179" s="4"/>
      <c r="D179" s="4"/>
      <c r="E179" s="4"/>
      <c r="F179" s="4"/>
      <c r="G179" s="4"/>
      <c r="H179" s="4"/>
      <c r="I179" s="4"/>
      <c r="J179" s="4"/>
      <c r="K179" s="4"/>
      <c r="L179" s="4"/>
      <c r="M179" s="2"/>
      <c r="N179" s="16"/>
      <c r="O179" s="25"/>
    </row>
    <row r="180" spans="2:15">
      <c r="B180" s="4"/>
      <c r="D180" s="4"/>
      <c r="E180" s="4"/>
      <c r="F180" s="4"/>
      <c r="G180" s="4"/>
      <c r="H180" s="4"/>
      <c r="I180" s="4"/>
      <c r="J180" s="4"/>
      <c r="K180" s="4"/>
      <c r="L180" s="4"/>
      <c r="M180" s="2"/>
      <c r="N180" s="16"/>
      <c r="O180" s="25"/>
    </row>
    <row r="181" spans="2:15">
      <c r="B181" s="4"/>
      <c r="D181" s="4"/>
      <c r="E181" s="4"/>
      <c r="F181" s="4"/>
      <c r="G181" s="4"/>
      <c r="H181" s="4"/>
      <c r="I181" s="4"/>
      <c r="J181" s="4"/>
      <c r="K181" s="4"/>
      <c r="L181" s="4"/>
      <c r="M181" s="161"/>
      <c r="N181" s="125"/>
      <c r="O181" s="125"/>
    </row>
    <row r="182" spans="2:15">
      <c r="B182" s="4"/>
      <c r="D182" s="4"/>
      <c r="E182" s="4"/>
      <c r="F182" s="4"/>
      <c r="G182" s="4"/>
      <c r="H182" s="4"/>
      <c r="I182" s="4"/>
      <c r="J182" s="4"/>
      <c r="K182" s="4"/>
      <c r="L182" s="4"/>
      <c r="M182" s="2"/>
      <c r="N182" s="16"/>
      <c r="O182" s="25"/>
    </row>
    <row r="183" spans="2:15">
      <c r="B183" s="4"/>
      <c r="D183" s="4"/>
      <c r="E183" s="4"/>
      <c r="F183" s="4"/>
      <c r="G183" s="4"/>
      <c r="H183" s="4"/>
      <c r="I183" s="4"/>
      <c r="J183" s="4"/>
      <c r="K183" s="4"/>
      <c r="L183" s="4"/>
      <c r="M183" s="2"/>
      <c r="N183" s="16"/>
      <c r="O183" s="25"/>
    </row>
    <row r="184" spans="2:15">
      <c r="B184" s="4"/>
      <c r="D184" s="4"/>
      <c r="E184" s="4"/>
      <c r="F184" s="4"/>
      <c r="G184" s="4"/>
      <c r="H184" s="4"/>
      <c r="I184" s="4"/>
      <c r="J184" s="4"/>
      <c r="K184" s="4"/>
      <c r="L184" s="4"/>
      <c r="M184" s="2"/>
      <c r="N184" s="16"/>
      <c r="O184" s="25"/>
    </row>
    <row r="185" spans="2:15">
      <c r="B185" s="4"/>
      <c r="D185" s="4"/>
      <c r="E185" s="4"/>
      <c r="F185" s="4"/>
      <c r="G185" s="4"/>
      <c r="H185" s="4"/>
      <c r="I185" s="4"/>
      <c r="J185" s="4"/>
      <c r="K185" s="4"/>
      <c r="L185" s="4"/>
      <c r="M185" s="2"/>
      <c r="N185" s="16"/>
      <c r="O185" s="25"/>
    </row>
    <row r="186" spans="2:15">
      <c r="B186" s="4"/>
      <c r="D186" s="4"/>
      <c r="E186" s="4"/>
      <c r="F186" s="4"/>
      <c r="G186" s="4"/>
      <c r="H186" s="4"/>
      <c r="I186" s="4"/>
      <c r="J186" s="4"/>
      <c r="K186" s="4"/>
      <c r="L186" s="4"/>
      <c r="M186" s="2"/>
      <c r="N186" s="125"/>
      <c r="O186" s="25"/>
    </row>
    <row r="187" spans="2:15">
      <c r="B187" s="4"/>
      <c r="D187" s="4"/>
      <c r="E187" s="4"/>
      <c r="F187" s="4"/>
      <c r="G187" s="4"/>
      <c r="H187" s="4"/>
      <c r="I187" s="4"/>
      <c r="J187" s="4"/>
      <c r="K187" s="4"/>
      <c r="L187" s="4"/>
      <c r="M187" s="2"/>
      <c r="N187" s="16"/>
      <c r="O187" s="25"/>
    </row>
    <row r="188" spans="2:15">
      <c r="B188" s="4"/>
      <c r="D188" s="4"/>
      <c r="E188" s="4"/>
      <c r="F188" s="4"/>
      <c r="G188" s="4"/>
      <c r="H188" s="4"/>
      <c r="I188" s="4"/>
      <c r="J188" s="4"/>
      <c r="K188" s="4"/>
      <c r="L188" s="4"/>
      <c r="M188" s="2"/>
      <c r="N188" s="16"/>
      <c r="O188" s="25"/>
    </row>
    <row r="189" spans="2:15">
      <c r="B189" s="4"/>
      <c r="D189" s="4"/>
      <c r="E189" s="4"/>
      <c r="F189" s="4"/>
      <c r="G189" s="4"/>
      <c r="H189" s="4"/>
      <c r="I189" s="4"/>
      <c r="J189" s="4"/>
      <c r="K189" s="4"/>
      <c r="L189" s="4"/>
      <c r="M189" s="2"/>
      <c r="N189" s="16"/>
      <c r="O189" s="25"/>
    </row>
    <row r="190" spans="2:15">
      <c r="B190" s="4"/>
      <c r="D190" s="4"/>
      <c r="E190" s="4"/>
      <c r="F190" s="4"/>
      <c r="G190" s="4"/>
      <c r="H190" s="4"/>
      <c r="I190" s="4"/>
      <c r="J190" s="4"/>
      <c r="K190" s="4"/>
      <c r="L190" s="4"/>
      <c r="M190" s="2"/>
      <c r="N190" s="16"/>
      <c r="O190" s="25"/>
    </row>
    <row r="191" spans="2:15">
      <c r="B191" s="4"/>
      <c r="C191" s="4"/>
      <c r="D191" s="4"/>
      <c r="E191" s="4"/>
      <c r="F191" s="4"/>
      <c r="G191" s="4"/>
      <c r="H191" s="4"/>
      <c r="I191" s="4"/>
      <c r="J191" s="4"/>
      <c r="K191" s="4"/>
      <c r="L191" s="4"/>
      <c r="M191" s="179"/>
      <c r="N191" s="160"/>
      <c r="O191" s="125"/>
    </row>
    <row r="192" spans="2:15">
      <c r="B192" s="4"/>
      <c r="C192" s="4"/>
      <c r="D192" s="4"/>
      <c r="E192" s="4"/>
      <c r="F192" s="4"/>
      <c r="G192" s="4"/>
      <c r="H192" s="4"/>
      <c r="I192" s="4"/>
      <c r="J192" s="4"/>
      <c r="K192" s="4"/>
      <c r="L192" s="4"/>
      <c r="M192" s="4"/>
      <c r="N192" s="4"/>
      <c r="O192" s="156"/>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W88"/>
  <sheetViews>
    <sheetView zoomScale="70" zoomScaleNormal="70" workbookViewId="0">
      <pane xSplit="1" topLeftCell="B1" activePane="topRight" state="frozen"/>
      <selection activeCell="T65" sqref="T65"/>
      <selection pane="topRight"/>
    </sheetView>
  </sheetViews>
  <sheetFormatPr defaultColWidth="9.140625" defaultRowHeight="12.75"/>
  <cols>
    <col min="1" max="1" width="54.28515625" style="76" bestFit="1" customWidth="1"/>
    <col min="2" max="2" width="10.85546875" style="76" customWidth="1"/>
    <col min="3" max="3" width="11.85546875" style="76" customWidth="1"/>
    <col min="4" max="4" width="11.7109375" style="76" customWidth="1"/>
    <col min="5" max="5" width="25.42578125" style="76" customWidth="1"/>
    <col min="6" max="6" width="25.28515625" style="76" customWidth="1"/>
    <col min="7" max="7" width="8" style="76" customWidth="1"/>
    <col min="8" max="8" width="10.42578125" style="76" customWidth="1"/>
    <col min="9" max="17" width="11" style="76" customWidth="1"/>
    <col min="18" max="62" width="9.140625" style="76"/>
    <col min="63" max="74" width="9.140625" style="76" customWidth="1"/>
    <col min="75" max="16384" width="9.140625" style="76"/>
  </cols>
  <sheetData>
    <row r="1" spans="1:75">
      <c r="E1" s="76">
        <v>33.501246106362565</v>
      </c>
      <c r="F1" s="77"/>
      <c r="H1" s="76" t="s">
        <v>103</v>
      </c>
    </row>
    <row r="2" spans="1:75">
      <c r="E2" s="95">
        <f>E1-E14</f>
        <v>0</v>
      </c>
      <c r="G2" s="78" t="s">
        <v>104</v>
      </c>
      <c r="H2" s="79">
        <v>1</v>
      </c>
      <c r="I2" s="79">
        <v>2</v>
      </c>
      <c r="J2" s="79">
        <v>3</v>
      </c>
      <c r="K2" s="79">
        <v>4</v>
      </c>
      <c r="L2" s="79">
        <v>5</v>
      </c>
      <c r="M2" s="79">
        <v>6</v>
      </c>
      <c r="N2" s="79">
        <v>7</v>
      </c>
      <c r="O2" s="79">
        <v>8</v>
      </c>
      <c r="P2" s="79">
        <v>9</v>
      </c>
      <c r="Q2" s="79">
        <v>10</v>
      </c>
      <c r="R2" s="79">
        <v>11</v>
      </c>
      <c r="S2" s="79">
        <v>12</v>
      </c>
      <c r="T2" s="79">
        <v>13</v>
      </c>
      <c r="U2" s="79">
        <v>14</v>
      </c>
      <c r="V2" s="79">
        <v>15</v>
      </c>
      <c r="W2" s="79">
        <v>16</v>
      </c>
      <c r="X2" s="79">
        <v>17</v>
      </c>
      <c r="Y2" s="79">
        <v>18</v>
      </c>
      <c r="Z2" s="79">
        <v>19</v>
      </c>
      <c r="AA2" s="79">
        <v>20</v>
      </c>
      <c r="AB2" s="79">
        <v>21</v>
      </c>
      <c r="AC2" s="79">
        <v>22</v>
      </c>
      <c r="AD2" s="79">
        <v>23</v>
      </c>
      <c r="AE2" s="79">
        <v>24</v>
      </c>
      <c r="AF2" s="79">
        <v>25</v>
      </c>
      <c r="AG2" s="79">
        <v>26</v>
      </c>
      <c r="AH2" s="79">
        <v>27</v>
      </c>
      <c r="AI2" s="79">
        <v>28</v>
      </c>
      <c r="AJ2" s="79">
        <v>29</v>
      </c>
      <c r="AK2" s="79">
        <v>30</v>
      </c>
      <c r="AL2" s="79">
        <v>31</v>
      </c>
      <c r="AM2" s="79">
        <v>32</v>
      </c>
      <c r="AN2" s="79">
        <v>33</v>
      </c>
      <c r="AO2" s="79">
        <v>34</v>
      </c>
      <c r="AP2" s="79">
        <v>35</v>
      </c>
      <c r="AQ2" s="79">
        <v>36</v>
      </c>
      <c r="AR2" s="79">
        <v>37</v>
      </c>
      <c r="AS2" s="79">
        <v>38</v>
      </c>
      <c r="AT2" s="79">
        <v>39</v>
      </c>
      <c r="AU2" s="79">
        <v>40</v>
      </c>
      <c r="AV2" s="79">
        <v>41</v>
      </c>
      <c r="AW2" s="79">
        <v>42</v>
      </c>
      <c r="AX2" s="79">
        <v>43</v>
      </c>
      <c r="AY2" s="79">
        <v>44</v>
      </c>
      <c r="AZ2" s="79">
        <v>45</v>
      </c>
      <c r="BA2" s="79">
        <v>46</v>
      </c>
      <c r="BB2" s="79">
        <v>47</v>
      </c>
      <c r="BC2" s="79">
        <v>48</v>
      </c>
      <c r="BD2" s="79">
        <v>49</v>
      </c>
      <c r="BE2" s="79">
        <v>50</v>
      </c>
      <c r="BF2" s="79">
        <v>51</v>
      </c>
      <c r="BG2" s="79">
        <v>52</v>
      </c>
      <c r="BH2" s="79">
        <v>53</v>
      </c>
      <c r="BI2" s="79">
        <v>54</v>
      </c>
      <c r="BJ2" s="79">
        <v>55</v>
      </c>
      <c r="BK2" s="79">
        <v>56</v>
      </c>
      <c r="BL2" s="79">
        <v>57</v>
      </c>
      <c r="BM2" s="79">
        <v>58</v>
      </c>
      <c r="BN2" s="79">
        <v>59</v>
      </c>
      <c r="BO2" s="79">
        <v>60</v>
      </c>
      <c r="BP2" s="79">
        <v>61</v>
      </c>
      <c r="BQ2" s="79">
        <v>62</v>
      </c>
    </row>
    <row r="3" spans="1:75">
      <c r="B3" s="80" t="s">
        <v>105</v>
      </c>
      <c r="C3" s="325" t="s">
        <v>106</v>
      </c>
      <c r="D3" s="326"/>
      <c r="E3" s="81" t="s">
        <v>182</v>
      </c>
      <c r="F3" s="82" t="s">
        <v>107</v>
      </c>
      <c r="G3" s="83"/>
      <c r="H3" s="84" t="s">
        <v>163</v>
      </c>
    </row>
    <row r="4" spans="1:75" ht="15">
      <c r="B4" s="85" t="s">
        <v>108</v>
      </c>
      <c r="C4" s="86"/>
      <c r="D4" s="87"/>
      <c r="E4" s="88" t="s">
        <v>112</v>
      </c>
      <c r="F4" s="89"/>
      <c r="H4" s="90">
        <v>2022</v>
      </c>
      <c r="I4" s="91">
        <f>H4+1</f>
        <v>2023</v>
      </c>
      <c r="J4" s="91">
        <f t="shared" ref="J4:BQ4" si="0">I4+1</f>
        <v>2024</v>
      </c>
      <c r="K4" s="91">
        <f t="shared" si="0"/>
        <v>2025</v>
      </c>
      <c r="L4" s="91">
        <f t="shared" si="0"/>
        <v>2026</v>
      </c>
      <c r="M4" s="91">
        <f t="shared" si="0"/>
        <v>2027</v>
      </c>
      <c r="N4" s="91">
        <f t="shared" si="0"/>
        <v>2028</v>
      </c>
      <c r="O4" s="91">
        <f t="shared" si="0"/>
        <v>2029</v>
      </c>
      <c r="P4" s="91">
        <f t="shared" si="0"/>
        <v>2030</v>
      </c>
      <c r="Q4" s="91">
        <f t="shared" si="0"/>
        <v>2031</v>
      </c>
      <c r="R4" s="91">
        <f t="shared" si="0"/>
        <v>2032</v>
      </c>
      <c r="S4" s="91">
        <f t="shared" si="0"/>
        <v>2033</v>
      </c>
      <c r="T4" s="91">
        <f t="shared" si="0"/>
        <v>2034</v>
      </c>
      <c r="U4" s="91">
        <f t="shared" si="0"/>
        <v>2035</v>
      </c>
      <c r="V4" s="91">
        <f t="shared" si="0"/>
        <v>2036</v>
      </c>
      <c r="W4" s="91">
        <f t="shared" si="0"/>
        <v>2037</v>
      </c>
      <c r="X4" s="91">
        <f t="shared" si="0"/>
        <v>2038</v>
      </c>
      <c r="Y4" s="91">
        <f t="shared" si="0"/>
        <v>2039</v>
      </c>
      <c r="Z4" s="91">
        <f t="shared" si="0"/>
        <v>2040</v>
      </c>
      <c r="AA4" s="91">
        <f t="shared" si="0"/>
        <v>2041</v>
      </c>
      <c r="AB4" s="91">
        <f t="shared" si="0"/>
        <v>2042</v>
      </c>
      <c r="AC4" s="91">
        <f t="shared" si="0"/>
        <v>2043</v>
      </c>
      <c r="AD4" s="91">
        <f t="shared" si="0"/>
        <v>2044</v>
      </c>
      <c r="AE4" s="91">
        <f t="shared" si="0"/>
        <v>2045</v>
      </c>
      <c r="AF4" s="91">
        <f t="shared" si="0"/>
        <v>2046</v>
      </c>
      <c r="AG4" s="91">
        <f t="shared" si="0"/>
        <v>2047</v>
      </c>
      <c r="AH4" s="91">
        <f t="shared" si="0"/>
        <v>2048</v>
      </c>
      <c r="AI4" s="91">
        <f t="shared" si="0"/>
        <v>2049</v>
      </c>
      <c r="AJ4" s="91">
        <f t="shared" si="0"/>
        <v>2050</v>
      </c>
      <c r="AK4" s="91">
        <f t="shared" si="0"/>
        <v>2051</v>
      </c>
      <c r="AL4" s="91">
        <f t="shared" si="0"/>
        <v>2052</v>
      </c>
      <c r="AM4" s="91">
        <f t="shared" si="0"/>
        <v>2053</v>
      </c>
      <c r="AN4" s="91">
        <f t="shared" si="0"/>
        <v>2054</v>
      </c>
      <c r="AO4" s="91">
        <f t="shared" si="0"/>
        <v>2055</v>
      </c>
      <c r="AP4" s="91">
        <f t="shared" si="0"/>
        <v>2056</v>
      </c>
      <c r="AQ4" s="91">
        <f t="shared" si="0"/>
        <v>2057</v>
      </c>
      <c r="AR4" s="91">
        <f t="shared" si="0"/>
        <v>2058</v>
      </c>
      <c r="AS4" s="91">
        <f t="shared" si="0"/>
        <v>2059</v>
      </c>
      <c r="AT4" s="91">
        <f t="shared" si="0"/>
        <v>2060</v>
      </c>
      <c r="AU4" s="91">
        <f t="shared" si="0"/>
        <v>2061</v>
      </c>
      <c r="AV4" s="91">
        <f t="shared" si="0"/>
        <v>2062</v>
      </c>
      <c r="AW4" s="91">
        <f t="shared" si="0"/>
        <v>2063</v>
      </c>
      <c r="AX4" s="91">
        <f t="shared" si="0"/>
        <v>2064</v>
      </c>
      <c r="AY4" s="91">
        <f t="shared" si="0"/>
        <v>2065</v>
      </c>
      <c r="AZ4" s="91">
        <f t="shared" si="0"/>
        <v>2066</v>
      </c>
      <c r="BA4" s="91">
        <f t="shared" si="0"/>
        <v>2067</v>
      </c>
      <c r="BB4" s="91">
        <f t="shared" si="0"/>
        <v>2068</v>
      </c>
      <c r="BC4" s="91">
        <f t="shared" si="0"/>
        <v>2069</v>
      </c>
      <c r="BD4" s="91">
        <f t="shared" si="0"/>
        <v>2070</v>
      </c>
      <c r="BE4" s="91">
        <f t="shared" si="0"/>
        <v>2071</v>
      </c>
      <c r="BF4" s="91">
        <f t="shared" si="0"/>
        <v>2072</v>
      </c>
      <c r="BG4" s="91">
        <f t="shared" si="0"/>
        <v>2073</v>
      </c>
      <c r="BH4" s="91">
        <f t="shared" si="0"/>
        <v>2074</v>
      </c>
      <c r="BI4" s="91">
        <f t="shared" si="0"/>
        <v>2075</v>
      </c>
      <c r="BJ4" s="91">
        <f t="shared" si="0"/>
        <v>2076</v>
      </c>
      <c r="BK4" s="91">
        <f t="shared" si="0"/>
        <v>2077</v>
      </c>
      <c r="BL4" s="91">
        <f t="shared" si="0"/>
        <v>2078</v>
      </c>
      <c r="BM4" s="91">
        <f t="shared" si="0"/>
        <v>2079</v>
      </c>
      <c r="BN4" s="91">
        <f t="shared" si="0"/>
        <v>2080</v>
      </c>
      <c r="BO4" s="91">
        <f t="shared" si="0"/>
        <v>2081</v>
      </c>
      <c r="BP4" s="91">
        <f t="shared" si="0"/>
        <v>2082</v>
      </c>
      <c r="BQ4" s="91">
        <f t="shared" si="0"/>
        <v>2083</v>
      </c>
      <c r="BR4" s="91"/>
      <c r="BS4" s="91"/>
      <c r="BT4" s="91"/>
      <c r="BU4" s="91"/>
      <c r="BV4" s="91"/>
    </row>
    <row r="5" spans="1:75" ht="15">
      <c r="A5" s="4" t="s">
        <v>0</v>
      </c>
      <c r="B5" s="102">
        <v>45</v>
      </c>
      <c r="C5" s="97">
        <f>IF(F5=0,0,D5/F5)</f>
        <v>-1.9529119530060493E-2</v>
      </c>
      <c r="D5" s="184">
        <f>IF(B5="n/a",0,E5-F5)</f>
        <v>-11.22464619004711</v>
      </c>
      <c r="E5" s="307">
        <f>'Opening RAB 2020'!M142</f>
        <v>563.53993409578732</v>
      </c>
      <c r="F5" s="186">
        <f t="shared" ref="F5:F26" si="1">SUM(H5:BV5)</f>
        <v>574.76458028583443</v>
      </c>
      <c r="G5" s="92"/>
      <c r="H5" s="169">
        <f>INDEX('Depr schedule - Actual'!$N$610:$BP$619,MATCH($A5,'Depr schedule - Actual'!$B$610:$B$619,0),MATCH(H$4,'Depr schedule - Actual'!$N$609:$BP$609,0))</f>
        <v>17.980274668375607</v>
      </c>
      <c r="I5" s="93">
        <f>INDEX('Depr schedule - Actual'!$N$610:$BP$619,MATCH($A5,'Depr schedule - Actual'!$B$610:$B$619,0),MATCH(I$4,'Depr schedule - Actual'!$N$609:$BP$609,0))</f>
        <v>17.980274668375607</v>
      </c>
      <c r="J5" s="93">
        <f>INDEX('Depr schedule - Actual'!$N$610:$BP$619,MATCH($A5,'Depr schedule - Actual'!$B$610:$B$619,0),MATCH(J$4,'Depr schedule - Actual'!$N$609:$BP$609,0))</f>
        <v>17.980274668375607</v>
      </c>
      <c r="K5" s="93">
        <f>INDEX('Depr schedule - Actual'!$N$610:$BP$619,MATCH($A5,'Depr schedule - Actual'!$B$610:$B$619,0),MATCH(K$4,'Depr schedule - Actual'!$N$609:$BP$609,0))</f>
        <v>17.980274668375607</v>
      </c>
      <c r="L5" s="93">
        <f>INDEX('Depr schedule - Actual'!$N$610:$BP$619,MATCH($A5,'Depr schedule - Actual'!$B$610:$B$619,0),MATCH(L$4,'Depr schedule - Actual'!$N$609:$BP$609,0))</f>
        <v>17.980274668375607</v>
      </c>
      <c r="M5" s="93">
        <f>INDEX('Depr schedule - Actual'!$N$610:$BP$619,MATCH($A5,'Depr schedule - Actual'!$B$610:$B$619,0),MATCH(M$4,'Depr schedule - Actual'!$N$609:$BP$609,0))</f>
        <v>17.980274668375607</v>
      </c>
      <c r="N5" s="93">
        <f>INDEX('Depr schedule - Actual'!$N$610:$BP$619,MATCH($A5,'Depr schedule - Actual'!$B$610:$B$619,0),MATCH(N$4,'Depr schedule - Actual'!$N$609:$BP$609,0))</f>
        <v>17.980274668375607</v>
      </c>
      <c r="O5" s="93">
        <f>INDEX('Depr schedule - Actual'!$N$610:$BP$619,MATCH($A5,'Depr schedule - Actual'!$B$610:$B$619,0),MATCH(O$4,'Depr schedule - Actual'!$N$609:$BP$609,0))</f>
        <v>17.980274668375607</v>
      </c>
      <c r="P5" s="93">
        <f>INDEX('Depr schedule - Actual'!$N$610:$BP$619,MATCH($A5,'Depr schedule - Actual'!$B$610:$B$619,0),MATCH(P$4,'Depr schedule - Actual'!$N$609:$BP$609,0))</f>
        <v>17.980274668375607</v>
      </c>
      <c r="Q5" s="93">
        <f>INDEX('Depr schedule - Actual'!$N$610:$BP$619,MATCH($A5,'Depr schedule - Actual'!$B$610:$B$619,0),MATCH(Q$4,'Depr schedule - Actual'!$N$609:$BP$609,0))</f>
        <v>17.994931561112722</v>
      </c>
      <c r="R5" s="93">
        <f>INDEX('Depr schedule - Actual'!$N$610:$BP$619,MATCH($A5,'Depr schedule - Actual'!$B$610:$B$619,0),MATCH(R$4,'Depr schedule - Actual'!$N$609:$BP$609,0))</f>
        <v>18.009588453849837</v>
      </c>
      <c r="S5" s="93">
        <f>INDEX('Depr schedule - Actual'!$N$610:$BP$619,MATCH($A5,'Depr schedule - Actual'!$B$610:$B$619,0),MATCH(S$4,'Depr schedule - Actual'!$N$609:$BP$609,0))</f>
        <v>18.033039482229221</v>
      </c>
      <c r="T5" s="93">
        <f>INDEX('Depr schedule - Actual'!$N$610:$BP$619,MATCH($A5,'Depr schedule - Actual'!$B$610:$B$619,0),MATCH(T$4,'Depr schedule - Actual'!$N$609:$BP$609,0))</f>
        <v>18.059421889156027</v>
      </c>
      <c r="U5" s="93">
        <f>INDEX('Depr schedule - Actual'!$N$610:$BP$619,MATCH($A5,'Depr schedule - Actual'!$B$610:$B$619,0),MATCH(U$4,'Depr schedule - Actual'!$N$609:$BP$609,0))</f>
        <v>18.091667053177677</v>
      </c>
      <c r="V5" s="93">
        <f>INDEX('Depr schedule - Actual'!$N$610:$BP$619,MATCH($A5,'Depr schedule - Actual'!$B$610:$B$619,0),MATCH(V$4,'Depr schedule - Actual'!$N$609:$BP$609,0))</f>
        <v>18.120980838651906</v>
      </c>
      <c r="W5" s="93">
        <f>INDEX('Depr schedule - Actual'!$N$610:$BP$619,MATCH($A5,'Depr schedule - Actual'!$B$610:$B$619,0),MATCH(W$4,'Depr schedule - Actual'!$N$609:$BP$609,0))</f>
        <v>18.126843595746756</v>
      </c>
      <c r="X5" s="93">
        <f>INDEX('Depr schedule - Actual'!$N$610:$BP$619,MATCH($A5,'Depr schedule - Actual'!$B$610:$B$619,0),MATCH(X$4,'Depr schedule - Actual'!$N$609:$BP$609,0))</f>
        <v>18.138569109936448</v>
      </c>
      <c r="Y5" s="93">
        <f>INDEX('Depr schedule - Actual'!$N$610:$BP$619,MATCH($A5,'Depr schedule - Actual'!$B$610:$B$619,0),MATCH(Y$4,'Depr schedule - Actual'!$N$609:$BP$609,0))</f>
        <v>18.214784952169445</v>
      </c>
      <c r="Z5" s="93">
        <f>INDEX('Depr schedule - Actual'!$N$610:$BP$619,MATCH($A5,'Depr schedule - Actual'!$B$610:$B$619,0),MATCH(Z$4,'Depr schedule - Actual'!$N$609:$BP$609,0))</f>
        <v>13.758291312654389</v>
      </c>
      <c r="AA5" s="93">
        <f>INDEX('Depr schedule - Actual'!$N$610:$BP$619,MATCH($A5,'Depr schedule - Actual'!$B$610:$B$619,0),MATCH(AA$4,'Depr schedule - Actual'!$N$609:$BP$609,0))</f>
        <v>11.020681361241724</v>
      </c>
      <c r="AB5" s="93">
        <f>INDEX('Depr schedule - Actual'!$N$610:$BP$619,MATCH($A5,'Depr schedule - Actual'!$B$610:$B$619,0),MATCH(AB$4,'Depr schedule - Actual'!$N$609:$BP$609,0))</f>
        <v>10.985504818672664</v>
      </c>
      <c r="AC5" s="93">
        <f>INDEX('Depr schedule - Actual'!$N$610:$BP$619,MATCH($A5,'Depr schedule - Actual'!$B$610:$B$619,0),MATCH(AC$4,'Depr schedule - Actual'!$N$609:$BP$609,0))</f>
        <v>11.026544118336567</v>
      </c>
      <c r="AD5" s="93">
        <f>INDEX('Depr schedule - Actual'!$N$610:$BP$619,MATCH($A5,'Depr schedule - Actual'!$B$610:$B$619,0),MATCH(AD$4,'Depr schedule - Actual'!$N$609:$BP$609,0))</f>
        <v>11.140867881686072</v>
      </c>
      <c r="AE5" s="93">
        <f>INDEX('Depr schedule - Actual'!$N$610:$BP$619,MATCH($A5,'Depr schedule - Actual'!$B$610:$B$619,0),MATCH(AE$4,'Depr schedule - Actual'!$N$609:$BP$609,0))</f>
        <v>11.006024468504606</v>
      </c>
      <c r="AF5" s="93">
        <f>INDEX('Depr schedule - Actual'!$N$610:$BP$619,MATCH($A5,'Depr schedule - Actual'!$B$610:$B$619,0),MATCH(AF$4,'Depr schedule - Actual'!$N$609:$BP$609,0))</f>
        <v>10.8506614054912</v>
      </c>
      <c r="AG5" s="93">
        <f>INDEX('Depr schedule - Actual'!$N$610:$BP$619,MATCH($A5,'Depr schedule - Actual'!$B$610:$B$619,0),MATCH(AG$4,'Depr schedule - Actual'!$N$609:$BP$609,0))</f>
        <v>10.8506614054912</v>
      </c>
      <c r="AH5" s="93">
        <f>INDEX('Depr schedule - Actual'!$N$610:$BP$619,MATCH($A5,'Depr schedule - Actual'!$B$610:$B$619,0),MATCH(AH$4,'Depr schedule - Actual'!$N$609:$BP$609,0))</f>
        <v>10.8506614054912</v>
      </c>
      <c r="AI5" s="93">
        <f>INDEX('Depr schedule - Actual'!$N$610:$BP$619,MATCH($A5,'Depr schedule - Actual'!$B$610:$B$619,0),MATCH(AI$4,'Depr schedule - Actual'!$N$609:$BP$609,0))</f>
        <v>10.8506614054912</v>
      </c>
      <c r="AJ5" s="93">
        <f>INDEX('Depr schedule - Actual'!$N$610:$BP$619,MATCH($A5,'Depr schedule - Actual'!$B$610:$B$619,0),MATCH(AJ$4,'Depr schedule - Actual'!$N$609:$BP$609,0))</f>
        <v>10.8506614054912</v>
      </c>
      <c r="AK5" s="93">
        <f>INDEX('Depr schedule - Actual'!$N$610:$BP$619,MATCH($A5,'Depr schedule - Actual'!$B$610:$B$619,0),MATCH(AK$4,'Depr schedule - Actual'!$N$609:$BP$609,0))</f>
        <v>10.8506614054912</v>
      </c>
      <c r="AL5" s="93">
        <f>INDEX('Depr schedule - Actual'!$N$610:$BP$619,MATCH($A5,'Depr schedule - Actual'!$B$610:$B$619,0),MATCH(AL$4,'Depr schedule - Actual'!$N$609:$BP$609,0))</f>
        <v>10.8506614054912</v>
      </c>
      <c r="AM5" s="93">
        <f>INDEX('Depr schedule - Actual'!$N$610:$BP$619,MATCH($A5,'Depr schedule - Actual'!$B$610:$B$619,0),MATCH(AM$4,'Depr schedule - Actual'!$N$609:$BP$609,0))</f>
        <v>10.8506614054912</v>
      </c>
      <c r="AN5" s="93">
        <f>INDEX('Depr schedule - Actual'!$N$610:$BP$619,MATCH($A5,'Depr schedule - Actual'!$B$610:$B$619,0),MATCH(AN$4,'Depr schedule - Actual'!$N$609:$BP$609,0))</f>
        <v>10.8506614054912</v>
      </c>
      <c r="AO5" s="93">
        <f>INDEX('Depr schedule - Actual'!$N$610:$BP$619,MATCH($A5,'Depr schedule - Actual'!$B$610:$B$619,0),MATCH(AO$4,'Depr schedule - Actual'!$N$609:$BP$609,0))</f>
        <v>10.8506614054912</v>
      </c>
      <c r="AP5" s="93">
        <f>INDEX('Depr schedule - Actual'!$N$610:$BP$619,MATCH($A5,'Depr schedule - Actual'!$B$610:$B$619,0),MATCH(AP$4,'Depr schedule - Actual'!$N$609:$BP$609,0))</f>
        <v>10.8506614054912</v>
      </c>
      <c r="AQ5" s="93">
        <f>INDEX('Depr schedule - Actual'!$N$610:$BP$619,MATCH($A5,'Depr schedule - Actual'!$B$610:$B$619,0),MATCH(AQ$4,'Depr schedule - Actual'!$N$609:$BP$609,0))</f>
        <v>10.597965462548936</v>
      </c>
      <c r="AR5" s="93">
        <f>INDEX('Depr schedule - Actual'!$N$610:$BP$619,MATCH($A5,'Depr schedule - Actual'!$B$610:$B$619,0),MATCH(AR$4,'Depr schedule - Actual'!$N$609:$BP$609,0))</f>
        <v>9.7650591698692608</v>
      </c>
      <c r="AS5" s="93">
        <f>INDEX('Depr schedule - Actual'!$N$610:$BP$619,MATCH($A5,'Depr schedule - Actual'!$B$610:$B$619,0),MATCH(AS$4,'Depr schedule - Actual'!$N$609:$BP$609,0))</f>
        <v>8.409590985993221</v>
      </c>
      <c r="AT5" s="93">
        <f>INDEX('Depr schedule - Actual'!$N$610:$BP$619,MATCH($A5,'Depr schedule - Actual'!$B$610:$B$619,0),MATCH(AT$4,'Depr schedule - Actual'!$N$609:$BP$609,0))</f>
        <v>6.9528391917077119</v>
      </c>
      <c r="AU5" s="93">
        <f>INDEX('Depr schedule - Actual'!$N$610:$BP$619,MATCH($A5,'Depr schedule - Actual'!$B$610:$B$619,0),MATCH(AU$4,'Depr schedule - Actual'!$N$609:$BP$609,0))</f>
        <v>6.3097719192032882</v>
      </c>
      <c r="AV5" s="93">
        <f>INDEX('Depr schedule - Actual'!$N$610:$BP$619,MATCH($A5,'Depr schedule - Actual'!$B$610:$B$619,0),MATCH(AV$4,'Depr schedule - Actual'!$N$609:$BP$609,0))</f>
        <v>5.9732712677566679</v>
      </c>
      <c r="AW5" s="93">
        <f>INDEX('Depr schedule - Actual'!$N$610:$BP$619,MATCH($A5,'Depr schedule - Actual'!$B$610:$B$619,0),MATCH(AW$4,'Depr schedule - Actual'!$N$609:$BP$609,0))</f>
        <v>5.220296434358878</v>
      </c>
      <c r="AX5" s="93">
        <f>INDEX('Depr schedule - Actual'!$N$610:$BP$619,MATCH($A5,'Depr schedule - Actual'!$B$610:$B$619,0),MATCH(AX$4,'Depr schedule - Actual'!$N$609:$BP$609,0))</f>
        <v>4.2676583871761844</v>
      </c>
      <c r="AY5" s="93">
        <f>INDEX('Depr schedule - Actual'!$N$610:$BP$619,MATCH($A5,'Depr schedule - Actual'!$B$610:$B$619,0),MATCH(AY$4,'Depr schedule - Actual'!$N$609:$BP$609,0))</f>
        <v>2.9366470728027898</v>
      </c>
      <c r="AZ5" s="93">
        <f>INDEX('Depr schedule - Actual'!$N$610:$BP$619,MATCH($A5,'Depr schedule - Actual'!$B$610:$B$619,0),MATCH(AZ$4,'Depr schedule - Actual'!$N$609:$BP$609,0))</f>
        <v>1.4239920215076374</v>
      </c>
      <c r="BA5" s="93">
        <f>INDEX('Depr schedule - Actual'!$N$610:$BP$619,MATCH($A5,'Depr schedule - Actual'!$B$610:$B$619,0),MATCH(BA$4,'Depr schedule - Actual'!$N$609:$BP$609,0))</f>
        <v>-8.8445619218821629E-15</v>
      </c>
      <c r="BB5" s="93">
        <f>INDEX('Depr schedule - Actual'!$N$610:$BP$619,MATCH($A5,'Depr schedule - Actual'!$B$610:$B$619,0),MATCH(BB$4,'Depr schedule - Actual'!$N$609:$BP$609,0))</f>
        <v>0</v>
      </c>
      <c r="BC5" s="93">
        <f>INDEX('Depr schedule - Actual'!$N$610:$BP$619,MATCH($A5,'Depr schedule - Actual'!$B$610:$B$619,0),MATCH(BC$4,'Depr schedule - Actual'!$N$609:$BP$609,0))</f>
        <v>0</v>
      </c>
      <c r="BD5" s="93">
        <f>INDEX('Depr schedule - Actual'!$N$610:$BP$619,MATCH($A5,'Depr schedule - Actual'!$B$610:$B$619,0),MATCH(BD$4,'Depr schedule - Actual'!$N$609:$BP$609,0))</f>
        <v>0</v>
      </c>
      <c r="BE5" s="93">
        <f>INDEX('Depr schedule - Actual'!$N$610:$BP$619,MATCH($A5,'Depr schedule - Actual'!$B$610:$B$619,0),MATCH(BE$4,'Depr schedule - Actual'!$N$609:$BP$609,0))</f>
        <v>0</v>
      </c>
      <c r="BF5" s="93">
        <f>INDEX('Depr schedule - Actual'!$N$610:$BP$619,MATCH($A5,'Depr schedule - Actual'!$B$610:$B$619,0),MATCH(BF$4,'Depr schedule - Actual'!$N$609:$BP$609,0))</f>
        <v>0</v>
      </c>
      <c r="BG5" s="93">
        <f>INDEX('Depr schedule - Actual'!$N$610:$BP$619,MATCH($A5,'Depr schedule - Actual'!$B$610:$B$619,0),MATCH(BG$4,'Depr schedule - Actual'!$N$609:$BP$609,0))</f>
        <v>0</v>
      </c>
      <c r="BH5" s="93">
        <f>INDEX('Depr schedule - Actual'!$N$610:$BP$619,MATCH($A5,'Depr schedule - Actual'!$B$610:$B$619,0),MATCH(BH$4,'Depr schedule - Actual'!$N$609:$BP$609,0))</f>
        <v>0</v>
      </c>
      <c r="BI5" s="93">
        <f>INDEX('Depr schedule - Actual'!$N$610:$BQ$619,MATCH($A5,'Depr schedule - Actual'!$B$610:$B$619,0),MATCH(BI$4,'Depr schedule - Actual'!$N$609:$BQ$609,0))</f>
        <v>0</v>
      </c>
      <c r="BJ5" s="93">
        <f>INDEX('Depr schedule - Actual'!$N$610:$BQ$619,MATCH($A5,'Depr schedule - Actual'!$B$610:$B$619,0),MATCH(BJ$4,'Depr schedule - Actual'!$N$609:$BQ$609,0))</f>
        <v>0</v>
      </c>
      <c r="BK5" s="93"/>
      <c r="BL5" s="93"/>
      <c r="BM5" s="93"/>
      <c r="BN5" s="93"/>
      <c r="BO5" s="93"/>
      <c r="BP5" s="93"/>
      <c r="BQ5" s="93"/>
      <c r="BR5" s="94"/>
      <c r="BS5" s="94"/>
      <c r="BT5" s="94"/>
      <c r="BU5" s="94"/>
      <c r="BV5" s="94"/>
      <c r="BW5" s="95"/>
    </row>
    <row r="6" spans="1:75" ht="15">
      <c r="A6" s="4" t="s">
        <v>7</v>
      </c>
      <c r="B6" s="102">
        <v>50</v>
      </c>
      <c r="C6" s="97">
        <f t="shared" ref="C6:C20" si="2">IF(F6=0,0,D6/F6)</f>
        <v>-1.3666029889619542E-3</v>
      </c>
      <c r="D6" s="184">
        <f t="shared" ref="D6:D20" si="3">IF(B6="n/a",0,E6-F6)</f>
        <v>-4.8636615321429417</v>
      </c>
      <c r="E6" s="307">
        <f>'Opening RAB 2020'!M143</f>
        <v>3554.0788926893192</v>
      </c>
      <c r="F6" s="186">
        <f t="shared" si="1"/>
        <v>3558.9425542214622</v>
      </c>
      <c r="G6" s="92"/>
      <c r="H6" s="169">
        <f>INDEX('Depr schedule - Actual'!$N$610:$BP$619,MATCH($A6,'Depr schedule - Actual'!$B$610:$B$619,0),MATCH(H$4,'Depr schedule - Actual'!$N$609:$BP$609,0))</f>
        <v>118.85133455975216</v>
      </c>
      <c r="I6" s="93">
        <f>INDEX('Depr schedule - Actual'!$N$610:$BP$619,MATCH($A6,'Depr schedule - Actual'!$B$610:$B$619,0),MATCH(I$4,'Depr schedule - Actual'!$N$609:$BP$609,0))</f>
        <v>118.85133455975216</v>
      </c>
      <c r="J6" s="93">
        <f>INDEX('Depr schedule - Actual'!$N$610:$BP$619,MATCH($A6,'Depr schedule - Actual'!$B$610:$B$619,0),MATCH(J$4,'Depr schedule - Actual'!$N$609:$BP$609,0))</f>
        <v>118.85133455975216</v>
      </c>
      <c r="K6" s="93">
        <f>INDEX('Depr schedule - Actual'!$N$610:$BP$619,MATCH($A6,'Depr schedule - Actual'!$B$610:$B$619,0),MATCH(K$4,'Depr schedule - Actual'!$N$609:$BP$609,0))</f>
        <v>118.85133455975216</v>
      </c>
      <c r="L6" s="93">
        <f>INDEX('Depr schedule - Actual'!$N$610:$BP$619,MATCH($A6,'Depr schedule - Actual'!$B$610:$B$619,0),MATCH(L$4,'Depr schedule - Actual'!$N$609:$BP$609,0))</f>
        <v>118.85133455975216</v>
      </c>
      <c r="M6" s="93">
        <f>INDEX('Depr schedule - Actual'!$N$610:$BP$619,MATCH($A6,'Depr schedule - Actual'!$B$610:$B$619,0),MATCH(M$4,'Depr schedule - Actual'!$N$609:$BP$609,0))</f>
        <v>118.85133455975216</v>
      </c>
      <c r="N6" s="93">
        <f>INDEX('Depr schedule - Actual'!$N$610:$BP$619,MATCH($A6,'Depr schedule - Actual'!$B$610:$B$619,0),MATCH(N$4,'Depr schedule - Actual'!$N$609:$BP$609,0))</f>
        <v>118.85133455975216</v>
      </c>
      <c r="O6" s="93">
        <f>INDEX('Depr schedule - Actual'!$N$610:$BP$619,MATCH($A6,'Depr schedule - Actual'!$B$610:$B$619,0),MATCH(O$4,'Depr schedule - Actual'!$N$609:$BP$609,0))</f>
        <v>118.85133455975216</v>
      </c>
      <c r="P6" s="93">
        <f>INDEX('Depr schedule - Actual'!$N$610:$BP$619,MATCH($A6,'Depr schedule - Actual'!$B$610:$B$619,0),MATCH(P$4,'Depr schedule - Actual'!$N$609:$BP$609,0))</f>
        <v>118.85133455975216</v>
      </c>
      <c r="Q6" s="93">
        <f>INDEX('Depr schedule - Actual'!$N$610:$BP$619,MATCH($A6,'Depr schedule - Actual'!$B$610:$B$619,0),MATCH(Q$4,'Depr schedule - Actual'!$N$609:$BP$609,0))</f>
        <v>118.86209182253977</v>
      </c>
      <c r="R6" s="93">
        <f>INDEX('Depr schedule - Actual'!$N$610:$BP$619,MATCH($A6,'Depr schedule - Actual'!$B$610:$B$619,0),MATCH(R$4,'Depr schedule - Actual'!$N$609:$BP$609,0))</f>
        <v>118.89958191339296</v>
      </c>
      <c r="S6" s="93">
        <f>INDEX('Depr schedule - Actual'!$N$610:$BP$619,MATCH($A6,'Depr schedule - Actual'!$B$610:$B$619,0),MATCH(S$4,'Depr schedule - Actual'!$N$609:$BP$609,0))</f>
        <v>118.93976131994307</v>
      </c>
      <c r="T6" s="93">
        <f>INDEX('Depr schedule - Actual'!$N$610:$BP$619,MATCH($A6,'Depr schedule - Actual'!$B$610:$B$619,0),MATCH(T$4,'Depr schedule - Actual'!$N$609:$BP$609,0))</f>
        <v>119.06961384225029</v>
      </c>
      <c r="U6" s="93">
        <f>INDEX('Depr schedule - Actual'!$N$610:$BP$619,MATCH($A6,'Depr schedule - Actual'!$B$610:$B$619,0),MATCH(U$4,'Depr schedule - Actual'!$N$609:$BP$609,0))</f>
        <v>119.423070811586</v>
      </c>
      <c r="V6" s="93">
        <f>INDEX('Depr schedule - Actual'!$N$610:$BP$619,MATCH($A6,'Depr schedule - Actual'!$B$610:$B$619,0),MATCH(V$4,'Depr schedule - Actual'!$N$609:$BP$609,0))</f>
        <v>119.62791140333229</v>
      </c>
      <c r="W6" s="93">
        <f>INDEX('Depr schedule - Actual'!$N$610:$BP$619,MATCH($A6,'Depr schedule - Actual'!$B$610:$B$619,0),MATCH(W$4,'Depr schedule - Actual'!$N$609:$BP$609,0))</f>
        <v>119.71236621659901</v>
      </c>
      <c r="X6" s="93">
        <f>INDEX('Depr schedule - Actual'!$N$610:$BP$619,MATCH($A6,'Depr schedule - Actual'!$B$610:$B$619,0),MATCH(X$4,'Depr schedule - Actual'!$N$609:$BP$609,0))</f>
        <v>119.85329665950067</v>
      </c>
      <c r="Y6" s="93">
        <f>INDEX('Depr schedule - Actual'!$N$610:$BP$619,MATCH($A6,'Depr schedule - Actual'!$B$610:$B$619,0),MATCH(Y$4,'Depr schedule - Actual'!$N$609:$BP$609,0))</f>
        <v>120.11713397994274</v>
      </c>
      <c r="Z6" s="93">
        <f>INDEX('Depr schedule - Actual'!$N$610:$BP$619,MATCH($A6,'Depr schedule - Actual'!$B$610:$B$619,0),MATCH(Z$4,'Depr schedule - Actual'!$N$609:$BP$609,0))</f>
        <v>81.766350777420627</v>
      </c>
      <c r="AA6" s="93">
        <f>INDEX('Depr schedule - Actual'!$N$610:$BP$619,MATCH($A6,'Depr schedule - Actual'!$B$610:$B$619,0),MATCH(AA$4,'Depr schedule - Actual'!$N$609:$BP$609,0))</f>
        <v>51.894062041529025</v>
      </c>
      <c r="AB6" s="93">
        <f>INDEX('Depr schedule - Actual'!$N$610:$BP$619,MATCH($A6,'Depr schedule - Actual'!$B$610:$B$619,0),MATCH(AB$4,'Depr schedule - Actual'!$N$609:$BP$609,0))</f>
        <v>51.462461182171936</v>
      </c>
      <c r="AC6" s="93">
        <f>INDEX('Depr schedule - Actual'!$N$610:$BP$619,MATCH($A6,'Depr schedule - Actual'!$B$610:$B$619,0),MATCH(AC$4,'Depr schedule - Actual'!$N$609:$BP$609,0))</f>
        <v>51.605133060628255</v>
      </c>
      <c r="AD6" s="93">
        <f>INDEX('Depr schedule - Actual'!$N$610:$BP$619,MATCH($A6,'Depr schedule - Actual'!$B$610:$B$619,0),MATCH(AD$4,'Depr schedule - Actual'!$N$609:$BP$609,0))</f>
        <v>51.612293743581603</v>
      </c>
      <c r="AE6" s="93">
        <f>INDEX('Depr schedule - Actual'!$N$610:$BP$619,MATCH($A6,'Depr schedule - Actual'!$B$610:$B$619,0),MATCH(AE$4,'Depr schedule - Actual'!$N$609:$BP$609,0))</f>
        <v>51.344291620411731</v>
      </c>
      <c r="AF6" s="93">
        <f>INDEX('Depr schedule - Actual'!$N$610:$BP$619,MATCH($A6,'Depr schedule - Actual'!$B$610:$B$619,0),MATCH(AF$4,'Depr schedule - Actual'!$N$609:$BP$609,0))</f>
        <v>51.100205207607395</v>
      </c>
      <c r="AG6" s="93">
        <f>INDEX('Depr schedule - Actual'!$N$610:$BP$619,MATCH($A6,'Depr schedule - Actual'!$B$610:$B$619,0),MATCH(AG$4,'Depr schedule - Actual'!$N$609:$BP$609,0))</f>
        <v>51.100205207607395</v>
      </c>
      <c r="AH6" s="93">
        <f>INDEX('Depr schedule - Actual'!$N$610:$BP$619,MATCH($A6,'Depr schedule - Actual'!$B$610:$B$619,0),MATCH(AH$4,'Depr schedule - Actual'!$N$609:$BP$609,0))</f>
        <v>51.100205207607395</v>
      </c>
      <c r="AI6" s="93">
        <f>INDEX('Depr schedule - Actual'!$N$610:$BP$619,MATCH($A6,'Depr schedule - Actual'!$B$610:$B$619,0),MATCH(AI$4,'Depr schedule - Actual'!$N$609:$BP$609,0))</f>
        <v>51.100205207607395</v>
      </c>
      <c r="AJ6" s="93">
        <f>INDEX('Depr schedule - Actual'!$N$610:$BP$619,MATCH($A6,'Depr schedule - Actual'!$B$610:$B$619,0),MATCH(AJ$4,'Depr schedule - Actual'!$N$609:$BP$609,0))</f>
        <v>51.100205207607395</v>
      </c>
      <c r="AK6" s="93">
        <f>INDEX('Depr schedule - Actual'!$N$610:$BP$619,MATCH($A6,'Depr schedule - Actual'!$B$610:$B$619,0),MATCH(AK$4,'Depr schedule - Actual'!$N$609:$BP$609,0))</f>
        <v>51.100205207607395</v>
      </c>
      <c r="AL6" s="93">
        <f>INDEX('Depr schedule - Actual'!$N$610:$BP$619,MATCH($A6,'Depr schedule - Actual'!$B$610:$B$619,0),MATCH(AL$4,'Depr schedule - Actual'!$N$609:$BP$609,0))</f>
        <v>51.100205207607395</v>
      </c>
      <c r="AM6" s="93">
        <f>INDEX('Depr schedule - Actual'!$N$610:$BP$619,MATCH($A6,'Depr schedule - Actual'!$B$610:$B$619,0),MATCH(AM$4,'Depr schedule - Actual'!$N$609:$BP$609,0))</f>
        <v>51.100205207607395</v>
      </c>
      <c r="AN6" s="93">
        <f>INDEX('Depr schedule - Actual'!$N$610:$BP$619,MATCH($A6,'Depr schedule - Actual'!$B$610:$B$619,0),MATCH(AN$4,'Depr schedule - Actual'!$N$609:$BP$609,0))</f>
        <v>51.100205207607395</v>
      </c>
      <c r="AO6" s="93">
        <f>INDEX('Depr schedule - Actual'!$N$610:$BP$619,MATCH($A6,'Depr schedule - Actual'!$B$610:$B$619,0),MATCH(AO$4,'Depr schedule - Actual'!$N$609:$BP$609,0))</f>
        <v>51.100205207607395</v>
      </c>
      <c r="AP6" s="93">
        <f>INDEX('Depr schedule - Actual'!$N$610:$BP$619,MATCH($A6,'Depr schedule - Actual'!$B$610:$B$619,0),MATCH(AP$4,'Depr schedule - Actual'!$N$609:$BP$609,0))</f>
        <v>51.100205207607395</v>
      </c>
      <c r="AQ6" s="93">
        <f>INDEX('Depr schedule - Actual'!$N$610:$BP$619,MATCH($A6,'Depr schedule - Actual'!$B$610:$B$619,0),MATCH(AQ$4,'Depr schedule - Actual'!$N$609:$BP$609,0))</f>
        <v>51.100205207607395</v>
      </c>
      <c r="AR6" s="93">
        <f>INDEX('Depr schedule - Actual'!$N$610:$BP$619,MATCH($A6,'Depr schedule - Actual'!$B$610:$B$619,0),MATCH(AR$4,'Depr schedule - Actual'!$N$609:$BP$609,0))</f>
        <v>51.100205207607395</v>
      </c>
      <c r="AS6" s="93">
        <f>INDEX('Depr schedule - Actual'!$N$610:$BP$619,MATCH($A6,'Depr schedule - Actual'!$B$610:$B$619,0),MATCH(AS$4,'Depr schedule - Actual'!$N$609:$BP$609,0))</f>
        <v>51.100205207607395</v>
      </c>
      <c r="AT6" s="93">
        <f>INDEX('Depr schedule - Actual'!$N$610:$BP$619,MATCH($A6,'Depr schedule - Actual'!$B$610:$B$619,0),MATCH(AT$4,'Depr schedule - Actual'!$N$609:$BP$609,0))</f>
        <v>51.100205207607395</v>
      </c>
      <c r="AU6" s="93">
        <f>INDEX('Depr schedule - Actual'!$N$610:$BP$619,MATCH($A6,'Depr schedule - Actual'!$B$610:$B$619,0),MATCH(AU$4,'Depr schedule - Actual'!$N$609:$BP$609,0))</f>
        <v>51.100205207607395</v>
      </c>
      <c r="AV6" s="93">
        <f>INDEX('Depr schedule - Actual'!$N$610:$BP$619,MATCH($A6,'Depr schedule - Actual'!$B$610:$B$619,0),MATCH(AV$4,'Depr schedule - Actual'!$N$609:$BP$609,0))</f>
        <v>48.844888575568412</v>
      </c>
      <c r="AW6" s="93">
        <f>INDEX('Depr schedule - Actual'!$N$610:$BP$619,MATCH($A6,'Depr schedule - Actual'!$B$610:$B$619,0),MATCH(AW$4,'Depr schedule - Actual'!$N$609:$BP$609,0))</f>
        <v>44.205896785217774</v>
      </c>
      <c r="AX6" s="93">
        <f>INDEX('Depr schedule - Actual'!$N$610:$BP$619,MATCH($A6,'Depr schedule - Actual'!$B$610:$B$619,0),MATCH(AX$4,'Depr schedule - Actual'!$N$609:$BP$609,0))</f>
        <v>39.157527570313853</v>
      </c>
      <c r="AY6" s="93">
        <f>INDEX('Depr schedule - Actual'!$N$610:$BP$619,MATCH($A6,'Depr schedule - Actual'!$B$610:$B$619,0),MATCH(AY$4,'Depr schedule - Actual'!$N$609:$BP$609,0))</f>
        <v>33.544738885567973</v>
      </c>
      <c r="AZ6" s="93">
        <f>INDEX('Depr schedule - Actual'!$N$610:$BP$619,MATCH($A6,'Depr schedule - Actual'!$B$610:$B$619,0),MATCH(AZ$4,'Depr schedule - Actual'!$N$609:$BP$609,0))</f>
        <v>27.811203547936966</v>
      </c>
      <c r="BA6" s="93">
        <f>INDEX('Depr schedule - Actual'!$N$610:$BP$619,MATCH($A6,'Depr schedule - Actual'!$B$610:$B$619,0),MATCH(BA$4,'Depr schedule - Actual'!$N$609:$BP$609,0))</f>
        <v>22.526791110031628</v>
      </c>
      <c r="BB6" s="93">
        <f>INDEX('Depr schedule - Actual'!$N$610:$BP$619,MATCH($A6,'Depr schedule - Actual'!$B$610:$B$619,0),MATCH(BB$4,'Depr schedule - Actual'!$N$609:$BP$609,0))</f>
        <v>17.526157999018157</v>
      </c>
      <c r="BC6" s="93">
        <f>INDEX('Depr schedule - Actual'!$N$610:$BP$619,MATCH($A6,'Depr schedule - Actual'!$B$610:$B$619,0),MATCH(BC$4,'Depr schedule - Actual'!$N$609:$BP$609,0))</f>
        <v>12.436577864092088</v>
      </c>
      <c r="BD6" s="93">
        <f>INDEX('Depr schedule - Actual'!$N$610:$BP$619,MATCH($A6,'Depr schedule - Actual'!$B$610:$B$619,0),MATCH(BD$4,'Depr schedule - Actual'!$N$609:$BP$609,0))</f>
        <v>7.6750328827512888</v>
      </c>
      <c r="BE6" s="93">
        <f>INDEX('Depr schedule - Actual'!$N$610:$BP$619,MATCH($A6,'Depr schedule - Actual'!$B$610:$B$619,0),MATCH(BE$4,'Depr schedule - Actual'!$N$609:$BP$609,0))</f>
        <v>3.7590242466469679</v>
      </c>
      <c r="BF6" s="93">
        <f>INDEX('Depr schedule - Actual'!$N$610:$BP$619,MATCH($A6,'Depr schedule - Actual'!$B$610:$B$619,0),MATCH(BF$4,'Depr schedule - Actual'!$N$609:$BP$609,0))</f>
        <v>-1.0613474306258596E-13</v>
      </c>
      <c r="BG6" s="93">
        <f>INDEX('Depr schedule - Actual'!$N$610:$BP$619,MATCH($A6,'Depr schedule - Actual'!$B$610:$B$619,0),MATCH(BG$4,'Depr schedule - Actual'!$N$609:$BP$609,0))</f>
        <v>0</v>
      </c>
      <c r="BH6" s="93">
        <f>INDEX('Depr schedule - Actual'!$N$610:$BP$619,MATCH($A6,'Depr schedule - Actual'!$B$610:$B$619,0),MATCH(BH$4,'Depr schedule - Actual'!$N$609:$BP$609,0))</f>
        <v>0</v>
      </c>
      <c r="BI6" s="93">
        <f>INDEX('Depr schedule - Actual'!$N$610:$BQ$619,MATCH($A6,'Depr schedule - Actual'!$B$610:$B$619,0),MATCH(BI$4,'Depr schedule - Actual'!$N$609:$BQ$609,0))</f>
        <v>0</v>
      </c>
      <c r="BJ6" s="93">
        <f>INDEX('Depr schedule - Actual'!$N$610:$BQ$619,MATCH($A6,'Depr schedule - Actual'!$B$610:$B$619,0),MATCH(BJ$4,'Depr schedule - Actual'!$N$609:$BQ$609,0))</f>
        <v>0</v>
      </c>
      <c r="BK6" s="93"/>
      <c r="BL6" s="93"/>
      <c r="BM6" s="93"/>
      <c r="BN6" s="93"/>
      <c r="BO6" s="93"/>
      <c r="BP6" s="93"/>
      <c r="BQ6" s="93"/>
      <c r="BR6" s="96"/>
      <c r="BS6" s="96"/>
      <c r="BT6" s="96"/>
      <c r="BU6" s="96"/>
      <c r="BV6" s="96"/>
    </row>
    <row r="7" spans="1:75" ht="15">
      <c r="A7" s="4" t="s">
        <v>8</v>
      </c>
      <c r="B7" s="102" t="s">
        <v>80</v>
      </c>
      <c r="C7" s="97">
        <f t="shared" si="2"/>
        <v>0</v>
      </c>
      <c r="D7" s="184">
        <f t="shared" si="3"/>
        <v>0</v>
      </c>
      <c r="E7" s="307">
        <f>'Opening RAB 2020'!M144</f>
        <v>0</v>
      </c>
      <c r="F7" s="186">
        <f t="shared" si="1"/>
        <v>0</v>
      </c>
      <c r="G7" s="92"/>
      <c r="H7" s="93">
        <f>INDEX('Depr schedule - Actual'!$N$610:$BP$619,MATCH($A7,'Depr schedule - Actual'!$B$610:$B$619,0),MATCH(H$4,'Depr schedule - Actual'!$N$609:$BP$609,0))</f>
        <v>0</v>
      </c>
      <c r="I7" s="93">
        <f>INDEX('Depr schedule - Actual'!$N$610:$BP$619,MATCH($A7,'Depr schedule - Actual'!$B$610:$B$619,0),MATCH(I$4,'Depr schedule - Actual'!$N$609:$BP$609,0))</f>
        <v>0</v>
      </c>
      <c r="J7" s="93">
        <f>INDEX('Depr schedule - Actual'!$N$610:$BP$619,MATCH($A7,'Depr schedule - Actual'!$B$610:$B$619,0),MATCH(J$4,'Depr schedule - Actual'!$N$609:$BP$609,0))</f>
        <v>0</v>
      </c>
      <c r="K7" s="93">
        <f>INDEX('Depr schedule - Actual'!$N$610:$BP$619,MATCH($A7,'Depr schedule - Actual'!$B$610:$B$619,0),MATCH(K$4,'Depr schedule - Actual'!$N$609:$BP$609,0))</f>
        <v>0</v>
      </c>
      <c r="L7" s="93">
        <f>INDEX('Depr schedule - Actual'!$N$610:$BP$619,MATCH($A7,'Depr schedule - Actual'!$B$610:$B$619,0),MATCH(L$4,'Depr schedule - Actual'!$N$609:$BP$609,0))</f>
        <v>0</v>
      </c>
      <c r="M7" s="93">
        <f>INDEX('Depr schedule - Actual'!$N$610:$BP$619,MATCH($A7,'Depr schedule - Actual'!$B$610:$B$619,0),MATCH(M$4,'Depr schedule - Actual'!$N$609:$BP$609,0))</f>
        <v>0</v>
      </c>
      <c r="N7" s="93">
        <f>INDEX('Depr schedule - Actual'!$N$610:$BP$619,MATCH($A7,'Depr schedule - Actual'!$B$610:$B$619,0),MATCH(N$4,'Depr schedule - Actual'!$N$609:$BP$609,0))</f>
        <v>0</v>
      </c>
      <c r="O7" s="93">
        <f>INDEX('Depr schedule - Actual'!$N$610:$BP$619,MATCH($A7,'Depr schedule - Actual'!$B$610:$B$619,0),MATCH(O$4,'Depr schedule - Actual'!$N$609:$BP$609,0))</f>
        <v>0</v>
      </c>
      <c r="P7" s="93">
        <f>INDEX('Depr schedule - Actual'!$N$610:$BP$619,MATCH($A7,'Depr schedule - Actual'!$B$610:$B$619,0),MATCH(P$4,'Depr schedule - Actual'!$N$609:$BP$609,0))</f>
        <v>0</v>
      </c>
      <c r="Q7" s="93">
        <f>INDEX('Depr schedule - Actual'!$N$610:$BP$619,MATCH($A7,'Depr schedule - Actual'!$B$610:$B$619,0),MATCH(Q$4,'Depr schedule - Actual'!$N$609:$BP$609,0))</f>
        <v>0</v>
      </c>
      <c r="R7" s="93">
        <f>INDEX('Depr schedule - Actual'!$N$610:$BP$619,MATCH($A7,'Depr schedule - Actual'!$B$610:$B$619,0),MATCH(R$4,'Depr schedule - Actual'!$N$609:$BP$609,0))</f>
        <v>0</v>
      </c>
      <c r="S7" s="93">
        <f>INDEX('Depr schedule - Actual'!$N$610:$BP$619,MATCH($A7,'Depr schedule - Actual'!$B$610:$B$619,0),MATCH(S$4,'Depr schedule - Actual'!$N$609:$BP$609,0))</f>
        <v>0</v>
      </c>
      <c r="T7" s="93">
        <f>INDEX('Depr schedule - Actual'!$N$610:$BP$619,MATCH($A7,'Depr schedule - Actual'!$B$610:$B$619,0),MATCH(T$4,'Depr schedule - Actual'!$N$609:$BP$609,0))</f>
        <v>0</v>
      </c>
      <c r="U7" s="93">
        <f>INDEX('Depr schedule - Actual'!$N$610:$BP$619,MATCH($A7,'Depr schedule - Actual'!$B$610:$B$619,0),MATCH(U$4,'Depr schedule - Actual'!$N$609:$BP$609,0))</f>
        <v>0</v>
      </c>
      <c r="V7" s="93">
        <f>INDEX('Depr schedule - Actual'!$N$610:$BP$619,MATCH($A7,'Depr schedule - Actual'!$B$610:$B$619,0),MATCH(V$4,'Depr schedule - Actual'!$N$609:$BP$609,0))</f>
        <v>0</v>
      </c>
      <c r="W7" s="93">
        <f>INDEX('Depr schedule - Actual'!$N$610:$BP$619,MATCH($A7,'Depr schedule - Actual'!$B$610:$B$619,0),MATCH(W$4,'Depr schedule - Actual'!$N$609:$BP$609,0))</f>
        <v>0</v>
      </c>
      <c r="X7" s="93">
        <f>INDEX('Depr schedule - Actual'!$N$610:$BP$619,MATCH($A7,'Depr schedule - Actual'!$B$610:$B$619,0),MATCH(X$4,'Depr schedule - Actual'!$N$609:$BP$609,0))</f>
        <v>0</v>
      </c>
      <c r="Y7" s="93">
        <f>INDEX('Depr schedule - Actual'!$N$610:$BP$619,MATCH($A7,'Depr schedule - Actual'!$B$610:$B$619,0),MATCH(Y$4,'Depr schedule - Actual'!$N$609:$BP$609,0))</f>
        <v>0</v>
      </c>
      <c r="Z7" s="93">
        <f>INDEX('Depr schedule - Actual'!$N$610:$BP$619,MATCH($A7,'Depr schedule - Actual'!$B$610:$B$619,0),MATCH(Z$4,'Depr schedule - Actual'!$N$609:$BP$609,0))</f>
        <v>0</v>
      </c>
      <c r="AA7" s="93">
        <f>INDEX('Depr schedule - Actual'!$N$610:$BP$619,MATCH($A7,'Depr schedule - Actual'!$B$610:$B$619,0),MATCH(AA$4,'Depr schedule - Actual'!$N$609:$BP$609,0))</f>
        <v>0</v>
      </c>
      <c r="AB7" s="93">
        <f>INDEX('Depr schedule - Actual'!$N$610:$BP$619,MATCH($A7,'Depr schedule - Actual'!$B$610:$B$619,0),MATCH(AB$4,'Depr schedule - Actual'!$N$609:$BP$609,0))</f>
        <v>0</v>
      </c>
      <c r="AC7" s="93">
        <f>INDEX('Depr schedule - Actual'!$N$610:$BP$619,MATCH($A7,'Depr schedule - Actual'!$B$610:$B$619,0),MATCH(AC$4,'Depr schedule - Actual'!$N$609:$BP$609,0))</f>
        <v>0</v>
      </c>
      <c r="AD7" s="93">
        <f>INDEX('Depr schedule - Actual'!$N$610:$BP$619,MATCH($A7,'Depr schedule - Actual'!$B$610:$B$619,0),MATCH(AD$4,'Depr schedule - Actual'!$N$609:$BP$609,0))</f>
        <v>0</v>
      </c>
      <c r="AE7" s="93">
        <f>INDEX('Depr schedule - Actual'!$N$610:$BP$619,MATCH($A7,'Depr schedule - Actual'!$B$610:$B$619,0),MATCH(AE$4,'Depr schedule - Actual'!$N$609:$BP$609,0))</f>
        <v>0</v>
      </c>
      <c r="AF7" s="93">
        <f>INDEX('Depr schedule - Actual'!$N$610:$BP$619,MATCH($A7,'Depr schedule - Actual'!$B$610:$B$619,0),MATCH(AF$4,'Depr schedule - Actual'!$N$609:$BP$609,0))</f>
        <v>0</v>
      </c>
      <c r="AG7" s="93">
        <f>INDEX('Depr schedule - Actual'!$N$610:$BP$619,MATCH($A7,'Depr schedule - Actual'!$B$610:$B$619,0),MATCH(AG$4,'Depr schedule - Actual'!$N$609:$BP$609,0))</f>
        <v>0</v>
      </c>
      <c r="AH7" s="93">
        <f>INDEX('Depr schedule - Actual'!$N$610:$BP$619,MATCH($A7,'Depr schedule - Actual'!$B$610:$B$619,0),MATCH(AH$4,'Depr schedule - Actual'!$N$609:$BP$609,0))</f>
        <v>0</v>
      </c>
      <c r="AI7" s="93">
        <f>INDEX('Depr schedule - Actual'!$N$610:$BP$619,MATCH($A7,'Depr schedule - Actual'!$B$610:$B$619,0),MATCH(AI$4,'Depr schedule - Actual'!$N$609:$BP$609,0))</f>
        <v>0</v>
      </c>
      <c r="AJ7" s="93">
        <f>INDEX('Depr schedule - Actual'!$N$610:$BP$619,MATCH($A7,'Depr schedule - Actual'!$B$610:$B$619,0),MATCH(AJ$4,'Depr schedule - Actual'!$N$609:$BP$609,0))</f>
        <v>0</v>
      </c>
      <c r="AK7" s="93">
        <f>INDEX('Depr schedule - Actual'!$N$610:$BP$619,MATCH($A7,'Depr schedule - Actual'!$B$610:$B$619,0),MATCH(AK$4,'Depr schedule - Actual'!$N$609:$BP$609,0))</f>
        <v>0</v>
      </c>
      <c r="AL7" s="93">
        <f>INDEX('Depr schedule - Actual'!$N$610:$BP$619,MATCH($A7,'Depr schedule - Actual'!$B$610:$B$619,0),MATCH(AL$4,'Depr schedule - Actual'!$N$609:$BP$609,0))</f>
        <v>0</v>
      </c>
      <c r="AM7" s="93">
        <f>INDEX('Depr schedule - Actual'!$N$610:$BP$619,MATCH($A7,'Depr schedule - Actual'!$B$610:$B$619,0),MATCH(AM$4,'Depr schedule - Actual'!$N$609:$BP$609,0))</f>
        <v>0</v>
      </c>
      <c r="AN7" s="93">
        <f>INDEX('Depr schedule - Actual'!$N$610:$BP$619,MATCH($A7,'Depr schedule - Actual'!$B$610:$B$619,0),MATCH(AN$4,'Depr schedule - Actual'!$N$609:$BP$609,0))</f>
        <v>0</v>
      </c>
      <c r="AO7" s="93">
        <f>INDEX('Depr schedule - Actual'!$N$610:$BP$619,MATCH($A7,'Depr schedule - Actual'!$B$610:$B$619,0),MATCH(AO$4,'Depr schedule - Actual'!$N$609:$BP$609,0))</f>
        <v>0</v>
      </c>
      <c r="AP7" s="93">
        <f>INDEX('Depr schedule - Actual'!$N$610:$BP$619,MATCH($A7,'Depr schedule - Actual'!$B$610:$B$619,0),MATCH(AP$4,'Depr schedule - Actual'!$N$609:$BP$609,0))</f>
        <v>0</v>
      </c>
      <c r="AQ7" s="93">
        <f>INDEX('Depr schedule - Actual'!$N$610:$BP$619,MATCH($A7,'Depr schedule - Actual'!$B$610:$B$619,0),MATCH(AQ$4,'Depr schedule - Actual'!$N$609:$BP$609,0))</f>
        <v>0</v>
      </c>
      <c r="AR7" s="93">
        <f>INDEX('Depr schedule - Actual'!$N$610:$BP$619,MATCH($A7,'Depr schedule - Actual'!$B$610:$B$619,0),MATCH(AR$4,'Depr schedule - Actual'!$N$609:$BP$609,0))</f>
        <v>0</v>
      </c>
      <c r="AS7" s="93">
        <f>INDEX('Depr schedule - Actual'!$N$610:$BP$619,MATCH($A7,'Depr schedule - Actual'!$B$610:$B$619,0),MATCH(AS$4,'Depr schedule - Actual'!$N$609:$BP$609,0))</f>
        <v>0</v>
      </c>
      <c r="AT7" s="93">
        <f>INDEX('Depr schedule - Actual'!$N$610:$BP$619,MATCH($A7,'Depr schedule - Actual'!$B$610:$B$619,0),MATCH(AT$4,'Depr schedule - Actual'!$N$609:$BP$609,0))</f>
        <v>0</v>
      </c>
      <c r="AU7" s="93">
        <f>INDEX('Depr schedule - Actual'!$N$610:$BP$619,MATCH($A7,'Depr schedule - Actual'!$B$610:$B$619,0),MATCH(AU$4,'Depr schedule - Actual'!$N$609:$BP$609,0))</f>
        <v>0</v>
      </c>
      <c r="AV7" s="93">
        <f>INDEX('Depr schedule - Actual'!$N$610:$BP$619,MATCH($A7,'Depr schedule - Actual'!$B$610:$B$619,0),MATCH(AV$4,'Depr schedule - Actual'!$N$609:$BP$609,0))</f>
        <v>0</v>
      </c>
      <c r="AW7" s="93">
        <f>INDEX('Depr schedule - Actual'!$N$610:$BP$619,MATCH($A7,'Depr schedule - Actual'!$B$610:$B$619,0),MATCH(AW$4,'Depr schedule - Actual'!$N$609:$BP$609,0))</f>
        <v>0</v>
      </c>
      <c r="AX7" s="93">
        <f>INDEX('Depr schedule - Actual'!$N$610:$BP$619,MATCH($A7,'Depr schedule - Actual'!$B$610:$B$619,0),MATCH(AX$4,'Depr schedule - Actual'!$N$609:$BP$609,0))</f>
        <v>0</v>
      </c>
      <c r="AY7" s="93">
        <f>INDEX('Depr schedule - Actual'!$N$610:$BP$619,MATCH($A7,'Depr schedule - Actual'!$B$610:$B$619,0),MATCH(AY$4,'Depr schedule - Actual'!$N$609:$BP$609,0))</f>
        <v>0</v>
      </c>
      <c r="AZ7" s="93">
        <f>INDEX('Depr schedule - Actual'!$N$610:$BP$619,MATCH($A7,'Depr schedule - Actual'!$B$610:$B$619,0),MATCH(AZ$4,'Depr schedule - Actual'!$N$609:$BP$609,0))</f>
        <v>0</v>
      </c>
      <c r="BA7" s="93">
        <f>INDEX('Depr schedule - Actual'!$N$610:$BP$619,MATCH($A7,'Depr schedule - Actual'!$B$610:$B$619,0),MATCH(BA$4,'Depr schedule - Actual'!$N$609:$BP$609,0))</f>
        <v>0</v>
      </c>
      <c r="BB7" s="93">
        <f>INDEX('Depr schedule - Actual'!$N$610:$BP$619,MATCH($A7,'Depr schedule - Actual'!$B$610:$B$619,0),MATCH(BB$4,'Depr schedule - Actual'!$N$609:$BP$609,0))</f>
        <v>0</v>
      </c>
      <c r="BC7" s="93">
        <f>INDEX('Depr schedule - Actual'!$N$610:$BP$619,MATCH($A7,'Depr schedule - Actual'!$B$610:$B$619,0),MATCH(BC$4,'Depr schedule - Actual'!$N$609:$BP$609,0))</f>
        <v>0</v>
      </c>
      <c r="BD7" s="93">
        <f>INDEX('Depr schedule - Actual'!$N$610:$BP$619,MATCH($A7,'Depr schedule - Actual'!$B$610:$B$619,0),MATCH(BD$4,'Depr schedule - Actual'!$N$609:$BP$609,0))</f>
        <v>0</v>
      </c>
      <c r="BE7" s="93">
        <f>INDEX('Depr schedule - Actual'!$N$610:$BP$619,MATCH($A7,'Depr schedule - Actual'!$B$610:$B$619,0),MATCH(BE$4,'Depr schedule - Actual'!$N$609:$BP$609,0))</f>
        <v>0</v>
      </c>
      <c r="BF7" s="93">
        <f>INDEX('Depr schedule - Actual'!$N$610:$BP$619,MATCH($A7,'Depr schedule - Actual'!$B$610:$B$619,0),MATCH(BF$4,'Depr schedule - Actual'!$N$609:$BP$609,0))</f>
        <v>0</v>
      </c>
      <c r="BG7" s="93">
        <f>INDEX('Depr schedule - Actual'!$N$610:$BP$619,MATCH($A7,'Depr schedule - Actual'!$B$610:$B$619,0),MATCH(BG$4,'Depr schedule - Actual'!$N$609:$BP$609,0))</f>
        <v>0</v>
      </c>
      <c r="BH7" s="93">
        <f>INDEX('Depr schedule - Actual'!$N$610:$BP$619,MATCH($A7,'Depr schedule - Actual'!$B$610:$B$619,0),MATCH(BH$4,'Depr schedule - Actual'!$N$609:$BP$609,0))</f>
        <v>0</v>
      </c>
      <c r="BI7" s="93">
        <f>INDEX('Depr schedule - Actual'!$N$610:$BQ$619,MATCH($A7,'Depr schedule - Actual'!$B$610:$B$619,0),MATCH(BI$4,'Depr schedule - Actual'!$N$609:$BQ$609,0))</f>
        <v>0</v>
      </c>
      <c r="BJ7" s="93">
        <f>INDEX('Depr schedule - Actual'!$N$610:$BQ$619,MATCH($A7,'Depr schedule - Actual'!$B$610:$B$619,0),MATCH(BJ$4,'Depr schedule - Actual'!$N$609:$BQ$609,0))</f>
        <v>0</v>
      </c>
      <c r="BK7" s="93"/>
      <c r="BL7" s="93"/>
      <c r="BM7" s="93"/>
      <c r="BN7" s="93"/>
      <c r="BO7" s="93"/>
      <c r="BP7" s="93"/>
      <c r="BQ7" s="93"/>
      <c r="BR7" s="96"/>
      <c r="BS7" s="96"/>
      <c r="BT7" s="96"/>
      <c r="BU7" s="96"/>
      <c r="BV7" s="96"/>
    </row>
    <row r="8" spans="1:75" ht="15">
      <c r="A8" s="4" t="s">
        <v>9</v>
      </c>
      <c r="B8" s="102" t="s">
        <v>80</v>
      </c>
      <c r="C8" s="97">
        <f t="shared" si="2"/>
        <v>0</v>
      </c>
      <c r="D8" s="184">
        <f t="shared" si="3"/>
        <v>0</v>
      </c>
      <c r="E8" s="307">
        <f>'Opening RAB 2020'!M145</f>
        <v>0</v>
      </c>
      <c r="F8" s="186">
        <f t="shared" si="1"/>
        <v>0</v>
      </c>
      <c r="G8" s="92"/>
      <c r="H8" s="93">
        <f>INDEX('Depr schedule - Actual'!$N$610:$BP$619,MATCH($A8,'Depr schedule - Actual'!$B$610:$B$619,0),MATCH(H$4,'Depr schedule - Actual'!$N$609:$BP$609,0))</f>
        <v>0</v>
      </c>
      <c r="I8" s="93">
        <f>INDEX('Depr schedule - Actual'!$N$610:$BP$619,MATCH($A8,'Depr schedule - Actual'!$B$610:$B$619,0),MATCH(I$4,'Depr schedule - Actual'!$N$609:$BP$609,0))</f>
        <v>0</v>
      </c>
      <c r="J8" s="93">
        <f>INDEX('Depr schedule - Actual'!$N$610:$BP$619,MATCH($A8,'Depr schedule - Actual'!$B$610:$B$619,0),MATCH(J$4,'Depr schedule - Actual'!$N$609:$BP$609,0))</f>
        <v>0</v>
      </c>
      <c r="K8" s="93">
        <f>INDEX('Depr schedule - Actual'!$N$610:$BP$619,MATCH($A8,'Depr schedule - Actual'!$B$610:$B$619,0),MATCH(K$4,'Depr schedule - Actual'!$N$609:$BP$609,0))</f>
        <v>0</v>
      </c>
      <c r="L8" s="93">
        <f>INDEX('Depr schedule - Actual'!$N$610:$BP$619,MATCH($A8,'Depr schedule - Actual'!$B$610:$B$619,0),MATCH(L$4,'Depr schedule - Actual'!$N$609:$BP$609,0))</f>
        <v>0</v>
      </c>
      <c r="M8" s="93">
        <f>INDEX('Depr schedule - Actual'!$N$610:$BP$619,MATCH($A8,'Depr schedule - Actual'!$B$610:$B$619,0),MATCH(M$4,'Depr schedule - Actual'!$N$609:$BP$609,0))</f>
        <v>0</v>
      </c>
      <c r="N8" s="93">
        <f>INDEX('Depr schedule - Actual'!$N$610:$BP$619,MATCH($A8,'Depr schedule - Actual'!$B$610:$B$619,0),MATCH(N$4,'Depr schedule - Actual'!$N$609:$BP$609,0))</f>
        <v>0</v>
      </c>
      <c r="O8" s="93">
        <f>INDEX('Depr schedule - Actual'!$N$610:$BP$619,MATCH($A8,'Depr schedule - Actual'!$B$610:$B$619,0),MATCH(O$4,'Depr schedule - Actual'!$N$609:$BP$609,0))</f>
        <v>0</v>
      </c>
      <c r="P8" s="93">
        <f>INDEX('Depr schedule - Actual'!$N$610:$BP$619,MATCH($A8,'Depr schedule - Actual'!$B$610:$B$619,0),MATCH(P$4,'Depr schedule - Actual'!$N$609:$BP$609,0))</f>
        <v>0</v>
      </c>
      <c r="Q8" s="93">
        <f>INDEX('Depr schedule - Actual'!$N$610:$BP$619,MATCH($A8,'Depr schedule - Actual'!$B$610:$B$619,0),MATCH(Q$4,'Depr schedule - Actual'!$N$609:$BP$609,0))</f>
        <v>0</v>
      </c>
      <c r="R8" s="93">
        <f>INDEX('Depr schedule - Actual'!$N$610:$BP$619,MATCH($A8,'Depr schedule - Actual'!$B$610:$B$619,0),MATCH(R$4,'Depr schedule - Actual'!$N$609:$BP$609,0))</f>
        <v>0</v>
      </c>
      <c r="S8" s="93">
        <f>INDEX('Depr schedule - Actual'!$N$610:$BP$619,MATCH($A8,'Depr schedule - Actual'!$B$610:$B$619,0),MATCH(S$4,'Depr schedule - Actual'!$N$609:$BP$609,0))</f>
        <v>0</v>
      </c>
      <c r="T8" s="93">
        <f>INDEX('Depr schedule - Actual'!$N$610:$BP$619,MATCH($A8,'Depr schedule - Actual'!$B$610:$B$619,0),MATCH(T$4,'Depr schedule - Actual'!$N$609:$BP$609,0))</f>
        <v>0</v>
      </c>
      <c r="U8" s="93">
        <f>INDEX('Depr schedule - Actual'!$N$610:$BP$619,MATCH($A8,'Depr schedule - Actual'!$B$610:$B$619,0),MATCH(U$4,'Depr schedule - Actual'!$N$609:$BP$609,0))</f>
        <v>0</v>
      </c>
      <c r="V8" s="93">
        <f>INDEX('Depr schedule - Actual'!$N$610:$BP$619,MATCH($A8,'Depr schedule - Actual'!$B$610:$B$619,0),MATCH(V$4,'Depr schedule - Actual'!$N$609:$BP$609,0))</f>
        <v>0</v>
      </c>
      <c r="W8" s="93">
        <f>INDEX('Depr schedule - Actual'!$N$610:$BP$619,MATCH($A8,'Depr schedule - Actual'!$B$610:$B$619,0),MATCH(W$4,'Depr schedule - Actual'!$N$609:$BP$609,0))</f>
        <v>0</v>
      </c>
      <c r="X8" s="93">
        <f>INDEX('Depr schedule - Actual'!$N$610:$BP$619,MATCH($A8,'Depr schedule - Actual'!$B$610:$B$619,0),MATCH(X$4,'Depr schedule - Actual'!$N$609:$BP$609,0))</f>
        <v>0</v>
      </c>
      <c r="Y8" s="93">
        <f>INDEX('Depr schedule - Actual'!$N$610:$BP$619,MATCH($A8,'Depr schedule - Actual'!$B$610:$B$619,0),MATCH(Y$4,'Depr schedule - Actual'!$N$609:$BP$609,0))</f>
        <v>0</v>
      </c>
      <c r="Z8" s="93">
        <f>INDEX('Depr schedule - Actual'!$N$610:$BP$619,MATCH($A8,'Depr schedule - Actual'!$B$610:$B$619,0),MATCH(Z$4,'Depr schedule - Actual'!$N$609:$BP$609,0))</f>
        <v>0</v>
      </c>
      <c r="AA8" s="93">
        <f>INDEX('Depr schedule - Actual'!$N$610:$BP$619,MATCH($A8,'Depr schedule - Actual'!$B$610:$B$619,0),MATCH(AA$4,'Depr schedule - Actual'!$N$609:$BP$609,0))</f>
        <v>0</v>
      </c>
      <c r="AB8" s="93">
        <f>INDEX('Depr schedule - Actual'!$N$610:$BP$619,MATCH($A8,'Depr schedule - Actual'!$B$610:$B$619,0),MATCH(AB$4,'Depr schedule - Actual'!$N$609:$BP$609,0))</f>
        <v>0</v>
      </c>
      <c r="AC8" s="93">
        <f>INDEX('Depr schedule - Actual'!$N$610:$BP$619,MATCH($A8,'Depr schedule - Actual'!$B$610:$B$619,0),MATCH(AC$4,'Depr schedule - Actual'!$N$609:$BP$609,0))</f>
        <v>0</v>
      </c>
      <c r="AD8" s="93">
        <f>INDEX('Depr schedule - Actual'!$N$610:$BP$619,MATCH($A8,'Depr schedule - Actual'!$B$610:$B$619,0),MATCH(AD$4,'Depr schedule - Actual'!$N$609:$BP$609,0))</f>
        <v>0</v>
      </c>
      <c r="AE8" s="93">
        <f>INDEX('Depr schedule - Actual'!$N$610:$BP$619,MATCH($A8,'Depr schedule - Actual'!$B$610:$B$619,0),MATCH(AE$4,'Depr schedule - Actual'!$N$609:$BP$609,0))</f>
        <v>0</v>
      </c>
      <c r="AF8" s="93">
        <f>INDEX('Depr schedule - Actual'!$N$610:$BP$619,MATCH($A8,'Depr schedule - Actual'!$B$610:$B$619,0),MATCH(AF$4,'Depr schedule - Actual'!$N$609:$BP$609,0))</f>
        <v>0</v>
      </c>
      <c r="AG8" s="93">
        <f>INDEX('Depr schedule - Actual'!$N$610:$BP$619,MATCH($A8,'Depr schedule - Actual'!$B$610:$B$619,0),MATCH(AG$4,'Depr schedule - Actual'!$N$609:$BP$609,0))</f>
        <v>0</v>
      </c>
      <c r="AH8" s="93">
        <f>INDEX('Depr schedule - Actual'!$N$610:$BP$619,MATCH($A8,'Depr schedule - Actual'!$B$610:$B$619,0),MATCH(AH$4,'Depr schedule - Actual'!$N$609:$BP$609,0))</f>
        <v>0</v>
      </c>
      <c r="AI8" s="93">
        <f>INDEX('Depr schedule - Actual'!$N$610:$BP$619,MATCH($A8,'Depr schedule - Actual'!$B$610:$B$619,0),MATCH(AI$4,'Depr schedule - Actual'!$N$609:$BP$609,0))</f>
        <v>0</v>
      </c>
      <c r="AJ8" s="93">
        <f>INDEX('Depr schedule - Actual'!$N$610:$BP$619,MATCH($A8,'Depr schedule - Actual'!$B$610:$B$619,0),MATCH(AJ$4,'Depr schedule - Actual'!$N$609:$BP$609,0))</f>
        <v>0</v>
      </c>
      <c r="AK8" s="93">
        <f>INDEX('Depr schedule - Actual'!$N$610:$BP$619,MATCH($A8,'Depr schedule - Actual'!$B$610:$B$619,0),MATCH(AK$4,'Depr schedule - Actual'!$N$609:$BP$609,0))</f>
        <v>0</v>
      </c>
      <c r="AL8" s="93">
        <f>INDEX('Depr schedule - Actual'!$N$610:$BP$619,MATCH($A8,'Depr schedule - Actual'!$B$610:$B$619,0),MATCH(AL$4,'Depr schedule - Actual'!$N$609:$BP$609,0))</f>
        <v>0</v>
      </c>
      <c r="AM8" s="93">
        <f>INDEX('Depr schedule - Actual'!$N$610:$BP$619,MATCH($A8,'Depr schedule - Actual'!$B$610:$B$619,0),MATCH(AM$4,'Depr schedule - Actual'!$N$609:$BP$609,0))</f>
        <v>0</v>
      </c>
      <c r="AN8" s="93">
        <f>INDEX('Depr schedule - Actual'!$N$610:$BP$619,MATCH($A8,'Depr schedule - Actual'!$B$610:$B$619,0),MATCH(AN$4,'Depr schedule - Actual'!$N$609:$BP$609,0))</f>
        <v>0</v>
      </c>
      <c r="AO8" s="93">
        <f>INDEX('Depr schedule - Actual'!$N$610:$BP$619,MATCH($A8,'Depr schedule - Actual'!$B$610:$B$619,0),MATCH(AO$4,'Depr schedule - Actual'!$N$609:$BP$609,0))</f>
        <v>0</v>
      </c>
      <c r="AP8" s="93">
        <f>INDEX('Depr schedule - Actual'!$N$610:$BP$619,MATCH($A8,'Depr schedule - Actual'!$B$610:$B$619,0),MATCH(AP$4,'Depr schedule - Actual'!$N$609:$BP$609,0))</f>
        <v>0</v>
      </c>
      <c r="AQ8" s="93">
        <f>INDEX('Depr schedule - Actual'!$N$610:$BP$619,MATCH($A8,'Depr schedule - Actual'!$B$610:$B$619,0),MATCH(AQ$4,'Depr schedule - Actual'!$N$609:$BP$609,0))</f>
        <v>0</v>
      </c>
      <c r="AR8" s="93">
        <f>INDEX('Depr schedule - Actual'!$N$610:$BP$619,MATCH($A8,'Depr schedule - Actual'!$B$610:$B$619,0),MATCH(AR$4,'Depr schedule - Actual'!$N$609:$BP$609,0))</f>
        <v>0</v>
      </c>
      <c r="AS8" s="93">
        <f>INDEX('Depr schedule - Actual'!$N$610:$BP$619,MATCH($A8,'Depr schedule - Actual'!$B$610:$B$619,0),MATCH(AS$4,'Depr schedule - Actual'!$N$609:$BP$609,0))</f>
        <v>0</v>
      </c>
      <c r="AT8" s="93">
        <f>INDEX('Depr schedule - Actual'!$N$610:$BP$619,MATCH($A8,'Depr schedule - Actual'!$B$610:$B$619,0),MATCH(AT$4,'Depr schedule - Actual'!$N$609:$BP$609,0))</f>
        <v>0</v>
      </c>
      <c r="AU8" s="93">
        <f>INDEX('Depr schedule - Actual'!$N$610:$BP$619,MATCH($A8,'Depr schedule - Actual'!$B$610:$B$619,0),MATCH(AU$4,'Depr schedule - Actual'!$N$609:$BP$609,0))</f>
        <v>0</v>
      </c>
      <c r="AV8" s="93">
        <f>INDEX('Depr schedule - Actual'!$N$610:$BP$619,MATCH($A8,'Depr schedule - Actual'!$B$610:$B$619,0),MATCH(AV$4,'Depr schedule - Actual'!$N$609:$BP$609,0))</f>
        <v>0</v>
      </c>
      <c r="AW8" s="93">
        <f>INDEX('Depr schedule - Actual'!$N$610:$BP$619,MATCH($A8,'Depr schedule - Actual'!$B$610:$B$619,0),MATCH(AW$4,'Depr schedule - Actual'!$N$609:$BP$609,0))</f>
        <v>0</v>
      </c>
      <c r="AX8" s="93">
        <f>INDEX('Depr schedule - Actual'!$N$610:$BP$619,MATCH($A8,'Depr schedule - Actual'!$B$610:$B$619,0),MATCH(AX$4,'Depr schedule - Actual'!$N$609:$BP$609,0))</f>
        <v>0</v>
      </c>
      <c r="AY8" s="93">
        <f>INDEX('Depr schedule - Actual'!$N$610:$BP$619,MATCH($A8,'Depr schedule - Actual'!$B$610:$B$619,0),MATCH(AY$4,'Depr schedule - Actual'!$N$609:$BP$609,0))</f>
        <v>0</v>
      </c>
      <c r="AZ8" s="93">
        <f>INDEX('Depr schedule - Actual'!$N$610:$BP$619,MATCH($A8,'Depr schedule - Actual'!$B$610:$B$619,0),MATCH(AZ$4,'Depr schedule - Actual'!$N$609:$BP$609,0))</f>
        <v>0</v>
      </c>
      <c r="BA8" s="93">
        <f>INDEX('Depr schedule - Actual'!$N$610:$BP$619,MATCH($A8,'Depr schedule - Actual'!$B$610:$B$619,0),MATCH(BA$4,'Depr schedule - Actual'!$N$609:$BP$609,0))</f>
        <v>0</v>
      </c>
      <c r="BB8" s="93">
        <f>INDEX('Depr schedule - Actual'!$N$610:$BP$619,MATCH($A8,'Depr schedule - Actual'!$B$610:$B$619,0),MATCH(BB$4,'Depr schedule - Actual'!$N$609:$BP$609,0))</f>
        <v>0</v>
      </c>
      <c r="BC8" s="93">
        <f>INDEX('Depr schedule - Actual'!$N$610:$BP$619,MATCH($A8,'Depr schedule - Actual'!$B$610:$B$619,0),MATCH(BC$4,'Depr schedule - Actual'!$N$609:$BP$609,0))</f>
        <v>0</v>
      </c>
      <c r="BD8" s="93">
        <f>INDEX('Depr schedule - Actual'!$N$610:$BP$619,MATCH($A8,'Depr schedule - Actual'!$B$610:$B$619,0),MATCH(BD$4,'Depr schedule - Actual'!$N$609:$BP$609,0))</f>
        <v>0</v>
      </c>
      <c r="BE8" s="93">
        <f>INDEX('Depr schedule - Actual'!$N$610:$BP$619,MATCH($A8,'Depr schedule - Actual'!$B$610:$B$619,0),MATCH(BE$4,'Depr schedule - Actual'!$N$609:$BP$609,0))</f>
        <v>0</v>
      </c>
      <c r="BF8" s="93">
        <f>INDEX('Depr schedule - Actual'!$N$610:$BP$619,MATCH($A8,'Depr schedule - Actual'!$B$610:$B$619,0),MATCH(BF$4,'Depr schedule - Actual'!$N$609:$BP$609,0))</f>
        <v>0</v>
      </c>
      <c r="BG8" s="93">
        <f>INDEX('Depr schedule - Actual'!$N$610:$BP$619,MATCH($A8,'Depr schedule - Actual'!$B$610:$B$619,0),MATCH(BG$4,'Depr schedule - Actual'!$N$609:$BP$609,0))</f>
        <v>0</v>
      </c>
      <c r="BH8" s="93">
        <f>INDEX('Depr schedule - Actual'!$N$610:$BP$619,MATCH($A8,'Depr schedule - Actual'!$B$610:$B$619,0),MATCH(BH$4,'Depr schedule - Actual'!$N$609:$BP$609,0))</f>
        <v>0</v>
      </c>
      <c r="BI8" s="93">
        <f>INDEX('Depr schedule - Actual'!$N$610:$BQ$619,MATCH($A8,'Depr schedule - Actual'!$B$610:$B$619,0),MATCH(BI$4,'Depr schedule - Actual'!$N$609:$BQ$609,0))</f>
        <v>0</v>
      </c>
      <c r="BJ8" s="93">
        <f>INDEX('Depr schedule - Actual'!$N$610:$BQ$619,MATCH($A8,'Depr schedule - Actual'!$B$610:$B$619,0),MATCH(BJ$4,'Depr schedule - Actual'!$N$609:$BQ$609,0))</f>
        <v>0</v>
      </c>
      <c r="BK8" s="93"/>
      <c r="BL8" s="93"/>
      <c r="BM8" s="93"/>
      <c r="BN8" s="93"/>
      <c r="BO8" s="93"/>
      <c r="BP8" s="93"/>
      <c r="BQ8" s="93"/>
      <c r="BR8" s="96"/>
      <c r="BS8" s="96"/>
      <c r="BT8" s="96"/>
      <c r="BU8" s="96"/>
      <c r="BV8" s="96"/>
    </row>
    <row r="9" spans="1:75" ht="15">
      <c r="A9" s="4" t="s">
        <v>10</v>
      </c>
      <c r="B9" s="102">
        <v>10</v>
      </c>
      <c r="C9" s="97">
        <f>IF(F9=0,0,D9/F9)</f>
        <v>-6.003453870002516E-3</v>
      </c>
      <c r="D9" s="184">
        <f t="shared" si="3"/>
        <v>-0.72776984833424763</v>
      </c>
      <c r="E9" s="307">
        <f>'Opening RAB 2020'!M146</f>
        <v>120.49742219831383</v>
      </c>
      <c r="F9" s="186">
        <f t="shared" si="1"/>
        <v>121.22519204664808</v>
      </c>
      <c r="G9" s="92"/>
      <c r="H9" s="93">
        <f>INDEX('Depr schedule - Actual'!$N$610:$BP$619,MATCH($A9,'Depr schedule - Actual'!$B$610:$B$619,0),MATCH(H$4,'Depr schedule - Actual'!$N$609:$BP$609,0))</f>
        <v>14.039640377404309</v>
      </c>
      <c r="I9" s="93">
        <f>INDEX('Depr schedule - Actual'!$N$610:$BP$619,MATCH($A9,'Depr schedule - Actual'!$B$610:$B$619,0),MATCH(I$4,'Depr schedule - Actual'!$N$609:$BP$609,0))</f>
        <v>14.6783545983895</v>
      </c>
      <c r="J9" s="93">
        <f>INDEX('Depr schedule - Actual'!$N$610:$BP$619,MATCH($A9,'Depr schedule - Actual'!$B$610:$B$619,0),MATCH(J$4,'Depr schedule - Actual'!$N$609:$BP$609,0))</f>
        <v>14.6783545983895</v>
      </c>
      <c r="K9" s="93">
        <f>INDEX('Depr schedule - Actual'!$N$610:$BP$619,MATCH($A9,'Depr schedule - Actual'!$B$610:$B$619,0),MATCH(K$4,'Depr schedule - Actual'!$N$609:$BP$609,0))</f>
        <v>14.6783545983895</v>
      </c>
      <c r="L9" s="93">
        <f>INDEX('Depr schedule - Actual'!$N$610:$BP$619,MATCH($A9,'Depr schedule - Actual'!$B$610:$B$619,0),MATCH(L$4,'Depr schedule - Actual'!$N$609:$BP$609,0))</f>
        <v>14.6783545983895</v>
      </c>
      <c r="M9" s="93">
        <f>INDEX('Depr schedule - Actual'!$N$610:$BP$619,MATCH($A9,'Depr schedule - Actual'!$B$610:$B$619,0),MATCH(M$4,'Depr schedule - Actual'!$N$609:$BP$609,0))</f>
        <v>14.251207122470019</v>
      </c>
      <c r="N9" s="93">
        <f>INDEX('Depr schedule - Actual'!$N$610:$BP$619,MATCH($A9,'Depr schedule - Actual'!$B$610:$B$619,0),MATCH(N$4,'Depr schedule - Actual'!$N$609:$BP$609,0))</f>
        <v>12.739262685155316</v>
      </c>
      <c r="O9" s="93">
        <f>INDEX('Depr schedule - Actual'!$N$610:$BP$619,MATCH($A9,'Depr schedule - Actual'!$B$610:$B$619,0),MATCH(O$4,'Depr schedule - Actual'!$N$609:$BP$609,0))</f>
        <v>10.406969210635049</v>
      </c>
      <c r="P9" s="93">
        <f>INDEX('Depr schedule - Actual'!$N$610:$BP$619,MATCH($A9,'Depr schedule - Actual'!$B$610:$B$619,0),MATCH(P$4,'Depr schedule - Actual'!$N$609:$BP$609,0))</f>
        <v>7.4113344500424585</v>
      </c>
      <c r="Q9" s="93">
        <f>INDEX('Depr schedule - Actual'!$N$610:$BP$619,MATCH($A9,'Depr schedule - Actual'!$B$610:$B$619,0),MATCH(Q$4,'Depr schedule - Actual'!$N$609:$BP$609,0))</f>
        <v>3.6633598073829172</v>
      </c>
      <c r="R9" s="93">
        <f>INDEX('Depr schedule - Actual'!$N$610:$BP$619,MATCH($A9,'Depr schedule - Actual'!$B$610:$B$619,0),MATCH(R$4,'Depr schedule - Actual'!$N$609:$BP$609,0))</f>
        <v>4.4222809609410814E-15</v>
      </c>
      <c r="S9" s="93">
        <f>INDEX('Depr schedule - Actual'!$N$610:$BP$619,MATCH($A9,'Depr schedule - Actual'!$B$610:$B$619,0),MATCH(S$4,'Depr schedule - Actual'!$N$609:$BP$609,0))</f>
        <v>0</v>
      </c>
      <c r="T9" s="93">
        <f>INDEX('Depr schedule - Actual'!$N$610:$BP$619,MATCH($A9,'Depr schedule - Actual'!$B$610:$B$619,0),MATCH(T$4,'Depr schedule - Actual'!$N$609:$BP$609,0))</f>
        <v>0</v>
      </c>
      <c r="U9" s="93">
        <f>INDEX('Depr schedule - Actual'!$N$610:$BP$619,MATCH($A9,'Depr schedule - Actual'!$B$610:$B$619,0),MATCH(U$4,'Depr schedule - Actual'!$N$609:$BP$609,0))</f>
        <v>0</v>
      </c>
      <c r="V9" s="93">
        <f>INDEX('Depr schedule - Actual'!$N$610:$BP$619,MATCH($A9,'Depr schedule - Actual'!$B$610:$B$619,0),MATCH(V$4,'Depr schedule - Actual'!$N$609:$BP$609,0))</f>
        <v>0</v>
      </c>
      <c r="W9" s="93">
        <f>INDEX('Depr schedule - Actual'!$N$610:$BP$619,MATCH($A9,'Depr schedule - Actual'!$B$610:$B$619,0),MATCH(W$4,'Depr schedule - Actual'!$N$609:$BP$609,0))</f>
        <v>0</v>
      </c>
      <c r="X9" s="93">
        <f>INDEX('Depr schedule - Actual'!$N$610:$BP$619,MATCH($A9,'Depr schedule - Actual'!$B$610:$B$619,0),MATCH(X$4,'Depr schedule - Actual'!$N$609:$BP$609,0))</f>
        <v>0</v>
      </c>
      <c r="Y9" s="93">
        <f>INDEX('Depr schedule - Actual'!$N$610:$BP$619,MATCH($A9,'Depr schedule - Actual'!$B$610:$B$619,0),MATCH(Y$4,'Depr schedule - Actual'!$N$609:$BP$609,0))</f>
        <v>0</v>
      </c>
      <c r="Z9" s="93">
        <f>INDEX('Depr schedule - Actual'!$N$610:$BP$619,MATCH($A9,'Depr schedule - Actual'!$B$610:$B$619,0),MATCH(Z$4,'Depr schedule - Actual'!$N$609:$BP$609,0))</f>
        <v>0</v>
      </c>
      <c r="AA9" s="93">
        <f>INDEX('Depr schedule - Actual'!$N$610:$BP$619,MATCH($A9,'Depr schedule - Actual'!$B$610:$B$619,0),MATCH(AA$4,'Depr schedule - Actual'!$N$609:$BP$609,0))</f>
        <v>0</v>
      </c>
      <c r="AB9" s="93">
        <f>INDEX('Depr schedule - Actual'!$N$610:$BP$619,MATCH($A9,'Depr schedule - Actual'!$B$610:$B$619,0),MATCH(AB$4,'Depr schedule - Actual'!$N$609:$BP$609,0))</f>
        <v>0</v>
      </c>
      <c r="AC9" s="93">
        <f>INDEX('Depr schedule - Actual'!$N$610:$BP$619,MATCH($A9,'Depr schedule - Actual'!$B$610:$B$619,0),MATCH(AC$4,'Depr schedule - Actual'!$N$609:$BP$609,0))</f>
        <v>0</v>
      </c>
      <c r="AD9" s="93">
        <f>INDEX('Depr schedule - Actual'!$N$610:$BP$619,MATCH($A9,'Depr schedule - Actual'!$B$610:$B$619,0),MATCH(AD$4,'Depr schedule - Actual'!$N$609:$BP$609,0))</f>
        <v>0</v>
      </c>
      <c r="AE9" s="93">
        <f>INDEX('Depr schedule - Actual'!$N$610:$BP$619,MATCH($A9,'Depr schedule - Actual'!$B$610:$B$619,0),MATCH(AE$4,'Depr schedule - Actual'!$N$609:$BP$609,0))</f>
        <v>0</v>
      </c>
      <c r="AF9" s="93">
        <f>INDEX('Depr schedule - Actual'!$N$610:$BP$619,MATCH($A9,'Depr schedule - Actual'!$B$610:$B$619,0),MATCH(AF$4,'Depr schedule - Actual'!$N$609:$BP$609,0))</f>
        <v>0</v>
      </c>
      <c r="AG9" s="93">
        <f>INDEX('Depr schedule - Actual'!$N$610:$BP$619,MATCH($A9,'Depr schedule - Actual'!$B$610:$B$619,0),MATCH(AG$4,'Depr schedule - Actual'!$N$609:$BP$609,0))</f>
        <v>0</v>
      </c>
      <c r="AH9" s="93">
        <f>INDEX('Depr schedule - Actual'!$N$610:$BP$619,MATCH($A9,'Depr schedule - Actual'!$B$610:$B$619,0),MATCH(AH$4,'Depr schedule - Actual'!$N$609:$BP$609,0))</f>
        <v>0</v>
      </c>
      <c r="AI9" s="93">
        <f>INDEX('Depr schedule - Actual'!$N$610:$BP$619,MATCH($A9,'Depr schedule - Actual'!$B$610:$B$619,0),MATCH(AI$4,'Depr schedule - Actual'!$N$609:$BP$609,0))</f>
        <v>0</v>
      </c>
      <c r="AJ9" s="93">
        <f>INDEX('Depr schedule - Actual'!$N$610:$BP$619,MATCH($A9,'Depr schedule - Actual'!$B$610:$B$619,0),MATCH(AJ$4,'Depr schedule - Actual'!$N$609:$BP$609,0))</f>
        <v>0</v>
      </c>
      <c r="AK9" s="93">
        <f>INDEX('Depr schedule - Actual'!$N$610:$BP$619,MATCH($A9,'Depr schedule - Actual'!$B$610:$B$619,0),MATCH(AK$4,'Depr schedule - Actual'!$N$609:$BP$609,0))</f>
        <v>0</v>
      </c>
      <c r="AL9" s="93">
        <f>INDEX('Depr schedule - Actual'!$N$610:$BP$619,MATCH($A9,'Depr schedule - Actual'!$B$610:$B$619,0),MATCH(AL$4,'Depr schedule - Actual'!$N$609:$BP$609,0))</f>
        <v>0</v>
      </c>
      <c r="AM9" s="93">
        <f>INDEX('Depr schedule - Actual'!$N$610:$BP$619,MATCH($A9,'Depr schedule - Actual'!$B$610:$B$619,0),MATCH(AM$4,'Depr schedule - Actual'!$N$609:$BP$609,0))</f>
        <v>0</v>
      </c>
      <c r="AN9" s="93">
        <f>INDEX('Depr schedule - Actual'!$N$610:$BP$619,MATCH($A9,'Depr schedule - Actual'!$B$610:$B$619,0),MATCH(AN$4,'Depr schedule - Actual'!$N$609:$BP$609,0))</f>
        <v>0</v>
      </c>
      <c r="AO9" s="93">
        <f>INDEX('Depr schedule - Actual'!$N$610:$BP$619,MATCH($A9,'Depr schedule - Actual'!$B$610:$B$619,0),MATCH(AO$4,'Depr schedule - Actual'!$N$609:$BP$609,0))</f>
        <v>0</v>
      </c>
      <c r="AP9" s="93">
        <f>INDEX('Depr schedule - Actual'!$N$610:$BP$619,MATCH($A9,'Depr schedule - Actual'!$B$610:$B$619,0),MATCH(AP$4,'Depr schedule - Actual'!$N$609:$BP$609,0))</f>
        <v>0</v>
      </c>
      <c r="AQ9" s="93">
        <f>INDEX('Depr schedule - Actual'!$N$610:$BP$619,MATCH($A9,'Depr schedule - Actual'!$B$610:$B$619,0),MATCH(AQ$4,'Depr schedule - Actual'!$N$609:$BP$609,0))</f>
        <v>0</v>
      </c>
      <c r="AR9" s="93">
        <f>INDEX('Depr schedule - Actual'!$N$610:$BP$619,MATCH($A9,'Depr schedule - Actual'!$B$610:$B$619,0),MATCH(AR$4,'Depr schedule - Actual'!$N$609:$BP$609,0))</f>
        <v>0</v>
      </c>
      <c r="AS9" s="93">
        <f>INDEX('Depr schedule - Actual'!$N$610:$BP$619,MATCH($A9,'Depr schedule - Actual'!$B$610:$B$619,0),MATCH(AS$4,'Depr schedule - Actual'!$N$609:$BP$609,0))</f>
        <v>0</v>
      </c>
      <c r="AT9" s="93">
        <f>INDEX('Depr schedule - Actual'!$N$610:$BP$619,MATCH($A9,'Depr schedule - Actual'!$B$610:$B$619,0),MATCH(AT$4,'Depr schedule - Actual'!$N$609:$BP$609,0))</f>
        <v>0</v>
      </c>
      <c r="AU9" s="93">
        <f>INDEX('Depr schedule - Actual'!$N$610:$BP$619,MATCH($A9,'Depr schedule - Actual'!$B$610:$B$619,0),MATCH(AU$4,'Depr schedule - Actual'!$N$609:$BP$609,0))</f>
        <v>0</v>
      </c>
      <c r="AV9" s="93">
        <f>INDEX('Depr schedule - Actual'!$N$610:$BP$619,MATCH($A9,'Depr schedule - Actual'!$B$610:$B$619,0),MATCH(AV$4,'Depr schedule - Actual'!$N$609:$BP$609,0))</f>
        <v>0</v>
      </c>
      <c r="AW9" s="93">
        <f>INDEX('Depr schedule - Actual'!$N$610:$BP$619,MATCH($A9,'Depr schedule - Actual'!$B$610:$B$619,0),MATCH(AW$4,'Depr schedule - Actual'!$N$609:$BP$609,0))</f>
        <v>0</v>
      </c>
      <c r="AX9" s="93">
        <f>INDEX('Depr schedule - Actual'!$N$610:$BP$619,MATCH($A9,'Depr schedule - Actual'!$B$610:$B$619,0),MATCH(AX$4,'Depr schedule - Actual'!$N$609:$BP$609,0))</f>
        <v>0</v>
      </c>
      <c r="AY9" s="93">
        <f>INDEX('Depr schedule - Actual'!$N$610:$BP$619,MATCH($A9,'Depr schedule - Actual'!$B$610:$B$619,0),MATCH(AY$4,'Depr schedule - Actual'!$N$609:$BP$609,0))</f>
        <v>0</v>
      </c>
      <c r="AZ9" s="93">
        <f>INDEX('Depr schedule - Actual'!$N$610:$BP$619,MATCH($A9,'Depr schedule - Actual'!$B$610:$B$619,0),MATCH(AZ$4,'Depr schedule - Actual'!$N$609:$BP$609,0))</f>
        <v>0</v>
      </c>
      <c r="BA9" s="93">
        <f>INDEX('Depr schedule - Actual'!$N$610:$BP$619,MATCH($A9,'Depr schedule - Actual'!$B$610:$B$619,0),MATCH(BA$4,'Depr schedule - Actual'!$N$609:$BP$609,0))</f>
        <v>0</v>
      </c>
      <c r="BB9" s="93">
        <f>INDEX('Depr schedule - Actual'!$N$610:$BP$619,MATCH($A9,'Depr schedule - Actual'!$B$610:$B$619,0),MATCH(BB$4,'Depr schedule - Actual'!$N$609:$BP$609,0))</f>
        <v>0</v>
      </c>
      <c r="BC9" s="93">
        <f>INDEX('Depr schedule - Actual'!$N$610:$BP$619,MATCH($A9,'Depr schedule - Actual'!$B$610:$B$619,0),MATCH(BC$4,'Depr schedule - Actual'!$N$609:$BP$609,0))</f>
        <v>0</v>
      </c>
      <c r="BD9" s="93">
        <f>INDEX('Depr schedule - Actual'!$N$610:$BP$619,MATCH($A9,'Depr schedule - Actual'!$B$610:$B$619,0),MATCH(BD$4,'Depr schedule - Actual'!$N$609:$BP$609,0))</f>
        <v>0</v>
      </c>
      <c r="BE9" s="93">
        <f>INDEX('Depr schedule - Actual'!$N$610:$BP$619,MATCH($A9,'Depr schedule - Actual'!$B$610:$B$619,0),MATCH(BE$4,'Depr schedule - Actual'!$N$609:$BP$609,0))</f>
        <v>0</v>
      </c>
      <c r="BF9" s="93">
        <f>INDEX('Depr schedule - Actual'!$N$610:$BP$619,MATCH($A9,'Depr schedule - Actual'!$B$610:$B$619,0),MATCH(BF$4,'Depr schedule - Actual'!$N$609:$BP$609,0))</f>
        <v>0</v>
      </c>
      <c r="BG9" s="93">
        <f>INDEX('Depr schedule - Actual'!$N$610:$BP$619,MATCH($A9,'Depr schedule - Actual'!$B$610:$B$619,0),MATCH(BG$4,'Depr schedule - Actual'!$N$609:$BP$609,0))</f>
        <v>0</v>
      </c>
      <c r="BH9" s="93">
        <f>INDEX('Depr schedule - Actual'!$N$610:$BP$619,MATCH($A9,'Depr schedule - Actual'!$B$610:$B$619,0),MATCH(BH$4,'Depr schedule - Actual'!$N$609:$BP$609,0))</f>
        <v>0</v>
      </c>
      <c r="BI9" s="93">
        <f>INDEX('Depr schedule - Actual'!$N$610:$BQ$619,MATCH($A9,'Depr schedule - Actual'!$B$610:$B$619,0),MATCH(BI$4,'Depr schedule - Actual'!$N$609:$BQ$609,0))</f>
        <v>0</v>
      </c>
      <c r="BJ9" s="93">
        <f>INDEX('Depr schedule - Actual'!$N$610:$BQ$619,MATCH($A9,'Depr schedule - Actual'!$B$610:$B$619,0),MATCH(BJ$4,'Depr schedule - Actual'!$N$609:$BQ$609,0))</f>
        <v>0</v>
      </c>
      <c r="BK9" s="93"/>
      <c r="BL9" s="93"/>
      <c r="BM9" s="93"/>
      <c r="BN9" s="93"/>
      <c r="BO9" s="93"/>
      <c r="BP9" s="93"/>
      <c r="BQ9" s="93"/>
      <c r="BR9" s="96"/>
      <c r="BS9" s="96"/>
      <c r="BT9" s="96"/>
      <c r="BU9" s="96"/>
      <c r="BV9" s="96"/>
    </row>
    <row r="10" spans="1:75" ht="15">
      <c r="A10" s="4" t="s">
        <v>11</v>
      </c>
      <c r="B10" s="102">
        <v>5</v>
      </c>
      <c r="C10" s="97">
        <f t="shared" si="2"/>
        <v>-0.111941603011707</v>
      </c>
      <c r="D10" s="184">
        <f t="shared" si="3"/>
        <v>-19.583608379920804</v>
      </c>
      <c r="E10" s="307">
        <f>'Opening RAB 2020'!M147</f>
        <v>155.36125441494846</v>
      </c>
      <c r="F10" s="186">
        <f t="shared" si="1"/>
        <v>174.94486279486927</v>
      </c>
      <c r="G10" s="92"/>
      <c r="H10" s="93">
        <f>INDEX('Depr schedule - Actual'!$N$610:$BP$619,MATCH($A10,'Depr schedule - Actual'!$B$610:$B$619,0),MATCH(H$4,'Depr schedule - Actual'!$N$609:$BP$609,0))</f>
        <v>52.214743152112142</v>
      </c>
      <c r="I10" s="93">
        <f>INDEX('Depr schedule - Actual'!$N$610:$BP$619,MATCH($A10,'Depr schedule - Actual'!$B$610:$B$619,0),MATCH(I$4,'Depr schedule - Actual'!$N$609:$BP$609,0))</f>
        <v>43.252525328332908</v>
      </c>
      <c r="J10" s="93">
        <f>INDEX('Depr schedule - Actual'!$N$610:$BP$619,MATCH($A10,'Depr schedule - Actual'!$B$610:$B$619,0),MATCH(J$4,'Depr schedule - Actual'!$N$609:$BP$609,0))</f>
        <v>35.604752953548811</v>
      </c>
      <c r="K10" s="93">
        <f>INDEX('Depr schedule - Actual'!$N$610:$BP$619,MATCH($A10,'Depr schedule - Actual'!$B$610:$B$619,0),MATCH(K$4,'Depr schedule - Actual'!$N$609:$BP$609,0))</f>
        <v>27.650955543398492</v>
      </c>
      <c r="L10" s="93">
        <f>INDEX('Depr schedule - Actual'!$N$610:$BP$619,MATCH($A10,'Depr schedule - Actual'!$B$610:$B$619,0),MATCH(L$4,'Depr schedule - Actual'!$N$609:$BP$609,0))</f>
        <v>16.221885817476913</v>
      </c>
      <c r="M10" s="93">
        <f>INDEX('Depr schedule - Actual'!$N$610:$BP$619,MATCH($A10,'Depr schedule - Actual'!$B$610:$B$619,0),MATCH(M$4,'Depr schedule - Actual'!$N$609:$BP$609,0))</f>
        <v>0</v>
      </c>
      <c r="N10" s="93">
        <f>INDEX('Depr schedule - Actual'!$N$610:$BP$619,MATCH($A10,'Depr schedule - Actual'!$B$610:$B$619,0),MATCH(N$4,'Depr schedule - Actual'!$N$609:$BP$609,0))</f>
        <v>0</v>
      </c>
      <c r="O10" s="93">
        <f>INDEX('Depr schedule - Actual'!$N$610:$BP$619,MATCH($A10,'Depr schedule - Actual'!$B$610:$B$619,0),MATCH(O$4,'Depr schedule - Actual'!$N$609:$BP$609,0))</f>
        <v>0</v>
      </c>
      <c r="P10" s="93">
        <f>INDEX('Depr schedule - Actual'!$N$610:$BP$619,MATCH($A10,'Depr schedule - Actual'!$B$610:$B$619,0),MATCH(P$4,'Depr schedule - Actual'!$N$609:$BP$609,0))</f>
        <v>0</v>
      </c>
      <c r="Q10" s="93">
        <f>INDEX('Depr schedule - Actual'!$N$610:$BP$619,MATCH($A10,'Depr schedule - Actual'!$B$610:$B$619,0),MATCH(Q$4,'Depr schedule - Actual'!$N$609:$BP$609,0))</f>
        <v>0</v>
      </c>
      <c r="R10" s="93">
        <f>INDEX('Depr schedule - Actual'!$N$610:$BP$619,MATCH($A10,'Depr schedule - Actual'!$B$610:$B$619,0),MATCH(R$4,'Depr schedule - Actual'!$N$609:$BP$609,0))</f>
        <v>0</v>
      </c>
      <c r="S10" s="93">
        <f>INDEX('Depr schedule - Actual'!$N$610:$BP$619,MATCH($A10,'Depr schedule - Actual'!$B$610:$B$619,0),MATCH(S$4,'Depr schedule - Actual'!$N$609:$BP$609,0))</f>
        <v>0</v>
      </c>
      <c r="T10" s="93">
        <f>INDEX('Depr schedule - Actual'!$N$610:$BP$619,MATCH($A10,'Depr schedule - Actual'!$B$610:$B$619,0),MATCH(T$4,'Depr schedule - Actual'!$N$609:$BP$609,0))</f>
        <v>0</v>
      </c>
      <c r="U10" s="93">
        <f>INDEX('Depr schedule - Actual'!$N$610:$BP$619,MATCH($A10,'Depr schedule - Actual'!$B$610:$B$619,0),MATCH(U$4,'Depr schedule - Actual'!$N$609:$BP$609,0))</f>
        <v>0</v>
      </c>
      <c r="V10" s="93">
        <f>INDEX('Depr schedule - Actual'!$N$610:$BP$619,MATCH($A10,'Depr schedule - Actual'!$B$610:$B$619,0),MATCH(V$4,'Depr schedule - Actual'!$N$609:$BP$609,0))</f>
        <v>0</v>
      </c>
      <c r="W10" s="93">
        <f>INDEX('Depr schedule - Actual'!$N$610:$BP$619,MATCH($A10,'Depr schedule - Actual'!$B$610:$B$619,0),MATCH(W$4,'Depr schedule - Actual'!$N$609:$BP$609,0))</f>
        <v>0</v>
      </c>
      <c r="X10" s="93">
        <f>INDEX('Depr schedule - Actual'!$N$610:$BP$619,MATCH($A10,'Depr schedule - Actual'!$B$610:$B$619,0),MATCH(X$4,'Depr schedule - Actual'!$N$609:$BP$609,0))</f>
        <v>0</v>
      </c>
      <c r="Y10" s="93">
        <f>INDEX('Depr schedule - Actual'!$N$610:$BP$619,MATCH($A10,'Depr schedule - Actual'!$B$610:$B$619,0),MATCH(Y$4,'Depr schedule - Actual'!$N$609:$BP$609,0))</f>
        <v>0</v>
      </c>
      <c r="Z10" s="93">
        <f>INDEX('Depr schedule - Actual'!$N$610:$BP$619,MATCH($A10,'Depr schedule - Actual'!$B$610:$B$619,0),MATCH(Z$4,'Depr schedule - Actual'!$N$609:$BP$609,0))</f>
        <v>0</v>
      </c>
      <c r="AA10" s="93">
        <f>INDEX('Depr schedule - Actual'!$N$610:$BP$619,MATCH($A10,'Depr schedule - Actual'!$B$610:$B$619,0),MATCH(AA$4,'Depr schedule - Actual'!$N$609:$BP$609,0))</f>
        <v>0</v>
      </c>
      <c r="AB10" s="93">
        <f>INDEX('Depr schedule - Actual'!$N$610:$BP$619,MATCH($A10,'Depr schedule - Actual'!$B$610:$B$619,0),MATCH(AB$4,'Depr schedule - Actual'!$N$609:$BP$609,0))</f>
        <v>0</v>
      </c>
      <c r="AC10" s="93">
        <f>INDEX('Depr schedule - Actual'!$N$610:$BP$619,MATCH($A10,'Depr schedule - Actual'!$B$610:$B$619,0),MATCH(AC$4,'Depr schedule - Actual'!$N$609:$BP$609,0))</f>
        <v>0</v>
      </c>
      <c r="AD10" s="93">
        <f>INDEX('Depr schedule - Actual'!$N$610:$BP$619,MATCH($A10,'Depr schedule - Actual'!$B$610:$B$619,0),MATCH(AD$4,'Depr schedule - Actual'!$N$609:$BP$609,0))</f>
        <v>0</v>
      </c>
      <c r="AE10" s="93">
        <f>INDEX('Depr schedule - Actual'!$N$610:$BP$619,MATCH($A10,'Depr schedule - Actual'!$B$610:$B$619,0),MATCH(AE$4,'Depr schedule - Actual'!$N$609:$BP$609,0))</f>
        <v>0</v>
      </c>
      <c r="AF10" s="93">
        <f>INDEX('Depr schedule - Actual'!$N$610:$BP$619,MATCH($A10,'Depr schedule - Actual'!$B$610:$B$619,0),MATCH(AF$4,'Depr schedule - Actual'!$N$609:$BP$609,0))</f>
        <v>0</v>
      </c>
      <c r="AG10" s="93">
        <f>INDEX('Depr schedule - Actual'!$N$610:$BP$619,MATCH($A10,'Depr schedule - Actual'!$B$610:$B$619,0),MATCH(AG$4,'Depr schedule - Actual'!$N$609:$BP$609,0))</f>
        <v>0</v>
      </c>
      <c r="AH10" s="93">
        <f>INDEX('Depr schedule - Actual'!$N$610:$BP$619,MATCH($A10,'Depr schedule - Actual'!$B$610:$B$619,0),MATCH(AH$4,'Depr schedule - Actual'!$N$609:$BP$609,0))</f>
        <v>0</v>
      </c>
      <c r="AI10" s="93">
        <f>INDEX('Depr schedule - Actual'!$N$610:$BP$619,MATCH($A10,'Depr schedule - Actual'!$B$610:$B$619,0),MATCH(AI$4,'Depr schedule - Actual'!$N$609:$BP$609,0))</f>
        <v>0</v>
      </c>
      <c r="AJ10" s="93">
        <f>INDEX('Depr schedule - Actual'!$N$610:$BP$619,MATCH($A10,'Depr schedule - Actual'!$B$610:$B$619,0),MATCH(AJ$4,'Depr schedule - Actual'!$N$609:$BP$609,0))</f>
        <v>0</v>
      </c>
      <c r="AK10" s="93">
        <f>INDEX('Depr schedule - Actual'!$N$610:$BP$619,MATCH($A10,'Depr schedule - Actual'!$B$610:$B$619,0),MATCH(AK$4,'Depr schedule - Actual'!$N$609:$BP$609,0))</f>
        <v>0</v>
      </c>
      <c r="AL10" s="93">
        <f>INDEX('Depr schedule - Actual'!$N$610:$BP$619,MATCH($A10,'Depr schedule - Actual'!$B$610:$B$619,0),MATCH(AL$4,'Depr schedule - Actual'!$N$609:$BP$609,0))</f>
        <v>0</v>
      </c>
      <c r="AM10" s="93">
        <f>INDEX('Depr schedule - Actual'!$N$610:$BP$619,MATCH($A10,'Depr schedule - Actual'!$B$610:$B$619,0),MATCH(AM$4,'Depr schedule - Actual'!$N$609:$BP$609,0))</f>
        <v>0</v>
      </c>
      <c r="AN10" s="93">
        <f>INDEX('Depr schedule - Actual'!$N$610:$BP$619,MATCH($A10,'Depr schedule - Actual'!$B$610:$B$619,0),MATCH(AN$4,'Depr schedule - Actual'!$N$609:$BP$609,0))</f>
        <v>0</v>
      </c>
      <c r="AO10" s="93">
        <f>INDEX('Depr schedule - Actual'!$N$610:$BP$619,MATCH($A10,'Depr schedule - Actual'!$B$610:$B$619,0),MATCH(AO$4,'Depr schedule - Actual'!$N$609:$BP$609,0))</f>
        <v>0</v>
      </c>
      <c r="AP10" s="93">
        <f>INDEX('Depr schedule - Actual'!$N$610:$BP$619,MATCH($A10,'Depr schedule - Actual'!$B$610:$B$619,0),MATCH(AP$4,'Depr schedule - Actual'!$N$609:$BP$609,0))</f>
        <v>0</v>
      </c>
      <c r="AQ10" s="93">
        <f>INDEX('Depr schedule - Actual'!$N$610:$BP$619,MATCH($A10,'Depr schedule - Actual'!$B$610:$B$619,0),MATCH(AQ$4,'Depr schedule - Actual'!$N$609:$BP$609,0))</f>
        <v>0</v>
      </c>
      <c r="AR10" s="93">
        <f>INDEX('Depr schedule - Actual'!$N$610:$BP$619,MATCH($A10,'Depr schedule - Actual'!$B$610:$B$619,0),MATCH(AR$4,'Depr schedule - Actual'!$N$609:$BP$609,0))</f>
        <v>0</v>
      </c>
      <c r="AS10" s="93">
        <f>INDEX('Depr schedule - Actual'!$N$610:$BP$619,MATCH($A10,'Depr schedule - Actual'!$B$610:$B$619,0),MATCH(AS$4,'Depr schedule - Actual'!$N$609:$BP$609,0))</f>
        <v>0</v>
      </c>
      <c r="AT10" s="93">
        <f>INDEX('Depr schedule - Actual'!$N$610:$BP$619,MATCH($A10,'Depr schedule - Actual'!$B$610:$B$619,0),MATCH(AT$4,'Depr schedule - Actual'!$N$609:$BP$609,0))</f>
        <v>0</v>
      </c>
      <c r="AU10" s="93">
        <f>INDEX('Depr schedule - Actual'!$N$610:$BP$619,MATCH($A10,'Depr schedule - Actual'!$B$610:$B$619,0),MATCH(AU$4,'Depr schedule - Actual'!$N$609:$BP$609,0))</f>
        <v>0</v>
      </c>
      <c r="AV10" s="93">
        <f>INDEX('Depr schedule - Actual'!$N$610:$BP$619,MATCH($A10,'Depr schedule - Actual'!$B$610:$B$619,0),MATCH(AV$4,'Depr schedule - Actual'!$N$609:$BP$609,0))</f>
        <v>0</v>
      </c>
      <c r="AW10" s="93">
        <f>INDEX('Depr schedule - Actual'!$N$610:$BP$619,MATCH($A10,'Depr schedule - Actual'!$B$610:$B$619,0),MATCH(AW$4,'Depr schedule - Actual'!$N$609:$BP$609,0))</f>
        <v>0</v>
      </c>
      <c r="AX10" s="93">
        <f>INDEX('Depr schedule - Actual'!$N$610:$BP$619,MATCH($A10,'Depr schedule - Actual'!$B$610:$B$619,0),MATCH(AX$4,'Depr schedule - Actual'!$N$609:$BP$609,0))</f>
        <v>0</v>
      </c>
      <c r="AY10" s="93">
        <f>INDEX('Depr schedule - Actual'!$N$610:$BP$619,MATCH($A10,'Depr schedule - Actual'!$B$610:$B$619,0),MATCH(AY$4,'Depr schedule - Actual'!$N$609:$BP$609,0))</f>
        <v>0</v>
      </c>
      <c r="AZ10" s="93">
        <f>INDEX('Depr schedule - Actual'!$N$610:$BP$619,MATCH($A10,'Depr schedule - Actual'!$B$610:$B$619,0),MATCH(AZ$4,'Depr schedule - Actual'!$N$609:$BP$609,0))</f>
        <v>0</v>
      </c>
      <c r="BA10" s="93">
        <f>INDEX('Depr schedule - Actual'!$N$610:$BP$619,MATCH($A10,'Depr schedule - Actual'!$B$610:$B$619,0),MATCH(BA$4,'Depr schedule - Actual'!$N$609:$BP$609,0))</f>
        <v>0</v>
      </c>
      <c r="BB10" s="93">
        <f>INDEX('Depr schedule - Actual'!$N$610:$BP$619,MATCH($A10,'Depr schedule - Actual'!$B$610:$B$619,0),MATCH(BB$4,'Depr schedule - Actual'!$N$609:$BP$609,0))</f>
        <v>0</v>
      </c>
      <c r="BC10" s="93">
        <f>INDEX('Depr schedule - Actual'!$N$610:$BP$619,MATCH($A10,'Depr schedule - Actual'!$B$610:$B$619,0),MATCH(BC$4,'Depr schedule - Actual'!$N$609:$BP$609,0))</f>
        <v>0</v>
      </c>
      <c r="BD10" s="93">
        <f>INDEX('Depr schedule - Actual'!$N$610:$BP$619,MATCH($A10,'Depr schedule - Actual'!$B$610:$B$619,0),MATCH(BD$4,'Depr schedule - Actual'!$N$609:$BP$609,0))</f>
        <v>0</v>
      </c>
      <c r="BE10" s="93">
        <f>INDEX('Depr schedule - Actual'!$N$610:$BP$619,MATCH($A10,'Depr schedule - Actual'!$B$610:$B$619,0),MATCH(BE$4,'Depr schedule - Actual'!$N$609:$BP$609,0))</f>
        <v>0</v>
      </c>
      <c r="BF10" s="93">
        <f>INDEX('Depr schedule - Actual'!$N$610:$BP$619,MATCH($A10,'Depr schedule - Actual'!$B$610:$B$619,0),MATCH(BF$4,'Depr schedule - Actual'!$N$609:$BP$609,0))</f>
        <v>0</v>
      </c>
      <c r="BG10" s="93">
        <f>INDEX('Depr schedule - Actual'!$N$610:$BP$619,MATCH($A10,'Depr schedule - Actual'!$B$610:$B$619,0),MATCH(BG$4,'Depr schedule - Actual'!$N$609:$BP$609,0))</f>
        <v>0</v>
      </c>
      <c r="BH10" s="93">
        <f>INDEX('Depr schedule - Actual'!$N$610:$BP$619,MATCH($A10,'Depr schedule - Actual'!$B$610:$B$619,0),MATCH(BH$4,'Depr schedule - Actual'!$N$609:$BP$609,0))</f>
        <v>0</v>
      </c>
      <c r="BI10" s="93">
        <f>INDEX('Depr schedule - Actual'!$N$610:$BQ$619,MATCH($A10,'Depr schedule - Actual'!$B$610:$B$619,0),MATCH(BI$4,'Depr schedule - Actual'!$N$609:$BQ$609,0))</f>
        <v>0</v>
      </c>
      <c r="BJ10" s="93">
        <f>INDEX('Depr schedule - Actual'!$N$610:$BQ$619,MATCH($A10,'Depr schedule - Actual'!$B$610:$B$619,0),MATCH(BJ$4,'Depr schedule - Actual'!$N$609:$BQ$609,0))</f>
        <v>0</v>
      </c>
      <c r="BK10" s="93"/>
      <c r="BL10" s="93"/>
      <c r="BM10" s="93"/>
      <c r="BN10" s="93"/>
      <c r="BO10" s="93"/>
      <c r="BP10" s="93"/>
      <c r="BQ10" s="93"/>
      <c r="BR10" s="96"/>
      <c r="BS10" s="96"/>
      <c r="BT10" s="96"/>
      <c r="BU10" s="96"/>
      <c r="BV10" s="96"/>
    </row>
    <row r="11" spans="1:75" ht="15">
      <c r="A11" s="4" t="s">
        <v>12</v>
      </c>
      <c r="B11" s="102">
        <v>5</v>
      </c>
      <c r="C11" s="97">
        <f t="shared" si="2"/>
        <v>0.2234143104128688</v>
      </c>
      <c r="D11" s="184">
        <f t="shared" si="3"/>
        <v>2.7217607088226377</v>
      </c>
      <c r="E11" s="307">
        <f>'Opening RAB 2020'!M148</f>
        <v>14.904331752695494</v>
      </c>
      <c r="F11" s="186">
        <f t="shared" si="1"/>
        <v>12.182571043872857</v>
      </c>
      <c r="G11" s="92"/>
      <c r="H11" s="93">
        <f>INDEX('Depr schedule - Actual'!$N$610:$BP$619,MATCH($A11,'Depr schedule - Actual'!$B$610:$B$619,0),MATCH(H$4,'Depr schedule - Actual'!$N$609:$BP$609,0))</f>
        <v>5.4489279722507185</v>
      </c>
      <c r="I11" s="93">
        <f>INDEX('Depr schedule - Actual'!$N$610:$BP$619,MATCH($A11,'Depr schedule - Actual'!$B$610:$B$619,0),MATCH(I$4,'Depr schedule - Actual'!$N$609:$BP$609,0))</f>
        <v>3.7666394366220044</v>
      </c>
      <c r="J11" s="93">
        <f>INDEX('Depr schedule - Actual'!$N$610:$BP$619,MATCH($A11,'Depr schedule - Actual'!$B$610:$B$619,0),MATCH(J$4,'Depr schedule - Actual'!$N$609:$BP$609,0))</f>
        <v>1.4135631065734982</v>
      </c>
      <c r="K11" s="93">
        <f>INDEX('Depr schedule - Actual'!$N$610:$BP$619,MATCH($A11,'Depr schedule - Actual'!$B$610:$B$619,0),MATCH(K$4,'Depr schedule - Actual'!$N$609:$BP$609,0))</f>
        <v>0.50894473144603769</v>
      </c>
      <c r="L11" s="93">
        <f>INDEX('Depr schedule - Actual'!$N$610:$BP$619,MATCH($A11,'Depr schedule - Actual'!$B$610:$B$619,0),MATCH(L$4,'Depr schedule - Actual'!$N$609:$BP$609,0))</f>
        <v>1.0444957969805979</v>
      </c>
      <c r="M11" s="93">
        <f>INDEX('Depr schedule - Actual'!$N$610:$BP$619,MATCH($A11,'Depr schedule - Actual'!$B$610:$B$619,0),MATCH(M$4,'Depr schedule - Actual'!$N$609:$BP$609,0))</f>
        <v>5.5278512011763518E-16</v>
      </c>
      <c r="N11" s="93">
        <f>INDEX('Depr schedule - Actual'!$N$610:$BP$619,MATCH($A11,'Depr schedule - Actual'!$B$610:$B$619,0),MATCH(N$4,'Depr schedule - Actual'!$N$609:$BP$609,0))</f>
        <v>0</v>
      </c>
      <c r="O11" s="93">
        <f>INDEX('Depr schedule - Actual'!$N$610:$BP$619,MATCH($A11,'Depr schedule - Actual'!$B$610:$B$619,0),MATCH(O$4,'Depr schedule - Actual'!$N$609:$BP$609,0))</f>
        <v>0</v>
      </c>
      <c r="P11" s="93">
        <f>INDEX('Depr schedule - Actual'!$N$610:$BP$619,MATCH($A11,'Depr schedule - Actual'!$B$610:$B$619,0),MATCH(P$4,'Depr schedule - Actual'!$N$609:$BP$609,0))</f>
        <v>0</v>
      </c>
      <c r="Q11" s="93">
        <f>INDEX('Depr schedule - Actual'!$N$610:$BP$619,MATCH($A11,'Depr schedule - Actual'!$B$610:$B$619,0),MATCH(Q$4,'Depr schedule - Actual'!$N$609:$BP$609,0))</f>
        <v>0</v>
      </c>
      <c r="R11" s="93">
        <f>INDEX('Depr schedule - Actual'!$N$610:$BP$619,MATCH($A11,'Depr schedule - Actual'!$B$610:$B$619,0),MATCH(R$4,'Depr schedule - Actual'!$N$609:$BP$609,0))</f>
        <v>0</v>
      </c>
      <c r="S11" s="93">
        <f>INDEX('Depr schedule - Actual'!$N$610:$BP$619,MATCH($A11,'Depr schedule - Actual'!$B$610:$B$619,0),MATCH(S$4,'Depr schedule - Actual'!$N$609:$BP$609,0))</f>
        <v>0</v>
      </c>
      <c r="T11" s="93">
        <f>INDEX('Depr schedule - Actual'!$N$610:$BP$619,MATCH($A11,'Depr schedule - Actual'!$B$610:$B$619,0),MATCH(T$4,'Depr schedule - Actual'!$N$609:$BP$609,0))</f>
        <v>0</v>
      </c>
      <c r="U11" s="93">
        <f>INDEX('Depr schedule - Actual'!$N$610:$BP$619,MATCH($A11,'Depr schedule - Actual'!$B$610:$B$619,0),MATCH(U$4,'Depr schedule - Actual'!$N$609:$BP$609,0))</f>
        <v>0</v>
      </c>
      <c r="V11" s="93">
        <f>INDEX('Depr schedule - Actual'!$N$610:$BP$619,MATCH($A11,'Depr schedule - Actual'!$B$610:$B$619,0),MATCH(V$4,'Depr schedule - Actual'!$N$609:$BP$609,0))</f>
        <v>0</v>
      </c>
      <c r="W11" s="93">
        <f>INDEX('Depr schedule - Actual'!$N$610:$BP$619,MATCH($A11,'Depr schedule - Actual'!$B$610:$B$619,0),MATCH(W$4,'Depr schedule - Actual'!$N$609:$BP$609,0))</f>
        <v>0</v>
      </c>
      <c r="X11" s="93">
        <f>INDEX('Depr schedule - Actual'!$N$610:$BP$619,MATCH($A11,'Depr schedule - Actual'!$B$610:$B$619,0),MATCH(X$4,'Depr schedule - Actual'!$N$609:$BP$609,0))</f>
        <v>0</v>
      </c>
      <c r="Y11" s="93">
        <f>INDEX('Depr schedule - Actual'!$N$610:$BP$619,MATCH($A11,'Depr schedule - Actual'!$B$610:$B$619,0),MATCH(Y$4,'Depr schedule - Actual'!$N$609:$BP$609,0))</f>
        <v>0</v>
      </c>
      <c r="Z11" s="93">
        <f>INDEX('Depr schedule - Actual'!$N$610:$BP$619,MATCH($A11,'Depr schedule - Actual'!$B$610:$B$619,0),MATCH(Z$4,'Depr schedule - Actual'!$N$609:$BP$609,0))</f>
        <v>0</v>
      </c>
      <c r="AA11" s="93">
        <f>INDEX('Depr schedule - Actual'!$N$610:$BP$619,MATCH($A11,'Depr schedule - Actual'!$B$610:$B$619,0),MATCH(AA$4,'Depr schedule - Actual'!$N$609:$BP$609,0))</f>
        <v>0</v>
      </c>
      <c r="AB11" s="93">
        <f>INDEX('Depr schedule - Actual'!$N$610:$BP$619,MATCH($A11,'Depr schedule - Actual'!$B$610:$B$619,0),MATCH(AB$4,'Depr schedule - Actual'!$N$609:$BP$609,0))</f>
        <v>0</v>
      </c>
      <c r="AC11" s="93">
        <f>INDEX('Depr schedule - Actual'!$N$610:$BP$619,MATCH($A11,'Depr schedule - Actual'!$B$610:$B$619,0),MATCH(AC$4,'Depr schedule - Actual'!$N$609:$BP$609,0))</f>
        <v>0</v>
      </c>
      <c r="AD11" s="93">
        <f>INDEX('Depr schedule - Actual'!$N$610:$BP$619,MATCH($A11,'Depr schedule - Actual'!$B$610:$B$619,0),MATCH(AD$4,'Depr schedule - Actual'!$N$609:$BP$609,0))</f>
        <v>0</v>
      </c>
      <c r="AE11" s="93">
        <f>INDEX('Depr schedule - Actual'!$N$610:$BP$619,MATCH($A11,'Depr schedule - Actual'!$B$610:$B$619,0),MATCH(AE$4,'Depr schedule - Actual'!$N$609:$BP$609,0))</f>
        <v>0</v>
      </c>
      <c r="AF11" s="93">
        <f>INDEX('Depr schedule - Actual'!$N$610:$BP$619,MATCH($A11,'Depr schedule - Actual'!$B$610:$B$619,0),MATCH(AF$4,'Depr schedule - Actual'!$N$609:$BP$609,0))</f>
        <v>0</v>
      </c>
      <c r="AG11" s="93">
        <f>INDEX('Depr schedule - Actual'!$N$610:$BP$619,MATCH($A11,'Depr schedule - Actual'!$B$610:$B$619,0),MATCH(AG$4,'Depr schedule - Actual'!$N$609:$BP$609,0))</f>
        <v>0</v>
      </c>
      <c r="AH11" s="93">
        <f>INDEX('Depr schedule - Actual'!$N$610:$BP$619,MATCH($A11,'Depr schedule - Actual'!$B$610:$B$619,0),MATCH(AH$4,'Depr schedule - Actual'!$N$609:$BP$609,0))</f>
        <v>0</v>
      </c>
      <c r="AI11" s="93">
        <f>INDEX('Depr schedule - Actual'!$N$610:$BP$619,MATCH($A11,'Depr schedule - Actual'!$B$610:$B$619,0),MATCH(AI$4,'Depr schedule - Actual'!$N$609:$BP$609,0))</f>
        <v>0</v>
      </c>
      <c r="AJ11" s="93">
        <f>INDEX('Depr schedule - Actual'!$N$610:$BP$619,MATCH($A11,'Depr schedule - Actual'!$B$610:$B$619,0),MATCH(AJ$4,'Depr schedule - Actual'!$N$609:$BP$609,0))</f>
        <v>0</v>
      </c>
      <c r="AK11" s="93">
        <f>INDEX('Depr schedule - Actual'!$N$610:$BP$619,MATCH($A11,'Depr schedule - Actual'!$B$610:$B$619,0),MATCH(AK$4,'Depr schedule - Actual'!$N$609:$BP$609,0))</f>
        <v>0</v>
      </c>
      <c r="AL11" s="93">
        <f>INDEX('Depr schedule - Actual'!$N$610:$BP$619,MATCH($A11,'Depr schedule - Actual'!$B$610:$B$619,0),MATCH(AL$4,'Depr schedule - Actual'!$N$609:$BP$609,0))</f>
        <v>0</v>
      </c>
      <c r="AM11" s="93">
        <f>INDEX('Depr schedule - Actual'!$N$610:$BP$619,MATCH($A11,'Depr schedule - Actual'!$B$610:$B$619,0),MATCH(AM$4,'Depr schedule - Actual'!$N$609:$BP$609,0))</f>
        <v>0</v>
      </c>
      <c r="AN11" s="93">
        <f>INDEX('Depr schedule - Actual'!$N$610:$BP$619,MATCH($A11,'Depr schedule - Actual'!$B$610:$B$619,0),MATCH(AN$4,'Depr schedule - Actual'!$N$609:$BP$609,0))</f>
        <v>0</v>
      </c>
      <c r="AO11" s="93">
        <f>INDEX('Depr schedule - Actual'!$N$610:$BP$619,MATCH($A11,'Depr schedule - Actual'!$B$610:$B$619,0),MATCH(AO$4,'Depr schedule - Actual'!$N$609:$BP$609,0))</f>
        <v>0</v>
      </c>
      <c r="AP11" s="93">
        <f>INDEX('Depr schedule - Actual'!$N$610:$BP$619,MATCH($A11,'Depr schedule - Actual'!$B$610:$B$619,0),MATCH(AP$4,'Depr schedule - Actual'!$N$609:$BP$609,0))</f>
        <v>0</v>
      </c>
      <c r="AQ11" s="93">
        <f>INDEX('Depr schedule - Actual'!$N$610:$BP$619,MATCH($A11,'Depr schedule - Actual'!$B$610:$B$619,0),MATCH(AQ$4,'Depr schedule - Actual'!$N$609:$BP$609,0))</f>
        <v>0</v>
      </c>
      <c r="AR11" s="93">
        <f>INDEX('Depr schedule - Actual'!$N$610:$BP$619,MATCH($A11,'Depr schedule - Actual'!$B$610:$B$619,0),MATCH(AR$4,'Depr schedule - Actual'!$N$609:$BP$609,0))</f>
        <v>0</v>
      </c>
      <c r="AS11" s="93">
        <f>INDEX('Depr schedule - Actual'!$N$610:$BP$619,MATCH($A11,'Depr schedule - Actual'!$B$610:$B$619,0),MATCH(AS$4,'Depr schedule - Actual'!$N$609:$BP$609,0))</f>
        <v>0</v>
      </c>
      <c r="AT11" s="93">
        <f>INDEX('Depr schedule - Actual'!$N$610:$BP$619,MATCH($A11,'Depr schedule - Actual'!$B$610:$B$619,0),MATCH(AT$4,'Depr schedule - Actual'!$N$609:$BP$609,0))</f>
        <v>0</v>
      </c>
      <c r="AU11" s="93">
        <f>INDEX('Depr schedule - Actual'!$N$610:$BP$619,MATCH($A11,'Depr schedule - Actual'!$B$610:$B$619,0),MATCH(AU$4,'Depr schedule - Actual'!$N$609:$BP$609,0))</f>
        <v>0</v>
      </c>
      <c r="AV11" s="93">
        <f>INDEX('Depr schedule - Actual'!$N$610:$BP$619,MATCH($A11,'Depr schedule - Actual'!$B$610:$B$619,0),MATCH(AV$4,'Depr schedule - Actual'!$N$609:$BP$609,0))</f>
        <v>0</v>
      </c>
      <c r="AW11" s="93">
        <f>INDEX('Depr schedule - Actual'!$N$610:$BP$619,MATCH($A11,'Depr schedule - Actual'!$B$610:$B$619,0),MATCH(AW$4,'Depr schedule - Actual'!$N$609:$BP$609,0))</f>
        <v>0</v>
      </c>
      <c r="AX11" s="93">
        <f>INDEX('Depr schedule - Actual'!$N$610:$BP$619,MATCH($A11,'Depr schedule - Actual'!$B$610:$B$619,0),MATCH(AX$4,'Depr schedule - Actual'!$N$609:$BP$609,0))</f>
        <v>0</v>
      </c>
      <c r="AY11" s="93">
        <f>INDEX('Depr schedule - Actual'!$N$610:$BP$619,MATCH($A11,'Depr schedule - Actual'!$B$610:$B$619,0),MATCH(AY$4,'Depr schedule - Actual'!$N$609:$BP$609,0))</f>
        <v>0</v>
      </c>
      <c r="AZ11" s="93">
        <f>INDEX('Depr schedule - Actual'!$N$610:$BP$619,MATCH($A11,'Depr schedule - Actual'!$B$610:$B$619,0),MATCH(AZ$4,'Depr schedule - Actual'!$N$609:$BP$609,0))</f>
        <v>0</v>
      </c>
      <c r="BA11" s="93">
        <f>INDEX('Depr schedule - Actual'!$N$610:$BP$619,MATCH($A11,'Depr schedule - Actual'!$B$610:$B$619,0),MATCH(BA$4,'Depr schedule - Actual'!$N$609:$BP$609,0))</f>
        <v>0</v>
      </c>
      <c r="BB11" s="93">
        <f>INDEX('Depr schedule - Actual'!$N$610:$BP$619,MATCH($A11,'Depr schedule - Actual'!$B$610:$B$619,0),MATCH(BB$4,'Depr schedule - Actual'!$N$609:$BP$609,0))</f>
        <v>0</v>
      </c>
      <c r="BC11" s="93">
        <f>INDEX('Depr schedule - Actual'!$N$610:$BP$619,MATCH($A11,'Depr schedule - Actual'!$B$610:$B$619,0),MATCH(BC$4,'Depr schedule - Actual'!$N$609:$BP$609,0))</f>
        <v>0</v>
      </c>
      <c r="BD11" s="93">
        <f>INDEX('Depr schedule - Actual'!$N$610:$BP$619,MATCH($A11,'Depr schedule - Actual'!$B$610:$B$619,0),MATCH(BD$4,'Depr schedule - Actual'!$N$609:$BP$609,0))</f>
        <v>0</v>
      </c>
      <c r="BE11" s="93">
        <f>INDEX('Depr schedule - Actual'!$N$610:$BP$619,MATCH($A11,'Depr schedule - Actual'!$B$610:$B$619,0),MATCH(BE$4,'Depr schedule - Actual'!$N$609:$BP$609,0))</f>
        <v>0</v>
      </c>
      <c r="BF11" s="93">
        <f>INDEX('Depr schedule - Actual'!$N$610:$BP$619,MATCH($A11,'Depr schedule - Actual'!$B$610:$B$619,0),MATCH(BF$4,'Depr schedule - Actual'!$N$609:$BP$609,0))</f>
        <v>0</v>
      </c>
      <c r="BG11" s="93">
        <f>INDEX('Depr schedule - Actual'!$N$610:$BP$619,MATCH($A11,'Depr schedule - Actual'!$B$610:$B$619,0),MATCH(BG$4,'Depr schedule - Actual'!$N$609:$BP$609,0))</f>
        <v>0</v>
      </c>
      <c r="BH11" s="93">
        <f>INDEX('Depr schedule - Actual'!$N$610:$BP$619,MATCH($A11,'Depr schedule - Actual'!$B$610:$B$619,0),MATCH(BH$4,'Depr schedule - Actual'!$N$609:$BP$609,0))</f>
        <v>0</v>
      </c>
      <c r="BI11" s="93">
        <f>INDEX('Depr schedule - Actual'!$N$610:$BQ$619,MATCH($A11,'Depr schedule - Actual'!$B$610:$B$619,0),MATCH(BI$4,'Depr schedule - Actual'!$N$609:$BQ$609,0))</f>
        <v>0</v>
      </c>
      <c r="BJ11" s="93">
        <f>INDEX('Depr schedule - Actual'!$N$610:$BQ$619,MATCH($A11,'Depr schedule - Actual'!$B$610:$B$619,0),MATCH(BJ$4,'Depr schedule - Actual'!$N$609:$BQ$609,0))</f>
        <v>0</v>
      </c>
      <c r="BK11" s="93"/>
      <c r="BL11" s="93"/>
      <c r="BM11" s="93"/>
      <c r="BN11" s="93"/>
      <c r="BO11" s="93"/>
      <c r="BP11" s="93"/>
      <c r="BQ11" s="93"/>
      <c r="BR11" s="96"/>
      <c r="BS11" s="96"/>
      <c r="BT11" s="96"/>
      <c r="BU11" s="96"/>
      <c r="BV11" s="96"/>
    </row>
    <row r="12" spans="1:75" ht="15">
      <c r="A12" s="4" t="s">
        <v>135</v>
      </c>
      <c r="B12" s="102">
        <v>7</v>
      </c>
      <c r="C12" s="97">
        <f>IF(F12=0,0,D12/F12)</f>
        <v>0</v>
      </c>
      <c r="D12" s="184">
        <f>IF(B12="n/a",0,E12-F12)</f>
        <v>0</v>
      </c>
      <c r="E12" s="307">
        <f>'Opening RAB 2020'!M149</f>
        <v>0</v>
      </c>
      <c r="F12" s="186">
        <f t="shared" si="1"/>
        <v>0</v>
      </c>
      <c r="G12" s="92"/>
      <c r="H12" s="93">
        <f>INDEX('Depr schedule - Actual'!$N$610:$BP$619,MATCH($A12,'Depr schedule - Actual'!$B$610:$B$619,0),MATCH(H$4,'Depr schedule - Actual'!$N$609:$BP$609,0))</f>
        <v>0</v>
      </c>
      <c r="I12" s="93">
        <f>INDEX('Depr schedule - Actual'!$N$610:$BP$619,MATCH($A12,'Depr schedule - Actual'!$B$610:$B$619,0),MATCH(I$4,'Depr schedule - Actual'!$N$609:$BP$609,0))</f>
        <v>0</v>
      </c>
      <c r="J12" s="93">
        <f>INDEX('Depr schedule - Actual'!$N$610:$BP$619,MATCH($A12,'Depr schedule - Actual'!$B$610:$B$619,0),MATCH(J$4,'Depr schedule - Actual'!$N$609:$BP$609,0))</f>
        <v>0</v>
      </c>
      <c r="K12" s="93">
        <f>INDEX('Depr schedule - Actual'!$N$610:$BP$619,MATCH($A12,'Depr schedule - Actual'!$B$610:$B$619,0),MATCH(K$4,'Depr schedule - Actual'!$N$609:$BP$609,0))</f>
        <v>0</v>
      </c>
      <c r="L12" s="93">
        <f>INDEX('Depr schedule - Actual'!$N$610:$BP$619,MATCH($A12,'Depr schedule - Actual'!$B$610:$B$619,0),MATCH(L$4,'Depr schedule - Actual'!$N$609:$BP$609,0))</f>
        <v>0</v>
      </c>
      <c r="M12" s="93">
        <f>INDEX('Depr schedule - Actual'!$N$610:$BP$619,MATCH($A12,'Depr schedule - Actual'!$B$610:$B$619,0),MATCH(M$4,'Depr schedule - Actual'!$N$609:$BP$609,0))</f>
        <v>0</v>
      </c>
      <c r="N12" s="93">
        <f>INDEX('Depr schedule - Actual'!$N$610:$BP$619,MATCH($A12,'Depr schedule - Actual'!$B$610:$B$619,0),MATCH(N$4,'Depr schedule - Actual'!$N$609:$BP$609,0))</f>
        <v>0</v>
      </c>
      <c r="O12" s="93">
        <f>INDEX('Depr schedule - Actual'!$N$610:$BP$619,MATCH($A12,'Depr schedule - Actual'!$B$610:$B$619,0),MATCH(O$4,'Depr schedule - Actual'!$N$609:$BP$609,0))</f>
        <v>0</v>
      </c>
      <c r="P12" s="93">
        <f>INDEX('Depr schedule - Actual'!$N$610:$BP$619,MATCH($A12,'Depr schedule - Actual'!$B$610:$B$619,0),MATCH(P$4,'Depr schedule - Actual'!$N$609:$BP$609,0))</f>
        <v>0</v>
      </c>
      <c r="Q12" s="93">
        <f>INDEX('Depr schedule - Actual'!$N$610:$BP$619,MATCH($A12,'Depr schedule - Actual'!$B$610:$B$619,0),MATCH(Q$4,'Depr schedule - Actual'!$N$609:$BP$609,0))</f>
        <v>0</v>
      </c>
      <c r="R12" s="93">
        <f>INDEX('Depr schedule - Actual'!$N$610:$BP$619,MATCH($A12,'Depr schedule - Actual'!$B$610:$B$619,0),MATCH(R$4,'Depr schedule - Actual'!$N$609:$BP$609,0))</f>
        <v>0</v>
      </c>
      <c r="S12" s="93">
        <f>INDEX('Depr schedule - Actual'!$N$610:$BP$619,MATCH($A12,'Depr schedule - Actual'!$B$610:$B$619,0),MATCH(S$4,'Depr schedule - Actual'!$N$609:$BP$609,0))</f>
        <v>0</v>
      </c>
      <c r="T12" s="93">
        <f>INDEX('Depr schedule - Actual'!$N$610:$BP$619,MATCH($A12,'Depr schedule - Actual'!$B$610:$B$619,0),MATCH(T$4,'Depr schedule - Actual'!$N$609:$BP$609,0))</f>
        <v>0</v>
      </c>
      <c r="U12" s="93">
        <f>INDEX('Depr schedule - Actual'!$N$610:$BP$619,MATCH($A12,'Depr schedule - Actual'!$B$610:$B$619,0),MATCH(U$4,'Depr schedule - Actual'!$N$609:$BP$609,0))</f>
        <v>0</v>
      </c>
      <c r="V12" s="93">
        <f>INDEX('Depr schedule - Actual'!$N$610:$BP$619,MATCH($A12,'Depr schedule - Actual'!$B$610:$B$619,0),MATCH(V$4,'Depr schedule - Actual'!$N$609:$BP$609,0))</f>
        <v>0</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6"/>
      <c r="BS12" s="96"/>
      <c r="BT12" s="96"/>
      <c r="BU12" s="96"/>
      <c r="BV12" s="96"/>
    </row>
    <row r="13" spans="1:75" ht="15">
      <c r="A13" s="4" t="s">
        <v>83</v>
      </c>
      <c r="B13" s="187" t="s">
        <v>80</v>
      </c>
      <c r="C13" s="97">
        <f t="shared" si="2"/>
        <v>0</v>
      </c>
      <c r="D13" s="184">
        <f t="shared" si="3"/>
        <v>0</v>
      </c>
      <c r="E13" s="307">
        <f>'Opening RAB 2020'!M150</f>
        <v>8.0115282257194109E-2</v>
      </c>
      <c r="F13" s="186">
        <f t="shared" si="1"/>
        <v>0</v>
      </c>
      <c r="G13" s="92"/>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6"/>
      <c r="BS13" s="96"/>
      <c r="BT13" s="96"/>
      <c r="BU13" s="96"/>
      <c r="BV13" s="96"/>
    </row>
    <row r="14" spans="1:75" ht="15">
      <c r="A14" s="256" t="s">
        <v>183</v>
      </c>
      <c r="B14" s="102"/>
      <c r="C14" s="97">
        <f t="shared" ref="C14" si="4">IF(F14=0,0,D14/F14)</f>
        <v>0</v>
      </c>
      <c r="D14" s="184">
        <f t="shared" ref="D14" si="5">IF(B14="n/a",0,E14-F14)</f>
        <v>0</v>
      </c>
      <c r="E14" s="301">
        <v>33.501246106362565</v>
      </c>
      <c r="F14" s="186">
        <f>SUM(H14:BV14)</f>
        <v>33.501246106362565</v>
      </c>
      <c r="G14" s="92"/>
      <c r="H14" s="259">
        <f>H71</f>
        <v>4.0949994545462696</v>
      </c>
      <c r="I14" s="259">
        <f t="shared" ref="I14:BJ14" si="6">I71</f>
        <v>4.0949994545462696</v>
      </c>
      <c r="J14" s="259">
        <f t="shared" si="6"/>
        <v>4.0949994545462696</v>
      </c>
      <c r="K14" s="259">
        <f t="shared" si="6"/>
        <v>4.0949994545462696</v>
      </c>
      <c r="L14" s="259">
        <f t="shared" si="6"/>
        <v>4.0949994545462696</v>
      </c>
      <c r="M14" s="259">
        <f t="shared" si="6"/>
        <v>4.0949994545462696</v>
      </c>
      <c r="N14" s="259">
        <f t="shared" si="6"/>
        <v>4.0949994545462696</v>
      </c>
      <c r="O14" s="259">
        <f t="shared" si="6"/>
        <v>4.0949994545462696</v>
      </c>
      <c r="P14" s="259">
        <f t="shared" si="6"/>
        <v>0.74125046999240851</v>
      </c>
      <c r="Q14" s="259">
        <f t="shared" si="6"/>
        <v>0</v>
      </c>
      <c r="R14" s="259">
        <f t="shared" si="6"/>
        <v>0</v>
      </c>
      <c r="S14" s="259">
        <f t="shared" si="6"/>
        <v>0</v>
      </c>
      <c r="T14" s="259">
        <f t="shared" si="6"/>
        <v>0</v>
      </c>
      <c r="U14" s="259">
        <f t="shared" si="6"/>
        <v>0</v>
      </c>
      <c r="V14" s="259">
        <f t="shared" si="6"/>
        <v>0</v>
      </c>
      <c r="W14" s="259">
        <f t="shared" si="6"/>
        <v>0</v>
      </c>
      <c r="X14" s="259">
        <f t="shared" si="6"/>
        <v>0</v>
      </c>
      <c r="Y14" s="259">
        <f t="shared" si="6"/>
        <v>0</v>
      </c>
      <c r="Z14" s="259">
        <f t="shared" si="6"/>
        <v>0</v>
      </c>
      <c r="AA14" s="259">
        <f t="shared" si="6"/>
        <v>0</v>
      </c>
      <c r="AB14" s="259">
        <f t="shared" si="6"/>
        <v>0</v>
      </c>
      <c r="AC14" s="259">
        <f t="shared" si="6"/>
        <v>0</v>
      </c>
      <c r="AD14" s="259">
        <f t="shared" si="6"/>
        <v>0</v>
      </c>
      <c r="AE14" s="259">
        <f t="shared" si="6"/>
        <v>0</v>
      </c>
      <c r="AF14" s="259">
        <f t="shared" si="6"/>
        <v>0</v>
      </c>
      <c r="AG14" s="259">
        <f t="shared" si="6"/>
        <v>0</v>
      </c>
      <c r="AH14" s="259">
        <f t="shared" si="6"/>
        <v>0</v>
      </c>
      <c r="AI14" s="259">
        <f t="shared" si="6"/>
        <v>0</v>
      </c>
      <c r="AJ14" s="259">
        <f t="shared" si="6"/>
        <v>0</v>
      </c>
      <c r="AK14" s="259">
        <f t="shared" si="6"/>
        <v>0</v>
      </c>
      <c r="AL14" s="259">
        <f t="shared" si="6"/>
        <v>0</v>
      </c>
      <c r="AM14" s="259">
        <f t="shared" si="6"/>
        <v>0</v>
      </c>
      <c r="AN14" s="259">
        <f t="shared" si="6"/>
        <v>0</v>
      </c>
      <c r="AO14" s="259">
        <f t="shared" si="6"/>
        <v>0</v>
      </c>
      <c r="AP14" s="259">
        <f t="shared" si="6"/>
        <v>0</v>
      </c>
      <c r="AQ14" s="259">
        <f t="shared" si="6"/>
        <v>0</v>
      </c>
      <c r="AR14" s="259">
        <f t="shared" si="6"/>
        <v>0</v>
      </c>
      <c r="AS14" s="259">
        <f t="shared" si="6"/>
        <v>0</v>
      </c>
      <c r="AT14" s="259">
        <f t="shared" si="6"/>
        <v>0</v>
      </c>
      <c r="AU14" s="259">
        <f t="shared" si="6"/>
        <v>0</v>
      </c>
      <c r="AV14" s="259">
        <f t="shared" si="6"/>
        <v>0</v>
      </c>
      <c r="AW14" s="259">
        <f t="shared" si="6"/>
        <v>0</v>
      </c>
      <c r="AX14" s="259">
        <f t="shared" si="6"/>
        <v>0</v>
      </c>
      <c r="AY14" s="259">
        <f t="shared" si="6"/>
        <v>0</v>
      </c>
      <c r="AZ14" s="259">
        <f t="shared" si="6"/>
        <v>0</v>
      </c>
      <c r="BA14" s="259">
        <f t="shared" si="6"/>
        <v>0</v>
      </c>
      <c r="BB14" s="259">
        <f t="shared" si="6"/>
        <v>0</v>
      </c>
      <c r="BC14" s="259">
        <f t="shared" si="6"/>
        <v>0</v>
      </c>
      <c r="BD14" s="259">
        <f t="shared" si="6"/>
        <v>0</v>
      </c>
      <c r="BE14" s="259">
        <f t="shared" si="6"/>
        <v>0</v>
      </c>
      <c r="BF14" s="259">
        <f t="shared" si="6"/>
        <v>0</v>
      </c>
      <c r="BG14" s="259">
        <f t="shared" si="6"/>
        <v>0</v>
      </c>
      <c r="BH14" s="259">
        <f t="shared" si="6"/>
        <v>0</v>
      </c>
      <c r="BI14" s="259">
        <f t="shared" si="6"/>
        <v>0</v>
      </c>
      <c r="BJ14" s="259">
        <f t="shared" si="6"/>
        <v>0</v>
      </c>
      <c r="BK14" s="93"/>
      <c r="BL14" s="93"/>
      <c r="BM14" s="93"/>
      <c r="BN14" s="93"/>
      <c r="BO14" s="93"/>
      <c r="BP14" s="93"/>
      <c r="BQ14" s="93"/>
      <c r="BR14" s="96"/>
      <c r="BS14" s="96"/>
      <c r="BT14" s="96"/>
      <c r="BU14" s="96"/>
      <c r="BV14" s="96"/>
    </row>
    <row r="15" spans="1:75" ht="15">
      <c r="A15" s="256" t="s">
        <v>184</v>
      </c>
      <c r="B15" s="102"/>
      <c r="C15" s="97">
        <f t="shared" ref="C15" si="7">IF(F15=0,0,D15/F15)</f>
        <v>0</v>
      </c>
      <c r="D15" s="184">
        <f t="shared" ref="D15" si="8">IF(B15="n/a",0,E15-F15)</f>
        <v>0</v>
      </c>
      <c r="E15" s="299">
        <v>0.34344512736984195</v>
      </c>
      <c r="F15" s="186">
        <f>SUM(H15:BV15)</f>
        <v>0.34344512736984195</v>
      </c>
      <c r="G15" s="92"/>
      <c r="H15" s="259">
        <f>H72</f>
        <v>1.8515711498485445E-2</v>
      </c>
      <c r="I15" s="259">
        <f t="shared" ref="I15:BJ15" si="9">I72</f>
        <v>1.8515711498485445E-2</v>
      </c>
      <c r="J15" s="259">
        <f t="shared" si="9"/>
        <v>1.8515711498485445E-2</v>
      </c>
      <c r="K15" s="259">
        <f t="shared" si="9"/>
        <v>1.8515711498485445E-2</v>
      </c>
      <c r="L15" s="259">
        <f t="shared" si="9"/>
        <v>1.8515711498485445E-2</v>
      </c>
      <c r="M15" s="259">
        <f t="shared" si="9"/>
        <v>1.8515711498485445E-2</v>
      </c>
      <c r="N15" s="259">
        <f t="shared" si="9"/>
        <v>1.8515711498485445E-2</v>
      </c>
      <c r="O15" s="259">
        <f t="shared" si="9"/>
        <v>1.8515711498485445E-2</v>
      </c>
      <c r="P15" s="259">
        <f t="shared" si="9"/>
        <v>1.8515711498485445E-2</v>
      </c>
      <c r="Q15" s="259">
        <f t="shared" si="9"/>
        <v>1.8515711498485445E-2</v>
      </c>
      <c r="R15" s="259">
        <f t="shared" si="9"/>
        <v>1.8515711498485445E-2</v>
      </c>
      <c r="S15" s="259">
        <f t="shared" si="9"/>
        <v>1.8515711498485445E-2</v>
      </c>
      <c r="T15" s="259">
        <f t="shared" si="9"/>
        <v>1.8515711498485445E-2</v>
      </c>
      <c r="U15" s="259">
        <f t="shared" si="9"/>
        <v>1.8515711498485445E-2</v>
      </c>
      <c r="V15" s="259">
        <f t="shared" si="9"/>
        <v>1.8515711498485445E-2</v>
      </c>
      <c r="W15" s="259">
        <f t="shared" si="9"/>
        <v>1.8515711498485445E-2</v>
      </c>
      <c r="X15" s="259">
        <f t="shared" si="9"/>
        <v>1.8515711498485445E-2</v>
      </c>
      <c r="Y15" s="259">
        <f t="shared" si="9"/>
        <v>1.8515711498485445E-2</v>
      </c>
      <c r="Z15" s="259">
        <f t="shared" si="9"/>
        <v>1.0162320397103908E-2</v>
      </c>
      <c r="AA15" s="259">
        <f t="shared" si="9"/>
        <v>0</v>
      </c>
      <c r="AB15" s="259">
        <f t="shared" si="9"/>
        <v>0</v>
      </c>
      <c r="AC15" s="259">
        <f t="shared" si="9"/>
        <v>0</v>
      </c>
      <c r="AD15" s="259">
        <f t="shared" si="9"/>
        <v>0</v>
      </c>
      <c r="AE15" s="259">
        <f t="shared" si="9"/>
        <v>0</v>
      </c>
      <c r="AF15" s="259">
        <f t="shared" si="9"/>
        <v>0</v>
      </c>
      <c r="AG15" s="259">
        <f t="shared" si="9"/>
        <v>0</v>
      </c>
      <c r="AH15" s="259">
        <f t="shared" si="9"/>
        <v>0</v>
      </c>
      <c r="AI15" s="259">
        <f t="shared" si="9"/>
        <v>0</v>
      </c>
      <c r="AJ15" s="259">
        <f t="shared" si="9"/>
        <v>0</v>
      </c>
      <c r="AK15" s="259">
        <f t="shared" si="9"/>
        <v>0</v>
      </c>
      <c r="AL15" s="259">
        <f t="shared" si="9"/>
        <v>0</v>
      </c>
      <c r="AM15" s="259">
        <f t="shared" si="9"/>
        <v>0</v>
      </c>
      <c r="AN15" s="259">
        <f t="shared" si="9"/>
        <v>0</v>
      </c>
      <c r="AO15" s="259">
        <f t="shared" si="9"/>
        <v>0</v>
      </c>
      <c r="AP15" s="259">
        <f t="shared" si="9"/>
        <v>0</v>
      </c>
      <c r="AQ15" s="259">
        <f t="shared" si="9"/>
        <v>0</v>
      </c>
      <c r="AR15" s="259">
        <f t="shared" si="9"/>
        <v>0</v>
      </c>
      <c r="AS15" s="259">
        <f t="shared" si="9"/>
        <v>0</v>
      </c>
      <c r="AT15" s="259">
        <f t="shared" si="9"/>
        <v>0</v>
      </c>
      <c r="AU15" s="259">
        <f t="shared" si="9"/>
        <v>0</v>
      </c>
      <c r="AV15" s="259">
        <f t="shared" si="9"/>
        <v>0</v>
      </c>
      <c r="AW15" s="259">
        <f t="shared" si="9"/>
        <v>0</v>
      </c>
      <c r="AX15" s="259">
        <f t="shared" si="9"/>
        <v>0</v>
      </c>
      <c r="AY15" s="259">
        <f t="shared" si="9"/>
        <v>0</v>
      </c>
      <c r="AZ15" s="259">
        <f t="shared" si="9"/>
        <v>0</v>
      </c>
      <c r="BA15" s="259">
        <f t="shared" si="9"/>
        <v>0</v>
      </c>
      <c r="BB15" s="259">
        <f t="shared" si="9"/>
        <v>0</v>
      </c>
      <c r="BC15" s="259">
        <f t="shared" si="9"/>
        <v>0</v>
      </c>
      <c r="BD15" s="259">
        <f t="shared" si="9"/>
        <v>0</v>
      </c>
      <c r="BE15" s="259">
        <f t="shared" si="9"/>
        <v>0</v>
      </c>
      <c r="BF15" s="259">
        <f t="shared" si="9"/>
        <v>0</v>
      </c>
      <c r="BG15" s="259">
        <f t="shared" si="9"/>
        <v>0</v>
      </c>
      <c r="BH15" s="259">
        <f t="shared" si="9"/>
        <v>0</v>
      </c>
      <c r="BI15" s="259">
        <f t="shared" si="9"/>
        <v>0</v>
      </c>
      <c r="BJ15" s="259">
        <f t="shared" si="9"/>
        <v>0</v>
      </c>
      <c r="BK15" s="93"/>
      <c r="BL15" s="93"/>
      <c r="BM15" s="93"/>
      <c r="BN15" s="93"/>
      <c r="BO15" s="93"/>
      <c r="BP15" s="93"/>
      <c r="BQ15" s="93"/>
      <c r="BR15" s="96"/>
      <c r="BS15" s="96"/>
      <c r="BT15" s="96"/>
      <c r="BU15" s="96"/>
      <c r="BV15" s="96"/>
    </row>
    <row r="16" spans="1:75" ht="15">
      <c r="A16" s="256" t="s">
        <v>185</v>
      </c>
      <c r="B16" s="102"/>
      <c r="C16" s="97">
        <f>IF(F16=0,0,D16/F16)</f>
        <v>0</v>
      </c>
      <c r="D16" s="184">
        <f t="shared" ref="D16" si="10">IF(B16="n/a",0,E16-F16)</f>
        <v>0</v>
      </c>
      <c r="E16" s="299">
        <v>0.16280327137857523</v>
      </c>
      <c r="F16" s="186">
        <f>SUM(H16:BV16)</f>
        <v>0.16280327137857523</v>
      </c>
      <c r="G16" s="257"/>
      <c r="H16" s="259">
        <f>H73</f>
        <v>2.0350408922321903E-2</v>
      </c>
      <c r="I16" s="259">
        <f t="shared" ref="I16:BJ16" si="11">I73</f>
        <v>2.0350408922321903E-2</v>
      </c>
      <c r="J16" s="259">
        <f t="shared" si="11"/>
        <v>2.0350408922321903E-2</v>
      </c>
      <c r="K16" s="259">
        <f t="shared" si="11"/>
        <v>2.0350408922321903E-2</v>
      </c>
      <c r="L16" s="259">
        <f t="shared" si="11"/>
        <v>2.0350408922321903E-2</v>
      </c>
      <c r="M16" s="259">
        <f t="shared" si="11"/>
        <v>2.0350408922321903E-2</v>
      </c>
      <c r="N16" s="259">
        <f t="shared" si="11"/>
        <v>2.0350408922321903E-2</v>
      </c>
      <c r="O16" s="259">
        <f t="shared" si="11"/>
        <v>2.0350408922321903E-2</v>
      </c>
      <c r="P16" s="259">
        <f t="shared" si="11"/>
        <v>0</v>
      </c>
      <c r="Q16" s="259">
        <f t="shared" si="11"/>
        <v>0</v>
      </c>
      <c r="R16" s="259">
        <f t="shared" si="11"/>
        <v>0</v>
      </c>
      <c r="S16" s="259">
        <f t="shared" si="11"/>
        <v>0</v>
      </c>
      <c r="T16" s="259">
        <f t="shared" si="11"/>
        <v>0</v>
      </c>
      <c r="U16" s="259">
        <f t="shared" si="11"/>
        <v>0</v>
      </c>
      <c r="V16" s="259">
        <f t="shared" si="11"/>
        <v>0</v>
      </c>
      <c r="W16" s="259">
        <f t="shared" si="11"/>
        <v>0</v>
      </c>
      <c r="X16" s="259">
        <f t="shared" si="11"/>
        <v>0</v>
      </c>
      <c r="Y16" s="259">
        <f t="shared" si="11"/>
        <v>0</v>
      </c>
      <c r="Z16" s="259">
        <f t="shared" si="11"/>
        <v>0</v>
      </c>
      <c r="AA16" s="259">
        <f t="shared" si="11"/>
        <v>0</v>
      </c>
      <c r="AB16" s="259">
        <f t="shared" si="11"/>
        <v>0</v>
      </c>
      <c r="AC16" s="259">
        <f t="shared" si="11"/>
        <v>0</v>
      </c>
      <c r="AD16" s="259">
        <f t="shared" si="11"/>
        <v>0</v>
      </c>
      <c r="AE16" s="259">
        <f t="shared" si="11"/>
        <v>0</v>
      </c>
      <c r="AF16" s="259">
        <f t="shared" si="11"/>
        <v>0</v>
      </c>
      <c r="AG16" s="259">
        <f t="shared" si="11"/>
        <v>0</v>
      </c>
      <c r="AH16" s="259">
        <f t="shared" si="11"/>
        <v>0</v>
      </c>
      <c r="AI16" s="259">
        <f t="shared" si="11"/>
        <v>0</v>
      </c>
      <c r="AJ16" s="259">
        <f t="shared" si="11"/>
        <v>0</v>
      </c>
      <c r="AK16" s="259">
        <f t="shared" si="11"/>
        <v>0</v>
      </c>
      <c r="AL16" s="259">
        <f t="shared" si="11"/>
        <v>0</v>
      </c>
      <c r="AM16" s="259">
        <f t="shared" si="11"/>
        <v>0</v>
      </c>
      <c r="AN16" s="259">
        <f t="shared" si="11"/>
        <v>0</v>
      </c>
      <c r="AO16" s="259">
        <f t="shared" si="11"/>
        <v>0</v>
      </c>
      <c r="AP16" s="259">
        <f t="shared" si="11"/>
        <v>0</v>
      </c>
      <c r="AQ16" s="259">
        <f t="shared" si="11"/>
        <v>0</v>
      </c>
      <c r="AR16" s="259">
        <f t="shared" si="11"/>
        <v>0</v>
      </c>
      <c r="AS16" s="259">
        <f t="shared" si="11"/>
        <v>0</v>
      </c>
      <c r="AT16" s="259">
        <f t="shared" si="11"/>
        <v>0</v>
      </c>
      <c r="AU16" s="259">
        <f t="shared" si="11"/>
        <v>0</v>
      </c>
      <c r="AV16" s="259">
        <f t="shared" si="11"/>
        <v>0</v>
      </c>
      <c r="AW16" s="259">
        <f t="shared" si="11"/>
        <v>0</v>
      </c>
      <c r="AX16" s="259">
        <f t="shared" si="11"/>
        <v>0</v>
      </c>
      <c r="AY16" s="259">
        <f t="shared" si="11"/>
        <v>0</v>
      </c>
      <c r="AZ16" s="259">
        <f t="shared" si="11"/>
        <v>0</v>
      </c>
      <c r="BA16" s="259">
        <f t="shared" si="11"/>
        <v>0</v>
      </c>
      <c r="BB16" s="259">
        <f t="shared" si="11"/>
        <v>0</v>
      </c>
      <c r="BC16" s="259">
        <f t="shared" si="11"/>
        <v>0</v>
      </c>
      <c r="BD16" s="259">
        <f t="shared" si="11"/>
        <v>0</v>
      </c>
      <c r="BE16" s="259">
        <f t="shared" si="11"/>
        <v>0</v>
      </c>
      <c r="BF16" s="259">
        <f t="shared" si="11"/>
        <v>0</v>
      </c>
      <c r="BG16" s="259">
        <f t="shared" si="11"/>
        <v>0</v>
      </c>
      <c r="BH16" s="259">
        <f t="shared" si="11"/>
        <v>0</v>
      </c>
      <c r="BI16" s="259">
        <f t="shared" si="11"/>
        <v>0</v>
      </c>
      <c r="BJ16" s="259">
        <f t="shared" si="11"/>
        <v>0</v>
      </c>
      <c r="BK16" s="93"/>
      <c r="BL16" s="93"/>
      <c r="BM16" s="93"/>
      <c r="BN16" s="93"/>
      <c r="BO16" s="93"/>
      <c r="BP16" s="93"/>
      <c r="BQ16" s="93"/>
      <c r="BR16" s="96"/>
      <c r="BS16" s="96"/>
      <c r="BT16" s="96"/>
      <c r="BU16" s="96"/>
      <c r="BV16" s="96"/>
    </row>
    <row r="17" spans="1:74" ht="15">
      <c r="A17" s="4" t="s">
        <v>13</v>
      </c>
      <c r="B17" s="102"/>
      <c r="C17" s="97">
        <f t="shared" si="2"/>
        <v>6.5142179389571002E-16</v>
      </c>
      <c r="D17" s="184">
        <f t="shared" si="3"/>
        <v>8.8817841970012523E-15</v>
      </c>
      <c r="E17" s="307">
        <f>'Opening RAB 2020'!O152</f>
        <v>13.634459700657782</v>
      </c>
      <c r="F17" s="186">
        <f t="shared" si="1"/>
        <v>13.634459700657773</v>
      </c>
      <c r="G17" s="92"/>
      <c r="H17" s="169">
        <f>INDEX('Depr schedule - Actual'!$N$610:$BP$619,MATCH($A17,'Depr schedule - Actual'!$B$610:$B$619,0),MATCH(H$4,'Depr schedule - Actual'!$N$609:$BP$609,0))</f>
        <v>0.31686385437666981</v>
      </c>
      <c r="I17" s="93">
        <f>INDEX('Depr schedule - Actual'!$N$610:$BP$619,MATCH($A17,'Depr schedule - Actual'!$B$610:$B$619,0),MATCH(I$4,'Depr schedule - Actual'!$N$609:$BP$609,0))</f>
        <v>0.31686385437666981</v>
      </c>
      <c r="J17" s="93">
        <f>INDEX('Depr schedule - Actual'!$N$610:$BP$619,MATCH($A17,'Depr schedule - Actual'!$B$610:$B$619,0),MATCH(J$4,'Depr schedule - Actual'!$N$609:$BP$609,0))</f>
        <v>0.31686385437666981</v>
      </c>
      <c r="K17" s="93">
        <f>INDEX('Depr schedule - Actual'!$N$610:$BP$619,MATCH($A17,'Depr schedule - Actual'!$B$610:$B$619,0),MATCH(K$4,'Depr schedule - Actual'!$N$609:$BP$609,0))</f>
        <v>0.31686385437666981</v>
      </c>
      <c r="L17" s="93">
        <f>INDEX('Depr schedule - Actual'!$N$610:$BP$619,MATCH($A17,'Depr schedule - Actual'!$B$610:$B$619,0),MATCH(L$4,'Depr schedule - Actual'!$N$609:$BP$609,0))</f>
        <v>0.31686385437666981</v>
      </c>
      <c r="M17" s="93">
        <f>INDEX('Depr schedule - Actual'!$N$610:$BP$619,MATCH($A17,'Depr schedule - Actual'!$B$610:$B$619,0),MATCH(M$4,'Depr schedule - Actual'!$N$609:$BP$609,0))</f>
        <v>0.31686385437666981</v>
      </c>
      <c r="N17" s="93">
        <f>INDEX('Depr schedule - Actual'!$N$610:$BP$619,MATCH($A17,'Depr schedule - Actual'!$B$610:$B$619,0),MATCH(N$4,'Depr schedule - Actual'!$N$609:$BP$609,0))</f>
        <v>0.31686385437666981</v>
      </c>
      <c r="O17" s="93">
        <f>INDEX('Depr schedule - Actual'!$N$610:$BP$619,MATCH($A17,'Depr schedule - Actual'!$B$610:$B$619,0),MATCH(O$4,'Depr schedule - Actual'!$N$609:$BP$609,0))</f>
        <v>0.31686385437666981</v>
      </c>
      <c r="P17" s="93">
        <f>INDEX('Depr schedule - Actual'!$N$610:$BP$619,MATCH($A17,'Depr schedule - Actual'!$B$610:$B$619,0),MATCH(P$4,'Depr schedule - Actual'!$N$609:$BP$609,0))</f>
        <v>0.31686385437666981</v>
      </c>
      <c r="Q17" s="93">
        <f>INDEX('Depr schedule - Actual'!$N$610:$BP$619,MATCH($A17,'Depr schedule - Actual'!$B$610:$B$619,0),MATCH(Q$4,'Depr schedule - Actual'!$N$609:$BP$609,0))</f>
        <v>0.31686385437666981</v>
      </c>
      <c r="R17" s="93">
        <f>INDEX('Depr schedule - Actual'!$N$610:$BP$619,MATCH($A17,'Depr schedule - Actual'!$B$610:$B$619,0),MATCH(R$4,'Depr schedule - Actual'!$N$609:$BP$609,0))</f>
        <v>0.31686385437666981</v>
      </c>
      <c r="S17" s="93">
        <f>INDEX('Depr schedule - Actual'!$N$610:$BP$619,MATCH($A17,'Depr schedule - Actual'!$B$610:$B$619,0),MATCH(S$4,'Depr schedule - Actual'!$N$609:$BP$609,0))</f>
        <v>0.31686385437666981</v>
      </c>
      <c r="T17" s="93">
        <f>INDEX('Depr schedule - Actual'!$N$610:$BP$619,MATCH($A17,'Depr schedule - Actual'!$B$610:$B$619,0),MATCH(T$4,'Depr schedule - Actual'!$N$609:$BP$609,0))</f>
        <v>0.31686385437666981</v>
      </c>
      <c r="U17" s="93">
        <f>INDEX('Depr schedule - Actual'!$N$610:$BP$619,MATCH($A17,'Depr schedule - Actual'!$B$610:$B$619,0),MATCH(U$4,'Depr schedule - Actual'!$N$609:$BP$609,0))</f>
        <v>0.31686385437666981</v>
      </c>
      <c r="V17" s="93">
        <f>INDEX('Depr schedule - Actual'!$N$610:$BP$619,MATCH($A17,'Depr schedule - Actual'!$B$610:$B$619,0),MATCH(V$4,'Depr schedule - Actual'!$N$609:$BP$609,0))</f>
        <v>0.31686385437666981</v>
      </c>
      <c r="W17" s="93">
        <f>INDEX('Depr schedule - Actual'!$N$610:$BP$619,MATCH($A17,'Depr schedule - Actual'!$B$610:$B$619,0),MATCH(W$4,'Depr schedule - Actual'!$N$609:$BP$609,0))</f>
        <v>0.31686385437666981</v>
      </c>
      <c r="X17" s="93">
        <f>INDEX('Depr schedule - Actual'!$N$610:$BP$619,MATCH($A17,'Depr schedule - Actual'!$B$610:$B$619,0),MATCH(X$4,'Depr schedule - Actual'!$N$609:$BP$609,0))</f>
        <v>0.31686385437666981</v>
      </c>
      <c r="Y17" s="93">
        <f>INDEX('Depr schedule - Actual'!$N$610:$BP$619,MATCH($A17,'Depr schedule - Actual'!$B$610:$B$619,0),MATCH(Y$4,'Depr schedule - Actual'!$N$609:$BP$609,0))</f>
        <v>0.31686385437666981</v>
      </c>
      <c r="Z17" s="93">
        <f>INDEX('Depr schedule - Actual'!$N$610:$BP$619,MATCH($A17,'Depr schedule - Actual'!$B$610:$B$619,0),MATCH(Z$4,'Depr schedule - Actual'!$N$609:$BP$609,0))</f>
        <v>0.31686385437666981</v>
      </c>
      <c r="AA17" s="93">
        <f>INDEX('Depr schedule - Actual'!$N$610:$BP$619,MATCH($A17,'Depr schedule - Actual'!$B$610:$B$619,0),MATCH(AA$4,'Depr schedule - Actual'!$N$609:$BP$609,0))</f>
        <v>0.31686385437666981</v>
      </c>
      <c r="AB17" s="93">
        <f>INDEX('Depr schedule - Actual'!$N$610:$BP$619,MATCH($A17,'Depr schedule - Actual'!$B$610:$B$619,0),MATCH(AB$4,'Depr schedule - Actual'!$N$609:$BP$609,0))</f>
        <v>0.31686385437666981</v>
      </c>
      <c r="AC17" s="93">
        <f>INDEX('Depr schedule - Actual'!$N$610:$BP$619,MATCH($A17,'Depr schedule - Actual'!$B$610:$B$619,0),MATCH(AC$4,'Depr schedule - Actual'!$N$609:$BP$609,0))</f>
        <v>0.31686385437666981</v>
      </c>
      <c r="AD17" s="93">
        <f>INDEX('Depr schedule - Actual'!$N$610:$BP$619,MATCH($A17,'Depr schedule - Actual'!$B$610:$B$619,0),MATCH(AD$4,'Depr schedule - Actual'!$N$609:$BP$609,0))</f>
        <v>0.31686385437666981</v>
      </c>
      <c r="AE17" s="93">
        <f>INDEX('Depr schedule - Actual'!$N$610:$BP$619,MATCH($A17,'Depr schedule - Actual'!$B$610:$B$619,0),MATCH(AE$4,'Depr schedule - Actual'!$N$609:$BP$609,0))</f>
        <v>0.31686385437666981</v>
      </c>
      <c r="AF17" s="93">
        <f>INDEX('Depr schedule - Actual'!$N$610:$BP$619,MATCH($A17,'Depr schedule - Actual'!$B$610:$B$619,0),MATCH(AF$4,'Depr schedule - Actual'!$N$609:$BP$609,0))</f>
        <v>0.31686385437666981</v>
      </c>
      <c r="AG17" s="93">
        <f>INDEX('Depr schedule - Actual'!$N$610:$BP$619,MATCH($A17,'Depr schedule - Actual'!$B$610:$B$619,0),MATCH(AG$4,'Depr schedule - Actual'!$N$609:$BP$609,0))</f>
        <v>0.31686385437666981</v>
      </c>
      <c r="AH17" s="93">
        <f>INDEX('Depr schedule - Actual'!$N$610:$BP$619,MATCH($A17,'Depr schedule - Actual'!$B$610:$B$619,0),MATCH(AH$4,'Depr schedule - Actual'!$N$609:$BP$609,0))</f>
        <v>0.31686385437666981</v>
      </c>
      <c r="AI17" s="93">
        <f>INDEX('Depr schedule - Actual'!$N$610:$BP$619,MATCH($A17,'Depr schedule - Actual'!$B$610:$B$619,0),MATCH(AI$4,'Depr schedule - Actual'!$N$609:$BP$609,0))</f>
        <v>0.31686385437666981</v>
      </c>
      <c r="AJ17" s="93">
        <f>INDEX('Depr schedule - Actual'!$N$610:$BP$619,MATCH($A17,'Depr schedule - Actual'!$B$610:$B$619,0),MATCH(AJ$4,'Depr schedule - Actual'!$N$609:$BP$609,0))</f>
        <v>0.31686385437666981</v>
      </c>
      <c r="AK17" s="93">
        <f>INDEX('Depr schedule - Actual'!$N$610:$BP$619,MATCH($A17,'Depr schedule - Actual'!$B$610:$B$619,0),MATCH(AK$4,'Depr schedule - Actual'!$N$609:$BP$609,0))</f>
        <v>0.31686385437666981</v>
      </c>
      <c r="AL17" s="93">
        <f>INDEX('Depr schedule - Actual'!$N$610:$BP$619,MATCH($A17,'Depr schedule - Actual'!$B$610:$B$619,0),MATCH(AL$4,'Depr schedule - Actual'!$N$609:$BP$609,0))</f>
        <v>0.31686385437666981</v>
      </c>
      <c r="AM17" s="93">
        <f>INDEX('Depr schedule - Actual'!$N$610:$BP$619,MATCH($A17,'Depr schedule - Actual'!$B$610:$B$619,0),MATCH(AM$4,'Depr schedule - Actual'!$N$609:$BP$609,0))</f>
        <v>0.31686385437666981</v>
      </c>
      <c r="AN17" s="93">
        <f>INDEX('Depr schedule - Actual'!$N$610:$BP$619,MATCH($A17,'Depr schedule - Actual'!$B$610:$B$619,0),MATCH(AN$4,'Depr schedule - Actual'!$N$609:$BP$609,0))</f>
        <v>0.31686385437666981</v>
      </c>
      <c r="AO17" s="93">
        <f>INDEX('Depr schedule - Actual'!$N$610:$BP$619,MATCH($A17,'Depr schedule - Actual'!$B$610:$B$619,0),MATCH(AO$4,'Depr schedule - Actual'!$N$609:$BP$609,0))</f>
        <v>0.31686385437666981</v>
      </c>
      <c r="AP17" s="93">
        <f>INDEX('Depr schedule - Actual'!$N$610:$BP$619,MATCH($A17,'Depr schedule - Actual'!$B$610:$B$619,0),MATCH(AP$4,'Depr schedule - Actual'!$N$609:$BP$609,0))</f>
        <v>0.31686385437666981</v>
      </c>
      <c r="AQ17" s="93">
        <f>INDEX('Depr schedule - Actual'!$N$610:$BP$619,MATCH($A17,'Depr schedule - Actual'!$B$610:$B$619,0),MATCH(AQ$4,'Depr schedule - Actual'!$N$609:$BP$609,0))</f>
        <v>0.31686385437666981</v>
      </c>
      <c r="AR17" s="93">
        <f>INDEX('Depr schedule - Actual'!$N$610:$BP$619,MATCH($A17,'Depr schedule - Actual'!$B$610:$B$619,0),MATCH(AR$4,'Depr schedule - Actual'!$N$609:$BP$609,0))</f>
        <v>0.3158373666709845</v>
      </c>
      <c r="AS17" s="93">
        <f>INDEX('Depr schedule - Actual'!$N$610:$BP$619,MATCH($A17,'Depr schedule - Actual'!$B$610:$B$619,0),MATCH(AS$4,'Depr schedule - Actual'!$N$609:$BP$609,0))</f>
        <v>0.27633584241277426</v>
      </c>
      <c r="AT17" s="93">
        <f>INDEX('Depr schedule - Actual'!$N$610:$BP$619,MATCH($A17,'Depr schedule - Actual'!$B$610:$B$619,0),MATCH(AT$4,'Depr schedule - Actual'!$N$609:$BP$609,0))</f>
        <v>0.27633584241277426</v>
      </c>
      <c r="AU17" s="93">
        <f>INDEX('Depr schedule - Actual'!$N$610:$BP$619,MATCH($A17,'Depr schedule - Actual'!$B$610:$B$619,0),MATCH(AU$4,'Depr schedule - Actual'!$N$609:$BP$609,0))</f>
        <v>0.27633584241277426</v>
      </c>
      <c r="AV17" s="93">
        <f>INDEX('Depr schedule - Actual'!$N$610:$BP$619,MATCH($A17,'Depr schedule - Actual'!$B$610:$B$619,0),MATCH(AV$4,'Depr schedule - Actual'!$N$609:$BP$609,0))</f>
        <v>0.27633584241277426</v>
      </c>
      <c r="AW17" s="93">
        <f>INDEX('Depr schedule - Actual'!$N$610:$BP$619,MATCH($A17,'Depr schedule - Actual'!$B$610:$B$619,0),MATCH(AW$4,'Depr schedule - Actual'!$N$609:$BP$609,0))</f>
        <v>0.27633584241277426</v>
      </c>
      <c r="AX17" s="93">
        <f>INDEX('Depr schedule - Actual'!$N$610:$BP$619,MATCH($A17,'Depr schedule - Actual'!$B$610:$B$619,0),MATCH(AX$4,'Depr schedule - Actual'!$N$609:$BP$609,0))</f>
        <v>0.27633584241277426</v>
      </c>
      <c r="AY17" s="93">
        <f>INDEX('Depr schedule - Actual'!$N$610:$BP$619,MATCH($A17,'Depr schedule - Actual'!$B$610:$B$619,0),MATCH(AY$4,'Depr schedule - Actual'!$N$609:$BP$609,0))</f>
        <v>0.13311997075976625</v>
      </c>
      <c r="AZ17" s="93">
        <f>INDEX('Depr schedule - Actual'!$N$610:$BP$619,MATCH($A17,'Depr schedule - Actual'!$B$610:$B$619,0),MATCH(AZ$4,'Depr schedule - Actual'!$N$609:$BP$609,0))</f>
        <v>3.0735880122050661E-2</v>
      </c>
      <c r="BA17" s="93">
        <f>INDEX('Depr schedule - Actual'!$N$610:$BP$619,MATCH($A17,'Depr schedule - Actual'!$B$610:$B$619,0),MATCH(BA$4,'Depr schedule - Actual'!$N$609:$BP$609,0))</f>
        <v>3.0735880122050661E-2</v>
      </c>
      <c r="BB17" s="93">
        <f>INDEX('Depr schedule - Actual'!$N$610:$BP$619,MATCH($A17,'Depr schedule - Actual'!$B$610:$B$619,0),MATCH(BB$4,'Depr schedule - Actual'!$N$609:$BP$609,0))</f>
        <v>3.0735880122050661E-2</v>
      </c>
      <c r="BC17" s="93">
        <f>INDEX('Depr schedule - Actual'!$N$610:$BP$619,MATCH($A17,'Depr schedule - Actual'!$B$610:$B$619,0),MATCH(BC$4,'Depr schedule - Actual'!$N$609:$BP$609,0))</f>
        <v>2.8180910824111595E-2</v>
      </c>
      <c r="BD17" s="93">
        <f>INDEX('Depr schedule - Actual'!$N$610:$BP$619,MATCH($A17,'Depr schedule - Actual'!$B$610:$B$619,0),MATCH(BD$4,'Depr schedule - Actual'!$N$609:$BP$609,0))</f>
        <v>0</v>
      </c>
      <c r="BE17" s="93">
        <f>INDEX('Depr schedule - Actual'!$N$610:$BP$619,MATCH($A17,'Depr schedule - Actual'!$B$610:$B$619,0),MATCH(BE$4,'Depr schedule - Actual'!$N$609:$BP$609,0))</f>
        <v>0</v>
      </c>
      <c r="BF17" s="93">
        <f>INDEX('Depr schedule - Actual'!$N$610:$BP$619,MATCH($A17,'Depr schedule - Actual'!$B$610:$B$619,0),MATCH(BF$4,'Depr schedule - Actual'!$N$609:$BP$609,0))</f>
        <v>0</v>
      </c>
      <c r="BG17" s="93">
        <f>INDEX('Depr schedule - Actual'!$N$610:$BP$619,MATCH($A17,'Depr schedule - Actual'!$B$610:$B$619,0),MATCH(BG$4,'Depr schedule - Actual'!$N$609:$BP$609,0))</f>
        <v>0</v>
      </c>
      <c r="BH17" s="93">
        <f>INDEX('Depr schedule - Actual'!$N$610:$BP$619,MATCH($A17,'Depr schedule - Actual'!$B$610:$B$619,0),MATCH(BH$4,'Depr schedule - Actual'!$N$609:$BP$609,0))</f>
        <v>0</v>
      </c>
      <c r="BI17" s="93">
        <f>INDEX('Depr schedule - Actual'!$N$610:$BQ$619,MATCH($A17,'Depr schedule - Actual'!$B$610:$B$619,0),MATCH(BI$4,'Depr schedule - Actual'!$N$609:$BQ$609,0))</f>
        <v>0</v>
      </c>
      <c r="BJ17" s="93">
        <f>INDEX('Depr schedule - Actual'!$N$610:$BQ$619,MATCH($A17,'Depr schedule - Actual'!$B$610:$B$619,0),MATCH(BJ$4,'Depr schedule - Actual'!$N$609:$BQ$609,0))</f>
        <v>0</v>
      </c>
      <c r="BK17" s="93"/>
      <c r="BL17" s="93"/>
      <c r="BM17" s="93"/>
      <c r="BN17" s="93"/>
      <c r="BO17" s="93"/>
      <c r="BP17" s="93"/>
      <c r="BQ17" s="93"/>
      <c r="BR17" s="96"/>
      <c r="BS17" s="96"/>
      <c r="BT17" s="96"/>
      <c r="BU17" s="96"/>
      <c r="BV17" s="96"/>
    </row>
    <row r="18" spans="1:74" ht="15">
      <c r="A18" s="4" t="s">
        <v>41</v>
      </c>
      <c r="B18" s="102" t="s">
        <v>80</v>
      </c>
      <c r="C18" s="97">
        <f t="shared" si="2"/>
        <v>0</v>
      </c>
      <c r="D18" s="184">
        <f t="shared" si="3"/>
        <v>0</v>
      </c>
      <c r="E18" s="307">
        <f>'Opening RAB 2020'!O153</f>
        <v>0</v>
      </c>
      <c r="F18" s="186">
        <f t="shared" si="1"/>
        <v>0</v>
      </c>
      <c r="G18" s="92"/>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6"/>
      <c r="BS18" s="96"/>
      <c r="BT18" s="96"/>
      <c r="BU18" s="96"/>
      <c r="BV18" s="96"/>
    </row>
    <row r="19" spans="1:74" ht="15">
      <c r="A19" s="4" t="s">
        <v>42</v>
      </c>
      <c r="B19" s="102" t="s">
        <v>80</v>
      </c>
      <c r="C19" s="97">
        <f t="shared" si="2"/>
        <v>0</v>
      </c>
      <c r="D19" s="184">
        <f t="shared" si="3"/>
        <v>0</v>
      </c>
      <c r="E19" s="307">
        <f>'Opening RAB 2020'!O154</f>
        <v>0</v>
      </c>
      <c r="F19" s="186">
        <f t="shared" si="1"/>
        <v>0</v>
      </c>
      <c r="G19" s="92"/>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6"/>
      <c r="BS19" s="96"/>
      <c r="BT19" s="96"/>
      <c r="BU19" s="96"/>
      <c r="BV19" s="96"/>
    </row>
    <row r="20" spans="1:74" ht="15">
      <c r="A20" s="4" t="s">
        <v>43</v>
      </c>
      <c r="B20" s="102" t="s">
        <v>80</v>
      </c>
      <c r="C20" s="97">
        <f t="shared" si="2"/>
        <v>0</v>
      </c>
      <c r="D20" s="184">
        <f t="shared" si="3"/>
        <v>0</v>
      </c>
      <c r="E20" s="307">
        <f>'Opening RAB 2020'!O155</f>
        <v>-2.8094058245087803E-17</v>
      </c>
      <c r="F20" s="186">
        <f t="shared" si="1"/>
        <v>0</v>
      </c>
      <c r="G20" s="92"/>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6"/>
      <c r="BS20" s="96"/>
      <c r="BT20" s="96"/>
      <c r="BU20" s="96"/>
      <c r="BV20" s="96"/>
    </row>
    <row r="21" spans="1:74" ht="15">
      <c r="A21" s="4" t="s">
        <v>44</v>
      </c>
      <c r="B21" s="102" t="s">
        <v>80</v>
      </c>
      <c r="C21" s="97">
        <f t="shared" ref="C21:C23" si="12">IF(F21=0,0,D21/F21)</f>
        <v>0</v>
      </c>
      <c r="D21" s="184">
        <f t="shared" ref="D21:D23" si="13">IF(B21="n/a",0,E21-F21)</f>
        <v>0</v>
      </c>
      <c r="E21" s="307">
        <f>'Opening RAB 2020'!O156</f>
        <v>-8.990098638428097E-16</v>
      </c>
      <c r="F21" s="186">
        <f t="shared" si="1"/>
        <v>0</v>
      </c>
      <c r="G21" s="92"/>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101"/>
      <c r="BS21" s="101"/>
      <c r="BT21" s="101"/>
      <c r="BU21" s="101"/>
      <c r="BV21" s="101"/>
    </row>
    <row r="22" spans="1:74" ht="15">
      <c r="A22" s="4" t="s">
        <v>140</v>
      </c>
      <c r="B22" s="246" t="s">
        <v>80</v>
      </c>
      <c r="C22" s="97">
        <f t="shared" ref="C22" si="14">IF(F22=0,0,D22/F22)</f>
        <v>0</v>
      </c>
      <c r="D22" s="184">
        <f t="shared" ref="D22" si="15">IF(B22="n/a",0,E22-F22)</f>
        <v>0</v>
      </c>
      <c r="E22" s="307">
        <f>'Opening RAB 2020'!O157</f>
        <v>196.64451366971008</v>
      </c>
      <c r="F22" s="186">
        <f t="shared" si="1"/>
        <v>196.64451366971002</v>
      </c>
      <c r="G22" s="92"/>
      <c r="H22" s="93">
        <f>'Depr schedule - Actual'!O533*Inputs!$O$5</f>
        <v>62.782268100659643</v>
      </c>
      <c r="I22" s="93">
        <f>'Depr schedule - Actual'!P533*Inputs!$O$5</f>
        <v>30.093979162712159</v>
      </c>
      <c r="J22" s="93">
        <f>'Depr schedule - Actual'!Q533*Inputs!$O$5</f>
        <v>24.600889944899013</v>
      </c>
      <c r="K22" s="93">
        <f>'Depr schedule - Actual'!R533*Inputs!$O$5</f>
        <v>20.930353350679539</v>
      </c>
      <c r="L22" s="93">
        <f>'Depr schedule - Actual'!S533*Inputs!$O$5</f>
        <v>16.918290866466766</v>
      </c>
      <c r="M22" s="93">
        <f>'Depr schedule - Actual'!T533*Inputs!$O$5</f>
        <v>13.871885891908651</v>
      </c>
      <c r="N22" s="93">
        <f>'Depr schedule - Actual'!U533*Inputs!$O$5</f>
        <v>11.85103710115969</v>
      </c>
      <c r="O22" s="93">
        <f>'Depr schedule - Actual'!V533*Inputs!$O$5</f>
        <v>9.2188675402982714</v>
      </c>
      <c r="P22" s="93">
        <f>'Depr schedule - Actual'!W533*Inputs!$O$5</f>
        <v>5.078068149142263</v>
      </c>
      <c r="Q22" s="93">
        <f>'Depr schedule - Actual'!X533*Inputs!$O$5</f>
        <v>1.298873561784021</v>
      </c>
      <c r="R22" s="93">
        <f>'Depr schedule - Actual'!Y533*Inputs!$O$5</f>
        <v>0</v>
      </c>
      <c r="S22" s="93">
        <f>'Depr schedule - Actual'!Z533*Inputs!$O$5</f>
        <v>0</v>
      </c>
      <c r="T22" s="93">
        <f>'Depr schedule - Actual'!AA533*Inputs!$O$5</f>
        <v>0</v>
      </c>
      <c r="U22" s="93">
        <f>'Depr schedule - Actual'!AB533*Inputs!$O$5</f>
        <v>0</v>
      </c>
      <c r="V22" s="93">
        <f>'Depr schedule - Actual'!AC533*Inputs!$O$5</f>
        <v>0</v>
      </c>
      <c r="W22" s="93">
        <f>'Depr schedule - Actual'!AD533*Inputs!$O$5</f>
        <v>0</v>
      </c>
      <c r="X22" s="93">
        <f>'Depr schedule - Actual'!AE533*Inputs!$O$5</f>
        <v>0</v>
      </c>
      <c r="Y22" s="93">
        <f>'Depr schedule - Actual'!AF533*Inputs!$O$5</f>
        <v>0</v>
      </c>
      <c r="Z22" s="93">
        <f>'Depr schedule - Actual'!AG533*Inputs!$O$5</f>
        <v>0</v>
      </c>
      <c r="AA22" s="93">
        <f>'Depr schedule - Actual'!AH533*Inputs!$O$5</f>
        <v>0</v>
      </c>
      <c r="AB22" s="93">
        <f>'Depr schedule - Actual'!AI533*Inputs!$O$5</f>
        <v>0</v>
      </c>
      <c r="AC22" s="93">
        <f>'Depr schedule - Actual'!AJ533*Inputs!$O$5</f>
        <v>0</v>
      </c>
      <c r="AD22" s="93">
        <f>'Depr schedule - Actual'!AK533*Inputs!$O$5</f>
        <v>0</v>
      </c>
      <c r="AE22" s="93">
        <f>'Depr schedule - Actual'!AL533*Inputs!$O$5</f>
        <v>0</v>
      </c>
      <c r="AF22" s="93">
        <f>'Depr schedule - Actual'!AM533*Inputs!$O$5</f>
        <v>0</v>
      </c>
      <c r="AG22" s="93">
        <f>'Depr schedule - Actual'!AN533*Inputs!$O$5</f>
        <v>0</v>
      </c>
      <c r="AH22" s="93">
        <f>'Depr schedule - Actual'!AO533*Inputs!$O$5</f>
        <v>0</v>
      </c>
      <c r="AI22" s="93">
        <f>'Depr schedule - Actual'!AP533*Inputs!$O$5</f>
        <v>0</v>
      </c>
      <c r="AJ22" s="93">
        <f>'Depr schedule - Actual'!AQ533*Inputs!$O$5</f>
        <v>0</v>
      </c>
      <c r="AK22" s="93">
        <f>'Depr schedule - Actual'!AR533*Inputs!$O$5</f>
        <v>0</v>
      </c>
      <c r="AL22" s="93">
        <f>'Depr schedule - Actual'!AS533*Inputs!$O$5</f>
        <v>0</v>
      </c>
      <c r="AM22" s="93">
        <f>'Depr schedule - Actual'!AT533*Inputs!$O$5</f>
        <v>0</v>
      </c>
      <c r="AN22" s="93">
        <f>'Depr schedule - Actual'!AU533*Inputs!$O$5</f>
        <v>0</v>
      </c>
      <c r="AO22" s="93">
        <f>'Depr schedule - Actual'!AV533*Inputs!$O$5</f>
        <v>0</v>
      </c>
      <c r="AP22" s="93">
        <f>'Depr schedule - Actual'!AW533*Inputs!$O$5</f>
        <v>0</v>
      </c>
      <c r="AQ22" s="93">
        <f>'Depr schedule - Actual'!AX533*Inputs!$O$5</f>
        <v>0</v>
      </c>
      <c r="AR22" s="93">
        <f>'Depr schedule - Actual'!AY533*Inputs!$O$5</f>
        <v>0</v>
      </c>
      <c r="AS22" s="93">
        <f>'Depr schedule - Actual'!AZ533*Inputs!$O$5</f>
        <v>0</v>
      </c>
      <c r="AT22" s="93">
        <f>'Depr schedule - Actual'!BA533*Inputs!$O$5</f>
        <v>0</v>
      </c>
      <c r="AU22" s="93">
        <f>'Depr schedule - Actual'!BB533*Inputs!$O$5</f>
        <v>0</v>
      </c>
      <c r="AV22" s="93">
        <f>'Depr schedule - Actual'!BC533*Inputs!$O$5</f>
        <v>0</v>
      </c>
      <c r="AW22" s="93">
        <f>'Depr schedule - Actual'!BD533*Inputs!$O$5</f>
        <v>0</v>
      </c>
      <c r="AX22" s="93">
        <f>'Depr schedule - Actual'!BE533*Inputs!$O$5</f>
        <v>0</v>
      </c>
      <c r="AY22" s="93">
        <f>'Depr schedule - Actual'!BF533*Inputs!$O$5</f>
        <v>0</v>
      </c>
      <c r="AZ22" s="93">
        <f>'Depr schedule - Actual'!BG533*Inputs!$O$5</f>
        <v>0</v>
      </c>
      <c r="BA22" s="93">
        <f>'Depr schedule - Actual'!BH533*Inputs!$O$5</f>
        <v>0</v>
      </c>
      <c r="BB22" s="93">
        <f>'Depr schedule - Actual'!BI533*Inputs!$O$5</f>
        <v>0</v>
      </c>
      <c r="BC22" s="93">
        <f>'Depr schedule - Actual'!BJ533*Inputs!$O$5</f>
        <v>0</v>
      </c>
      <c r="BD22" s="93">
        <f>'Depr schedule - Actual'!BK533*Inputs!$O$5</f>
        <v>0</v>
      </c>
      <c r="BE22" s="93">
        <f>'Depr schedule - Actual'!BL533*Inputs!$O$5</f>
        <v>0</v>
      </c>
      <c r="BF22" s="93">
        <f>'Depr schedule - Actual'!BM533*Inputs!$O$5</f>
        <v>0</v>
      </c>
      <c r="BG22" s="93">
        <f>'Depr schedule - Actual'!BN533*Inputs!$O$5</f>
        <v>0</v>
      </c>
      <c r="BH22" s="93">
        <f>'Depr schedule - Actual'!BO533*Inputs!$O$5</f>
        <v>0</v>
      </c>
      <c r="BI22" s="93">
        <f>'Depr schedule - Actual'!BP533*Inputs!$O$5</f>
        <v>0</v>
      </c>
      <c r="BJ22" s="93">
        <f>'Depr schedule - Actual'!BQ533*Inputs!$O$5</f>
        <v>0</v>
      </c>
      <c r="BK22" s="93"/>
      <c r="BL22" s="93"/>
      <c r="BM22" s="93"/>
      <c r="BN22" s="93"/>
      <c r="BO22" s="93"/>
      <c r="BP22" s="93"/>
      <c r="BQ22" s="93"/>
      <c r="BR22" s="101"/>
      <c r="BS22" s="101"/>
      <c r="BT22" s="101"/>
      <c r="BU22" s="101"/>
      <c r="BV22" s="101"/>
    </row>
    <row r="23" spans="1:74" ht="15">
      <c r="A23" s="4" t="s">
        <v>86</v>
      </c>
      <c r="B23" s="102">
        <v>1</v>
      </c>
      <c r="C23" s="97">
        <f t="shared" si="12"/>
        <v>0</v>
      </c>
      <c r="D23" s="184">
        <f t="shared" si="13"/>
        <v>0</v>
      </c>
      <c r="E23" s="307">
        <f>'Opening RAB 2020'!O158</f>
        <v>0</v>
      </c>
      <c r="F23" s="210">
        <f t="shared" si="1"/>
        <v>0</v>
      </c>
      <c r="G23" s="92"/>
      <c r="H23" s="93">
        <f>'Depr schedule - Actual'!O534*Inputs!$O$5</f>
        <v>0</v>
      </c>
      <c r="I23" s="93">
        <f>'Depr schedule - Actual'!P534*Inputs!$O$5</f>
        <v>0</v>
      </c>
      <c r="J23" s="93">
        <f>'Depr schedule - Actual'!Q534*Inputs!$O$5</f>
        <v>0</v>
      </c>
      <c r="K23" s="93">
        <f>'Depr schedule - Actual'!R534*Inputs!$O$5</f>
        <v>0</v>
      </c>
      <c r="L23" s="93">
        <f>'Depr schedule - Actual'!S534*Inputs!$O$5</f>
        <v>0</v>
      </c>
      <c r="M23" s="93">
        <f>'Depr schedule - Actual'!T534*Inputs!$O$5</f>
        <v>0</v>
      </c>
      <c r="N23" s="93">
        <f>'Depr schedule - Actual'!U534*Inputs!$O$5</f>
        <v>0</v>
      </c>
      <c r="O23" s="93">
        <f>'Depr schedule - Actual'!V534*Inputs!$O$5</f>
        <v>0</v>
      </c>
      <c r="P23" s="93">
        <f>'Depr schedule - Actual'!W534*Inputs!$O$5</f>
        <v>0</v>
      </c>
      <c r="Q23" s="93">
        <f>'Depr schedule - Actual'!X534*Inputs!$O$5</f>
        <v>0</v>
      </c>
      <c r="R23" s="93">
        <f>'Depr schedule - Actual'!Y534*Inputs!$O$5</f>
        <v>0</v>
      </c>
      <c r="S23" s="93">
        <f>'Depr schedule - Actual'!Z534*Inputs!$O$5</f>
        <v>0</v>
      </c>
      <c r="T23" s="93">
        <f>'Depr schedule - Actual'!AA534*Inputs!$O$5</f>
        <v>0</v>
      </c>
      <c r="U23" s="93">
        <f>'Depr schedule - Actual'!AB534*Inputs!$O$5</f>
        <v>0</v>
      </c>
      <c r="V23" s="93">
        <f>'Depr schedule - Actual'!AC534*Inputs!$O$5</f>
        <v>0</v>
      </c>
      <c r="W23" s="93">
        <f>'Depr schedule - Actual'!AD534*Inputs!$O$5</f>
        <v>0</v>
      </c>
      <c r="X23" s="93">
        <f>'Depr schedule - Actual'!AE534*Inputs!$O$5</f>
        <v>0</v>
      </c>
      <c r="Y23" s="93">
        <f>'Depr schedule - Actual'!AF534*Inputs!$O$5</f>
        <v>0</v>
      </c>
      <c r="Z23" s="93">
        <f>'Depr schedule - Actual'!AG534*Inputs!$O$5</f>
        <v>0</v>
      </c>
      <c r="AA23" s="93">
        <f>'Depr schedule - Actual'!AH534*Inputs!$O$5</f>
        <v>0</v>
      </c>
      <c r="AB23" s="93">
        <f>'Depr schedule - Actual'!AI534*Inputs!$O$5</f>
        <v>0</v>
      </c>
      <c r="AC23" s="93">
        <f>'Depr schedule - Actual'!AJ534*Inputs!$O$5</f>
        <v>0</v>
      </c>
      <c r="AD23" s="93">
        <f>'Depr schedule - Actual'!AK534*Inputs!$O$5</f>
        <v>0</v>
      </c>
      <c r="AE23" s="93">
        <f>'Depr schedule - Actual'!AL534*Inputs!$O$5</f>
        <v>0</v>
      </c>
      <c r="AF23" s="93">
        <f>'Depr schedule - Actual'!AM534*Inputs!$O$5</f>
        <v>0</v>
      </c>
      <c r="AG23" s="93">
        <f>'Depr schedule - Actual'!AN534*Inputs!$O$5</f>
        <v>0</v>
      </c>
      <c r="AH23" s="93">
        <f>'Depr schedule - Actual'!AO534*Inputs!$O$5</f>
        <v>0</v>
      </c>
      <c r="AI23" s="93">
        <f>'Depr schedule - Actual'!AP534*Inputs!$O$5</f>
        <v>0</v>
      </c>
      <c r="AJ23" s="93">
        <f>'Depr schedule - Actual'!AQ534*Inputs!$O$5</f>
        <v>0</v>
      </c>
      <c r="AK23" s="93">
        <f>'Depr schedule - Actual'!AR534*Inputs!$O$5</f>
        <v>0</v>
      </c>
      <c r="AL23" s="93">
        <f>'Depr schedule - Actual'!AS534*Inputs!$O$5</f>
        <v>0</v>
      </c>
      <c r="AM23" s="93">
        <f>'Depr schedule - Actual'!AT534*Inputs!$O$5</f>
        <v>0</v>
      </c>
      <c r="AN23" s="93">
        <f>'Depr schedule - Actual'!AU534*Inputs!$O$5</f>
        <v>0</v>
      </c>
      <c r="AO23" s="93">
        <f>'Depr schedule - Actual'!AV534*Inputs!$O$5</f>
        <v>0</v>
      </c>
      <c r="AP23" s="93">
        <f>'Depr schedule - Actual'!AW534*Inputs!$O$5</f>
        <v>0</v>
      </c>
      <c r="AQ23" s="93">
        <f>'Depr schedule - Actual'!AX534*Inputs!$O$5</f>
        <v>0</v>
      </c>
      <c r="AR23" s="93">
        <f>'Depr schedule - Actual'!AY534*Inputs!$O$5</f>
        <v>0</v>
      </c>
      <c r="AS23" s="93">
        <f>'Depr schedule - Actual'!AZ534*Inputs!$O$5</f>
        <v>0</v>
      </c>
      <c r="AT23" s="93">
        <f>'Depr schedule - Actual'!BA534*Inputs!$O$5</f>
        <v>0</v>
      </c>
      <c r="AU23" s="93">
        <f>'Depr schedule - Actual'!BB534*Inputs!$O$5</f>
        <v>0</v>
      </c>
      <c r="AV23" s="93">
        <f>'Depr schedule - Actual'!BC534*Inputs!$O$5</f>
        <v>0</v>
      </c>
      <c r="AW23" s="93">
        <f>'Depr schedule - Actual'!BD534*Inputs!$O$5</f>
        <v>0</v>
      </c>
      <c r="AX23" s="93">
        <f>'Depr schedule - Actual'!BE534*Inputs!$O$5</f>
        <v>0</v>
      </c>
      <c r="AY23" s="93">
        <f>'Depr schedule - Actual'!BF534*Inputs!$O$5</f>
        <v>0</v>
      </c>
      <c r="AZ23" s="93">
        <f>'Depr schedule - Actual'!BG534*Inputs!$O$5</f>
        <v>0</v>
      </c>
      <c r="BA23" s="93">
        <f>'Depr schedule - Actual'!BH534*Inputs!$O$5</f>
        <v>0</v>
      </c>
      <c r="BB23" s="93">
        <f>'Depr schedule - Actual'!BI534*Inputs!$O$5</f>
        <v>0</v>
      </c>
      <c r="BC23" s="93">
        <f>'Depr schedule - Actual'!BJ534*Inputs!$O$5</f>
        <v>0</v>
      </c>
      <c r="BD23" s="93">
        <f>'Depr schedule - Actual'!BK534*Inputs!$O$5</f>
        <v>0</v>
      </c>
      <c r="BE23" s="93">
        <f>'Depr schedule - Actual'!BL534*Inputs!$O$5</f>
        <v>0</v>
      </c>
      <c r="BF23" s="93">
        <f>'Depr schedule - Actual'!BM534*Inputs!$O$5</f>
        <v>0</v>
      </c>
      <c r="BG23" s="93">
        <f>'Depr schedule - Actual'!BN534*Inputs!$O$5</f>
        <v>0</v>
      </c>
      <c r="BH23" s="93">
        <f>'Depr schedule - Actual'!BO534*Inputs!$O$5</f>
        <v>0</v>
      </c>
      <c r="BI23" s="93">
        <f>'Depr schedule - Actual'!BP534*Inputs!$O$5</f>
        <v>0</v>
      </c>
      <c r="BJ23" s="93">
        <f>'Depr schedule - Actual'!BQ534*Inputs!$O$5</f>
        <v>0</v>
      </c>
      <c r="BK23" s="93"/>
      <c r="BL23" s="93"/>
      <c r="BM23" s="93"/>
      <c r="BN23" s="93"/>
      <c r="BO23" s="93"/>
      <c r="BP23" s="93"/>
      <c r="BQ23" s="93"/>
      <c r="BR23" s="101"/>
      <c r="BS23" s="101"/>
      <c r="BT23" s="101"/>
      <c r="BU23" s="101"/>
      <c r="BV23" s="101"/>
    </row>
    <row r="24" spans="1:74" ht="15">
      <c r="A24" s="4" t="s">
        <v>126</v>
      </c>
      <c r="B24" s="102">
        <v>1</v>
      </c>
      <c r="C24" s="97">
        <f t="shared" ref="C24" si="16">IF(F24=0,0,D24/F24)</f>
        <v>0</v>
      </c>
      <c r="D24" s="184">
        <f t="shared" ref="D24" si="17">IF(B24="n/a",0,E24-F24)</f>
        <v>0</v>
      </c>
      <c r="E24" s="307">
        <f>'Opening RAB 2020'!O159</f>
        <v>0</v>
      </c>
      <c r="F24" s="210">
        <f t="shared" si="1"/>
        <v>0</v>
      </c>
      <c r="G24" s="92"/>
      <c r="H24" s="93">
        <f>'Depr schedule - Actual'!O535*Inputs!$O$5</f>
        <v>0</v>
      </c>
      <c r="I24" s="93">
        <f>'Depr schedule - Actual'!P535*Inputs!$O$5</f>
        <v>0</v>
      </c>
      <c r="J24" s="93">
        <f>'Depr schedule - Actual'!Q535*Inputs!$O$5</f>
        <v>0</v>
      </c>
      <c r="K24" s="93">
        <f>'Depr schedule - Actual'!R535*Inputs!$O$5</f>
        <v>0</v>
      </c>
      <c r="L24" s="93">
        <f>'Depr schedule - Actual'!S535*Inputs!$O$5</f>
        <v>0</v>
      </c>
      <c r="M24" s="93">
        <f>'Depr schedule - Actual'!T535*Inputs!$O$5</f>
        <v>0</v>
      </c>
      <c r="N24" s="93">
        <f>'Depr schedule - Actual'!U535*Inputs!$O$5</f>
        <v>0</v>
      </c>
      <c r="O24" s="93">
        <f>'Depr schedule - Actual'!V535*Inputs!$O$5</f>
        <v>0</v>
      </c>
      <c r="P24" s="93">
        <f>'Depr schedule - Actual'!W535*Inputs!$O$5</f>
        <v>0</v>
      </c>
      <c r="Q24" s="93">
        <f>'Depr schedule - Actual'!X535*Inputs!$O$5</f>
        <v>0</v>
      </c>
      <c r="R24" s="93">
        <f>'Depr schedule - Actual'!Y535*Inputs!$O$5</f>
        <v>0</v>
      </c>
      <c r="S24" s="93">
        <f>'Depr schedule - Actual'!Z535*Inputs!$O$5</f>
        <v>0</v>
      </c>
      <c r="T24" s="93">
        <f>'Depr schedule - Actual'!AA535*Inputs!$O$5</f>
        <v>0</v>
      </c>
      <c r="U24" s="93">
        <f>'Depr schedule - Actual'!AB535*Inputs!$O$5</f>
        <v>0</v>
      </c>
      <c r="V24" s="93">
        <f>'Depr schedule - Actual'!AC535*Inputs!$O$5</f>
        <v>0</v>
      </c>
      <c r="W24" s="93">
        <f>'Depr schedule - Actual'!AD535*Inputs!$O$5</f>
        <v>0</v>
      </c>
      <c r="X24" s="93">
        <f>'Depr schedule - Actual'!AE535*Inputs!$O$5</f>
        <v>0</v>
      </c>
      <c r="Y24" s="93">
        <f>'Depr schedule - Actual'!AF535*Inputs!$O$5</f>
        <v>0</v>
      </c>
      <c r="Z24" s="93">
        <f>'Depr schedule - Actual'!AG535*Inputs!$O$5</f>
        <v>0</v>
      </c>
      <c r="AA24" s="93">
        <f>'Depr schedule - Actual'!AH535*Inputs!$O$5</f>
        <v>0</v>
      </c>
      <c r="AB24" s="93">
        <f>'Depr schedule - Actual'!AI535*Inputs!$O$5</f>
        <v>0</v>
      </c>
      <c r="AC24" s="93">
        <f>'Depr schedule - Actual'!AJ535*Inputs!$O$5</f>
        <v>0</v>
      </c>
      <c r="AD24" s="93">
        <f>'Depr schedule - Actual'!AK535*Inputs!$O$5</f>
        <v>0</v>
      </c>
      <c r="AE24" s="93">
        <f>'Depr schedule - Actual'!AL535*Inputs!$O$5</f>
        <v>0</v>
      </c>
      <c r="AF24" s="93">
        <f>'Depr schedule - Actual'!AM535*Inputs!$O$5</f>
        <v>0</v>
      </c>
      <c r="AG24" s="93">
        <f>'Depr schedule - Actual'!AN535*Inputs!$O$5</f>
        <v>0</v>
      </c>
      <c r="AH24" s="93">
        <f>'Depr schedule - Actual'!AO535*Inputs!$O$5</f>
        <v>0</v>
      </c>
      <c r="AI24" s="93">
        <f>'Depr schedule - Actual'!AP535*Inputs!$O$5</f>
        <v>0</v>
      </c>
      <c r="AJ24" s="93">
        <f>'Depr schedule - Actual'!AQ535*Inputs!$O$5</f>
        <v>0</v>
      </c>
      <c r="AK24" s="93">
        <f>'Depr schedule - Actual'!AR535*Inputs!$O$5</f>
        <v>0</v>
      </c>
      <c r="AL24" s="93">
        <f>'Depr schedule - Actual'!AS535*Inputs!$O$5</f>
        <v>0</v>
      </c>
      <c r="AM24" s="93">
        <f>'Depr schedule - Actual'!AT535*Inputs!$O$5</f>
        <v>0</v>
      </c>
      <c r="AN24" s="93">
        <f>'Depr schedule - Actual'!AU535*Inputs!$O$5</f>
        <v>0</v>
      </c>
      <c r="AO24" s="93">
        <f>'Depr schedule - Actual'!AV535*Inputs!$O$5</f>
        <v>0</v>
      </c>
      <c r="AP24" s="93">
        <f>'Depr schedule - Actual'!AW535*Inputs!$O$5</f>
        <v>0</v>
      </c>
      <c r="AQ24" s="93">
        <f>'Depr schedule - Actual'!AX535*Inputs!$O$5</f>
        <v>0</v>
      </c>
      <c r="AR24" s="93">
        <f>'Depr schedule - Actual'!AY535*Inputs!$O$5</f>
        <v>0</v>
      </c>
      <c r="AS24" s="93">
        <f>'Depr schedule - Actual'!AZ535*Inputs!$O$5</f>
        <v>0</v>
      </c>
      <c r="AT24" s="93">
        <f>'Depr schedule - Actual'!BA535*Inputs!$O$5</f>
        <v>0</v>
      </c>
      <c r="AU24" s="93">
        <f>'Depr schedule - Actual'!BB535*Inputs!$O$5</f>
        <v>0</v>
      </c>
      <c r="AV24" s="93">
        <f>'Depr schedule - Actual'!BC535*Inputs!$O$5</f>
        <v>0</v>
      </c>
      <c r="AW24" s="93">
        <f>'Depr schedule - Actual'!BD535*Inputs!$O$5</f>
        <v>0</v>
      </c>
      <c r="AX24" s="93">
        <f>'Depr schedule - Actual'!BE535*Inputs!$O$5</f>
        <v>0</v>
      </c>
      <c r="AY24" s="93">
        <f>'Depr schedule - Actual'!BF535*Inputs!$O$5</f>
        <v>0</v>
      </c>
      <c r="AZ24" s="93">
        <f>'Depr schedule - Actual'!BG535*Inputs!$O$5</f>
        <v>0</v>
      </c>
      <c r="BA24" s="93">
        <f>'Depr schedule - Actual'!BH535*Inputs!$O$5</f>
        <v>0</v>
      </c>
      <c r="BB24" s="93">
        <f>'Depr schedule - Actual'!BI535*Inputs!$O$5</f>
        <v>0</v>
      </c>
      <c r="BC24" s="93">
        <f>'Depr schedule - Actual'!BJ535*Inputs!$O$5</f>
        <v>0</v>
      </c>
      <c r="BD24" s="93">
        <f>'Depr schedule - Actual'!BK535*Inputs!$O$5</f>
        <v>0</v>
      </c>
      <c r="BE24" s="93">
        <f>'Depr schedule - Actual'!BL535*Inputs!$O$5</f>
        <v>0</v>
      </c>
      <c r="BF24" s="93">
        <f>'Depr schedule - Actual'!BM535*Inputs!$O$5</f>
        <v>0</v>
      </c>
      <c r="BG24" s="93">
        <f>'Depr schedule - Actual'!BN535*Inputs!$O$5</f>
        <v>0</v>
      </c>
      <c r="BH24" s="93">
        <f>'Depr schedule - Actual'!BO535*Inputs!$O$5</f>
        <v>0</v>
      </c>
      <c r="BI24" s="93">
        <f>'Depr schedule - Actual'!BP535*Inputs!$O$5</f>
        <v>0</v>
      </c>
      <c r="BJ24" s="93">
        <f>'Depr schedule - Actual'!BQ535*Inputs!$O$5</f>
        <v>0</v>
      </c>
      <c r="BK24" s="93"/>
      <c r="BL24" s="93"/>
      <c r="BM24" s="93"/>
      <c r="BN24" s="93"/>
      <c r="BO24" s="93"/>
      <c r="BP24" s="93"/>
      <c r="BQ24" s="93"/>
      <c r="BR24" s="101"/>
      <c r="BS24" s="101"/>
      <c r="BT24" s="101"/>
      <c r="BU24" s="101"/>
      <c r="BV24" s="101"/>
    </row>
    <row r="25" spans="1:74" ht="15">
      <c r="A25" s="4" t="s">
        <v>137</v>
      </c>
      <c r="B25" s="102">
        <v>2</v>
      </c>
      <c r="C25" s="97">
        <f t="shared" ref="C25" si="18">IF(F25=0,0,D25/F25)</f>
        <v>-1.7507212999839532E-16</v>
      </c>
      <c r="D25" s="184">
        <f t="shared" ref="D25" si="19">IF(B25="n/a",0,E25-F25)</f>
        <v>-4.4408920985006262E-16</v>
      </c>
      <c r="E25" s="307">
        <f>'Opening RAB 2020'!O160</f>
        <v>2.5366071107613357</v>
      </c>
      <c r="F25" s="186">
        <f t="shared" si="1"/>
        <v>2.5366071107613362</v>
      </c>
      <c r="G25" s="92"/>
      <c r="H25" s="93">
        <f>'Depr schedule - Actual'!O536*Inputs!$O$5</f>
        <v>1.2683035553806681</v>
      </c>
      <c r="I25" s="93">
        <f>'Depr schedule - Actual'!P536*Inputs!$O$5</f>
        <v>1.2683035553806681</v>
      </c>
      <c r="J25" s="93">
        <f>'Depr schedule - Actual'!Q536*Inputs!$O$5</f>
        <v>0</v>
      </c>
      <c r="K25" s="93">
        <f>'Depr schedule - Actual'!R536*Inputs!$O$5</f>
        <v>0</v>
      </c>
      <c r="L25" s="93">
        <f>'Depr schedule - Actual'!S536*Inputs!$O$5</f>
        <v>0</v>
      </c>
      <c r="M25" s="93">
        <f>'Depr schedule - Actual'!T536*Inputs!$O$5</f>
        <v>0</v>
      </c>
      <c r="N25" s="93">
        <f>'Depr schedule - Actual'!U536*Inputs!$O$5</f>
        <v>0</v>
      </c>
      <c r="O25" s="93">
        <f>'Depr schedule - Actual'!V536*Inputs!$O$5</f>
        <v>0</v>
      </c>
      <c r="P25" s="93">
        <f>'Depr schedule - Actual'!W536*Inputs!$O$5</f>
        <v>0</v>
      </c>
      <c r="Q25" s="93">
        <f>'Depr schedule - Actual'!X536*Inputs!$O$5</f>
        <v>0</v>
      </c>
      <c r="R25" s="93">
        <f>'Depr schedule - Actual'!Y536*Inputs!$O$5</f>
        <v>0</v>
      </c>
      <c r="S25" s="93">
        <f>'Depr schedule - Actual'!Z536*Inputs!$O$5</f>
        <v>0</v>
      </c>
      <c r="T25" s="93">
        <f>'Depr schedule - Actual'!AA536*Inputs!$O$5</f>
        <v>0</v>
      </c>
      <c r="U25" s="93">
        <f>'Depr schedule - Actual'!AB536*Inputs!$O$5</f>
        <v>0</v>
      </c>
      <c r="V25" s="93">
        <f>'Depr schedule - Actual'!AC536*Inputs!$O$5</f>
        <v>0</v>
      </c>
      <c r="W25" s="93">
        <f>'Depr schedule - Actual'!AD536*Inputs!$O$5</f>
        <v>0</v>
      </c>
      <c r="X25" s="93">
        <f>'Depr schedule - Actual'!AE536*Inputs!$O$5</f>
        <v>0</v>
      </c>
      <c r="Y25" s="93">
        <f>'Depr schedule - Actual'!AF536*Inputs!$O$5</f>
        <v>0</v>
      </c>
      <c r="Z25" s="93">
        <f>'Depr schedule - Actual'!AG536*Inputs!$O$5</f>
        <v>0</v>
      </c>
      <c r="AA25" s="93">
        <f>'Depr schedule - Actual'!AH536*Inputs!$O$5</f>
        <v>0</v>
      </c>
      <c r="AB25" s="93">
        <f>'Depr schedule - Actual'!AI536*Inputs!$O$5</f>
        <v>0</v>
      </c>
      <c r="AC25" s="93">
        <f>'Depr schedule - Actual'!AJ536*Inputs!$O$5</f>
        <v>0</v>
      </c>
      <c r="AD25" s="93">
        <f>'Depr schedule - Actual'!AK536*Inputs!$O$5</f>
        <v>0</v>
      </c>
      <c r="AE25" s="93">
        <f>'Depr schedule - Actual'!AL536*Inputs!$O$5</f>
        <v>0</v>
      </c>
      <c r="AF25" s="93">
        <f>'Depr schedule - Actual'!AM536*Inputs!$O$5</f>
        <v>0</v>
      </c>
      <c r="AG25" s="93">
        <f>'Depr schedule - Actual'!AN536*Inputs!$O$5</f>
        <v>0</v>
      </c>
      <c r="AH25" s="93">
        <f>'Depr schedule - Actual'!AO536*Inputs!$O$5</f>
        <v>0</v>
      </c>
      <c r="AI25" s="93">
        <f>'Depr schedule - Actual'!AP536*Inputs!$O$5</f>
        <v>0</v>
      </c>
      <c r="AJ25" s="93">
        <f>'Depr schedule - Actual'!AQ536*Inputs!$O$5</f>
        <v>0</v>
      </c>
      <c r="AK25" s="93">
        <f>'Depr schedule - Actual'!AR536*Inputs!$O$5</f>
        <v>0</v>
      </c>
      <c r="AL25" s="93">
        <f>'Depr schedule - Actual'!AS536*Inputs!$O$5</f>
        <v>0</v>
      </c>
      <c r="AM25" s="93">
        <f>'Depr schedule - Actual'!AT536*Inputs!$O$5</f>
        <v>0</v>
      </c>
      <c r="AN25" s="93">
        <f>'Depr schedule - Actual'!AU536*Inputs!$O$5</f>
        <v>0</v>
      </c>
      <c r="AO25" s="93">
        <f>'Depr schedule - Actual'!AV536*Inputs!$O$5</f>
        <v>0</v>
      </c>
      <c r="AP25" s="93">
        <f>'Depr schedule - Actual'!AW536*Inputs!$O$5</f>
        <v>0</v>
      </c>
      <c r="AQ25" s="93">
        <f>'Depr schedule - Actual'!AX536*Inputs!$O$5</f>
        <v>0</v>
      </c>
      <c r="AR25" s="93">
        <f>'Depr schedule - Actual'!AY536*Inputs!$O$5</f>
        <v>0</v>
      </c>
      <c r="AS25" s="93">
        <f>'Depr schedule - Actual'!AZ536*Inputs!$O$5</f>
        <v>0</v>
      </c>
      <c r="AT25" s="93">
        <f>'Depr schedule - Actual'!BA536*Inputs!$O$5</f>
        <v>0</v>
      </c>
      <c r="AU25" s="93">
        <f>'Depr schedule - Actual'!BB536*Inputs!$O$5</f>
        <v>0</v>
      </c>
      <c r="AV25" s="93">
        <f>'Depr schedule - Actual'!BC536*Inputs!$O$5</f>
        <v>0</v>
      </c>
      <c r="AW25" s="93">
        <f>'Depr schedule - Actual'!BD536*Inputs!$O$5</f>
        <v>0</v>
      </c>
      <c r="AX25" s="93">
        <f>'Depr schedule - Actual'!BE536*Inputs!$O$5</f>
        <v>0</v>
      </c>
      <c r="AY25" s="93">
        <f>'Depr schedule - Actual'!BF536*Inputs!$O$5</f>
        <v>0</v>
      </c>
      <c r="AZ25" s="93">
        <f>'Depr schedule - Actual'!BG536*Inputs!$O$5</f>
        <v>0</v>
      </c>
      <c r="BA25" s="93">
        <f>'Depr schedule - Actual'!BH536*Inputs!$O$5</f>
        <v>0</v>
      </c>
      <c r="BB25" s="93">
        <f>'Depr schedule - Actual'!BI536*Inputs!$O$5</f>
        <v>0</v>
      </c>
      <c r="BC25" s="93">
        <f>'Depr schedule - Actual'!BJ536*Inputs!$O$5</f>
        <v>0</v>
      </c>
      <c r="BD25" s="93">
        <f>'Depr schedule - Actual'!BK536*Inputs!$O$5</f>
        <v>0</v>
      </c>
      <c r="BE25" s="93">
        <f>'Depr schedule - Actual'!BL536*Inputs!$O$5</f>
        <v>0</v>
      </c>
      <c r="BF25" s="93">
        <f>'Depr schedule - Actual'!BM536*Inputs!$O$5</f>
        <v>0</v>
      </c>
      <c r="BG25" s="93">
        <f>'Depr schedule - Actual'!BN536*Inputs!$O$5</f>
        <v>0</v>
      </c>
      <c r="BH25" s="93">
        <f>'Depr schedule - Actual'!BO536*Inputs!$O$5</f>
        <v>0</v>
      </c>
      <c r="BI25" s="93">
        <f>'Depr schedule - Actual'!BP536*Inputs!$O$5</f>
        <v>0</v>
      </c>
      <c r="BJ25" s="93">
        <f>'Depr schedule - Actual'!BQ536*Inputs!$O$5</f>
        <v>0</v>
      </c>
      <c r="BK25" s="93"/>
      <c r="BL25" s="93"/>
      <c r="BM25" s="93"/>
      <c r="BN25" s="93"/>
      <c r="BO25" s="93"/>
      <c r="BP25" s="93"/>
      <c r="BQ25" s="93"/>
      <c r="BR25" s="101"/>
      <c r="BS25" s="101"/>
      <c r="BT25" s="101"/>
      <c r="BU25" s="101"/>
      <c r="BV25" s="101"/>
    </row>
    <row r="26" spans="1:74" ht="15">
      <c r="A26" s="4" t="s">
        <v>168</v>
      </c>
      <c r="B26" s="102">
        <v>2</v>
      </c>
      <c r="C26" s="97">
        <f t="shared" ref="C26" si="20">IF(F26=0,0,D26/F26)</f>
        <v>1.6058031721875662E-16</v>
      </c>
      <c r="D26" s="184">
        <f t="shared" ref="D26" si="21">IF(B26="n/a",0,E26-F26)</f>
        <v>2.2204460492503131E-16</v>
      </c>
      <c r="E26" s="307">
        <f>'Opening RAB 2020'!O161</f>
        <v>1.3827635215251359</v>
      </c>
      <c r="F26" s="186">
        <f t="shared" si="1"/>
        <v>1.3827635215251357</v>
      </c>
      <c r="G26" s="92"/>
      <c r="H26" s="93">
        <f>'Depr schedule - Actual'!O537*Inputs!$O$5</f>
        <v>0.69138176076256785</v>
      </c>
      <c r="I26" s="93">
        <f>'Depr schedule - Actual'!P537*Inputs!$O$5</f>
        <v>0.69138176076256785</v>
      </c>
      <c r="J26" s="93">
        <f>'Depr schedule - Actual'!Q537*Inputs!$O$5</f>
        <v>0</v>
      </c>
      <c r="K26" s="93">
        <f>'Depr schedule - Actual'!R537*Inputs!$O$5</f>
        <v>0</v>
      </c>
      <c r="L26" s="93">
        <f>'Depr schedule - Actual'!S537*Inputs!$O$5</f>
        <v>0</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row>
    <row r="27" spans="1:74" ht="15">
      <c r="A27" s="77"/>
      <c r="B27" s="102"/>
      <c r="C27" s="97"/>
      <c r="D27" s="98"/>
      <c r="E27" s="99"/>
      <c r="F27" s="100"/>
      <c r="G27" s="92"/>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row>
    <row r="28" spans="1:74" ht="15">
      <c r="A28" s="77"/>
      <c r="B28" s="102"/>
      <c r="C28" s="97"/>
      <c r="D28" s="98"/>
      <c r="E28" s="99"/>
      <c r="F28" s="100"/>
      <c r="G28" s="92"/>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row>
    <row r="29" spans="1:74">
      <c r="A29" s="103"/>
      <c r="B29" s="104"/>
      <c r="C29" s="105"/>
      <c r="D29" s="106"/>
      <c r="E29" s="178">
        <f>SUM(E5:E28)</f>
        <v>4656.6677889410867</v>
      </c>
      <c r="F29" s="107"/>
      <c r="H29" s="108">
        <f t="shared" ref="H29:AM29" si="22">SUM(H5:H28)</f>
        <v>277.72760357604153</v>
      </c>
      <c r="I29" s="108">
        <f t="shared" si="22"/>
        <v>235.03352249967134</v>
      </c>
      <c r="J29" s="108">
        <f t="shared" si="22"/>
        <v>217.57989926088234</v>
      </c>
      <c r="K29" s="108">
        <f t="shared" si="22"/>
        <v>205.05094688138507</v>
      </c>
      <c r="L29" s="108">
        <f t="shared" si="22"/>
        <v>190.14536573678527</v>
      </c>
      <c r="M29" s="108">
        <f t="shared" si="22"/>
        <v>169.40543167185018</v>
      </c>
      <c r="N29" s="108">
        <f t="shared" si="22"/>
        <v>165.87263844378651</v>
      </c>
      <c r="O29" s="108">
        <f t="shared" si="22"/>
        <v>160.90817540840484</v>
      </c>
      <c r="P29" s="108">
        <f t="shared" si="22"/>
        <v>150.39764186318007</v>
      </c>
      <c r="Q29" s="108">
        <f t="shared" si="22"/>
        <v>142.15463631869457</v>
      </c>
      <c r="R29" s="108">
        <f t="shared" si="22"/>
        <v>137.24454993311795</v>
      </c>
      <c r="S29" s="108">
        <f t="shared" si="22"/>
        <v>137.30818036804743</v>
      </c>
      <c r="T29" s="108">
        <f t="shared" si="22"/>
        <v>137.46441529728145</v>
      </c>
      <c r="U29" s="108">
        <f t="shared" si="22"/>
        <v>137.85011743063882</v>
      </c>
      <c r="V29" s="108">
        <f t="shared" si="22"/>
        <v>138.08427180785935</v>
      </c>
      <c r="W29" s="108">
        <f t="shared" si="22"/>
        <v>138.1745893782209</v>
      </c>
      <c r="X29" s="108">
        <f t="shared" si="22"/>
        <v>138.32724533531226</v>
      </c>
      <c r="Y29" s="108">
        <f t="shared" si="22"/>
        <v>138.66729849798733</v>
      </c>
      <c r="Z29" s="108">
        <f t="shared" si="22"/>
        <v>95.851668264848783</v>
      </c>
      <c r="AA29" s="108">
        <f t="shared" si="22"/>
        <v>63.231607257147424</v>
      </c>
      <c r="AB29" s="108">
        <f t="shared" si="22"/>
        <v>62.764829855221272</v>
      </c>
      <c r="AC29" s="108">
        <f t="shared" si="22"/>
        <v>62.948541033341492</v>
      </c>
      <c r="AD29" s="108">
        <f t="shared" si="22"/>
        <v>63.070025479644343</v>
      </c>
      <c r="AE29" s="108">
        <f t="shared" si="22"/>
        <v>62.667179943293007</v>
      </c>
      <c r="AF29" s="108">
        <f t="shared" si="22"/>
        <v>62.267730467475268</v>
      </c>
      <c r="AG29" s="108">
        <f t="shared" si="22"/>
        <v>62.267730467475268</v>
      </c>
      <c r="AH29" s="108">
        <f t="shared" si="22"/>
        <v>62.267730467475268</v>
      </c>
      <c r="AI29" s="108">
        <f t="shared" si="22"/>
        <v>62.267730467475268</v>
      </c>
      <c r="AJ29" s="108">
        <f t="shared" si="22"/>
        <v>62.267730467475268</v>
      </c>
      <c r="AK29" s="108">
        <f t="shared" si="22"/>
        <v>62.267730467475268</v>
      </c>
      <c r="AL29" s="108">
        <f t="shared" si="22"/>
        <v>62.267730467475268</v>
      </c>
      <c r="AM29" s="108">
        <f t="shared" si="22"/>
        <v>62.267730467475268</v>
      </c>
      <c r="AN29" s="108">
        <f t="shared" ref="AN29:BQ29" si="23">SUM(AN5:AN28)</f>
        <v>62.267730467475268</v>
      </c>
      <c r="AO29" s="108">
        <f t="shared" si="23"/>
        <v>62.267730467475268</v>
      </c>
      <c r="AP29" s="108">
        <f t="shared" si="23"/>
        <v>62.267730467475268</v>
      </c>
      <c r="AQ29" s="108">
        <f t="shared" si="23"/>
        <v>62.015034524533</v>
      </c>
      <c r="AR29" s="108">
        <f t="shared" si="23"/>
        <v>61.181101744147639</v>
      </c>
      <c r="AS29" s="108">
        <f t="shared" si="23"/>
        <v>59.786132036013392</v>
      </c>
      <c r="AT29" s="108">
        <f t="shared" si="23"/>
        <v>58.329380241727883</v>
      </c>
      <c r="AU29" s="108">
        <f t="shared" si="23"/>
        <v>57.686312969223458</v>
      </c>
      <c r="AV29" s="108">
        <f t="shared" si="23"/>
        <v>55.094495685737854</v>
      </c>
      <c r="AW29" s="108">
        <f t="shared" si="23"/>
        <v>49.702529061989431</v>
      </c>
      <c r="AX29" s="108">
        <f t="shared" si="23"/>
        <v>43.701521799902814</v>
      </c>
      <c r="AY29" s="108">
        <f t="shared" si="23"/>
        <v>36.61450592913053</v>
      </c>
      <c r="AZ29" s="108">
        <f t="shared" si="23"/>
        <v>29.265931449566654</v>
      </c>
      <c r="BA29" s="108">
        <f t="shared" si="23"/>
        <v>22.557526990153672</v>
      </c>
      <c r="BB29" s="108">
        <f t="shared" si="23"/>
        <v>17.556893879140208</v>
      </c>
      <c r="BC29" s="108">
        <f t="shared" si="23"/>
        <v>12.4647587749162</v>
      </c>
      <c r="BD29" s="108">
        <f t="shared" si="23"/>
        <v>7.6750328827512888</v>
      </c>
      <c r="BE29" s="108">
        <f t="shared" si="23"/>
        <v>3.7590242466469679</v>
      </c>
      <c r="BF29" s="108">
        <f t="shared" si="23"/>
        <v>-1.0613474306258596E-13</v>
      </c>
      <c r="BG29" s="108">
        <f t="shared" si="23"/>
        <v>0</v>
      </c>
      <c r="BH29" s="108">
        <f t="shared" si="23"/>
        <v>0</v>
      </c>
      <c r="BI29" s="108">
        <f t="shared" si="23"/>
        <v>0</v>
      </c>
      <c r="BJ29" s="108">
        <f t="shared" si="23"/>
        <v>0</v>
      </c>
      <c r="BK29" s="108">
        <f t="shared" si="23"/>
        <v>0</v>
      </c>
      <c r="BL29" s="108">
        <f t="shared" si="23"/>
        <v>0</v>
      </c>
      <c r="BM29" s="108">
        <f t="shared" si="23"/>
        <v>0</v>
      </c>
      <c r="BN29" s="108">
        <f t="shared" si="23"/>
        <v>0</v>
      </c>
      <c r="BO29" s="108">
        <f t="shared" si="23"/>
        <v>0</v>
      </c>
      <c r="BP29" s="108">
        <f t="shared" si="23"/>
        <v>0</v>
      </c>
      <c r="BQ29" s="108">
        <f t="shared" si="23"/>
        <v>0</v>
      </c>
      <c r="BR29" s="109"/>
      <c r="BS29" s="109"/>
      <c r="BT29" s="109"/>
      <c r="BU29" s="109"/>
      <c r="BV29" s="109"/>
    </row>
    <row r="30" spans="1:74">
      <c r="A30" s="77"/>
      <c r="B30" s="104"/>
      <c r="C30" s="105"/>
      <c r="D30" s="106"/>
      <c r="E30" s="99"/>
      <c r="F30" s="107"/>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row>
    <row r="31" spans="1:74" ht="15">
      <c r="A31" s="111" t="s">
        <v>109</v>
      </c>
      <c r="B31" s="112"/>
      <c r="C31" s="113"/>
      <c r="D31" s="128">
        <f>SUM(D5:D30)</f>
        <v>-33.677925241622461</v>
      </c>
      <c r="E31" s="122">
        <f>SUM(E5:E26)-E13</f>
        <v>4656.5876736588298</v>
      </c>
      <c r="F31" s="122">
        <f>SUM(F5:F26)</f>
        <v>4690.2655989004516</v>
      </c>
      <c r="H31" s="255"/>
      <c r="I31" s="115"/>
    </row>
    <row r="32" spans="1:74">
      <c r="A32" s="77"/>
      <c r="B32" s="116"/>
    </row>
    <row r="33" spans="1:74">
      <c r="B33" s="116"/>
      <c r="F33" s="201"/>
      <c r="H33" s="198"/>
    </row>
    <row r="34" spans="1:74">
      <c r="A34" s="117" t="s">
        <v>110</v>
      </c>
      <c r="B34" s="116"/>
    </row>
    <row r="35" spans="1:74">
      <c r="B35" s="116"/>
      <c r="G35" s="78" t="s">
        <v>104</v>
      </c>
      <c r="H35" s="79">
        <v>1</v>
      </c>
      <c r="I35" s="79">
        <f>H35+1</f>
        <v>2</v>
      </c>
      <c r="J35" s="79">
        <f t="shared" ref="J35:BQ35" si="24">I35+1</f>
        <v>3</v>
      </c>
      <c r="K35" s="79">
        <f t="shared" si="24"/>
        <v>4</v>
      </c>
      <c r="L35" s="79">
        <f t="shared" si="24"/>
        <v>5</v>
      </c>
      <c r="M35" s="79">
        <f t="shared" si="24"/>
        <v>6</v>
      </c>
      <c r="N35" s="79">
        <f t="shared" si="24"/>
        <v>7</v>
      </c>
      <c r="O35" s="79">
        <f t="shared" si="24"/>
        <v>8</v>
      </c>
      <c r="P35" s="79">
        <f t="shared" si="24"/>
        <v>9</v>
      </c>
      <c r="Q35" s="79">
        <f t="shared" si="24"/>
        <v>10</v>
      </c>
      <c r="R35" s="79">
        <f t="shared" si="24"/>
        <v>11</v>
      </c>
      <c r="S35" s="79">
        <f t="shared" si="24"/>
        <v>12</v>
      </c>
      <c r="T35" s="79">
        <f t="shared" si="24"/>
        <v>13</v>
      </c>
      <c r="U35" s="79">
        <f t="shared" si="24"/>
        <v>14</v>
      </c>
      <c r="V35" s="79">
        <f t="shared" si="24"/>
        <v>15</v>
      </c>
      <c r="W35" s="79">
        <f t="shared" si="24"/>
        <v>16</v>
      </c>
      <c r="X35" s="79">
        <f t="shared" si="24"/>
        <v>17</v>
      </c>
      <c r="Y35" s="79">
        <f t="shared" si="24"/>
        <v>18</v>
      </c>
      <c r="Z35" s="79">
        <f t="shared" si="24"/>
        <v>19</v>
      </c>
      <c r="AA35" s="79">
        <f t="shared" si="24"/>
        <v>20</v>
      </c>
      <c r="AB35" s="79">
        <f t="shared" si="24"/>
        <v>21</v>
      </c>
      <c r="AC35" s="79">
        <f t="shared" si="24"/>
        <v>22</v>
      </c>
      <c r="AD35" s="79">
        <f t="shared" si="24"/>
        <v>23</v>
      </c>
      <c r="AE35" s="79">
        <f t="shared" si="24"/>
        <v>24</v>
      </c>
      <c r="AF35" s="79">
        <f t="shared" si="24"/>
        <v>25</v>
      </c>
      <c r="AG35" s="79">
        <f t="shared" si="24"/>
        <v>26</v>
      </c>
      <c r="AH35" s="79">
        <f t="shared" si="24"/>
        <v>27</v>
      </c>
      <c r="AI35" s="79">
        <f t="shared" si="24"/>
        <v>28</v>
      </c>
      <c r="AJ35" s="79">
        <f t="shared" si="24"/>
        <v>29</v>
      </c>
      <c r="AK35" s="79">
        <f t="shared" si="24"/>
        <v>30</v>
      </c>
      <c r="AL35" s="79">
        <f t="shared" si="24"/>
        <v>31</v>
      </c>
      <c r="AM35" s="79">
        <f t="shared" si="24"/>
        <v>32</v>
      </c>
      <c r="AN35" s="79">
        <f t="shared" si="24"/>
        <v>33</v>
      </c>
      <c r="AO35" s="79">
        <f t="shared" si="24"/>
        <v>34</v>
      </c>
      <c r="AP35" s="79">
        <f t="shared" si="24"/>
        <v>35</v>
      </c>
      <c r="AQ35" s="79">
        <f t="shared" si="24"/>
        <v>36</v>
      </c>
      <c r="AR35" s="79">
        <f t="shared" si="24"/>
        <v>37</v>
      </c>
      <c r="AS35" s="79">
        <f t="shared" si="24"/>
        <v>38</v>
      </c>
      <c r="AT35" s="79">
        <f t="shared" si="24"/>
        <v>39</v>
      </c>
      <c r="AU35" s="79">
        <f t="shared" si="24"/>
        <v>40</v>
      </c>
      <c r="AV35" s="79">
        <f t="shared" si="24"/>
        <v>41</v>
      </c>
      <c r="AW35" s="79">
        <f t="shared" si="24"/>
        <v>42</v>
      </c>
      <c r="AX35" s="79">
        <f t="shared" si="24"/>
        <v>43</v>
      </c>
      <c r="AY35" s="79">
        <f t="shared" si="24"/>
        <v>44</v>
      </c>
      <c r="AZ35" s="79">
        <f t="shared" si="24"/>
        <v>45</v>
      </c>
      <c r="BA35" s="79">
        <f t="shared" si="24"/>
        <v>46</v>
      </c>
      <c r="BB35" s="79">
        <f t="shared" si="24"/>
        <v>47</v>
      </c>
      <c r="BC35" s="79">
        <f t="shared" si="24"/>
        <v>48</v>
      </c>
      <c r="BD35" s="79">
        <f t="shared" si="24"/>
        <v>49</v>
      </c>
      <c r="BE35" s="79">
        <f t="shared" si="24"/>
        <v>50</v>
      </c>
      <c r="BF35" s="79">
        <f t="shared" si="24"/>
        <v>51</v>
      </c>
      <c r="BG35" s="79">
        <f t="shared" si="24"/>
        <v>52</v>
      </c>
      <c r="BH35" s="79">
        <f t="shared" si="24"/>
        <v>53</v>
      </c>
      <c r="BI35" s="79">
        <f t="shared" si="24"/>
        <v>54</v>
      </c>
      <c r="BJ35" s="79">
        <f t="shared" si="24"/>
        <v>55</v>
      </c>
      <c r="BK35" s="79">
        <f t="shared" si="24"/>
        <v>56</v>
      </c>
      <c r="BL35" s="79">
        <f t="shared" si="24"/>
        <v>57</v>
      </c>
      <c r="BM35" s="79">
        <f t="shared" si="24"/>
        <v>58</v>
      </c>
      <c r="BN35" s="79">
        <f t="shared" si="24"/>
        <v>59</v>
      </c>
      <c r="BO35" s="79">
        <f t="shared" si="24"/>
        <v>60</v>
      </c>
      <c r="BP35" s="79">
        <f t="shared" si="24"/>
        <v>61</v>
      </c>
      <c r="BQ35" s="79">
        <f t="shared" si="24"/>
        <v>62</v>
      </c>
    </row>
    <row r="36" spans="1:74">
      <c r="B36" s="80" t="s">
        <v>105</v>
      </c>
      <c r="C36" s="325" t="s">
        <v>106</v>
      </c>
      <c r="D36" s="326"/>
      <c r="E36" s="81" t="s">
        <v>30</v>
      </c>
      <c r="F36" s="82" t="s">
        <v>111</v>
      </c>
      <c r="G36" s="83"/>
      <c r="H36" s="118" t="s">
        <v>164</v>
      </c>
    </row>
    <row r="37" spans="1:74">
      <c r="B37" s="85" t="s">
        <v>108</v>
      </c>
      <c r="C37" s="86"/>
      <c r="D37" s="87"/>
      <c r="E37" s="88" t="s">
        <v>112</v>
      </c>
      <c r="F37" s="89"/>
      <c r="H37" s="137">
        <f t="shared" ref="H37:BQ37" si="25">H$4</f>
        <v>2022</v>
      </c>
      <c r="I37" s="119">
        <f t="shared" si="25"/>
        <v>2023</v>
      </c>
      <c r="J37" s="119">
        <f t="shared" si="25"/>
        <v>2024</v>
      </c>
      <c r="K37" s="119">
        <f t="shared" si="25"/>
        <v>2025</v>
      </c>
      <c r="L37" s="119">
        <f t="shared" si="25"/>
        <v>2026</v>
      </c>
      <c r="M37" s="119">
        <f t="shared" si="25"/>
        <v>2027</v>
      </c>
      <c r="N37" s="119">
        <f t="shared" si="25"/>
        <v>2028</v>
      </c>
      <c r="O37" s="119">
        <f t="shared" si="25"/>
        <v>2029</v>
      </c>
      <c r="P37" s="119">
        <f t="shared" si="25"/>
        <v>2030</v>
      </c>
      <c r="Q37" s="119">
        <f t="shared" si="25"/>
        <v>2031</v>
      </c>
      <c r="R37" s="119">
        <f t="shared" si="25"/>
        <v>2032</v>
      </c>
      <c r="S37" s="119">
        <f t="shared" si="25"/>
        <v>2033</v>
      </c>
      <c r="T37" s="119">
        <f t="shared" si="25"/>
        <v>2034</v>
      </c>
      <c r="U37" s="119">
        <f t="shared" si="25"/>
        <v>2035</v>
      </c>
      <c r="V37" s="119">
        <f t="shared" si="25"/>
        <v>2036</v>
      </c>
      <c r="W37" s="119">
        <f t="shared" si="25"/>
        <v>2037</v>
      </c>
      <c r="X37" s="119">
        <f t="shared" si="25"/>
        <v>2038</v>
      </c>
      <c r="Y37" s="119">
        <f t="shared" si="25"/>
        <v>2039</v>
      </c>
      <c r="Z37" s="119">
        <f t="shared" si="25"/>
        <v>2040</v>
      </c>
      <c r="AA37" s="119">
        <f t="shared" si="25"/>
        <v>2041</v>
      </c>
      <c r="AB37" s="119">
        <f t="shared" si="25"/>
        <v>2042</v>
      </c>
      <c r="AC37" s="119">
        <f t="shared" si="25"/>
        <v>2043</v>
      </c>
      <c r="AD37" s="119">
        <f t="shared" si="25"/>
        <v>2044</v>
      </c>
      <c r="AE37" s="119">
        <f t="shared" si="25"/>
        <v>2045</v>
      </c>
      <c r="AF37" s="119">
        <f t="shared" si="25"/>
        <v>2046</v>
      </c>
      <c r="AG37" s="119">
        <f t="shared" si="25"/>
        <v>2047</v>
      </c>
      <c r="AH37" s="119">
        <f t="shared" si="25"/>
        <v>2048</v>
      </c>
      <c r="AI37" s="119">
        <f t="shared" si="25"/>
        <v>2049</v>
      </c>
      <c r="AJ37" s="119">
        <f t="shared" si="25"/>
        <v>2050</v>
      </c>
      <c r="AK37" s="119">
        <f t="shared" si="25"/>
        <v>2051</v>
      </c>
      <c r="AL37" s="119">
        <f t="shared" si="25"/>
        <v>2052</v>
      </c>
      <c r="AM37" s="119">
        <f t="shared" si="25"/>
        <v>2053</v>
      </c>
      <c r="AN37" s="119">
        <f t="shared" si="25"/>
        <v>2054</v>
      </c>
      <c r="AO37" s="119">
        <f t="shared" si="25"/>
        <v>2055</v>
      </c>
      <c r="AP37" s="119">
        <f t="shared" si="25"/>
        <v>2056</v>
      </c>
      <c r="AQ37" s="119">
        <f t="shared" si="25"/>
        <v>2057</v>
      </c>
      <c r="AR37" s="119">
        <f t="shared" si="25"/>
        <v>2058</v>
      </c>
      <c r="AS37" s="119">
        <f t="shared" si="25"/>
        <v>2059</v>
      </c>
      <c r="AT37" s="119">
        <f t="shared" si="25"/>
        <v>2060</v>
      </c>
      <c r="AU37" s="119">
        <f t="shared" si="25"/>
        <v>2061</v>
      </c>
      <c r="AV37" s="119">
        <f t="shared" si="25"/>
        <v>2062</v>
      </c>
      <c r="AW37" s="119">
        <f t="shared" si="25"/>
        <v>2063</v>
      </c>
      <c r="AX37" s="119">
        <f t="shared" si="25"/>
        <v>2064</v>
      </c>
      <c r="AY37" s="119">
        <f t="shared" si="25"/>
        <v>2065</v>
      </c>
      <c r="AZ37" s="119">
        <f t="shared" si="25"/>
        <v>2066</v>
      </c>
      <c r="BA37" s="119">
        <f t="shared" si="25"/>
        <v>2067</v>
      </c>
      <c r="BB37" s="119">
        <f t="shared" si="25"/>
        <v>2068</v>
      </c>
      <c r="BC37" s="119">
        <f t="shared" si="25"/>
        <v>2069</v>
      </c>
      <c r="BD37" s="119">
        <f t="shared" si="25"/>
        <v>2070</v>
      </c>
      <c r="BE37" s="119">
        <f t="shared" si="25"/>
        <v>2071</v>
      </c>
      <c r="BF37" s="119">
        <f t="shared" si="25"/>
        <v>2072</v>
      </c>
      <c r="BG37" s="119">
        <f t="shared" si="25"/>
        <v>2073</v>
      </c>
      <c r="BH37" s="119">
        <f t="shared" si="25"/>
        <v>2074</v>
      </c>
      <c r="BI37" s="119">
        <f t="shared" si="25"/>
        <v>2075</v>
      </c>
      <c r="BJ37" s="119">
        <f t="shared" si="25"/>
        <v>2076</v>
      </c>
      <c r="BK37" s="119">
        <f t="shared" si="25"/>
        <v>2077</v>
      </c>
      <c r="BL37" s="119">
        <f t="shared" si="25"/>
        <v>2078</v>
      </c>
      <c r="BM37" s="119">
        <f t="shared" si="25"/>
        <v>2079</v>
      </c>
      <c r="BN37" s="119">
        <f t="shared" si="25"/>
        <v>2080</v>
      </c>
      <c r="BO37" s="119">
        <f t="shared" si="25"/>
        <v>2081</v>
      </c>
      <c r="BP37" s="119">
        <f t="shared" si="25"/>
        <v>2082</v>
      </c>
      <c r="BQ37" s="119">
        <f t="shared" si="25"/>
        <v>2083</v>
      </c>
      <c r="BR37" s="119"/>
      <c r="BS37" s="119"/>
      <c r="BT37" s="119"/>
      <c r="BU37" s="119"/>
      <c r="BV37" s="119"/>
    </row>
    <row r="38" spans="1:74" ht="15">
      <c r="A38" s="188" t="str">
        <f t="shared" ref="A38:B46" si="26">A5</f>
        <v>Subtransmission</v>
      </c>
      <c r="B38" s="102">
        <f t="shared" si="26"/>
        <v>45</v>
      </c>
      <c r="C38" s="97">
        <f>IF(F38=0,0,D38/F38)</f>
        <v>4.034739362491824E-16</v>
      </c>
      <c r="D38" s="211">
        <f>IF(B38="n/a",0,E38-F38)</f>
        <v>2.2737367544323206E-13</v>
      </c>
      <c r="E38" s="185">
        <f t="shared" ref="E38:E46" si="27">E5</f>
        <v>563.53993409578732</v>
      </c>
      <c r="F38" s="186">
        <f t="shared" ref="F38:F57" si="28">SUM(H38:BV38)</f>
        <v>563.53993409578709</v>
      </c>
      <c r="G38" s="92"/>
      <c r="H38" s="169">
        <f t="shared" ref="H38:AM38" si="29">H5*(1+$C5)</f>
        <v>17.629135735193579</v>
      </c>
      <c r="I38" s="93">
        <f t="shared" si="29"/>
        <v>17.629135735193579</v>
      </c>
      <c r="J38" s="93">
        <f t="shared" si="29"/>
        <v>17.629135735193579</v>
      </c>
      <c r="K38" s="93">
        <f t="shared" si="29"/>
        <v>17.629135735193579</v>
      </c>
      <c r="L38" s="93">
        <f t="shared" si="29"/>
        <v>17.629135735193579</v>
      </c>
      <c r="M38" s="93">
        <f t="shared" si="29"/>
        <v>17.629135735193579</v>
      </c>
      <c r="N38" s="93">
        <f t="shared" si="29"/>
        <v>17.629135735193579</v>
      </c>
      <c r="O38" s="93">
        <f t="shared" si="29"/>
        <v>17.629135735193579</v>
      </c>
      <c r="P38" s="93">
        <f t="shared" si="29"/>
        <v>17.629135735193579</v>
      </c>
      <c r="Q38" s="93">
        <f t="shared" si="29"/>
        <v>17.643506391720493</v>
      </c>
      <c r="R38" s="93">
        <f t="shared" si="29"/>
        <v>17.657877048247403</v>
      </c>
      <c r="S38" s="93">
        <f t="shared" si="29"/>
        <v>17.680870098690466</v>
      </c>
      <c r="T38" s="93">
        <f t="shared" si="29"/>
        <v>17.706737280438908</v>
      </c>
      <c r="U38" s="93">
        <f t="shared" si="29"/>
        <v>17.738352724798112</v>
      </c>
      <c r="V38" s="93">
        <f t="shared" si="29"/>
        <v>17.767094037851937</v>
      </c>
      <c r="W38" s="93">
        <f t="shared" si="29"/>
        <v>17.772842300462706</v>
      </c>
      <c r="X38" s="93">
        <f t="shared" si="29"/>
        <v>17.784338825684234</v>
      </c>
      <c r="Y38" s="93">
        <f t="shared" si="29"/>
        <v>17.85906623962418</v>
      </c>
      <c r="Z38" s="93">
        <f t="shared" si="29"/>
        <v>13.489603997080168</v>
      </c>
      <c r="AA38" s="93">
        <f t="shared" si="29"/>
        <v>10.805457157635324</v>
      </c>
      <c r="AB38" s="93">
        <f t="shared" si="29"/>
        <v>10.77096758197075</v>
      </c>
      <c r="AC38" s="93">
        <f t="shared" si="29"/>
        <v>10.811205420246086</v>
      </c>
      <c r="AD38" s="93">
        <f t="shared" si="29"/>
        <v>10.923296541156013</v>
      </c>
      <c r="AE38" s="93">
        <f t="shared" si="29"/>
        <v>10.791086501108408</v>
      </c>
      <c r="AF38" s="93">
        <f t="shared" si="29"/>
        <v>10.638757541923148</v>
      </c>
      <c r="AG38" s="93">
        <f t="shared" si="29"/>
        <v>10.638757541923148</v>
      </c>
      <c r="AH38" s="93">
        <f t="shared" si="29"/>
        <v>10.638757541923148</v>
      </c>
      <c r="AI38" s="93">
        <f t="shared" si="29"/>
        <v>10.638757541923148</v>
      </c>
      <c r="AJ38" s="93">
        <f t="shared" si="29"/>
        <v>10.638757541923148</v>
      </c>
      <c r="AK38" s="93">
        <f t="shared" si="29"/>
        <v>10.638757541923148</v>
      </c>
      <c r="AL38" s="93">
        <f t="shared" si="29"/>
        <v>10.638757541923148</v>
      </c>
      <c r="AM38" s="93">
        <f t="shared" si="29"/>
        <v>10.638757541923148</v>
      </c>
      <c r="AN38" s="93">
        <f t="shared" ref="AN38:BQ38" si="30">AN5*(1+$C5)</f>
        <v>10.638757541923148</v>
      </c>
      <c r="AO38" s="93">
        <f t="shared" si="30"/>
        <v>10.638757541923148</v>
      </c>
      <c r="AP38" s="93">
        <f t="shared" si="30"/>
        <v>10.638757541923148</v>
      </c>
      <c r="AQ38" s="93">
        <f t="shared" si="30"/>
        <v>10.390996528255364</v>
      </c>
      <c r="AR38" s="93">
        <f t="shared" si="30"/>
        <v>9.5743561621227702</v>
      </c>
      <c r="AS38" s="93">
        <f t="shared" si="30"/>
        <v>8.2453590784288391</v>
      </c>
      <c r="AT38" s="93">
        <f t="shared" si="30"/>
        <v>6.8170563640595629</v>
      </c>
      <c r="AU38" s="93">
        <f t="shared" si="30"/>
        <v>6.186547629185748</v>
      </c>
      <c r="AV38" s="93">
        <f t="shared" si="30"/>
        <v>5.856618539183172</v>
      </c>
      <c r="AW38" s="93">
        <f t="shared" si="30"/>
        <v>5.1183486413099351</v>
      </c>
      <c r="AX38" s="93">
        <f t="shared" si="30"/>
        <v>4.184314776419555</v>
      </c>
      <c r="AY38" s="93">
        <f t="shared" si="30"/>
        <v>2.8792969411004217</v>
      </c>
      <c r="AZ38" s="93">
        <f t="shared" si="30"/>
        <v>1.3961827111097622</v>
      </c>
      <c r="BA38" s="93">
        <f t="shared" si="30"/>
        <v>-8.6718354149187041E-15</v>
      </c>
      <c r="BB38" s="93">
        <f t="shared" si="30"/>
        <v>0</v>
      </c>
      <c r="BC38" s="93">
        <f t="shared" si="30"/>
        <v>0</v>
      </c>
      <c r="BD38" s="93">
        <f t="shared" si="30"/>
        <v>0</v>
      </c>
      <c r="BE38" s="93">
        <f t="shared" si="30"/>
        <v>0</v>
      </c>
      <c r="BF38" s="93">
        <f t="shared" si="30"/>
        <v>0</v>
      </c>
      <c r="BG38" s="93">
        <f t="shared" si="30"/>
        <v>0</v>
      </c>
      <c r="BH38" s="93">
        <f t="shared" si="30"/>
        <v>0</v>
      </c>
      <c r="BI38" s="93">
        <f t="shared" si="30"/>
        <v>0</v>
      </c>
      <c r="BJ38" s="93">
        <f t="shared" si="30"/>
        <v>0</v>
      </c>
      <c r="BK38" s="93">
        <f t="shared" si="30"/>
        <v>0</v>
      </c>
      <c r="BL38" s="93">
        <f t="shared" si="30"/>
        <v>0</v>
      </c>
      <c r="BM38" s="93">
        <f t="shared" si="30"/>
        <v>0</v>
      </c>
      <c r="BN38" s="93">
        <f t="shared" si="30"/>
        <v>0</v>
      </c>
      <c r="BO38" s="93">
        <f t="shared" si="30"/>
        <v>0</v>
      </c>
      <c r="BP38" s="93">
        <f t="shared" si="30"/>
        <v>0</v>
      </c>
      <c r="BQ38" s="93">
        <f t="shared" si="30"/>
        <v>0</v>
      </c>
      <c r="BR38" s="96"/>
      <c r="BS38" s="96"/>
      <c r="BT38" s="96"/>
      <c r="BU38" s="96"/>
      <c r="BV38" s="96"/>
    </row>
    <row r="39" spans="1:74" ht="15">
      <c r="A39" s="188" t="str">
        <f t="shared" si="26"/>
        <v>Distribution system assets</v>
      </c>
      <c r="B39" s="102">
        <f t="shared" si="26"/>
        <v>50</v>
      </c>
      <c r="C39" s="97">
        <f t="shared" ref="C39:C51" si="31">IF(F39=0,0,D39/F39)</f>
        <v>-3.8385249563976053E-16</v>
      </c>
      <c r="D39" s="211">
        <f t="shared" ref="D39:D51" si="32">IF(B39="n/a",0,E39-F39)</f>
        <v>-1.3642420526593924E-12</v>
      </c>
      <c r="E39" s="185">
        <f t="shared" si="27"/>
        <v>3554.0788926893192</v>
      </c>
      <c r="F39" s="186">
        <f t="shared" si="28"/>
        <v>3554.0788926893206</v>
      </c>
      <c r="G39" s="92"/>
      <c r="H39" s="93">
        <f t="shared" ref="H39:AM39" si="33">H6*(1+$C6)</f>
        <v>118.68891197070069</v>
      </c>
      <c r="I39" s="93">
        <f t="shared" si="33"/>
        <v>118.68891197070069</v>
      </c>
      <c r="J39" s="93">
        <f t="shared" si="33"/>
        <v>118.68891197070069</v>
      </c>
      <c r="K39" s="93">
        <f t="shared" si="33"/>
        <v>118.68891197070069</v>
      </c>
      <c r="L39" s="93">
        <f t="shared" si="33"/>
        <v>118.68891197070069</v>
      </c>
      <c r="M39" s="93">
        <f t="shared" si="33"/>
        <v>118.68891197070069</v>
      </c>
      <c r="N39" s="93">
        <f t="shared" si="33"/>
        <v>118.68891197070069</v>
      </c>
      <c r="O39" s="93">
        <f t="shared" si="33"/>
        <v>118.68891197070069</v>
      </c>
      <c r="P39" s="93">
        <f t="shared" si="33"/>
        <v>118.68891197070069</v>
      </c>
      <c r="Q39" s="93">
        <f t="shared" si="33"/>
        <v>118.69965453258081</v>
      </c>
      <c r="R39" s="93">
        <f t="shared" si="33"/>
        <v>118.73709338936379</v>
      </c>
      <c r="S39" s="93">
        <f t="shared" si="33"/>
        <v>118.77721788661681</v>
      </c>
      <c r="T39" s="93">
        <f t="shared" si="33"/>
        <v>118.90689295207892</v>
      </c>
      <c r="U39" s="93">
        <f t="shared" si="33"/>
        <v>119.25986688606388</v>
      </c>
      <c r="V39" s="93">
        <f t="shared" si="33"/>
        <v>119.46442754204521</v>
      </c>
      <c r="W39" s="93">
        <f t="shared" si="33"/>
        <v>119.5487669391117</v>
      </c>
      <c r="X39" s="93">
        <f t="shared" si="33"/>
        <v>119.68950478604886</v>
      </c>
      <c r="Y39" s="93">
        <f t="shared" si="33"/>
        <v>119.9529815456202</v>
      </c>
      <c r="Z39" s="93">
        <f t="shared" si="33"/>
        <v>81.654608638051698</v>
      </c>
      <c r="AA39" s="93">
        <f t="shared" si="33"/>
        <v>51.823143461233691</v>
      </c>
      <c r="AB39" s="93">
        <f t="shared" si="33"/>
        <v>51.392132428901043</v>
      </c>
      <c r="AC39" s="93">
        <f t="shared" si="33"/>
        <v>51.534609331541823</v>
      </c>
      <c r="AD39" s="93">
        <f t="shared" si="33"/>
        <v>51.541760228684439</v>
      </c>
      <c r="AE39" s="93">
        <f t="shared" si="33"/>
        <v>51.27412435801714</v>
      </c>
      <c r="AF39" s="93">
        <f t="shared" si="33"/>
        <v>51.030371514434108</v>
      </c>
      <c r="AG39" s="93">
        <f t="shared" si="33"/>
        <v>51.030371514434108</v>
      </c>
      <c r="AH39" s="93">
        <f t="shared" si="33"/>
        <v>51.030371514434108</v>
      </c>
      <c r="AI39" s="93">
        <f t="shared" si="33"/>
        <v>51.030371514434108</v>
      </c>
      <c r="AJ39" s="93">
        <f t="shared" si="33"/>
        <v>51.030371514434108</v>
      </c>
      <c r="AK39" s="93">
        <f t="shared" si="33"/>
        <v>51.030371514434108</v>
      </c>
      <c r="AL39" s="93">
        <f t="shared" si="33"/>
        <v>51.030371514434108</v>
      </c>
      <c r="AM39" s="93">
        <f t="shared" si="33"/>
        <v>51.030371514434108</v>
      </c>
      <c r="AN39" s="93">
        <f t="shared" ref="AN39:BQ39" si="34">AN6*(1+$C6)</f>
        <v>51.030371514434108</v>
      </c>
      <c r="AO39" s="93">
        <f t="shared" si="34"/>
        <v>51.030371514434108</v>
      </c>
      <c r="AP39" s="93">
        <f t="shared" si="34"/>
        <v>51.030371514434108</v>
      </c>
      <c r="AQ39" s="93">
        <f t="shared" si="34"/>
        <v>51.030371514434108</v>
      </c>
      <c r="AR39" s="93">
        <f t="shared" si="34"/>
        <v>51.030371514434108</v>
      </c>
      <c r="AS39" s="93">
        <f t="shared" si="34"/>
        <v>51.030371514434108</v>
      </c>
      <c r="AT39" s="93">
        <f t="shared" si="34"/>
        <v>51.030371514434108</v>
      </c>
      <c r="AU39" s="93">
        <f t="shared" si="34"/>
        <v>51.030371514434108</v>
      </c>
      <c r="AV39" s="93">
        <f t="shared" si="34"/>
        <v>48.778137004845526</v>
      </c>
      <c r="AW39" s="93">
        <f t="shared" si="34"/>
        <v>44.145484874541353</v>
      </c>
      <c r="AX39" s="93">
        <f t="shared" si="34"/>
        <v>39.104014776095902</v>
      </c>
      <c r="AY39" s="93">
        <f t="shared" si="34"/>
        <v>33.498896545143005</v>
      </c>
      <c r="AZ39" s="93">
        <f t="shared" si="34"/>
        <v>27.773196674041724</v>
      </c>
      <c r="BA39" s="93">
        <f t="shared" si="34"/>
        <v>22.496005929968938</v>
      </c>
      <c r="BB39" s="93">
        <f t="shared" si="34"/>
        <v>17.502206699111678</v>
      </c>
      <c r="BC39" s="93">
        <f t="shared" si="34"/>
        <v>12.419581999610562</v>
      </c>
      <c r="BD39" s="93">
        <f t="shared" si="34"/>
        <v>7.6645441598733397</v>
      </c>
      <c r="BE39" s="93">
        <f t="shared" si="34"/>
        <v>3.7538871528759197</v>
      </c>
      <c r="BF39" s="93">
        <f t="shared" si="34"/>
        <v>-1.0598969900548392E-13</v>
      </c>
      <c r="BG39" s="93">
        <f t="shared" si="34"/>
        <v>0</v>
      </c>
      <c r="BH39" s="93">
        <f t="shared" si="34"/>
        <v>0</v>
      </c>
      <c r="BI39" s="93">
        <f t="shared" si="34"/>
        <v>0</v>
      </c>
      <c r="BJ39" s="93">
        <f t="shared" si="34"/>
        <v>0</v>
      </c>
      <c r="BK39" s="93">
        <f t="shared" si="34"/>
        <v>0</v>
      </c>
      <c r="BL39" s="93">
        <f t="shared" si="34"/>
        <v>0</v>
      </c>
      <c r="BM39" s="93">
        <f t="shared" si="34"/>
        <v>0</v>
      </c>
      <c r="BN39" s="93">
        <f t="shared" si="34"/>
        <v>0</v>
      </c>
      <c r="BO39" s="93">
        <f t="shared" si="34"/>
        <v>0</v>
      </c>
      <c r="BP39" s="93">
        <f t="shared" si="34"/>
        <v>0</v>
      </c>
      <c r="BQ39" s="93">
        <f t="shared" si="34"/>
        <v>0</v>
      </c>
      <c r="BR39" s="96"/>
      <c r="BS39" s="96"/>
      <c r="BT39" s="96"/>
      <c r="BU39" s="96"/>
      <c r="BV39" s="96"/>
    </row>
    <row r="40" spans="1:74" ht="15">
      <c r="A40" s="188" t="str">
        <f t="shared" si="26"/>
        <v>Standard metering</v>
      </c>
      <c r="B40" s="102" t="str">
        <f t="shared" si="26"/>
        <v>n/a</v>
      </c>
      <c r="C40" s="97">
        <f t="shared" si="31"/>
        <v>0</v>
      </c>
      <c r="D40" s="211">
        <f t="shared" si="32"/>
        <v>0</v>
      </c>
      <c r="E40" s="185">
        <f t="shared" si="27"/>
        <v>0</v>
      </c>
      <c r="F40" s="186">
        <f t="shared" si="28"/>
        <v>0</v>
      </c>
      <c r="G40" s="92"/>
      <c r="H40" s="93">
        <f t="shared" ref="H40:AM40" si="35">H7*(1+$C7)</f>
        <v>0</v>
      </c>
      <c r="I40" s="93">
        <f t="shared" si="35"/>
        <v>0</v>
      </c>
      <c r="J40" s="93">
        <f t="shared" si="35"/>
        <v>0</v>
      </c>
      <c r="K40" s="93">
        <f t="shared" si="35"/>
        <v>0</v>
      </c>
      <c r="L40" s="93">
        <f t="shared" si="35"/>
        <v>0</v>
      </c>
      <c r="M40" s="93">
        <f t="shared" si="35"/>
        <v>0</v>
      </c>
      <c r="N40" s="93">
        <f t="shared" si="35"/>
        <v>0</v>
      </c>
      <c r="O40" s="93">
        <f t="shared" si="35"/>
        <v>0</v>
      </c>
      <c r="P40" s="93">
        <f t="shared" si="35"/>
        <v>0</v>
      </c>
      <c r="Q40" s="93">
        <f t="shared" si="35"/>
        <v>0</v>
      </c>
      <c r="R40" s="93">
        <f t="shared" si="35"/>
        <v>0</v>
      </c>
      <c r="S40" s="93">
        <f t="shared" si="35"/>
        <v>0</v>
      </c>
      <c r="T40" s="93">
        <f t="shared" si="35"/>
        <v>0</v>
      </c>
      <c r="U40" s="93">
        <f t="shared" si="35"/>
        <v>0</v>
      </c>
      <c r="V40" s="93">
        <f t="shared" si="35"/>
        <v>0</v>
      </c>
      <c r="W40" s="93">
        <f t="shared" si="35"/>
        <v>0</v>
      </c>
      <c r="X40" s="93">
        <f t="shared" si="35"/>
        <v>0</v>
      </c>
      <c r="Y40" s="93">
        <f t="shared" si="35"/>
        <v>0</v>
      </c>
      <c r="Z40" s="93">
        <f t="shared" si="35"/>
        <v>0</v>
      </c>
      <c r="AA40" s="93">
        <f t="shared" si="35"/>
        <v>0</v>
      </c>
      <c r="AB40" s="93">
        <f t="shared" si="35"/>
        <v>0</v>
      </c>
      <c r="AC40" s="93">
        <f t="shared" si="35"/>
        <v>0</v>
      </c>
      <c r="AD40" s="93">
        <f t="shared" si="35"/>
        <v>0</v>
      </c>
      <c r="AE40" s="93">
        <f t="shared" si="35"/>
        <v>0</v>
      </c>
      <c r="AF40" s="93">
        <f t="shared" si="35"/>
        <v>0</v>
      </c>
      <c r="AG40" s="93">
        <f t="shared" si="35"/>
        <v>0</v>
      </c>
      <c r="AH40" s="93">
        <f t="shared" si="35"/>
        <v>0</v>
      </c>
      <c r="AI40" s="93">
        <f t="shared" si="35"/>
        <v>0</v>
      </c>
      <c r="AJ40" s="93">
        <f t="shared" si="35"/>
        <v>0</v>
      </c>
      <c r="AK40" s="93">
        <f t="shared" si="35"/>
        <v>0</v>
      </c>
      <c r="AL40" s="93">
        <f t="shared" si="35"/>
        <v>0</v>
      </c>
      <c r="AM40" s="93">
        <f t="shared" si="35"/>
        <v>0</v>
      </c>
      <c r="AN40" s="93">
        <f t="shared" ref="AN40:BQ40" si="36">AN7*(1+$C7)</f>
        <v>0</v>
      </c>
      <c r="AO40" s="93">
        <f t="shared" si="36"/>
        <v>0</v>
      </c>
      <c r="AP40" s="93">
        <f t="shared" si="36"/>
        <v>0</v>
      </c>
      <c r="AQ40" s="93">
        <f t="shared" si="36"/>
        <v>0</v>
      </c>
      <c r="AR40" s="93">
        <f t="shared" si="36"/>
        <v>0</v>
      </c>
      <c r="AS40" s="93">
        <f t="shared" si="36"/>
        <v>0</v>
      </c>
      <c r="AT40" s="93">
        <f t="shared" si="36"/>
        <v>0</v>
      </c>
      <c r="AU40" s="93">
        <f t="shared" si="36"/>
        <v>0</v>
      </c>
      <c r="AV40" s="93">
        <f t="shared" si="36"/>
        <v>0</v>
      </c>
      <c r="AW40" s="93">
        <f t="shared" si="36"/>
        <v>0</v>
      </c>
      <c r="AX40" s="93">
        <f t="shared" si="36"/>
        <v>0</v>
      </c>
      <c r="AY40" s="93">
        <f t="shared" si="36"/>
        <v>0</v>
      </c>
      <c r="AZ40" s="93">
        <f t="shared" si="36"/>
        <v>0</v>
      </c>
      <c r="BA40" s="93">
        <f t="shared" si="36"/>
        <v>0</v>
      </c>
      <c r="BB40" s="93">
        <f t="shared" si="36"/>
        <v>0</v>
      </c>
      <c r="BC40" s="93">
        <f t="shared" si="36"/>
        <v>0</v>
      </c>
      <c r="BD40" s="93">
        <f t="shared" si="36"/>
        <v>0</v>
      </c>
      <c r="BE40" s="93">
        <f t="shared" si="36"/>
        <v>0</v>
      </c>
      <c r="BF40" s="93">
        <f t="shared" si="36"/>
        <v>0</v>
      </c>
      <c r="BG40" s="93">
        <f t="shared" si="36"/>
        <v>0</v>
      </c>
      <c r="BH40" s="93">
        <f t="shared" si="36"/>
        <v>0</v>
      </c>
      <c r="BI40" s="93">
        <f t="shared" si="36"/>
        <v>0</v>
      </c>
      <c r="BJ40" s="93">
        <f t="shared" si="36"/>
        <v>0</v>
      </c>
      <c r="BK40" s="93">
        <f t="shared" si="36"/>
        <v>0</v>
      </c>
      <c r="BL40" s="93">
        <f t="shared" si="36"/>
        <v>0</v>
      </c>
      <c r="BM40" s="93">
        <f t="shared" si="36"/>
        <v>0</v>
      </c>
      <c r="BN40" s="93">
        <f t="shared" si="36"/>
        <v>0</v>
      </c>
      <c r="BO40" s="93">
        <f t="shared" si="36"/>
        <v>0</v>
      </c>
      <c r="BP40" s="93">
        <f t="shared" si="36"/>
        <v>0</v>
      </c>
      <c r="BQ40" s="93">
        <f t="shared" si="36"/>
        <v>0</v>
      </c>
      <c r="BR40" s="96"/>
      <c r="BS40" s="96"/>
      <c r="BT40" s="96"/>
      <c r="BU40" s="96"/>
      <c r="BV40" s="96"/>
    </row>
    <row r="41" spans="1:74" ht="15">
      <c r="A41" s="188" t="str">
        <f t="shared" si="26"/>
        <v>Public lighting</v>
      </c>
      <c r="B41" s="102" t="str">
        <f t="shared" si="26"/>
        <v>n/a</v>
      </c>
      <c r="C41" s="97">
        <f t="shared" si="31"/>
        <v>0</v>
      </c>
      <c r="D41" s="211">
        <f t="shared" si="32"/>
        <v>0</v>
      </c>
      <c r="E41" s="185">
        <f t="shared" si="27"/>
        <v>0</v>
      </c>
      <c r="F41" s="186">
        <f t="shared" si="28"/>
        <v>0</v>
      </c>
      <c r="G41" s="92"/>
      <c r="H41" s="93">
        <f t="shared" ref="H41:AM41" si="37">H8*(1+$C8)</f>
        <v>0</v>
      </c>
      <c r="I41" s="93">
        <f t="shared" si="37"/>
        <v>0</v>
      </c>
      <c r="J41" s="93">
        <f t="shared" si="37"/>
        <v>0</v>
      </c>
      <c r="K41" s="93">
        <f t="shared" si="37"/>
        <v>0</v>
      </c>
      <c r="L41" s="93">
        <f t="shared" si="37"/>
        <v>0</v>
      </c>
      <c r="M41" s="93">
        <f t="shared" si="37"/>
        <v>0</v>
      </c>
      <c r="N41" s="93">
        <f t="shared" si="37"/>
        <v>0</v>
      </c>
      <c r="O41" s="93">
        <f t="shared" si="37"/>
        <v>0</v>
      </c>
      <c r="P41" s="93">
        <f t="shared" si="37"/>
        <v>0</v>
      </c>
      <c r="Q41" s="93">
        <f t="shared" si="37"/>
        <v>0</v>
      </c>
      <c r="R41" s="93">
        <f t="shared" si="37"/>
        <v>0</v>
      </c>
      <c r="S41" s="93">
        <f t="shared" si="37"/>
        <v>0</v>
      </c>
      <c r="T41" s="93">
        <f t="shared" si="37"/>
        <v>0</v>
      </c>
      <c r="U41" s="93">
        <f t="shared" si="37"/>
        <v>0</v>
      </c>
      <c r="V41" s="93">
        <f t="shared" si="37"/>
        <v>0</v>
      </c>
      <c r="W41" s="93">
        <f t="shared" si="37"/>
        <v>0</v>
      </c>
      <c r="X41" s="93">
        <f t="shared" si="37"/>
        <v>0</v>
      </c>
      <c r="Y41" s="93">
        <f t="shared" si="37"/>
        <v>0</v>
      </c>
      <c r="Z41" s="93">
        <f t="shared" si="37"/>
        <v>0</v>
      </c>
      <c r="AA41" s="93">
        <f t="shared" si="37"/>
        <v>0</v>
      </c>
      <c r="AB41" s="93">
        <f t="shared" si="37"/>
        <v>0</v>
      </c>
      <c r="AC41" s="93">
        <f t="shared" si="37"/>
        <v>0</v>
      </c>
      <c r="AD41" s="93">
        <f t="shared" si="37"/>
        <v>0</v>
      </c>
      <c r="AE41" s="93">
        <f t="shared" si="37"/>
        <v>0</v>
      </c>
      <c r="AF41" s="93">
        <f t="shared" si="37"/>
        <v>0</v>
      </c>
      <c r="AG41" s="93">
        <f t="shared" si="37"/>
        <v>0</v>
      </c>
      <c r="AH41" s="93">
        <f t="shared" si="37"/>
        <v>0</v>
      </c>
      <c r="AI41" s="93">
        <f t="shared" si="37"/>
        <v>0</v>
      </c>
      <c r="AJ41" s="93">
        <f t="shared" si="37"/>
        <v>0</v>
      </c>
      <c r="AK41" s="93">
        <f t="shared" si="37"/>
        <v>0</v>
      </c>
      <c r="AL41" s="93">
        <f t="shared" si="37"/>
        <v>0</v>
      </c>
      <c r="AM41" s="93">
        <f t="shared" si="37"/>
        <v>0</v>
      </c>
      <c r="AN41" s="93">
        <f t="shared" ref="AN41:BQ41" si="38">AN8*(1+$C8)</f>
        <v>0</v>
      </c>
      <c r="AO41" s="93">
        <f t="shared" si="38"/>
        <v>0</v>
      </c>
      <c r="AP41" s="93">
        <f t="shared" si="38"/>
        <v>0</v>
      </c>
      <c r="AQ41" s="93">
        <f t="shared" si="38"/>
        <v>0</v>
      </c>
      <c r="AR41" s="93">
        <f t="shared" si="38"/>
        <v>0</v>
      </c>
      <c r="AS41" s="93">
        <f t="shared" si="38"/>
        <v>0</v>
      </c>
      <c r="AT41" s="93">
        <f t="shared" si="38"/>
        <v>0</v>
      </c>
      <c r="AU41" s="93">
        <f t="shared" si="38"/>
        <v>0</v>
      </c>
      <c r="AV41" s="93">
        <f t="shared" si="38"/>
        <v>0</v>
      </c>
      <c r="AW41" s="93">
        <f t="shared" si="38"/>
        <v>0</v>
      </c>
      <c r="AX41" s="93">
        <f t="shared" si="38"/>
        <v>0</v>
      </c>
      <c r="AY41" s="93">
        <f t="shared" si="38"/>
        <v>0</v>
      </c>
      <c r="AZ41" s="93">
        <f t="shared" si="38"/>
        <v>0</v>
      </c>
      <c r="BA41" s="93">
        <f t="shared" si="38"/>
        <v>0</v>
      </c>
      <c r="BB41" s="93">
        <f t="shared" si="38"/>
        <v>0</v>
      </c>
      <c r="BC41" s="93">
        <f t="shared" si="38"/>
        <v>0</v>
      </c>
      <c r="BD41" s="93">
        <f t="shared" si="38"/>
        <v>0</v>
      </c>
      <c r="BE41" s="93">
        <f t="shared" si="38"/>
        <v>0</v>
      </c>
      <c r="BF41" s="93">
        <f t="shared" si="38"/>
        <v>0</v>
      </c>
      <c r="BG41" s="93">
        <f t="shared" si="38"/>
        <v>0</v>
      </c>
      <c r="BH41" s="93">
        <f t="shared" si="38"/>
        <v>0</v>
      </c>
      <c r="BI41" s="93">
        <f t="shared" si="38"/>
        <v>0</v>
      </c>
      <c r="BJ41" s="93">
        <f t="shared" si="38"/>
        <v>0</v>
      </c>
      <c r="BK41" s="93">
        <f t="shared" si="38"/>
        <v>0</v>
      </c>
      <c r="BL41" s="93">
        <f t="shared" si="38"/>
        <v>0</v>
      </c>
      <c r="BM41" s="93">
        <f t="shared" si="38"/>
        <v>0</v>
      </c>
      <c r="BN41" s="93">
        <f t="shared" si="38"/>
        <v>0</v>
      </c>
      <c r="BO41" s="93">
        <f t="shared" si="38"/>
        <v>0</v>
      </c>
      <c r="BP41" s="93">
        <f t="shared" si="38"/>
        <v>0</v>
      </c>
      <c r="BQ41" s="93">
        <f t="shared" si="38"/>
        <v>0</v>
      </c>
      <c r="BR41" s="96"/>
      <c r="BS41" s="96"/>
      <c r="BT41" s="96"/>
      <c r="BU41" s="96"/>
      <c r="BV41" s="96"/>
    </row>
    <row r="42" spans="1:74" ht="15">
      <c r="A42" s="188" t="str">
        <f t="shared" si="26"/>
        <v>SCADA/Network control</v>
      </c>
      <c r="B42" s="102">
        <f t="shared" si="26"/>
        <v>10</v>
      </c>
      <c r="C42" s="97">
        <f t="shared" si="31"/>
        <v>2.3586985440757197E-16</v>
      </c>
      <c r="D42" s="211">
        <f>IF(B42="n/a",0,E42-F42)</f>
        <v>2.8421709430404007E-14</v>
      </c>
      <c r="E42" s="185">
        <f t="shared" si="27"/>
        <v>120.49742219831383</v>
      </c>
      <c r="F42" s="186">
        <f t="shared" si="28"/>
        <v>120.4974221983138</v>
      </c>
      <c r="G42" s="92"/>
      <c r="H42" s="93">
        <f t="shared" ref="H42:AM42" si="39">H9*(1+$C9)</f>
        <v>13.955354044047137</v>
      </c>
      <c r="I42" s="93">
        <f t="shared" si="39"/>
        <v>14.590233773670528</v>
      </c>
      <c r="J42" s="93">
        <f t="shared" si="39"/>
        <v>14.590233773670528</v>
      </c>
      <c r="K42" s="93">
        <f t="shared" si="39"/>
        <v>14.590233773670528</v>
      </c>
      <c r="L42" s="93">
        <f t="shared" si="39"/>
        <v>14.590233773670528</v>
      </c>
      <c r="M42" s="93">
        <f t="shared" si="39"/>
        <v>14.165650657918418</v>
      </c>
      <c r="N42" s="93">
        <f t="shared" si="39"/>
        <v>12.66278310928714</v>
      </c>
      <c r="O42" s="93">
        <f t="shared" si="39"/>
        <v>10.344491451052464</v>
      </c>
      <c r="P42" s="93">
        <f t="shared" si="39"/>
        <v>7.3668408455564682</v>
      </c>
      <c r="Q42" s="93">
        <f t="shared" si="39"/>
        <v>3.6413669957700723</v>
      </c>
      <c r="R42" s="93">
        <f t="shared" si="39"/>
        <v>4.395732001191881E-15</v>
      </c>
      <c r="S42" s="93">
        <f t="shared" si="39"/>
        <v>0</v>
      </c>
      <c r="T42" s="93">
        <f t="shared" si="39"/>
        <v>0</v>
      </c>
      <c r="U42" s="93">
        <f t="shared" si="39"/>
        <v>0</v>
      </c>
      <c r="V42" s="93">
        <f t="shared" si="39"/>
        <v>0</v>
      </c>
      <c r="W42" s="93">
        <f t="shared" si="39"/>
        <v>0</v>
      </c>
      <c r="X42" s="93">
        <f t="shared" si="39"/>
        <v>0</v>
      </c>
      <c r="Y42" s="93">
        <f t="shared" si="39"/>
        <v>0</v>
      </c>
      <c r="Z42" s="93">
        <f t="shared" si="39"/>
        <v>0</v>
      </c>
      <c r="AA42" s="93">
        <f t="shared" si="39"/>
        <v>0</v>
      </c>
      <c r="AB42" s="93">
        <f t="shared" si="39"/>
        <v>0</v>
      </c>
      <c r="AC42" s="93">
        <f t="shared" si="39"/>
        <v>0</v>
      </c>
      <c r="AD42" s="93">
        <f t="shared" si="39"/>
        <v>0</v>
      </c>
      <c r="AE42" s="93">
        <f t="shared" si="39"/>
        <v>0</v>
      </c>
      <c r="AF42" s="93">
        <f t="shared" si="39"/>
        <v>0</v>
      </c>
      <c r="AG42" s="93">
        <f t="shared" si="39"/>
        <v>0</v>
      </c>
      <c r="AH42" s="93">
        <f t="shared" si="39"/>
        <v>0</v>
      </c>
      <c r="AI42" s="93">
        <f t="shared" si="39"/>
        <v>0</v>
      </c>
      <c r="AJ42" s="93">
        <f t="shared" si="39"/>
        <v>0</v>
      </c>
      <c r="AK42" s="93">
        <f t="shared" si="39"/>
        <v>0</v>
      </c>
      <c r="AL42" s="93">
        <f t="shared" si="39"/>
        <v>0</v>
      </c>
      <c r="AM42" s="93">
        <f t="shared" si="39"/>
        <v>0</v>
      </c>
      <c r="AN42" s="93">
        <f t="shared" ref="AN42:BQ42" si="40">AN9*(1+$C9)</f>
        <v>0</v>
      </c>
      <c r="AO42" s="93">
        <f t="shared" si="40"/>
        <v>0</v>
      </c>
      <c r="AP42" s="93">
        <f t="shared" si="40"/>
        <v>0</v>
      </c>
      <c r="AQ42" s="93">
        <f t="shared" si="40"/>
        <v>0</v>
      </c>
      <c r="AR42" s="93">
        <f t="shared" si="40"/>
        <v>0</v>
      </c>
      <c r="AS42" s="93">
        <f t="shared" si="40"/>
        <v>0</v>
      </c>
      <c r="AT42" s="93">
        <f t="shared" si="40"/>
        <v>0</v>
      </c>
      <c r="AU42" s="93">
        <f t="shared" si="40"/>
        <v>0</v>
      </c>
      <c r="AV42" s="93">
        <f t="shared" si="40"/>
        <v>0</v>
      </c>
      <c r="AW42" s="93">
        <f t="shared" si="40"/>
        <v>0</v>
      </c>
      <c r="AX42" s="93">
        <f t="shared" si="40"/>
        <v>0</v>
      </c>
      <c r="AY42" s="93">
        <f t="shared" si="40"/>
        <v>0</v>
      </c>
      <c r="AZ42" s="93">
        <f t="shared" si="40"/>
        <v>0</v>
      </c>
      <c r="BA42" s="93">
        <f t="shared" si="40"/>
        <v>0</v>
      </c>
      <c r="BB42" s="93">
        <f t="shared" si="40"/>
        <v>0</v>
      </c>
      <c r="BC42" s="93">
        <f t="shared" si="40"/>
        <v>0</v>
      </c>
      <c r="BD42" s="93">
        <f t="shared" si="40"/>
        <v>0</v>
      </c>
      <c r="BE42" s="93">
        <f t="shared" si="40"/>
        <v>0</v>
      </c>
      <c r="BF42" s="93">
        <f t="shared" si="40"/>
        <v>0</v>
      </c>
      <c r="BG42" s="93">
        <f t="shared" si="40"/>
        <v>0</v>
      </c>
      <c r="BH42" s="93">
        <f t="shared" si="40"/>
        <v>0</v>
      </c>
      <c r="BI42" s="93">
        <f t="shared" si="40"/>
        <v>0</v>
      </c>
      <c r="BJ42" s="93">
        <f t="shared" si="40"/>
        <v>0</v>
      </c>
      <c r="BK42" s="93">
        <f t="shared" si="40"/>
        <v>0</v>
      </c>
      <c r="BL42" s="93">
        <f t="shared" si="40"/>
        <v>0</v>
      </c>
      <c r="BM42" s="93">
        <f t="shared" si="40"/>
        <v>0</v>
      </c>
      <c r="BN42" s="93">
        <f t="shared" si="40"/>
        <v>0</v>
      </c>
      <c r="BO42" s="93">
        <f t="shared" si="40"/>
        <v>0</v>
      </c>
      <c r="BP42" s="93">
        <f t="shared" si="40"/>
        <v>0</v>
      </c>
      <c r="BQ42" s="93">
        <f t="shared" si="40"/>
        <v>0</v>
      </c>
      <c r="BR42" s="96"/>
      <c r="BS42" s="96"/>
      <c r="BT42" s="96"/>
      <c r="BU42" s="96"/>
      <c r="BV42" s="96"/>
    </row>
    <row r="43" spans="1:74" ht="15">
      <c r="A43" s="188" t="str">
        <f t="shared" si="26"/>
        <v>Non-network general assets - IT</v>
      </c>
      <c r="B43" s="102">
        <f t="shared" si="26"/>
        <v>5</v>
      </c>
      <c r="C43" s="97">
        <f t="shared" si="31"/>
        <v>0</v>
      </c>
      <c r="D43" s="211">
        <f t="shared" si="32"/>
        <v>0</v>
      </c>
      <c r="E43" s="185">
        <f t="shared" si="27"/>
        <v>155.36125441494846</v>
      </c>
      <c r="F43" s="186">
        <f t="shared" si="28"/>
        <v>155.36125441494846</v>
      </c>
      <c r="G43" s="92"/>
      <c r="H43" s="93">
        <f t="shared" ref="H43:AM43" si="41">H10*(1+$C10)</f>
        <v>46.369741102820157</v>
      </c>
      <c r="I43" s="93">
        <f t="shared" si="41"/>
        <v>38.410768308774863</v>
      </c>
      <c r="J43" s="93">
        <f t="shared" si="41"/>
        <v>31.619099833092747</v>
      </c>
      <c r="K43" s="93">
        <f t="shared" si="41"/>
        <v>24.555663255065021</v>
      </c>
      <c r="L43" s="93">
        <f t="shared" si="41"/>
        <v>14.405981915195673</v>
      </c>
      <c r="M43" s="93">
        <f t="shared" si="41"/>
        <v>0</v>
      </c>
      <c r="N43" s="93">
        <f t="shared" si="41"/>
        <v>0</v>
      </c>
      <c r="O43" s="93">
        <f t="shared" si="41"/>
        <v>0</v>
      </c>
      <c r="P43" s="93">
        <f t="shared" si="41"/>
        <v>0</v>
      </c>
      <c r="Q43" s="93">
        <f t="shared" si="41"/>
        <v>0</v>
      </c>
      <c r="R43" s="93">
        <f t="shared" si="41"/>
        <v>0</v>
      </c>
      <c r="S43" s="93">
        <f t="shared" si="41"/>
        <v>0</v>
      </c>
      <c r="T43" s="93">
        <f t="shared" si="41"/>
        <v>0</v>
      </c>
      <c r="U43" s="93">
        <f t="shared" si="41"/>
        <v>0</v>
      </c>
      <c r="V43" s="93">
        <f t="shared" si="41"/>
        <v>0</v>
      </c>
      <c r="W43" s="93">
        <f t="shared" si="41"/>
        <v>0</v>
      </c>
      <c r="X43" s="93">
        <f t="shared" si="41"/>
        <v>0</v>
      </c>
      <c r="Y43" s="93">
        <f t="shared" si="41"/>
        <v>0</v>
      </c>
      <c r="Z43" s="93">
        <f t="shared" si="41"/>
        <v>0</v>
      </c>
      <c r="AA43" s="93">
        <f t="shared" si="41"/>
        <v>0</v>
      </c>
      <c r="AB43" s="93">
        <f t="shared" si="41"/>
        <v>0</v>
      </c>
      <c r="AC43" s="93">
        <f t="shared" si="41"/>
        <v>0</v>
      </c>
      <c r="AD43" s="93">
        <f t="shared" si="41"/>
        <v>0</v>
      </c>
      <c r="AE43" s="93">
        <f t="shared" si="41"/>
        <v>0</v>
      </c>
      <c r="AF43" s="93">
        <f t="shared" si="41"/>
        <v>0</v>
      </c>
      <c r="AG43" s="93">
        <f t="shared" si="41"/>
        <v>0</v>
      </c>
      <c r="AH43" s="93">
        <f t="shared" si="41"/>
        <v>0</v>
      </c>
      <c r="AI43" s="93">
        <f t="shared" si="41"/>
        <v>0</v>
      </c>
      <c r="AJ43" s="93">
        <f t="shared" si="41"/>
        <v>0</v>
      </c>
      <c r="AK43" s="93">
        <f t="shared" si="41"/>
        <v>0</v>
      </c>
      <c r="AL43" s="93">
        <f t="shared" si="41"/>
        <v>0</v>
      </c>
      <c r="AM43" s="93">
        <f t="shared" si="41"/>
        <v>0</v>
      </c>
      <c r="AN43" s="93">
        <f t="shared" ref="AN43:BQ43" si="42">AN10*(1+$C10)</f>
        <v>0</v>
      </c>
      <c r="AO43" s="93">
        <f t="shared" si="42"/>
        <v>0</v>
      </c>
      <c r="AP43" s="93">
        <f t="shared" si="42"/>
        <v>0</v>
      </c>
      <c r="AQ43" s="93">
        <f t="shared" si="42"/>
        <v>0</v>
      </c>
      <c r="AR43" s="93">
        <f t="shared" si="42"/>
        <v>0</v>
      </c>
      <c r="AS43" s="93">
        <f t="shared" si="42"/>
        <v>0</v>
      </c>
      <c r="AT43" s="93">
        <f t="shared" si="42"/>
        <v>0</v>
      </c>
      <c r="AU43" s="93">
        <f t="shared" si="42"/>
        <v>0</v>
      </c>
      <c r="AV43" s="93">
        <f t="shared" si="42"/>
        <v>0</v>
      </c>
      <c r="AW43" s="93">
        <f t="shared" si="42"/>
        <v>0</v>
      </c>
      <c r="AX43" s="93">
        <f t="shared" si="42"/>
        <v>0</v>
      </c>
      <c r="AY43" s="93">
        <f t="shared" si="42"/>
        <v>0</v>
      </c>
      <c r="AZ43" s="93">
        <f t="shared" si="42"/>
        <v>0</v>
      </c>
      <c r="BA43" s="93">
        <f t="shared" si="42"/>
        <v>0</v>
      </c>
      <c r="BB43" s="93">
        <f t="shared" si="42"/>
        <v>0</v>
      </c>
      <c r="BC43" s="93">
        <f t="shared" si="42"/>
        <v>0</v>
      </c>
      <c r="BD43" s="93">
        <f t="shared" si="42"/>
        <v>0</v>
      </c>
      <c r="BE43" s="93">
        <f t="shared" si="42"/>
        <v>0</v>
      </c>
      <c r="BF43" s="93">
        <f t="shared" si="42"/>
        <v>0</v>
      </c>
      <c r="BG43" s="93">
        <f t="shared" si="42"/>
        <v>0</v>
      </c>
      <c r="BH43" s="93">
        <f t="shared" si="42"/>
        <v>0</v>
      </c>
      <c r="BI43" s="93">
        <f t="shared" si="42"/>
        <v>0</v>
      </c>
      <c r="BJ43" s="93">
        <f t="shared" si="42"/>
        <v>0</v>
      </c>
      <c r="BK43" s="93">
        <f t="shared" si="42"/>
        <v>0</v>
      </c>
      <c r="BL43" s="93">
        <f t="shared" si="42"/>
        <v>0</v>
      </c>
      <c r="BM43" s="93">
        <f t="shared" si="42"/>
        <v>0</v>
      </c>
      <c r="BN43" s="93">
        <f t="shared" si="42"/>
        <v>0</v>
      </c>
      <c r="BO43" s="93">
        <f t="shared" si="42"/>
        <v>0</v>
      </c>
      <c r="BP43" s="93">
        <f t="shared" si="42"/>
        <v>0</v>
      </c>
      <c r="BQ43" s="93">
        <f t="shared" si="42"/>
        <v>0</v>
      </c>
      <c r="BR43" s="96"/>
      <c r="BS43" s="96"/>
      <c r="BT43" s="96"/>
      <c r="BU43" s="96"/>
      <c r="BV43" s="96"/>
    </row>
    <row r="44" spans="1:74" ht="15">
      <c r="A44" s="188" t="str">
        <f t="shared" si="26"/>
        <v>Non-network general assets - Other</v>
      </c>
      <c r="B44" s="102">
        <f t="shared" si="26"/>
        <v>5</v>
      </c>
      <c r="C44" s="97">
        <f t="shared" si="31"/>
        <v>1.1918393047571495E-16</v>
      </c>
      <c r="D44" s="211">
        <f t="shared" si="32"/>
        <v>1.7763568394002505E-15</v>
      </c>
      <c r="E44" s="185">
        <f t="shared" si="27"/>
        <v>14.904331752695494</v>
      </c>
      <c r="F44" s="186">
        <f t="shared" si="28"/>
        <v>14.904331752695493</v>
      </c>
      <c r="G44" s="92"/>
      <c r="H44" s="93">
        <f t="shared" ref="H44:AM44" si="43">H11*(1+$C11)</f>
        <v>6.6662964576605042</v>
      </c>
      <c r="I44" s="93">
        <f t="shared" si="43"/>
        <v>4.6081605889288255</v>
      </c>
      <c r="J44" s="93">
        <f t="shared" si="43"/>
        <v>1.7293733332536887</v>
      </c>
      <c r="K44" s="93">
        <f t="shared" si="43"/>
        <v>0.62265026766031684</v>
      </c>
      <c r="L44" s="93">
        <f t="shared" si="43"/>
        <v>1.2778511051921579</v>
      </c>
      <c r="M44" s="93">
        <f t="shared" si="43"/>
        <v>6.7628522653521144E-16</v>
      </c>
      <c r="N44" s="93">
        <f t="shared" si="43"/>
        <v>0</v>
      </c>
      <c r="O44" s="93">
        <f t="shared" si="43"/>
        <v>0</v>
      </c>
      <c r="P44" s="93">
        <f t="shared" si="43"/>
        <v>0</v>
      </c>
      <c r="Q44" s="93">
        <f t="shared" si="43"/>
        <v>0</v>
      </c>
      <c r="R44" s="93">
        <f t="shared" si="43"/>
        <v>0</v>
      </c>
      <c r="S44" s="93">
        <f t="shared" si="43"/>
        <v>0</v>
      </c>
      <c r="T44" s="93">
        <f t="shared" si="43"/>
        <v>0</v>
      </c>
      <c r="U44" s="93">
        <f t="shared" si="43"/>
        <v>0</v>
      </c>
      <c r="V44" s="93">
        <f t="shared" si="43"/>
        <v>0</v>
      </c>
      <c r="W44" s="93">
        <f t="shared" si="43"/>
        <v>0</v>
      </c>
      <c r="X44" s="93">
        <f t="shared" si="43"/>
        <v>0</v>
      </c>
      <c r="Y44" s="93">
        <f t="shared" si="43"/>
        <v>0</v>
      </c>
      <c r="Z44" s="93">
        <f t="shared" si="43"/>
        <v>0</v>
      </c>
      <c r="AA44" s="93">
        <f t="shared" si="43"/>
        <v>0</v>
      </c>
      <c r="AB44" s="93">
        <f t="shared" si="43"/>
        <v>0</v>
      </c>
      <c r="AC44" s="93">
        <f t="shared" si="43"/>
        <v>0</v>
      </c>
      <c r="AD44" s="93">
        <f t="shared" si="43"/>
        <v>0</v>
      </c>
      <c r="AE44" s="93">
        <f t="shared" si="43"/>
        <v>0</v>
      </c>
      <c r="AF44" s="93">
        <f t="shared" si="43"/>
        <v>0</v>
      </c>
      <c r="AG44" s="93">
        <f t="shared" si="43"/>
        <v>0</v>
      </c>
      <c r="AH44" s="93">
        <f t="shared" si="43"/>
        <v>0</v>
      </c>
      <c r="AI44" s="93">
        <f t="shared" si="43"/>
        <v>0</v>
      </c>
      <c r="AJ44" s="93">
        <f t="shared" si="43"/>
        <v>0</v>
      </c>
      <c r="AK44" s="93">
        <f t="shared" si="43"/>
        <v>0</v>
      </c>
      <c r="AL44" s="93">
        <f t="shared" si="43"/>
        <v>0</v>
      </c>
      <c r="AM44" s="93">
        <f t="shared" si="43"/>
        <v>0</v>
      </c>
      <c r="AN44" s="93">
        <f t="shared" ref="AN44:BQ44" si="44">AN11*(1+$C11)</f>
        <v>0</v>
      </c>
      <c r="AO44" s="93">
        <f t="shared" si="44"/>
        <v>0</v>
      </c>
      <c r="AP44" s="93">
        <f t="shared" si="44"/>
        <v>0</v>
      </c>
      <c r="AQ44" s="93">
        <f t="shared" si="44"/>
        <v>0</v>
      </c>
      <c r="AR44" s="93">
        <f t="shared" si="44"/>
        <v>0</v>
      </c>
      <c r="AS44" s="93">
        <f t="shared" si="44"/>
        <v>0</v>
      </c>
      <c r="AT44" s="93">
        <f t="shared" si="44"/>
        <v>0</v>
      </c>
      <c r="AU44" s="93">
        <f t="shared" si="44"/>
        <v>0</v>
      </c>
      <c r="AV44" s="93">
        <f t="shared" si="44"/>
        <v>0</v>
      </c>
      <c r="AW44" s="93">
        <f t="shared" si="44"/>
        <v>0</v>
      </c>
      <c r="AX44" s="93">
        <f t="shared" si="44"/>
        <v>0</v>
      </c>
      <c r="AY44" s="93">
        <f t="shared" si="44"/>
        <v>0</v>
      </c>
      <c r="AZ44" s="93">
        <f t="shared" si="44"/>
        <v>0</v>
      </c>
      <c r="BA44" s="93">
        <f t="shared" si="44"/>
        <v>0</v>
      </c>
      <c r="BB44" s="93">
        <f t="shared" si="44"/>
        <v>0</v>
      </c>
      <c r="BC44" s="93">
        <f t="shared" si="44"/>
        <v>0</v>
      </c>
      <c r="BD44" s="93">
        <f t="shared" si="44"/>
        <v>0</v>
      </c>
      <c r="BE44" s="93">
        <f t="shared" si="44"/>
        <v>0</v>
      </c>
      <c r="BF44" s="93">
        <f t="shared" si="44"/>
        <v>0</v>
      </c>
      <c r="BG44" s="93">
        <f t="shared" si="44"/>
        <v>0</v>
      </c>
      <c r="BH44" s="93">
        <f t="shared" si="44"/>
        <v>0</v>
      </c>
      <c r="BI44" s="93">
        <f t="shared" si="44"/>
        <v>0</v>
      </c>
      <c r="BJ44" s="93">
        <f t="shared" si="44"/>
        <v>0</v>
      </c>
      <c r="BK44" s="93">
        <f t="shared" si="44"/>
        <v>0</v>
      </c>
      <c r="BL44" s="93">
        <f t="shared" si="44"/>
        <v>0</v>
      </c>
      <c r="BM44" s="93">
        <f t="shared" si="44"/>
        <v>0</v>
      </c>
      <c r="BN44" s="93">
        <f t="shared" si="44"/>
        <v>0</v>
      </c>
      <c r="BO44" s="93">
        <f t="shared" si="44"/>
        <v>0</v>
      </c>
      <c r="BP44" s="93">
        <f t="shared" si="44"/>
        <v>0</v>
      </c>
      <c r="BQ44" s="93">
        <f t="shared" si="44"/>
        <v>0</v>
      </c>
      <c r="BR44" s="96"/>
      <c r="BS44" s="96"/>
      <c r="BT44" s="96"/>
      <c r="BU44" s="96"/>
      <c r="BV44" s="96"/>
    </row>
    <row r="45" spans="1:74" ht="15">
      <c r="A45" s="188" t="str">
        <f t="shared" si="26"/>
        <v>Non-network - Metering related IT</v>
      </c>
      <c r="B45" s="102">
        <f t="shared" si="26"/>
        <v>7</v>
      </c>
      <c r="C45" s="97">
        <f t="shared" ref="C45" si="45">IF(F45=0,0,D45/F45)</f>
        <v>0</v>
      </c>
      <c r="D45" s="211">
        <f t="shared" ref="D45" si="46">IF(B45="n/a",0,E45-F45)</f>
        <v>0</v>
      </c>
      <c r="E45" s="185">
        <f t="shared" si="27"/>
        <v>0</v>
      </c>
      <c r="F45" s="186">
        <f t="shared" si="28"/>
        <v>0</v>
      </c>
      <c r="G45" s="92"/>
      <c r="H45" s="93">
        <f t="shared" ref="H45:AM45" si="47">H12*(1+$C12)</f>
        <v>0</v>
      </c>
      <c r="I45" s="93">
        <f t="shared" si="47"/>
        <v>0</v>
      </c>
      <c r="J45" s="93">
        <f t="shared" si="47"/>
        <v>0</v>
      </c>
      <c r="K45" s="93">
        <f t="shared" si="47"/>
        <v>0</v>
      </c>
      <c r="L45" s="93">
        <f t="shared" si="47"/>
        <v>0</v>
      </c>
      <c r="M45" s="93">
        <f t="shared" si="47"/>
        <v>0</v>
      </c>
      <c r="N45" s="93">
        <f t="shared" si="47"/>
        <v>0</v>
      </c>
      <c r="O45" s="93">
        <f t="shared" si="47"/>
        <v>0</v>
      </c>
      <c r="P45" s="93">
        <f t="shared" si="47"/>
        <v>0</v>
      </c>
      <c r="Q45" s="93">
        <f t="shared" si="47"/>
        <v>0</v>
      </c>
      <c r="R45" s="93">
        <f t="shared" si="47"/>
        <v>0</v>
      </c>
      <c r="S45" s="93">
        <f t="shared" si="47"/>
        <v>0</v>
      </c>
      <c r="T45" s="93">
        <f t="shared" si="47"/>
        <v>0</v>
      </c>
      <c r="U45" s="93">
        <f t="shared" si="47"/>
        <v>0</v>
      </c>
      <c r="V45" s="93">
        <f t="shared" si="47"/>
        <v>0</v>
      </c>
      <c r="W45" s="93">
        <f t="shared" si="47"/>
        <v>0</v>
      </c>
      <c r="X45" s="93">
        <f t="shared" si="47"/>
        <v>0</v>
      </c>
      <c r="Y45" s="93">
        <f t="shared" si="47"/>
        <v>0</v>
      </c>
      <c r="Z45" s="93">
        <f t="shared" si="47"/>
        <v>0</v>
      </c>
      <c r="AA45" s="93">
        <f t="shared" si="47"/>
        <v>0</v>
      </c>
      <c r="AB45" s="93">
        <f t="shared" si="47"/>
        <v>0</v>
      </c>
      <c r="AC45" s="93">
        <f t="shared" si="47"/>
        <v>0</v>
      </c>
      <c r="AD45" s="93">
        <f t="shared" si="47"/>
        <v>0</v>
      </c>
      <c r="AE45" s="93">
        <f t="shared" si="47"/>
        <v>0</v>
      </c>
      <c r="AF45" s="93">
        <f t="shared" si="47"/>
        <v>0</v>
      </c>
      <c r="AG45" s="93">
        <f t="shared" si="47"/>
        <v>0</v>
      </c>
      <c r="AH45" s="93">
        <f t="shared" si="47"/>
        <v>0</v>
      </c>
      <c r="AI45" s="93">
        <f t="shared" si="47"/>
        <v>0</v>
      </c>
      <c r="AJ45" s="93">
        <f t="shared" si="47"/>
        <v>0</v>
      </c>
      <c r="AK45" s="93">
        <f t="shared" si="47"/>
        <v>0</v>
      </c>
      <c r="AL45" s="93">
        <f t="shared" si="47"/>
        <v>0</v>
      </c>
      <c r="AM45" s="93">
        <f t="shared" si="47"/>
        <v>0</v>
      </c>
      <c r="AN45" s="93">
        <f t="shared" ref="AN45:BQ45" si="48">AN12*(1+$C12)</f>
        <v>0</v>
      </c>
      <c r="AO45" s="93">
        <f t="shared" si="48"/>
        <v>0</v>
      </c>
      <c r="AP45" s="93">
        <f t="shared" si="48"/>
        <v>0</v>
      </c>
      <c r="AQ45" s="93">
        <f t="shared" si="48"/>
        <v>0</v>
      </c>
      <c r="AR45" s="93">
        <f t="shared" si="48"/>
        <v>0</v>
      </c>
      <c r="AS45" s="93">
        <f t="shared" si="48"/>
        <v>0</v>
      </c>
      <c r="AT45" s="93">
        <f t="shared" si="48"/>
        <v>0</v>
      </c>
      <c r="AU45" s="93">
        <f t="shared" si="48"/>
        <v>0</v>
      </c>
      <c r="AV45" s="93">
        <f t="shared" si="48"/>
        <v>0</v>
      </c>
      <c r="AW45" s="93">
        <f t="shared" si="48"/>
        <v>0</v>
      </c>
      <c r="AX45" s="93">
        <f t="shared" si="48"/>
        <v>0</v>
      </c>
      <c r="AY45" s="93">
        <f t="shared" si="48"/>
        <v>0</v>
      </c>
      <c r="AZ45" s="93">
        <f t="shared" si="48"/>
        <v>0</v>
      </c>
      <c r="BA45" s="93">
        <f t="shared" si="48"/>
        <v>0</v>
      </c>
      <c r="BB45" s="93">
        <f t="shared" si="48"/>
        <v>0</v>
      </c>
      <c r="BC45" s="93">
        <f t="shared" si="48"/>
        <v>0</v>
      </c>
      <c r="BD45" s="93">
        <f t="shared" si="48"/>
        <v>0</v>
      </c>
      <c r="BE45" s="93">
        <f t="shared" si="48"/>
        <v>0</v>
      </c>
      <c r="BF45" s="93">
        <f t="shared" si="48"/>
        <v>0</v>
      </c>
      <c r="BG45" s="93">
        <f t="shared" si="48"/>
        <v>0</v>
      </c>
      <c r="BH45" s="93">
        <f t="shared" si="48"/>
        <v>0</v>
      </c>
      <c r="BI45" s="93">
        <f t="shared" si="48"/>
        <v>0</v>
      </c>
      <c r="BJ45" s="93">
        <f t="shared" si="48"/>
        <v>0</v>
      </c>
      <c r="BK45" s="93">
        <f t="shared" si="48"/>
        <v>0</v>
      </c>
      <c r="BL45" s="93">
        <f t="shared" si="48"/>
        <v>0</v>
      </c>
      <c r="BM45" s="93">
        <f t="shared" si="48"/>
        <v>0</v>
      </c>
      <c r="BN45" s="93">
        <f t="shared" si="48"/>
        <v>0</v>
      </c>
      <c r="BO45" s="93">
        <f t="shared" si="48"/>
        <v>0</v>
      </c>
      <c r="BP45" s="93">
        <f t="shared" si="48"/>
        <v>0</v>
      </c>
      <c r="BQ45" s="93">
        <f t="shared" si="48"/>
        <v>0</v>
      </c>
      <c r="BR45" s="96"/>
      <c r="BS45" s="96"/>
      <c r="BT45" s="96"/>
      <c r="BU45" s="96"/>
      <c r="BV45" s="96"/>
    </row>
    <row r="46" spans="1:74" ht="15">
      <c r="A46" s="188" t="str">
        <f t="shared" si="26"/>
        <v>Land</v>
      </c>
      <c r="B46" s="187" t="str">
        <f t="shared" si="26"/>
        <v>n/a</v>
      </c>
      <c r="C46" s="97">
        <f t="shared" si="31"/>
        <v>0</v>
      </c>
      <c r="D46" s="211">
        <f t="shared" si="32"/>
        <v>0</v>
      </c>
      <c r="E46" s="185">
        <f t="shared" si="27"/>
        <v>8.0115282257194109E-2</v>
      </c>
      <c r="F46" s="186">
        <f t="shared" si="28"/>
        <v>0</v>
      </c>
      <c r="G46" s="92"/>
      <c r="H46" s="93">
        <f t="shared" ref="H46:AM46" si="49">H13*(1+$C13)</f>
        <v>0</v>
      </c>
      <c r="I46" s="93">
        <f t="shared" si="49"/>
        <v>0</v>
      </c>
      <c r="J46" s="93">
        <f t="shared" si="49"/>
        <v>0</v>
      </c>
      <c r="K46" s="93">
        <f t="shared" si="49"/>
        <v>0</v>
      </c>
      <c r="L46" s="93">
        <f t="shared" si="49"/>
        <v>0</v>
      </c>
      <c r="M46" s="93">
        <f t="shared" si="49"/>
        <v>0</v>
      </c>
      <c r="N46" s="93">
        <f t="shared" si="49"/>
        <v>0</v>
      </c>
      <c r="O46" s="93">
        <f t="shared" si="49"/>
        <v>0</v>
      </c>
      <c r="P46" s="93">
        <f t="shared" si="49"/>
        <v>0</v>
      </c>
      <c r="Q46" s="93">
        <f t="shared" si="49"/>
        <v>0</v>
      </c>
      <c r="R46" s="93">
        <f t="shared" si="49"/>
        <v>0</v>
      </c>
      <c r="S46" s="93">
        <f t="shared" si="49"/>
        <v>0</v>
      </c>
      <c r="T46" s="93">
        <f t="shared" si="49"/>
        <v>0</v>
      </c>
      <c r="U46" s="93">
        <f t="shared" si="49"/>
        <v>0</v>
      </c>
      <c r="V46" s="93">
        <f t="shared" si="49"/>
        <v>0</v>
      </c>
      <c r="W46" s="93">
        <f t="shared" si="49"/>
        <v>0</v>
      </c>
      <c r="X46" s="93">
        <f t="shared" si="49"/>
        <v>0</v>
      </c>
      <c r="Y46" s="93">
        <f t="shared" si="49"/>
        <v>0</v>
      </c>
      <c r="Z46" s="93">
        <f t="shared" si="49"/>
        <v>0</v>
      </c>
      <c r="AA46" s="93">
        <f t="shared" si="49"/>
        <v>0</v>
      </c>
      <c r="AB46" s="93">
        <f t="shared" si="49"/>
        <v>0</v>
      </c>
      <c r="AC46" s="93">
        <f t="shared" si="49"/>
        <v>0</v>
      </c>
      <c r="AD46" s="93">
        <f t="shared" si="49"/>
        <v>0</v>
      </c>
      <c r="AE46" s="93">
        <f t="shared" si="49"/>
        <v>0</v>
      </c>
      <c r="AF46" s="93">
        <f t="shared" si="49"/>
        <v>0</v>
      </c>
      <c r="AG46" s="93">
        <f t="shared" si="49"/>
        <v>0</v>
      </c>
      <c r="AH46" s="93">
        <f t="shared" si="49"/>
        <v>0</v>
      </c>
      <c r="AI46" s="93">
        <f t="shared" si="49"/>
        <v>0</v>
      </c>
      <c r="AJ46" s="93">
        <f t="shared" si="49"/>
        <v>0</v>
      </c>
      <c r="AK46" s="93">
        <f t="shared" si="49"/>
        <v>0</v>
      </c>
      <c r="AL46" s="93">
        <f t="shared" si="49"/>
        <v>0</v>
      </c>
      <c r="AM46" s="93">
        <f t="shared" si="49"/>
        <v>0</v>
      </c>
      <c r="AN46" s="93">
        <f t="shared" ref="AN46:BQ46" si="50">AN13*(1+$C13)</f>
        <v>0</v>
      </c>
      <c r="AO46" s="93">
        <f t="shared" si="50"/>
        <v>0</v>
      </c>
      <c r="AP46" s="93">
        <f t="shared" si="50"/>
        <v>0</v>
      </c>
      <c r="AQ46" s="93">
        <f t="shared" si="50"/>
        <v>0</v>
      </c>
      <c r="AR46" s="93">
        <f t="shared" si="50"/>
        <v>0</v>
      </c>
      <c r="AS46" s="93">
        <f t="shared" si="50"/>
        <v>0</v>
      </c>
      <c r="AT46" s="93">
        <f t="shared" si="50"/>
        <v>0</v>
      </c>
      <c r="AU46" s="93">
        <f t="shared" si="50"/>
        <v>0</v>
      </c>
      <c r="AV46" s="93">
        <f t="shared" si="50"/>
        <v>0</v>
      </c>
      <c r="AW46" s="93">
        <f t="shared" si="50"/>
        <v>0</v>
      </c>
      <c r="AX46" s="93">
        <f t="shared" si="50"/>
        <v>0</v>
      </c>
      <c r="AY46" s="93">
        <f t="shared" si="50"/>
        <v>0</v>
      </c>
      <c r="AZ46" s="93">
        <f t="shared" si="50"/>
        <v>0</v>
      </c>
      <c r="BA46" s="93">
        <f t="shared" si="50"/>
        <v>0</v>
      </c>
      <c r="BB46" s="93">
        <f t="shared" si="50"/>
        <v>0</v>
      </c>
      <c r="BC46" s="93">
        <f t="shared" si="50"/>
        <v>0</v>
      </c>
      <c r="BD46" s="93">
        <f t="shared" si="50"/>
        <v>0</v>
      </c>
      <c r="BE46" s="93">
        <f t="shared" si="50"/>
        <v>0</v>
      </c>
      <c r="BF46" s="93">
        <f t="shared" si="50"/>
        <v>0</v>
      </c>
      <c r="BG46" s="93">
        <f t="shared" si="50"/>
        <v>0</v>
      </c>
      <c r="BH46" s="93">
        <f t="shared" si="50"/>
        <v>0</v>
      </c>
      <c r="BI46" s="93">
        <f t="shared" si="50"/>
        <v>0</v>
      </c>
      <c r="BJ46" s="93">
        <f t="shared" si="50"/>
        <v>0</v>
      </c>
      <c r="BK46" s="93">
        <f t="shared" si="50"/>
        <v>0</v>
      </c>
      <c r="BL46" s="93">
        <f t="shared" si="50"/>
        <v>0</v>
      </c>
      <c r="BM46" s="93">
        <f t="shared" si="50"/>
        <v>0</v>
      </c>
      <c r="BN46" s="93">
        <f t="shared" si="50"/>
        <v>0</v>
      </c>
      <c r="BO46" s="93">
        <f t="shared" si="50"/>
        <v>0</v>
      </c>
      <c r="BP46" s="93">
        <f t="shared" si="50"/>
        <v>0</v>
      </c>
      <c r="BQ46" s="93">
        <f t="shared" si="50"/>
        <v>0</v>
      </c>
      <c r="BR46" s="96"/>
      <c r="BS46" s="96"/>
      <c r="BT46" s="96"/>
      <c r="BU46" s="96"/>
      <c r="BV46" s="96"/>
    </row>
    <row r="47" spans="1:74" ht="15">
      <c r="A47" s="245" t="s">
        <v>234</v>
      </c>
      <c r="B47" s="246"/>
      <c r="C47" s="247">
        <f t="shared" ref="C47" si="51">IF(F47=0,0,D47/F47)</f>
        <v>0</v>
      </c>
      <c r="D47" s="248">
        <f t="shared" ref="D47" si="52">IF(B47="n/a",0,E47-F47)</f>
        <v>0</v>
      </c>
      <c r="E47" s="249">
        <f>E14+E15+E16+B77</f>
        <v>34.789104599443583</v>
      </c>
      <c r="F47" s="250">
        <f>SUM(H47:BV47)</f>
        <v>34.789104599443583</v>
      </c>
      <c r="G47" s="251"/>
      <c r="H47" s="252">
        <f>$E$47/$B$75</f>
        <v>4.1991216196759709</v>
      </c>
      <c r="I47" s="252">
        <f t="shared" ref="I47:O47" si="53">$E$47/$B$75</f>
        <v>4.1991216196759709</v>
      </c>
      <c r="J47" s="252">
        <f t="shared" si="53"/>
        <v>4.1991216196759709</v>
      </c>
      <c r="K47" s="252">
        <f t="shared" si="53"/>
        <v>4.1991216196759709</v>
      </c>
      <c r="L47" s="252">
        <f t="shared" si="53"/>
        <v>4.1991216196759709</v>
      </c>
      <c r="M47" s="252">
        <f t="shared" si="53"/>
        <v>4.1991216196759709</v>
      </c>
      <c r="N47" s="252">
        <f t="shared" si="53"/>
        <v>4.1991216196759709</v>
      </c>
      <c r="O47" s="252">
        <f t="shared" si="53"/>
        <v>4.1991216196759709</v>
      </c>
      <c r="P47" s="252">
        <f>$E47-SUM($H47:O47)</f>
        <v>1.1961316420358159</v>
      </c>
      <c r="Q47" s="252">
        <v>0</v>
      </c>
      <c r="R47" s="252">
        <v>0</v>
      </c>
      <c r="S47" s="252">
        <v>0</v>
      </c>
      <c r="T47" s="252">
        <v>0</v>
      </c>
      <c r="U47" s="252">
        <v>0</v>
      </c>
      <c r="V47" s="252">
        <v>0</v>
      </c>
      <c r="W47" s="252">
        <v>0</v>
      </c>
      <c r="X47" s="252">
        <v>0</v>
      </c>
      <c r="Y47" s="252">
        <v>0</v>
      </c>
      <c r="Z47" s="252">
        <v>0</v>
      </c>
      <c r="AA47" s="252">
        <v>0</v>
      </c>
      <c r="AB47" s="252">
        <v>0</v>
      </c>
      <c r="AC47" s="252">
        <v>0</v>
      </c>
      <c r="AD47" s="252">
        <v>0</v>
      </c>
      <c r="AE47" s="252">
        <v>0</v>
      </c>
      <c r="AF47" s="252">
        <v>0</v>
      </c>
      <c r="AG47" s="252">
        <v>0</v>
      </c>
      <c r="AH47" s="252">
        <v>0</v>
      </c>
      <c r="AI47" s="252">
        <v>0</v>
      </c>
      <c r="AJ47" s="252">
        <v>0</v>
      </c>
      <c r="AK47" s="252">
        <v>0</v>
      </c>
      <c r="AL47" s="252">
        <v>0</v>
      </c>
      <c r="AM47" s="252">
        <v>0</v>
      </c>
      <c r="AN47" s="252">
        <v>0</v>
      </c>
      <c r="AO47" s="252">
        <v>0</v>
      </c>
      <c r="AP47" s="252">
        <v>0</v>
      </c>
      <c r="AQ47" s="252">
        <v>0</v>
      </c>
      <c r="AR47" s="252">
        <v>0</v>
      </c>
      <c r="AS47" s="252">
        <v>0</v>
      </c>
      <c r="AT47" s="252">
        <v>0</v>
      </c>
      <c r="AU47" s="252">
        <v>0</v>
      </c>
      <c r="AV47" s="252">
        <v>0</v>
      </c>
      <c r="AW47" s="252">
        <v>0</v>
      </c>
      <c r="AX47" s="252">
        <v>0</v>
      </c>
      <c r="AY47" s="252">
        <v>0</v>
      </c>
      <c r="AZ47" s="252">
        <v>0</v>
      </c>
      <c r="BA47" s="252">
        <v>0</v>
      </c>
      <c r="BB47" s="252">
        <v>0</v>
      </c>
      <c r="BC47" s="252">
        <v>0</v>
      </c>
      <c r="BD47" s="252">
        <v>0</v>
      </c>
      <c r="BE47" s="252">
        <v>0</v>
      </c>
      <c r="BF47" s="252">
        <v>0</v>
      </c>
      <c r="BG47" s="252">
        <v>0</v>
      </c>
      <c r="BH47" s="252">
        <v>0</v>
      </c>
      <c r="BI47" s="252">
        <v>0</v>
      </c>
      <c r="BJ47" s="252">
        <v>0</v>
      </c>
      <c r="BK47" s="252">
        <v>0</v>
      </c>
      <c r="BL47" s="252">
        <v>0</v>
      </c>
      <c r="BM47" s="252">
        <v>0</v>
      </c>
      <c r="BN47" s="252">
        <v>0</v>
      </c>
      <c r="BO47" s="252">
        <v>0</v>
      </c>
      <c r="BP47" s="252">
        <v>0</v>
      </c>
      <c r="BQ47" s="252">
        <v>0</v>
      </c>
      <c r="BR47" s="96"/>
      <c r="BS47" s="96"/>
      <c r="BT47" s="96"/>
      <c r="BU47" s="96"/>
      <c r="BV47" s="96"/>
    </row>
    <row r="48" spans="1:74" ht="15">
      <c r="A48" s="188" t="str">
        <f t="shared" ref="A48:B52" si="54">A17</f>
        <v>Equity Raising Costs</v>
      </c>
      <c r="B48" s="102">
        <f t="shared" si="54"/>
        <v>0</v>
      </c>
      <c r="C48" s="97">
        <f t="shared" si="31"/>
        <v>-2.605687175582838E-16</v>
      </c>
      <c r="D48" s="211">
        <f t="shared" si="32"/>
        <v>-3.5527136788005009E-15</v>
      </c>
      <c r="E48" s="185">
        <f t="shared" ref="E48:E57" si="55">E17</f>
        <v>13.634459700657782</v>
      </c>
      <c r="F48" s="186">
        <f t="shared" si="28"/>
        <v>13.634459700657786</v>
      </c>
      <c r="G48" s="92"/>
      <c r="H48" s="93">
        <f t="shared" ref="H48:W48" si="56">H17*(1+$C17)</f>
        <v>0.31686385437667003</v>
      </c>
      <c r="I48" s="93">
        <f t="shared" si="56"/>
        <v>0.31686385437667003</v>
      </c>
      <c r="J48" s="93">
        <f t="shared" si="56"/>
        <v>0.31686385437667003</v>
      </c>
      <c r="K48" s="93">
        <f t="shared" si="56"/>
        <v>0.31686385437667003</v>
      </c>
      <c r="L48" s="93">
        <f t="shared" si="56"/>
        <v>0.31686385437667003</v>
      </c>
      <c r="M48" s="93">
        <f t="shared" si="56"/>
        <v>0.31686385437667003</v>
      </c>
      <c r="N48" s="93">
        <f t="shared" si="56"/>
        <v>0.31686385437667003</v>
      </c>
      <c r="O48" s="93">
        <f t="shared" si="56"/>
        <v>0.31686385437667003</v>
      </c>
      <c r="P48" s="93">
        <f t="shared" si="56"/>
        <v>0.31686385437667003</v>
      </c>
      <c r="Q48" s="93">
        <f t="shared" si="56"/>
        <v>0.31686385437667003</v>
      </c>
      <c r="R48" s="93">
        <f t="shared" si="56"/>
        <v>0.31686385437667003</v>
      </c>
      <c r="S48" s="93">
        <f t="shared" si="56"/>
        <v>0.31686385437667003</v>
      </c>
      <c r="T48" s="93">
        <f t="shared" si="56"/>
        <v>0.31686385437667003</v>
      </c>
      <c r="U48" s="93">
        <f t="shared" si="56"/>
        <v>0.31686385437667003</v>
      </c>
      <c r="V48" s="93">
        <f t="shared" si="56"/>
        <v>0.31686385437667003</v>
      </c>
      <c r="W48" s="93">
        <f t="shared" si="56"/>
        <v>0.31686385437667003</v>
      </c>
      <c r="X48" s="93">
        <f t="shared" ref="X48:BQ48" si="57">X17*(1+$C17)</f>
        <v>0.31686385437667003</v>
      </c>
      <c r="Y48" s="93">
        <f t="shared" si="57"/>
        <v>0.31686385437667003</v>
      </c>
      <c r="Z48" s="93">
        <f t="shared" si="57"/>
        <v>0.31686385437667003</v>
      </c>
      <c r="AA48" s="93">
        <f t="shared" si="57"/>
        <v>0.31686385437667003</v>
      </c>
      <c r="AB48" s="93">
        <f t="shared" si="57"/>
        <v>0.31686385437667003</v>
      </c>
      <c r="AC48" s="93">
        <f t="shared" si="57"/>
        <v>0.31686385437667003</v>
      </c>
      <c r="AD48" s="93">
        <f t="shared" si="57"/>
        <v>0.31686385437667003</v>
      </c>
      <c r="AE48" s="93">
        <f t="shared" si="57"/>
        <v>0.31686385437667003</v>
      </c>
      <c r="AF48" s="93">
        <f t="shared" si="57"/>
        <v>0.31686385437667003</v>
      </c>
      <c r="AG48" s="93">
        <f t="shared" si="57"/>
        <v>0.31686385437667003</v>
      </c>
      <c r="AH48" s="93">
        <f t="shared" si="57"/>
        <v>0.31686385437667003</v>
      </c>
      <c r="AI48" s="93">
        <f t="shared" si="57"/>
        <v>0.31686385437667003</v>
      </c>
      <c r="AJ48" s="93">
        <f t="shared" si="57"/>
        <v>0.31686385437667003</v>
      </c>
      <c r="AK48" s="93">
        <f t="shared" si="57"/>
        <v>0.31686385437667003</v>
      </c>
      <c r="AL48" s="93">
        <f t="shared" si="57"/>
        <v>0.31686385437667003</v>
      </c>
      <c r="AM48" s="93">
        <f t="shared" si="57"/>
        <v>0.31686385437667003</v>
      </c>
      <c r="AN48" s="93">
        <f t="shared" si="57"/>
        <v>0.31686385437667003</v>
      </c>
      <c r="AO48" s="93">
        <f t="shared" si="57"/>
        <v>0.31686385437667003</v>
      </c>
      <c r="AP48" s="93">
        <f t="shared" si="57"/>
        <v>0.31686385437667003</v>
      </c>
      <c r="AQ48" s="93">
        <f t="shared" si="57"/>
        <v>0.31686385437667003</v>
      </c>
      <c r="AR48" s="93">
        <f t="shared" si="57"/>
        <v>0.31583736667098472</v>
      </c>
      <c r="AS48" s="93">
        <f t="shared" si="57"/>
        <v>0.27633584241277442</v>
      </c>
      <c r="AT48" s="93">
        <f t="shared" si="57"/>
        <v>0.27633584241277442</v>
      </c>
      <c r="AU48" s="93">
        <f t="shared" si="57"/>
        <v>0.27633584241277442</v>
      </c>
      <c r="AV48" s="93">
        <f t="shared" si="57"/>
        <v>0.27633584241277442</v>
      </c>
      <c r="AW48" s="93">
        <f t="shared" si="57"/>
        <v>0.27633584241277442</v>
      </c>
      <c r="AX48" s="93">
        <f t="shared" si="57"/>
        <v>0.27633584241277442</v>
      </c>
      <c r="AY48" s="93">
        <f t="shared" si="57"/>
        <v>0.13311997075976634</v>
      </c>
      <c r="AZ48" s="93">
        <f t="shared" si="57"/>
        <v>3.0735880122050682E-2</v>
      </c>
      <c r="BA48" s="93">
        <f t="shared" si="57"/>
        <v>3.0735880122050682E-2</v>
      </c>
      <c r="BB48" s="93">
        <f t="shared" si="57"/>
        <v>3.0735880122050682E-2</v>
      </c>
      <c r="BC48" s="93">
        <f t="shared" si="57"/>
        <v>2.8180910824111612E-2</v>
      </c>
      <c r="BD48" s="93">
        <f t="shared" si="57"/>
        <v>0</v>
      </c>
      <c r="BE48" s="93">
        <f t="shared" si="57"/>
        <v>0</v>
      </c>
      <c r="BF48" s="93">
        <f t="shared" si="57"/>
        <v>0</v>
      </c>
      <c r="BG48" s="93">
        <f t="shared" si="57"/>
        <v>0</v>
      </c>
      <c r="BH48" s="93">
        <f t="shared" si="57"/>
        <v>0</v>
      </c>
      <c r="BI48" s="93">
        <f t="shared" si="57"/>
        <v>0</v>
      </c>
      <c r="BJ48" s="93">
        <f t="shared" si="57"/>
        <v>0</v>
      </c>
      <c r="BK48" s="93">
        <f t="shared" si="57"/>
        <v>0</v>
      </c>
      <c r="BL48" s="93">
        <f t="shared" si="57"/>
        <v>0</v>
      </c>
      <c r="BM48" s="93">
        <f t="shared" si="57"/>
        <v>0</v>
      </c>
      <c r="BN48" s="93">
        <f t="shared" si="57"/>
        <v>0</v>
      </c>
      <c r="BO48" s="93">
        <f t="shared" si="57"/>
        <v>0</v>
      </c>
      <c r="BP48" s="93">
        <f t="shared" si="57"/>
        <v>0</v>
      </c>
      <c r="BQ48" s="93">
        <f t="shared" si="57"/>
        <v>0</v>
      </c>
      <c r="BR48" s="96"/>
      <c r="BS48" s="96"/>
      <c r="BT48" s="96"/>
      <c r="BU48" s="96"/>
      <c r="BV48" s="96"/>
    </row>
    <row r="49" spans="1:74" ht="15">
      <c r="A49" s="188" t="str">
        <f t="shared" si="54"/>
        <v>Accelerated Depr Opening RAB Adj - Subtr</v>
      </c>
      <c r="B49" s="102" t="str">
        <f t="shared" si="54"/>
        <v>n/a</v>
      </c>
      <c r="C49" s="97">
        <f t="shared" si="31"/>
        <v>0</v>
      </c>
      <c r="D49" s="209">
        <f t="shared" si="32"/>
        <v>0</v>
      </c>
      <c r="E49" s="185">
        <f t="shared" si="55"/>
        <v>0</v>
      </c>
      <c r="F49" s="186">
        <f t="shared" si="28"/>
        <v>0</v>
      </c>
      <c r="G49" s="92"/>
      <c r="H49" s="93">
        <f t="shared" ref="H49:W49" si="58">H18*(1+$C18)</f>
        <v>0</v>
      </c>
      <c r="I49" s="93">
        <f t="shared" si="58"/>
        <v>0</v>
      </c>
      <c r="J49" s="93">
        <f t="shared" si="58"/>
        <v>0</v>
      </c>
      <c r="K49" s="93">
        <f t="shared" si="58"/>
        <v>0</v>
      </c>
      <c r="L49" s="93">
        <f t="shared" si="58"/>
        <v>0</v>
      </c>
      <c r="M49" s="93">
        <f t="shared" si="58"/>
        <v>0</v>
      </c>
      <c r="N49" s="93">
        <f t="shared" si="58"/>
        <v>0</v>
      </c>
      <c r="O49" s="93">
        <f t="shared" si="58"/>
        <v>0</v>
      </c>
      <c r="P49" s="93">
        <f t="shared" si="58"/>
        <v>0</v>
      </c>
      <c r="Q49" s="93">
        <f t="shared" si="58"/>
        <v>0</v>
      </c>
      <c r="R49" s="93">
        <f t="shared" si="58"/>
        <v>0</v>
      </c>
      <c r="S49" s="93">
        <f t="shared" si="58"/>
        <v>0</v>
      </c>
      <c r="T49" s="93">
        <f t="shared" si="58"/>
        <v>0</v>
      </c>
      <c r="U49" s="93">
        <f t="shared" si="58"/>
        <v>0</v>
      </c>
      <c r="V49" s="93">
        <f t="shared" si="58"/>
        <v>0</v>
      </c>
      <c r="W49" s="93">
        <f t="shared" si="58"/>
        <v>0</v>
      </c>
      <c r="X49" s="93">
        <f t="shared" ref="X49:BQ49" si="59">X18*(1+$C18)</f>
        <v>0</v>
      </c>
      <c r="Y49" s="93">
        <f t="shared" si="59"/>
        <v>0</v>
      </c>
      <c r="Z49" s="93">
        <f t="shared" si="59"/>
        <v>0</v>
      </c>
      <c r="AA49" s="93">
        <f t="shared" si="59"/>
        <v>0</v>
      </c>
      <c r="AB49" s="93">
        <f t="shared" si="59"/>
        <v>0</v>
      </c>
      <c r="AC49" s="93">
        <f t="shared" si="59"/>
        <v>0</v>
      </c>
      <c r="AD49" s="93">
        <f t="shared" si="59"/>
        <v>0</v>
      </c>
      <c r="AE49" s="93">
        <f t="shared" si="59"/>
        <v>0</v>
      </c>
      <c r="AF49" s="93">
        <f t="shared" si="59"/>
        <v>0</v>
      </c>
      <c r="AG49" s="93">
        <f t="shared" si="59"/>
        <v>0</v>
      </c>
      <c r="AH49" s="93">
        <f t="shared" si="59"/>
        <v>0</v>
      </c>
      <c r="AI49" s="93">
        <f t="shared" si="59"/>
        <v>0</v>
      </c>
      <c r="AJ49" s="93">
        <f t="shared" si="59"/>
        <v>0</v>
      </c>
      <c r="AK49" s="93">
        <f t="shared" si="59"/>
        <v>0</v>
      </c>
      <c r="AL49" s="93">
        <f t="shared" si="59"/>
        <v>0</v>
      </c>
      <c r="AM49" s="93">
        <f t="shared" si="59"/>
        <v>0</v>
      </c>
      <c r="AN49" s="93">
        <f t="shared" si="59"/>
        <v>0</v>
      </c>
      <c r="AO49" s="93">
        <f t="shared" si="59"/>
        <v>0</v>
      </c>
      <c r="AP49" s="93">
        <f t="shared" si="59"/>
        <v>0</v>
      </c>
      <c r="AQ49" s="93">
        <f t="shared" si="59"/>
        <v>0</v>
      </c>
      <c r="AR49" s="93">
        <f t="shared" si="59"/>
        <v>0</v>
      </c>
      <c r="AS49" s="93">
        <f t="shared" si="59"/>
        <v>0</v>
      </c>
      <c r="AT49" s="93">
        <f t="shared" si="59"/>
        <v>0</v>
      </c>
      <c r="AU49" s="93">
        <f t="shared" si="59"/>
        <v>0</v>
      </c>
      <c r="AV49" s="93">
        <f t="shared" si="59"/>
        <v>0</v>
      </c>
      <c r="AW49" s="93">
        <f t="shared" si="59"/>
        <v>0</v>
      </c>
      <c r="AX49" s="93">
        <f t="shared" si="59"/>
        <v>0</v>
      </c>
      <c r="AY49" s="93">
        <f t="shared" si="59"/>
        <v>0</v>
      </c>
      <c r="AZ49" s="93">
        <f t="shared" si="59"/>
        <v>0</v>
      </c>
      <c r="BA49" s="93">
        <f t="shared" si="59"/>
        <v>0</v>
      </c>
      <c r="BB49" s="93">
        <f t="shared" si="59"/>
        <v>0</v>
      </c>
      <c r="BC49" s="93">
        <f t="shared" si="59"/>
        <v>0</v>
      </c>
      <c r="BD49" s="93">
        <f t="shared" si="59"/>
        <v>0</v>
      </c>
      <c r="BE49" s="93">
        <f t="shared" si="59"/>
        <v>0</v>
      </c>
      <c r="BF49" s="93">
        <f t="shared" si="59"/>
        <v>0</v>
      </c>
      <c r="BG49" s="93">
        <f t="shared" si="59"/>
        <v>0</v>
      </c>
      <c r="BH49" s="93">
        <f t="shared" si="59"/>
        <v>0</v>
      </c>
      <c r="BI49" s="93">
        <f t="shared" si="59"/>
        <v>0</v>
      </c>
      <c r="BJ49" s="93">
        <f t="shared" si="59"/>
        <v>0</v>
      </c>
      <c r="BK49" s="93">
        <f t="shared" si="59"/>
        <v>0</v>
      </c>
      <c r="BL49" s="93">
        <f t="shared" si="59"/>
        <v>0</v>
      </c>
      <c r="BM49" s="93">
        <f t="shared" si="59"/>
        <v>0</v>
      </c>
      <c r="BN49" s="93">
        <f t="shared" si="59"/>
        <v>0</v>
      </c>
      <c r="BO49" s="93">
        <f t="shared" si="59"/>
        <v>0</v>
      </c>
      <c r="BP49" s="93">
        <f t="shared" si="59"/>
        <v>0</v>
      </c>
      <c r="BQ49" s="93">
        <f t="shared" si="59"/>
        <v>0</v>
      </c>
      <c r="BR49" s="96"/>
      <c r="BS49" s="96"/>
      <c r="BT49" s="96"/>
      <c r="BU49" s="96"/>
      <c r="BV49" s="96"/>
    </row>
    <row r="50" spans="1:74" ht="15">
      <c r="A50" s="188" t="str">
        <f t="shared" si="54"/>
        <v>Accelerated Depr Opening RAB Adj - Distr</v>
      </c>
      <c r="B50" s="102" t="str">
        <f t="shared" si="54"/>
        <v>n/a</v>
      </c>
      <c r="C50" s="97">
        <f t="shared" si="31"/>
        <v>0</v>
      </c>
      <c r="D50" s="209">
        <f t="shared" si="32"/>
        <v>0</v>
      </c>
      <c r="E50" s="185">
        <f t="shared" si="55"/>
        <v>0</v>
      </c>
      <c r="F50" s="186">
        <f t="shared" si="28"/>
        <v>0</v>
      </c>
      <c r="G50" s="92"/>
      <c r="H50" s="93">
        <f t="shared" ref="H50:W50" si="60">H19*(1+$C19)</f>
        <v>0</v>
      </c>
      <c r="I50" s="93">
        <f t="shared" si="60"/>
        <v>0</v>
      </c>
      <c r="J50" s="93">
        <f t="shared" si="60"/>
        <v>0</v>
      </c>
      <c r="K50" s="93">
        <f t="shared" si="60"/>
        <v>0</v>
      </c>
      <c r="L50" s="93">
        <f t="shared" si="60"/>
        <v>0</v>
      </c>
      <c r="M50" s="93">
        <f t="shared" si="60"/>
        <v>0</v>
      </c>
      <c r="N50" s="93">
        <f t="shared" si="60"/>
        <v>0</v>
      </c>
      <c r="O50" s="93">
        <f t="shared" si="60"/>
        <v>0</v>
      </c>
      <c r="P50" s="93">
        <f t="shared" si="60"/>
        <v>0</v>
      </c>
      <c r="Q50" s="93">
        <f t="shared" si="60"/>
        <v>0</v>
      </c>
      <c r="R50" s="93">
        <f t="shared" si="60"/>
        <v>0</v>
      </c>
      <c r="S50" s="93">
        <f t="shared" si="60"/>
        <v>0</v>
      </c>
      <c r="T50" s="93">
        <f t="shared" si="60"/>
        <v>0</v>
      </c>
      <c r="U50" s="93">
        <f t="shared" si="60"/>
        <v>0</v>
      </c>
      <c r="V50" s="93">
        <f t="shared" si="60"/>
        <v>0</v>
      </c>
      <c r="W50" s="93">
        <f t="shared" si="60"/>
        <v>0</v>
      </c>
      <c r="X50" s="93">
        <f t="shared" ref="X50:BQ50" si="61">X19*(1+$C19)</f>
        <v>0</v>
      </c>
      <c r="Y50" s="93">
        <f t="shared" si="61"/>
        <v>0</v>
      </c>
      <c r="Z50" s="93">
        <f t="shared" si="61"/>
        <v>0</v>
      </c>
      <c r="AA50" s="93">
        <f t="shared" si="61"/>
        <v>0</v>
      </c>
      <c r="AB50" s="93">
        <f t="shared" si="61"/>
        <v>0</v>
      </c>
      <c r="AC50" s="93">
        <f t="shared" si="61"/>
        <v>0</v>
      </c>
      <c r="AD50" s="93">
        <f t="shared" si="61"/>
        <v>0</v>
      </c>
      <c r="AE50" s="93">
        <f t="shared" si="61"/>
        <v>0</v>
      </c>
      <c r="AF50" s="93">
        <f t="shared" si="61"/>
        <v>0</v>
      </c>
      <c r="AG50" s="93">
        <f t="shared" si="61"/>
        <v>0</v>
      </c>
      <c r="AH50" s="93">
        <f t="shared" si="61"/>
        <v>0</v>
      </c>
      <c r="AI50" s="93">
        <f t="shared" si="61"/>
        <v>0</v>
      </c>
      <c r="AJ50" s="93">
        <f t="shared" si="61"/>
        <v>0</v>
      </c>
      <c r="AK50" s="93">
        <f t="shared" si="61"/>
        <v>0</v>
      </c>
      <c r="AL50" s="93">
        <f t="shared" si="61"/>
        <v>0</v>
      </c>
      <c r="AM50" s="93">
        <f t="shared" si="61"/>
        <v>0</v>
      </c>
      <c r="AN50" s="93">
        <f t="shared" si="61"/>
        <v>0</v>
      </c>
      <c r="AO50" s="93">
        <f t="shared" si="61"/>
        <v>0</v>
      </c>
      <c r="AP50" s="93">
        <f t="shared" si="61"/>
        <v>0</v>
      </c>
      <c r="AQ50" s="93">
        <f t="shared" si="61"/>
        <v>0</v>
      </c>
      <c r="AR50" s="93">
        <f t="shared" si="61"/>
        <v>0</v>
      </c>
      <c r="AS50" s="93">
        <f t="shared" si="61"/>
        <v>0</v>
      </c>
      <c r="AT50" s="93">
        <f t="shared" si="61"/>
        <v>0</v>
      </c>
      <c r="AU50" s="93">
        <f t="shared" si="61"/>
        <v>0</v>
      </c>
      <c r="AV50" s="93">
        <f t="shared" si="61"/>
        <v>0</v>
      </c>
      <c r="AW50" s="93">
        <f t="shared" si="61"/>
        <v>0</v>
      </c>
      <c r="AX50" s="93">
        <f t="shared" si="61"/>
        <v>0</v>
      </c>
      <c r="AY50" s="93">
        <f t="shared" si="61"/>
        <v>0</v>
      </c>
      <c r="AZ50" s="93">
        <f t="shared" si="61"/>
        <v>0</v>
      </c>
      <c r="BA50" s="93">
        <f t="shared" si="61"/>
        <v>0</v>
      </c>
      <c r="BB50" s="93">
        <f t="shared" si="61"/>
        <v>0</v>
      </c>
      <c r="BC50" s="93">
        <f t="shared" si="61"/>
        <v>0</v>
      </c>
      <c r="BD50" s="93">
        <f t="shared" si="61"/>
        <v>0</v>
      </c>
      <c r="BE50" s="93">
        <f t="shared" si="61"/>
        <v>0</v>
      </c>
      <c r="BF50" s="93">
        <f t="shared" si="61"/>
        <v>0</v>
      </c>
      <c r="BG50" s="93">
        <f t="shared" si="61"/>
        <v>0</v>
      </c>
      <c r="BH50" s="93">
        <f t="shared" si="61"/>
        <v>0</v>
      </c>
      <c r="BI50" s="93">
        <f t="shared" si="61"/>
        <v>0</v>
      </c>
      <c r="BJ50" s="93">
        <f t="shared" si="61"/>
        <v>0</v>
      </c>
      <c r="BK50" s="93">
        <f t="shared" si="61"/>
        <v>0</v>
      </c>
      <c r="BL50" s="93">
        <f t="shared" si="61"/>
        <v>0</v>
      </c>
      <c r="BM50" s="93">
        <f t="shared" si="61"/>
        <v>0</v>
      </c>
      <c r="BN50" s="93">
        <f t="shared" si="61"/>
        <v>0</v>
      </c>
      <c r="BO50" s="93">
        <f t="shared" si="61"/>
        <v>0</v>
      </c>
      <c r="BP50" s="93">
        <f t="shared" si="61"/>
        <v>0</v>
      </c>
      <c r="BQ50" s="93">
        <f t="shared" si="61"/>
        <v>0</v>
      </c>
      <c r="BR50" s="96"/>
      <c r="BS50" s="96"/>
      <c r="BT50" s="96"/>
      <c r="BU50" s="96"/>
      <c r="BV50" s="96"/>
    </row>
    <row r="51" spans="1:74" ht="15">
      <c r="A51" s="188" t="str">
        <f t="shared" si="54"/>
        <v>Accelerated Depr - Subtr (forecast period)</v>
      </c>
      <c r="B51" s="102" t="str">
        <f t="shared" si="54"/>
        <v>n/a</v>
      </c>
      <c r="C51" s="97">
        <f t="shared" si="31"/>
        <v>0</v>
      </c>
      <c r="D51" s="209">
        <f t="shared" si="32"/>
        <v>0</v>
      </c>
      <c r="E51" s="185">
        <f t="shared" si="55"/>
        <v>-2.8094058245087803E-17</v>
      </c>
      <c r="F51" s="186">
        <f t="shared" si="28"/>
        <v>0</v>
      </c>
      <c r="G51" s="92"/>
      <c r="H51" s="93">
        <f t="shared" ref="H51:W51" si="62">H20*(1+$C20)</f>
        <v>0</v>
      </c>
      <c r="I51" s="93">
        <f t="shared" si="62"/>
        <v>0</v>
      </c>
      <c r="J51" s="93">
        <f t="shared" si="62"/>
        <v>0</v>
      </c>
      <c r="K51" s="93">
        <f t="shared" si="62"/>
        <v>0</v>
      </c>
      <c r="L51" s="93">
        <f t="shared" si="62"/>
        <v>0</v>
      </c>
      <c r="M51" s="93">
        <f t="shared" si="62"/>
        <v>0</v>
      </c>
      <c r="N51" s="93">
        <f t="shared" si="62"/>
        <v>0</v>
      </c>
      <c r="O51" s="93">
        <f t="shared" si="62"/>
        <v>0</v>
      </c>
      <c r="P51" s="93">
        <f t="shared" si="62"/>
        <v>0</v>
      </c>
      <c r="Q51" s="93">
        <f t="shared" si="62"/>
        <v>0</v>
      </c>
      <c r="R51" s="93">
        <f t="shared" si="62"/>
        <v>0</v>
      </c>
      <c r="S51" s="93">
        <f t="shared" si="62"/>
        <v>0</v>
      </c>
      <c r="T51" s="93">
        <f t="shared" si="62"/>
        <v>0</v>
      </c>
      <c r="U51" s="93">
        <f t="shared" si="62"/>
        <v>0</v>
      </c>
      <c r="V51" s="93">
        <f t="shared" si="62"/>
        <v>0</v>
      </c>
      <c r="W51" s="93">
        <f t="shared" si="62"/>
        <v>0</v>
      </c>
      <c r="X51" s="93">
        <f t="shared" ref="X51:BQ51" si="63">X20*(1+$C20)</f>
        <v>0</v>
      </c>
      <c r="Y51" s="93">
        <f t="shared" si="63"/>
        <v>0</v>
      </c>
      <c r="Z51" s="93">
        <f t="shared" si="63"/>
        <v>0</v>
      </c>
      <c r="AA51" s="93">
        <f t="shared" si="63"/>
        <v>0</v>
      </c>
      <c r="AB51" s="93">
        <f t="shared" si="63"/>
        <v>0</v>
      </c>
      <c r="AC51" s="93">
        <f t="shared" si="63"/>
        <v>0</v>
      </c>
      <c r="AD51" s="93">
        <f t="shared" si="63"/>
        <v>0</v>
      </c>
      <c r="AE51" s="93">
        <f t="shared" si="63"/>
        <v>0</v>
      </c>
      <c r="AF51" s="93">
        <f t="shared" si="63"/>
        <v>0</v>
      </c>
      <c r="AG51" s="93">
        <f t="shared" si="63"/>
        <v>0</v>
      </c>
      <c r="AH51" s="93">
        <f t="shared" si="63"/>
        <v>0</v>
      </c>
      <c r="AI51" s="93">
        <f t="shared" si="63"/>
        <v>0</v>
      </c>
      <c r="AJ51" s="93">
        <f t="shared" si="63"/>
        <v>0</v>
      </c>
      <c r="AK51" s="93">
        <f t="shared" si="63"/>
        <v>0</v>
      </c>
      <c r="AL51" s="93">
        <f t="shared" si="63"/>
        <v>0</v>
      </c>
      <c r="AM51" s="93">
        <f t="shared" si="63"/>
        <v>0</v>
      </c>
      <c r="AN51" s="93">
        <f t="shared" si="63"/>
        <v>0</v>
      </c>
      <c r="AO51" s="93">
        <f t="shared" si="63"/>
        <v>0</v>
      </c>
      <c r="AP51" s="93">
        <f t="shared" si="63"/>
        <v>0</v>
      </c>
      <c r="AQ51" s="93">
        <f t="shared" si="63"/>
        <v>0</v>
      </c>
      <c r="AR51" s="93">
        <f t="shared" si="63"/>
        <v>0</v>
      </c>
      <c r="AS51" s="93">
        <f t="shared" si="63"/>
        <v>0</v>
      </c>
      <c r="AT51" s="93">
        <f t="shared" si="63"/>
        <v>0</v>
      </c>
      <c r="AU51" s="93">
        <f t="shared" si="63"/>
        <v>0</v>
      </c>
      <c r="AV51" s="93">
        <f t="shared" si="63"/>
        <v>0</v>
      </c>
      <c r="AW51" s="93">
        <f t="shared" si="63"/>
        <v>0</v>
      </c>
      <c r="AX51" s="93">
        <f t="shared" si="63"/>
        <v>0</v>
      </c>
      <c r="AY51" s="93">
        <f t="shared" si="63"/>
        <v>0</v>
      </c>
      <c r="AZ51" s="93">
        <f t="shared" si="63"/>
        <v>0</v>
      </c>
      <c r="BA51" s="93">
        <f t="shared" si="63"/>
        <v>0</v>
      </c>
      <c r="BB51" s="93">
        <f t="shared" si="63"/>
        <v>0</v>
      </c>
      <c r="BC51" s="93">
        <f t="shared" si="63"/>
        <v>0</v>
      </c>
      <c r="BD51" s="93">
        <f t="shared" si="63"/>
        <v>0</v>
      </c>
      <c r="BE51" s="93">
        <f t="shared" si="63"/>
        <v>0</v>
      </c>
      <c r="BF51" s="93">
        <f t="shared" si="63"/>
        <v>0</v>
      </c>
      <c r="BG51" s="93">
        <f t="shared" si="63"/>
        <v>0</v>
      </c>
      <c r="BH51" s="93">
        <f t="shared" si="63"/>
        <v>0</v>
      </c>
      <c r="BI51" s="93">
        <f t="shared" si="63"/>
        <v>0</v>
      </c>
      <c r="BJ51" s="93">
        <f t="shared" si="63"/>
        <v>0</v>
      </c>
      <c r="BK51" s="93">
        <f t="shared" si="63"/>
        <v>0</v>
      </c>
      <c r="BL51" s="93">
        <f t="shared" si="63"/>
        <v>0</v>
      </c>
      <c r="BM51" s="93">
        <f t="shared" si="63"/>
        <v>0</v>
      </c>
      <c r="BN51" s="93">
        <f t="shared" si="63"/>
        <v>0</v>
      </c>
      <c r="BO51" s="93">
        <f t="shared" si="63"/>
        <v>0</v>
      </c>
      <c r="BP51" s="93">
        <f t="shared" si="63"/>
        <v>0</v>
      </c>
      <c r="BQ51" s="93">
        <f t="shared" si="63"/>
        <v>0</v>
      </c>
      <c r="BR51" s="96"/>
      <c r="BS51" s="96"/>
      <c r="BT51" s="96"/>
      <c r="BU51" s="96"/>
      <c r="BV51" s="96"/>
    </row>
    <row r="52" spans="1:74" ht="15">
      <c r="A52" s="188" t="str">
        <f t="shared" si="54"/>
        <v>Accelerated Depr - Distr (forecast period)</v>
      </c>
      <c r="B52" s="102" t="str">
        <f t="shared" si="54"/>
        <v>n/a</v>
      </c>
      <c r="C52" s="97">
        <f t="shared" ref="C52" si="64">IF(F52=0,0,D52/F52)</f>
        <v>0</v>
      </c>
      <c r="D52" s="209">
        <f t="shared" ref="D52" si="65">IF(B52="n/a",0,E52-F52)</f>
        <v>0</v>
      </c>
      <c r="E52" s="185">
        <f t="shared" si="55"/>
        <v>-8.990098638428097E-16</v>
      </c>
      <c r="F52" s="186">
        <f t="shared" si="28"/>
        <v>0</v>
      </c>
      <c r="G52" s="92"/>
      <c r="H52" s="93">
        <f t="shared" ref="H52:W53" si="66">H21*(1+$C21)</f>
        <v>0</v>
      </c>
      <c r="I52" s="93">
        <f t="shared" si="66"/>
        <v>0</v>
      </c>
      <c r="J52" s="93">
        <f t="shared" si="66"/>
        <v>0</v>
      </c>
      <c r="K52" s="93">
        <f t="shared" si="66"/>
        <v>0</v>
      </c>
      <c r="L52" s="93">
        <f t="shared" si="66"/>
        <v>0</v>
      </c>
      <c r="M52" s="93">
        <f t="shared" si="66"/>
        <v>0</v>
      </c>
      <c r="N52" s="93">
        <f t="shared" si="66"/>
        <v>0</v>
      </c>
      <c r="O52" s="93">
        <f t="shared" si="66"/>
        <v>0</v>
      </c>
      <c r="P52" s="93">
        <f t="shared" si="66"/>
        <v>0</v>
      </c>
      <c r="Q52" s="93">
        <f t="shared" si="66"/>
        <v>0</v>
      </c>
      <c r="R52" s="93">
        <f t="shared" si="66"/>
        <v>0</v>
      </c>
      <c r="S52" s="93">
        <f t="shared" si="66"/>
        <v>0</v>
      </c>
      <c r="T52" s="93">
        <f t="shared" si="66"/>
        <v>0</v>
      </c>
      <c r="U52" s="93">
        <f t="shared" si="66"/>
        <v>0</v>
      </c>
      <c r="V52" s="93">
        <f t="shared" si="66"/>
        <v>0</v>
      </c>
      <c r="W52" s="93">
        <f t="shared" si="66"/>
        <v>0</v>
      </c>
      <c r="X52" s="93">
        <f t="shared" ref="X52:BQ53" si="67">X21*(1+$C21)</f>
        <v>0</v>
      </c>
      <c r="Y52" s="93">
        <f t="shared" si="67"/>
        <v>0</v>
      </c>
      <c r="Z52" s="93">
        <f t="shared" si="67"/>
        <v>0</v>
      </c>
      <c r="AA52" s="93">
        <f t="shared" si="67"/>
        <v>0</v>
      </c>
      <c r="AB52" s="93">
        <f t="shared" si="67"/>
        <v>0</v>
      </c>
      <c r="AC52" s="93">
        <f t="shared" si="67"/>
        <v>0</v>
      </c>
      <c r="AD52" s="93">
        <f t="shared" si="67"/>
        <v>0</v>
      </c>
      <c r="AE52" s="93">
        <f t="shared" si="67"/>
        <v>0</v>
      </c>
      <c r="AF52" s="93">
        <f t="shared" si="67"/>
        <v>0</v>
      </c>
      <c r="AG52" s="93">
        <f t="shared" si="67"/>
        <v>0</v>
      </c>
      <c r="AH52" s="93">
        <f t="shared" si="67"/>
        <v>0</v>
      </c>
      <c r="AI52" s="93">
        <f t="shared" si="67"/>
        <v>0</v>
      </c>
      <c r="AJ52" s="93">
        <f t="shared" si="67"/>
        <v>0</v>
      </c>
      <c r="AK52" s="93">
        <f t="shared" si="67"/>
        <v>0</v>
      </c>
      <c r="AL52" s="93">
        <f t="shared" si="67"/>
        <v>0</v>
      </c>
      <c r="AM52" s="93">
        <f t="shared" si="67"/>
        <v>0</v>
      </c>
      <c r="AN52" s="93">
        <f t="shared" si="67"/>
        <v>0</v>
      </c>
      <c r="AO52" s="93">
        <f t="shared" si="67"/>
        <v>0</v>
      </c>
      <c r="AP52" s="93">
        <f t="shared" si="67"/>
        <v>0</v>
      </c>
      <c r="AQ52" s="93">
        <f t="shared" si="67"/>
        <v>0</v>
      </c>
      <c r="AR52" s="93">
        <f t="shared" si="67"/>
        <v>0</v>
      </c>
      <c r="AS52" s="93">
        <f t="shared" si="67"/>
        <v>0</v>
      </c>
      <c r="AT52" s="93">
        <f t="shared" si="67"/>
        <v>0</v>
      </c>
      <c r="AU52" s="93">
        <f t="shared" si="67"/>
        <v>0</v>
      </c>
      <c r="AV52" s="93">
        <f t="shared" si="67"/>
        <v>0</v>
      </c>
      <c r="AW52" s="93">
        <f t="shared" si="67"/>
        <v>0</v>
      </c>
      <c r="AX52" s="93">
        <f t="shared" si="67"/>
        <v>0</v>
      </c>
      <c r="AY52" s="93">
        <f t="shared" si="67"/>
        <v>0</v>
      </c>
      <c r="AZ52" s="93">
        <f t="shared" si="67"/>
        <v>0</v>
      </c>
      <c r="BA52" s="93">
        <f t="shared" si="67"/>
        <v>0</v>
      </c>
      <c r="BB52" s="93">
        <f t="shared" si="67"/>
        <v>0</v>
      </c>
      <c r="BC52" s="93">
        <f t="shared" si="67"/>
        <v>0</v>
      </c>
      <c r="BD52" s="93">
        <f t="shared" si="67"/>
        <v>0</v>
      </c>
      <c r="BE52" s="93">
        <f t="shared" si="67"/>
        <v>0</v>
      </c>
      <c r="BF52" s="93">
        <f t="shared" si="67"/>
        <v>0</v>
      </c>
      <c r="BG52" s="93">
        <f t="shared" si="67"/>
        <v>0</v>
      </c>
      <c r="BH52" s="93">
        <f t="shared" si="67"/>
        <v>0</v>
      </c>
      <c r="BI52" s="93">
        <f t="shared" si="67"/>
        <v>0</v>
      </c>
      <c r="BJ52" s="93">
        <f t="shared" si="67"/>
        <v>0</v>
      </c>
      <c r="BK52" s="93">
        <f t="shared" si="67"/>
        <v>0</v>
      </c>
      <c r="BL52" s="93">
        <f t="shared" si="67"/>
        <v>0</v>
      </c>
      <c r="BM52" s="93">
        <f t="shared" si="67"/>
        <v>0</v>
      </c>
      <c r="BN52" s="93">
        <f t="shared" si="67"/>
        <v>0</v>
      </c>
      <c r="BO52" s="93">
        <f t="shared" si="67"/>
        <v>0</v>
      </c>
      <c r="BP52" s="93">
        <f t="shared" si="67"/>
        <v>0</v>
      </c>
      <c r="BQ52" s="93">
        <f t="shared" si="67"/>
        <v>0</v>
      </c>
      <c r="BR52" s="96"/>
      <c r="BS52" s="96"/>
      <c r="BT52" s="96"/>
      <c r="BU52" s="96"/>
      <c r="BV52" s="96"/>
    </row>
    <row r="53" spans="1:74" ht="15">
      <c r="A53" s="188" t="s">
        <v>140</v>
      </c>
      <c r="B53" s="102" t="str">
        <f>B22</f>
        <v>n/a</v>
      </c>
      <c r="C53" s="97">
        <f t="shared" ref="C53" si="68">IF(F53=0,0,D53/F53)</f>
        <v>0</v>
      </c>
      <c r="D53" s="209">
        <f t="shared" ref="D53" si="69">IF(B53="n/a",0,E53-F53)</f>
        <v>0</v>
      </c>
      <c r="E53" s="185">
        <f t="shared" si="55"/>
        <v>196.64451366971008</v>
      </c>
      <c r="F53" s="186">
        <f t="shared" si="28"/>
        <v>196.64451366971002</v>
      </c>
      <c r="G53" s="92"/>
      <c r="H53" s="93">
        <f t="shared" si="66"/>
        <v>62.782268100659643</v>
      </c>
      <c r="I53" s="93">
        <f t="shared" si="66"/>
        <v>30.093979162712159</v>
      </c>
      <c r="J53" s="93">
        <f t="shared" si="66"/>
        <v>24.600889944899013</v>
      </c>
      <c r="K53" s="93">
        <f t="shared" si="66"/>
        <v>20.930353350679539</v>
      </c>
      <c r="L53" s="93">
        <f t="shared" si="66"/>
        <v>16.918290866466766</v>
      </c>
      <c r="M53" s="93">
        <f t="shared" si="66"/>
        <v>13.871885891908651</v>
      </c>
      <c r="N53" s="93">
        <f t="shared" si="66"/>
        <v>11.85103710115969</v>
      </c>
      <c r="O53" s="93">
        <f t="shared" si="66"/>
        <v>9.2188675402982714</v>
      </c>
      <c r="P53" s="93">
        <f t="shared" si="66"/>
        <v>5.078068149142263</v>
      </c>
      <c r="Q53" s="93">
        <f t="shared" si="66"/>
        <v>1.298873561784021</v>
      </c>
      <c r="R53" s="93">
        <f t="shared" si="66"/>
        <v>0</v>
      </c>
      <c r="S53" s="93">
        <f t="shared" si="66"/>
        <v>0</v>
      </c>
      <c r="T53" s="93">
        <f t="shared" si="66"/>
        <v>0</v>
      </c>
      <c r="U53" s="93">
        <f t="shared" si="66"/>
        <v>0</v>
      </c>
      <c r="V53" s="93">
        <f t="shared" si="66"/>
        <v>0</v>
      </c>
      <c r="W53" s="93">
        <f t="shared" si="66"/>
        <v>0</v>
      </c>
      <c r="X53" s="93">
        <f t="shared" si="67"/>
        <v>0</v>
      </c>
      <c r="Y53" s="93">
        <f t="shared" si="67"/>
        <v>0</v>
      </c>
      <c r="Z53" s="93">
        <f t="shared" si="67"/>
        <v>0</v>
      </c>
      <c r="AA53" s="93">
        <f t="shared" si="67"/>
        <v>0</v>
      </c>
      <c r="AB53" s="93">
        <f t="shared" si="67"/>
        <v>0</v>
      </c>
      <c r="AC53" s="93">
        <f t="shared" si="67"/>
        <v>0</v>
      </c>
      <c r="AD53" s="93">
        <f t="shared" si="67"/>
        <v>0</v>
      </c>
      <c r="AE53" s="93">
        <f t="shared" si="67"/>
        <v>0</v>
      </c>
      <c r="AF53" s="93">
        <f t="shared" si="67"/>
        <v>0</v>
      </c>
      <c r="AG53" s="93">
        <f t="shared" si="67"/>
        <v>0</v>
      </c>
      <c r="AH53" s="93">
        <f t="shared" si="67"/>
        <v>0</v>
      </c>
      <c r="AI53" s="93">
        <f t="shared" si="67"/>
        <v>0</v>
      </c>
      <c r="AJ53" s="93">
        <f t="shared" si="67"/>
        <v>0</v>
      </c>
      <c r="AK53" s="93">
        <f t="shared" si="67"/>
        <v>0</v>
      </c>
      <c r="AL53" s="93">
        <f t="shared" si="67"/>
        <v>0</v>
      </c>
      <c r="AM53" s="93">
        <f t="shared" si="67"/>
        <v>0</v>
      </c>
      <c r="AN53" s="93">
        <f t="shared" si="67"/>
        <v>0</v>
      </c>
      <c r="AO53" s="93">
        <f t="shared" si="67"/>
        <v>0</v>
      </c>
      <c r="AP53" s="93">
        <f t="shared" si="67"/>
        <v>0</v>
      </c>
      <c r="AQ53" s="93">
        <f t="shared" si="67"/>
        <v>0</v>
      </c>
      <c r="AR53" s="93">
        <f t="shared" si="67"/>
        <v>0</v>
      </c>
      <c r="AS53" s="93">
        <f t="shared" si="67"/>
        <v>0</v>
      </c>
      <c r="AT53" s="93">
        <f t="shared" si="67"/>
        <v>0</v>
      </c>
      <c r="AU53" s="93">
        <f t="shared" si="67"/>
        <v>0</v>
      </c>
      <c r="AV53" s="93">
        <f t="shared" si="67"/>
        <v>0</v>
      </c>
      <c r="AW53" s="93">
        <f t="shared" si="67"/>
        <v>0</v>
      </c>
      <c r="AX53" s="93">
        <f t="shared" si="67"/>
        <v>0</v>
      </c>
      <c r="AY53" s="93">
        <f t="shared" si="67"/>
        <v>0</v>
      </c>
      <c r="AZ53" s="93">
        <f t="shared" si="67"/>
        <v>0</v>
      </c>
      <c r="BA53" s="93">
        <f t="shared" si="67"/>
        <v>0</v>
      </c>
      <c r="BB53" s="93">
        <f t="shared" si="67"/>
        <v>0</v>
      </c>
      <c r="BC53" s="93">
        <f t="shared" si="67"/>
        <v>0</v>
      </c>
      <c r="BD53" s="93">
        <f t="shared" si="67"/>
        <v>0</v>
      </c>
      <c r="BE53" s="93">
        <f t="shared" si="67"/>
        <v>0</v>
      </c>
      <c r="BF53" s="93">
        <f t="shared" si="67"/>
        <v>0</v>
      </c>
      <c r="BG53" s="93">
        <f t="shared" si="67"/>
        <v>0</v>
      </c>
      <c r="BH53" s="93">
        <f t="shared" si="67"/>
        <v>0</v>
      </c>
      <c r="BI53" s="93">
        <f t="shared" si="67"/>
        <v>0</v>
      </c>
      <c r="BJ53" s="93">
        <f t="shared" si="67"/>
        <v>0</v>
      </c>
      <c r="BK53" s="93">
        <f t="shared" si="67"/>
        <v>0</v>
      </c>
      <c r="BL53" s="93">
        <f t="shared" si="67"/>
        <v>0</v>
      </c>
      <c r="BM53" s="93">
        <f t="shared" si="67"/>
        <v>0</v>
      </c>
      <c r="BN53" s="93">
        <f t="shared" si="67"/>
        <v>0</v>
      </c>
      <c r="BO53" s="93">
        <f t="shared" si="67"/>
        <v>0</v>
      </c>
      <c r="BP53" s="93">
        <f t="shared" si="67"/>
        <v>0</v>
      </c>
      <c r="BQ53" s="93">
        <f t="shared" si="67"/>
        <v>0</v>
      </c>
      <c r="BR53" s="96"/>
      <c r="BS53" s="96"/>
      <c r="BT53" s="96"/>
      <c r="BU53" s="96"/>
      <c r="BV53" s="96"/>
    </row>
    <row r="54" spans="1:74" ht="15">
      <c r="A54" s="188" t="str">
        <f>A23</f>
        <v>Accelerated Depr - Distr assets (Contingent Project 1)</v>
      </c>
      <c r="B54" s="102">
        <f>B23</f>
        <v>1</v>
      </c>
      <c r="C54" s="97">
        <f t="shared" ref="C54" si="70">IF(F54=0,0,D54/F54)</f>
        <v>0</v>
      </c>
      <c r="D54" s="209">
        <f t="shared" ref="D54" si="71">IF(B54="n/a",0,E54-F54)</f>
        <v>0</v>
      </c>
      <c r="E54" s="185">
        <f t="shared" si="55"/>
        <v>0</v>
      </c>
      <c r="F54" s="186">
        <f t="shared" si="28"/>
        <v>0</v>
      </c>
      <c r="G54" s="92"/>
      <c r="H54" s="252">
        <f>IF($F23=0,$E23/5,H23*(1+$C23))</f>
        <v>0</v>
      </c>
      <c r="I54" s="252">
        <f t="shared" ref="I54:L54" si="72">IF($F23=0,$E23/5,I23*(1+$C23))</f>
        <v>0</v>
      </c>
      <c r="J54" s="252">
        <f t="shared" si="72"/>
        <v>0</v>
      </c>
      <c r="K54" s="252">
        <f t="shared" si="72"/>
        <v>0</v>
      </c>
      <c r="L54" s="252">
        <f t="shared" si="72"/>
        <v>0</v>
      </c>
      <c r="M54" s="93">
        <f t="shared" ref="M54:W54" si="73">M23*(1+$C23)</f>
        <v>0</v>
      </c>
      <c r="N54" s="93">
        <f t="shared" si="73"/>
        <v>0</v>
      </c>
      <c r="O54" s="93">
        <f t="shared" si="73"/>
        <v>0</v>
      </c>
      <c r="P54" s="93">
        <f t="shared" si="73"/>
        <v>0</v>
      </c>
      <c r="Q54" s="93">
        <f t="shared" si="73"/>
        <v>0</v>
      </c>
      <c r="R54" s="93">
        <f t="shared" si="73"/>
        <v>0</v>
      </c>
      <c r="S54" s="93">
        <f t="shared" si="73"/>
        <v>0</v>
      </c>
      <c r="T54" s="93">
        <f t="shared" si="73"/>
        <v>0</v>
      </c>
      <c r="U54" s="93">
        <f t="shared" si="73"/>
        <v>0</v>
      </c>
      <c r="V54" s="93">
        <f t="shared" si="73"/>
        <v>0</v>
      </c>
      <c r="W54" s="93">
        <f t="shared" si="73"/>
        <v>0</v>
      </c>
      <c r="X54" s="93">
        <f t="shared" ref="X54:BQ54" si="74">X23*(1+$C23)</f>
        <v>0</v>
      </c>
      <c r="Y54" s="93">
        <f t="shared" si="74"/>
        <v>0</v>
      </c>
      <c r="Z54" s="93">
        <f t="shared" si="74"/>
        <v>0</v>
      </c>
      <c r="AA54" s="93">
        <f t="shared" si="74"/>
        <v>0</v>
      </c>
      <c r="AB54" s="93">
        <f t="shared" si="74"/>
        <v>0</v>
      </c>
      <c r="AC54" s="93">
        <f t="shared" si="74"/>
        <v>0</v>
      </c>
      <c r="AD54" s="93">
        <f t="shared" si="74"/>
        <v>0</v>
      </c>
      <c r="AE54" s="93">
        <f t="shared" si="74"/>
        <v>0</v>
      </c>
      <c r="AF54" s="93">
        <f t="shared" si="74"/>
        <v>0</v>
      </c>
      <c r="AG54" s="93">
        <f t="shared" si="74"/>
        <v>0</v>
      </c>
      <c r="AH54" s="93">
        <f t="shared" si="74"/>
        <v>0</v>
      </c>
      <c r="AI54" s="93">
        <f t="shared" si="74"/>
        <v>0</v>
      </c>
      <c r="AJ54" s="93">
        <f t="shared" si="74"/>
        <v>0</v>
      </c>
      <c r="AK54" s="93">
        <f t="shared" si="74"/>
        <v>0</v>
      </c>
      <c r="AL54" s="93">
        <f t="shared" si="74"/>
        <v>0</v>
      </c>
      <c r="AM54" s="93">
        <f t="shared" si="74"/>
        <v>0</v>
      </c>
      <c r="AN54" s="93">
        <f t="shared" si="74"/>
        <v>0</v>
      </c>
      <c r="AO54" s="93">
        <f t="shared" si="74"/>
        <v>0</v>
      </c>
      <c r="AP54" s="93">
        <f t="shared" si="74"/>
        <v>0</v>
      </c>
      <c r="AQ54" s="93">
        <f t="shared" si="74"/>
        <v>0</v>
      </c>
      <c r="AR54" s="93">
        <f t="shared" si="74"/>
        <v>0</v>
      </c>
      <c r="AS54" s="93">
        <f t="shared" si="74"/>
        <v>0</v>
      </c>
      <c r="AT54" s="93">
        <f t="shared" si="74"/>
        <v>0</v>
      </c>
      <c r="AU54" s="93">
        <f t="shared" si="74"/>
        <v>0</v>
      </c>
      <c r="AV54" s="93">
        <f t="shared" si="74"/>
        <v>0</v>
      </c>
      <c r="AW54" s="93">
        <f t="shared" si="74"/>
        <v>0</v>
      </c>
      <c r="AX54" s="93">
        <f t="shared" si="74"/>
        <v>0</v>
      </c>
      <c r="AY54" s="93">
        <f t="shared" si="74"/>
        <v>0</v>
      </c>
      <c r="AZ54" s="93">
        <f t="shared" si="74"/>
        <v>0</v>
      </c>
      <c r="BA54" s="93">
        <f t="shared" si="74"/>
        <v>0</v>
      </c>
      <c r="BB54" s="93">
        <f t="shared" si="74"/>
        <v>0</v>
      </c>
      <c r="BC54" s="93">
        <f t="shared" si="74"/>
        <v>0</v>
      </c>
      <c r="BD54" s="93">
        <f t="shared" si="74"/>
        <v>0</v>
      </c>
      <c r="BE54" s="93">
        <f t="shared" si="74"/>
        <v>0</v>
      </c>
      <c r="BF54" s="93">
        <f t="shared" si="74"/>
        <v>0</v>
      </c>
      <c r="BG54" s="93">
        <f t="shared" si="74"/>
        <v>0</v>
      </c>
      <c r="BH54" s="93">
        <f t="shared" si="74"/>
        <v>0</v>
      </c>
      <c r="BI54" s="93">
        <f t="shared" si="74"/>
        <v>0</v>
      </c>
      <c r="BJ54" s="93">
        <f t="shared" si="74"/>
        <v>0</v>
      </c>
      <c r="BK54" s="93">
        <f t="shared" si="74"/>
        <v>0</v>
      </c>
      <c r="BL54" s="93">
        <f t="shared" si="74"/>
        <v>0</v>
      </c>
      <c r="BM54" s="93">
        <f t="shared" si="74"/>
        <v>0</v>
      </c>
      <c r="BN54" s="93">
        <f t="shared" si="74"/>
        <v>0</v>
      </c>
      <c r="BO54" s="93">
        <f t="shared" si="74"/>
        <v>0</v>
      </c>
      <c r="BP54" s="93">
        <f t="shared" si="74"/>
        <v>0</v>
      </c>
      <c r="BQ54" s="93">
        <f t="shared" si="74"/>
        <v>0</v>
      </c>
      <c r="BR54" s="96"/>
      <c r="BS54" s="96"/>
      <c r="BT54" s="96"/>
      <c r="BU54" s="96"/>
      <c r="BV54" s="96"/>
    </row>
    <row r="55" spans="1:74" ht="15">
      <c r="A55" s="188" t="str">
        <f>A24</f>
        <v>Accelerated Depr - Distr assets (Contingent Project 2)</v>
      </c>
      <c r="B55" s="102">
        <f>B24</f>
        <v>1</v>
      </c>
      <c r="C55" s="97">
        <f t="shared" ref="C55:C56" si="75">IF(F55=0,0,D55/F55)</f>
        <v>0</v>
      </c>
      <c r="D55" s="209">
        <f t="shared" ref="D55:D56" si="76">IF(B55="n/a",0,E55-F55)</f>
        <v>0</v>
      </c>
      <c r="E55" s="185">
        <f t="shared" si="55"/>
        <v>0</v>
      </c>
      <c r="F55" s="186">
        <f t="shared" si="28"/>
        <v>0</v>
      </c>
      <c r="G55" s="92"/>
      <c r="H55" s="252">
        <f t="shared" ref="H55:L55" si="77">IF($F24=0,$E24/5,H24*(1+$C24))</f>
        <v>0</v>
      </c>
      <c r="I55" s="252">
        <f t="shared" si="77"/>
        <v>0</v>
      </c>
      <c r="J55" s="252">
        <f t="shared" si="77"/>
        <v>0</v>
      </c>
      <c r="K55" s="252">
        <f t="shared" si="77"/>
        <v>0</v>
      </c>
      <c r="L55" s="252">
        <f t="shared" si="77"/>
        <v>0</v>
      </c>
      <c r="M55" s="93">
        <f t="shared" ref="M55:AN55" si="78">M24*(1+$C24)</f>
        <v>0</v>
      </c>
      <c r="N55" s="93">
        <f t="shared" si="78"/>
        <v>0</v>
      </c>
      <c r="O55" s="93">
        <f t="shared" si="78"/>
        <v>0</v>
      </c>
      <c r="P55" s="93">
        <f t="shared" si="78"/>
        <v>0</v>
      </c>
      <c r="Q55" s="93">
        <f t="shared" si="78"/>
        <v>0</v>
      </c>
      <c r="R55" s="93">
        <f t="shared" si="78"/>
        <v>0</v>
      </c>
      <c r="S55" s="93">
        <f t="shared" si="78"/>
        <v>0</v>
      </c>
      <c r="T55" s="93">
        <f t="shared" si="78"/>
        <v>0</v>
      </c>
      <c r="U55" s="93">
        <f t="shared" si="78"/>
        <v>0</v>
      </c>
      <c r="V55" s="93">
        <f t="shared" si="78"/>
        <v>0</v>
      </c>
      <c r="W55" s="93">
        <f t="shared" si="78"/>
        <v>0</v>
      </c>
      <c r="X55" s="93">
        <f t="shared" si="78"/>
        <v>0</v>
      </c>
      <c r="Y55" s="93">
        <f t="shared" si="78"/>
        <v>0</v>
      </c>
      <c r="Z55" s="93">
        <f t="shared" si="78"/>
        <v>0</v>
      </c>
      <c r="AA55" s="93">
        <f t="shared" si="78"/>
        <v>0</v>
      </c>
      <c r="AB55" s="93">
        <f t="shared" si="78"/>
        <v>0</v>
      </c>
      <c r="AC55" s="93">
        <f t="shared" si="78"/>
        <v>0</v>
      </c>
      <c r="AD55" s="93">
        <f t="shared" si="78"/>
        <v>0</v>
      </c>
      <c r="AE55" s="93">
        <f t="shared" si="78"/>
        <v>0</v>
      </c>
      <c r="AF55" s="93">
        <f t="shared" si="78"/>
        <v>0</v>
      </c>
      <c r="AG55" s="93">
        <f t="shared" si="78"/>
        <v>0</v>
      </c>
      <c r="AH55" s="93">
        <f t="shared" si="78"/>
        <v>0</v>
      </c>
      <c r="AI55" s="93">
        <f t="shared" si="78"/>
        <v>0</v>
      </c>
      <c r="AJ55" s="93">
        <f t="shared" si="78"/>
        <v>0</v>
      </c>
      <c r="AK55" s="93">
        <f t="shared" si="78"/>
        <v>0</v>
      </c>
      <c r="AL55" s="93">
        <f t="shared" si="78"/>
        <v>0</v>
      </c>
      <c r="AM55" s="93">
        <f t="shared" si="78"/>
        <v>0</v>
      </c>
      <c r="AN55" s="93">
        <f t="shared" si="78"/>
        <v>0</v>
      </c>
      <c r="AO55" s="93">
        <f t="shared" ref="AO55:BQ55" si="79">AO24*(1+$C24)</f>
        <v>0</v>
      </c>
      <c r="AP55" s="93">
        <f t="shared" si="79"/>
        <v>0</v>
      </c>
      <c r="AQ55" s="93">
        <f t="shared" si="79"/>
        <v>0</v>
      </c>
      <c r="AR55" s="93">
        <f t="shared" si="79"/>
        <v>0</v>
      </c>
      <c r="AS55" s="93">
        <f t="shared" si="79"/>
        <v>0</v>
      </c>
      <c r="AT55" s="93">
        <f t="shared" si="79"/>
        <v>0</v>
      </c>
      <c r="AU55" s="93">
        <f t="shared" si="79"/>
        <v>0</v>
      </c>
      <c r="AV55" s="93">
        <f t="shared" si="79"/>
        <v>0</v>
      </c>
      <c r="AW55" s="93">
        <f t="shared" si="79"/>
        <v>0</v>
      </c>
      <c r="AX55" s="93">
        <f t="shared" si="79"/>
        <v>0</v>
      </c>
      <c r="AY55" s="93">
        <f t="shared" si="79"/>
        <v>0</v>
      </c>
      <c r="AZ55" s="93">
        <f t="shared" si="79"/>
        <v>0</v>
      </c>
      <c r="BA55" s="93">
        <f t="shared" si="79"/>
        <v>0</v>
      </c>
      <c r="BB55" s="93">
        <f t="shared" si="79"/>
        <v>0</v>
      </c>
      <c r="BC55" s="93">
        <f t="shared" si="79"/>
        <v>0</v>
      </c>
      <c r="BD55" s="93">
        <f t="shared" si="79"/>
        <v>0</v>
      </c>
      <c r="BE55" s="93">
        <f t="shared" si="79"/>
        <v>0</v>
      </c>
      <c r="BF55" s="93">
        <f t="shared" si="79"/>
        <v>0</v>
      </c>
      <c r="BG55" s="93">
        <f t="shared" si="79"/>
        <v>0</v>
      </c>
      <c r="BH55" s="93">
        <f t="shared" si="79"/>
        <v>0</v>
      </c>
      <c r="BI55" s="93">
        <f t="shared" si="79"/>
        <v>0</v>
      </c>
      <c r="BJ55" s="93">
        <f t="shared" si="79"/>
        <v>0</v>
      </c>
      <c r="BK55" s="93">
        <f t="shared" si="79"/>
        <v>0</v>
      </c>
      <c r="BL55" s="93">
        <f t="shared" si="79"/>
        <v>0</v>
      </c>
      <c r="BM55" s="93">
        <f t="shared" si="79"/>
        <v>0</v>
      </c>
      <c r="BN55" s="93">
        <f t="shared" si="79"/>
        <v>0</v>
      </c>
      <c r="BO55" s="93">
        <f t="shared" si="79"/>
        <v>0</v>
      </c>
      <c r="BP55" s="93">
        <f t="shared" si="79"/>
        <v>0</v>
      </c>
      <c r="BQ55" s="93">
        <f t="shared" si="79"/>
        <v>0</v>
      </c>
      <c r="BR55" s="101"/>
      <c r="BS55" s="101"/>
      <c r="BT55" s="101"/>
      <c r="BU55" s="101"/>
      <c r="BV55" s="101"/>
    </row>
    <row r="56" spans="1:74" ht="15">
      <c r="A56" s="188" t="str">
        <f>A25</f>
        <v>Accelerated Depr - Distr assets (Contingent Project 3)</v>
      </c>
      <c r="B56" s="102">
        <f>B25</f>
        <v>2</v>
      </c>
      <c r="C56" s="97">
        <f t="shared" si="75"/>
        <v>0</v>
      </c>
      <c r="D56" s="209">
        <f t="shared" si="76"/>
        <v>0</v>
      </c>
      <c r="E56" s="185">
        <f t="shared" si="55"/>
        <v>2.5366071107613357</v>
      </c>
      <c r="F56" s="186">
        <f t="shared" si="28"/>
        <v>2.5366071107613357</v>
      </c>
      <c r="G56" s="92"/>
      <c r="H56" s="93">
        <f>H25*(1+$C25)</f>
        <v>1.2683035553806679</v>
      </c>
      <c r="I56" s="93">
        <f t="shared" ref="I56:AN57" si="80">I25*(1+$C25)</f>
        <v>1.2683035553806679</v>
      </c>
      <c r="J56" s="93">
        <f t="shared" si="80"/>
        <v>0</v>
      </c>
      <c r="K56" s="93">
        <f t="shared" si="80"/>
        <v>0</v>
      </c>
      <c r="L56" s="93">
        <f t="shared" si="80"/>
        <v>0</v>
      </c>
      <c r="M56" s="93">
        <f t="shared" si="80"/>
        <v>0</v>
      </c>
      <c r="N56" s="93">
        <f t="shared" si="80"/>
        <v>0</v>
      </c>
      <c r="O56" s="93">
        <f t="shared" si="80"/>
        <v>0</v>
      </c>
      <c r="P56" s="93">
        <f t="shared" si="80"/>
        <v>0</v>
      </c>
      <c r="Q56" s="93">
        <f t="shared" si="80"/>
        <v>0</v>
      </c>
      <c r="R56" s="93">
        <f t="shared" si="80"/>
        <v>0</v>
      </c>
      <c r="S56" s="93">
        <f t="shared" si="80"/>
        <v>0</v>
      </c>
      <c r="T56" s="93">
        <f t="shared" si="80"/>
        <v>0</v>
      </c>
      <c r="U56" s="93">
        <f t="shared" si="80"/>
        <v>0</v>
      </c>
      <c r="V56" s="93">
        <f t="shared" si="80"/>
        <v>0</v>
      </c>
      <c r="W56" s="93">
        <f t="shared" si="80"/>
        <v>0</v>
      </c>
      <c r="X56" s="93">
        <f t="shared" si="80"/>
        <v>0</v>
      </c>
      <c r="Y56" s="93">
        <f t="shared" si="80"/>
        <v>0</v>
      </c>
      <c r="Z56" s="93">
        <f t="shared" si="80"/>
        <v>0</v>
      </c>
      <c r="AA56" s="93">
        <f t="shared" si="80"/>
        <v>0</v>
      </c>
      <c r="AB56" s="93">
        <f t="shared" si="80"/>
        <v>0</v>
      </c>
      <c r="AC56" s="93">
        <f t="shared" si="80"/>
        <v>0</v>
      </c>
      <c r="AD56" s="93">
        <f t="shared" si="80"/>
        <v>0</v>
      </c>
      <c r="AE56" s="93">
        <f t="shared" si="80"/>
        <v>0</v>
      </c>
      <c r="AF56" s="93">
        <f t="shared" si="80"/>
        <v>0</v>
      </c>
      <c r="AG56" s="93">
        <f t="shared" si="80"/>
        <v>0</v>
      </c>
      <c r="AH56" s="93">
        <f t="shared" si="80"/>
        <v>0</v>
      </c>
      <c r="AI56" s="93">
        <f t="shared" si="80"/>
        <v>0</v>
      </c>
      <c r="AJ56" s="93">
        <f t="shared" si="80"/>
        <v>0</v>
      </c>
      <c r="AK56" s="93">
        <f t="shared" si="80"/>
        <v>0</v>
      </c>
      <c r="AL56" s="93">
        <f t="shared" si="80"/>
        <v>0</v>
      </c>
      <c r="AM56" s="93">
        <f t="shared" si="80"/>
        <v>0</v>
      </c>
      <c r="AN56" s="93">
        <f t="shared" si="80"/>
        <v>0</v>
      </c>
      <c r="AO56" s="93">
        <f t="shared" ref="AO56:BQ56" si="81">AO25*(1+$C25)</f>
        <v>0</v>
      </c>
      <c r="AP56" s="93">
        <f t="shared" si="81"/>
        <v>0</v>
      </c>
      <c r="AQ56" s="93">
        <f t="shared" si="81"/>
        <v>0</v>
      </c>
      <c r="AR56" s="93">
        <f t="shared" si="81"/>
        <v>0</v>
      </c>
      <c r="AS56" s="93">
        <f t="shared" si="81"/>
        <v>0</v>
      </c>
      <c r="AT56" s="93">
        <f t="shared" si="81"/>
        <v>0</v>
      </c>
      <c r="AU56" s="93">
        <f t="shared" si="81"/>
        <v>0</v>
      </c>
      <c r="AV56" s="93">
        <f t="shared" si="81"/>
        <v>0</v>
      </c>
      <c r="AW56" s="93">
        <f t="shared" si="81"/>
        <v>0</v>
      </c>
      <c r="AX56" s="93">
        <f t="shared" si="81"/>
        <v>0</v>
      </c>
      <c r="AY56" s="93">
        <f t="shared" si="81"/>
        <v>0</v>
      </c>
      <c r="AZ56" s="93">
        <f t="shared" si="81"/>
        <v>0</v>
      </c>
      <c r="BA56" s="93">
        <f t="shared" si="81"/>
        <v>0</v>
      </c>
      <c r="BB56" s="93">
        <f t="shared" si="81"/>
        <v>0</v>
      </c>
      <c r="BC56" s="93">
        <f t="shared" si="81"/>
        <v>0</v>
      </c>
      <c r="BD56" s="93">
        <f t="shared" si="81"/>
        <v>0</v>
      </c>
      <c r="BE56" s="93">
        <f t="shared" si="81"/>
        <v>0</v>
      </c>
      <c r="BF56" s="93">
        <f t="shared" si="81"/>
        <v>0</v>
      </c>
      <c r="BG56" s="93">
        <f t="shared" si="81"/>
        <v>0</v>
      </c>
      <c r="BH56" s="93">
        <f t="shared" si="81"/>
        <v>0</v>
      </c>
      <c r="BI56" s="93">
        <f t="shared" si="81"/>
        <v>0</v>
      </c>
      <c r="BJ56" s="93">
        <f t="shared" si="81"/>
        <v>0</v>
      </c>
      <c r="BK56" s="93">
        <f t="shared" si="81"/>
        <v>0</v>
      </c>
      <c r="BL56" s="93">
        <f t="shared" si="81"/>
        <v>0</v>
      </c>
      <c r="BM56" s="93">
        <f t="shared" si="81"/>
        <v>0</v>
      </c>
      <c r="BN56" s="93">
        <f t="shared" si="81"/>
        <v>0</v>
      </c>
      <c r="BO56" s="93">
        <f t="shared" si="81"/>
        <v>0</v>
      </c>
      <c r="BP56" s="93">
        <f t="shared" si="81"/>
        <v>0</v>
      </c>
      <c r="BQ56" s="93">
        <f t="shared" si="81"/>
        <v>0</v>
      </c>
      <c r="BR56" s="101"/>
      <c r="BS56" s="101"/>
      <c r="BT56" s="101"/>
      <c r="BU56" s="101"/>
      <c r="BV56" s="101"/>
    </row>
    <row r="57" spans="1:74" ht="15">
      <c r="A57" s="188" t="s">
        <v>168</v>
      </c>
      <c r="B57" s="102">
        <f>B26</f>
        <v>2</v>
      </c>
      <c r="C57" s="97">
        <f t="shared" ref="C57" si="82">IF(F57=0,0,D57/F57)</f>
        <v>0</v>
      </c>
      <c r="D57" s="209">
        <f t="shared" ref="D57" si="83">IF(B57="n/a",0,E57-F57)</f>
        <v>0</v>
      </c>
      <c r="E57" s="185">
        <f t="shared" si="55"/>
        <v>1.3827635215251359</v>
      </c>
      <c r="F57" s="186">
        <f t="shared" si="28"/>
        <v>1.3827635215251359</v>
      </c>
      <c r="G57" s="92"/>
      <c r="H57" s="93">
        <f>H26*(1+$C26)</f>
        <v>0.69138176076256797</v>
      </c>
      <c r="I57" s="93">
        <f t="shared" si="80"/>
        <v>0.69138176076256797</v>
      </c>
      <c r="J57" s="93">
        <f t="shared" si="80"/>
        <v>0</v>
      </c>
      <c r="K57" s="93">
        <f t="shared" si="80"/>
        <v>0</v>
      </c>
      <c r="L57" s="93">
        <f t="shared" si="80"/>
        <v>0</v>
      </c>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row>
    <row r="58" spans="1:74" ht="15">
      <c r="A58" s="77"/>
      <c r="B58" s="120"/>
      <c r="C58" s="97"/>
      <c r="D58" s="98"/>
      <c r="E58" s="99"/>
      <c r="F58" s="100"/>
      <c r="G58" s="92"/>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row>
    <row r="59" spans="1:74" ht="15">
      <c r="A59" s="77"/>
      <c r="B59" s="120"/>
      <c r="C59" s="97"/>
      <c r="D59" s="98"/>
      <c r="E59" s="99"/>
      <c r="F59" s="100"/>
      <c r="G59" s="92"/>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row>
    <row r="60" spans="1:74">
      <c r="A60" s="103">
        <f>A29</f>
        <v>0</v>
      </c>
      <c r="B60" s="107"/>
      <c r="C60" s="105"/>
      <c r="D60" s="106"/>
      <c r="E60" s="178">
        <f>SUM(E38:E58)</f>
        <v>4657.4493990354194</v>
      </c>
      <c r="F60" s="107"/>
      <c r="H60" s="162">
        <f t="shared" ref="H60:AM60" si="84">SUM(H38:H59)</f>
        <v>272.56737820127756</v>
      </c>
      <c r="I60" s="162">
        <f t="shared" si="84"/>
        <v>230.4968603301765</v>
      </c>
      <c r="J60" s="162">
        <f t="shared" si="84"/>
        <v>213.37363006486285</v>
      </c>
      <c r="K60" s="162">
        <f t="shared" si="84"/>
        <v>201.53293382702225</v>
      </c>
      <c r="L60" s="162">
        <f t="shared" si="84"/>
        <v>188.026390840472</v>
      </c>
      <c r="M60" s="162">
        <f t="shared" si="84"/>
        <v>168.87156972977394</v>
      </c>
      <c r="N60" s="162">
        <f t="shared" si="84"/>
        <v>165.34785339039371</v>
      </c>
      <c r="O60" s="162">
        <f t="shared" si="84"/>
        <v>160.39739217129764</v>
      </c>
      <c r="P60" s="162">
        <f t="shared" si="84"/>
        <v>150.27595219700549</v>
      </c>
      <c r="Q60" s="162">
        <f t="shared" si="84"/>
        <v>141.60026533623207</v>
      </c>
      <c r="R60" s="162">
        <f t="shared" si="84"/>
        <v>136.71183429198786</v>
      </c>
      <c r="S60" s="162">
        <f t="shared" si="84"/>
        <v>136.77495183968395</v>
      </c>
      <c r="T60" s="162">
        <f t="shared" si="84"/>
        <v>136.9304940868945</v>
      </c>
      <c r="U60" s="162">
        <f t="shared" si="84"/>
        <v>137.31508346523864</v>
      </c>
      <c r="V60" s="162">
        <f t="shared" si="84"/>
        <v>137.54838543427383</v>
      </c>
      <c r="W60" s="162">
        <f t="shared" si="84"/>
        <v>137.63847309395106</v>
      </c>
      <c r="X60" s="162">
        <f t="shared" si="84"/>
        <v>137.79070746610975</v>
      </c>
      <c r="Y60" s="162">
        <f t="shared" si="84"/>
        <v>138.12891163962104</v>
      </c>
      <c r="Z60" s="162">
        <f t="shared" si="84"/>
        <v>95.461076489508528</v>
      </c>
      <c r="AA60" s="162">
        <f t="shared" si="84"/>
        <v>62.945464473245686</v>
      </c>
      <c r="AB60" s="162">
        <f t="shared" si="84"/>
        <v>62.479963865248465</v>
      </c>
      <c r="AC60" s="162">
        <f t="shared" si="84"/>
        <v>62.662678606164583</v>
      </c>
      <c r="AD60" s="162">
        <f t="shared" si="84"/>
        <v>62.781920624217122</v>
      </c>
      <c r="AE60" s="162">
        <f t="shared" si="84"/>
        <v>62.38207471350222</v>
      </c>
      <c r="AF60" s="162">
        <f t="shared" si="84"/>
        <v>61.985992910733927</v>
      </c>
      <c r="AG60" s="162">
        <f t="shared" si="84"/>
        <v>61.985992910733927</v>
      </c>
      <c r="AH60" s="162">
        <f t="shared" si="84"/>
        <v>61.985992910733927</v>
      </c>
      <c r="AI60" s="162">
        <f t="shared" si="84"/>
        <v>61.985992910733927</v>
      </c>
      <c r="AJ60" s="162">
        <f t="shared" si="84"/>
        <v>61.985992910733927</v>
      </c>
      <c r="AK60" s="162">
        <f t="shared" si="84"/>
        <v>61.985992910733927</v>
      </c>
      <c r="AL60" s="162">
        <f t="shared" si="84"/>
        <v>61.985992910733927</v>
      </c>
      <c r="AM60" s="162">
        <f t="shared" si="84"/>
        <v>61.985992910733927</v>
      </c>
      <c r="AN60" s="162">
        <f t="shared" ref="AN60:BQ60" si="85">SUM(AN38:AN59)</f>
        <v>61.985992910733927</v>
      </c>
      <c r="AO60" s="162">
        <f t="shared" si="85"/>
        <v>61.985992910733927</v>
      </c>
      <c r="AP60" s="162">
        <f t="shared" si="85"/>
        <v>61.985992910733927</v>
      </c>
      <c r="AQ60" s="162">
        <f t="shared" si="85"/>
        <v>61.738231897066143</v>
      </c>
      <c r="AR60" s="162">
        <f t="shared" si="85"/>
        <v>60.92056504322786</v>
      </c>
      <c r="AS60" s="162">
        <f t="shared" si="85"/>
        <v>59.552066435275727</v>
      </c>
      <c r="AT60" s="162">
        <f t="shared" si="85"/>
        <v>58.123763720906446</v>
      </c>
      <c r="AU60" s="162">
        <f t="shared" si="85"/>
        <v>57.493254986032632</v>
      </c>
      <c r="AV60" s="162">
        <f t="shared" si="85"/>
        <v>54.911091386441477</v>
      </c>
      <c r="AW60" s="162">
        <f t="shared" si="85"/>
        <v>49.540169358264066</v>
      </c>
      <c r="AX60" s="162">
        <f t="shared" si="85"/>
        <v>43.564665394928234</v>
      </c>
      <c r="AY60" s="162">
        <f t="shared" si="85"/>
        <v>36.51131345700319</v>
      </c>
      <c r="AZ60" s="162">
        <f t="shared" si="85"/>
        <v>29.200115265273539</v>
      </c>
      <c r="BA60" s="162">
        <f t="shared" si="85"/>
        <v>22.526741810090982</v>
      </c>
      <c r="BB60" s="162">
        <f t="shared" si="85"/>
        <v>17.53294257923373</v>
      </c>
      <c r="BC60" s="162">
        <f t="shared" si="85"/>
        <v>12.447762910434674</v>
      </c>
      <c r="BD60" s="162">
        <f t="shared" si="85"/>
        <v>7.6645441598733397</v>
      </c>
      <c r="BE60" s="162">
        <f t="shared" si="85"/>
        <v>3.7538871528759197</v>
      </c>
      <c r="BF60" s="162">
        <f t="shared" si="85"/>
        <v>-1.0598969900548392E-13</v>
      </c>
      <c r="BG60" s="162">
        <f t="shared" si="85"/>
        <v>0</v>
      </c>
      <c r="BH60" s="162">
        <f t="shared" si="85"/>
        <v>0</v>
      </c>
      <c r="BI60" s="162">
        <f t="shared" si="85"/>
        <v>0</v>
      </c>
      <c r="BJ60" s="162">
        <f t="shared" si="85"/>
        <v>0</v>
      </c>
      <c r="BK60" s="162">
        <f t="shared" si="85"/>
        <v>0</v>
      </c>
      <c r="BL60" s="162">
        <f t="shared" si="85"/>
        <v>0</v>
      </c>
      <c r="BM60" s="162">
        <f t="shared" si="85"/>
        <v>0</v>
      </c>
      <c r="BN60" s="162">
        <f t="shared" si="85"/>
        <v>0</v>
      </c>
      <c r="BO60" s="162">
        <f t="shared" si="85"/>
        <v>0</v>
      </c>
      <c r="BP60" s="162">
        <f t="shared" si="85"/>
        <v>0</v>
      </c>
      <c r="BQ60" s="162">
        <f t="shared" si="85"/>
        <v>0</v>
      </c>
      <c r="BR60" s="121"/>
      <c r="BS60" s="121"/>
      <c r="BT60" s="121"/>
      <c r="BU60" s="121"/>
      <c r="BV60" s="121"/>
    </row>
    <row r="61" spans="1:74">
      <c r="A61" s="77"/>
      <c r="B61" s="107"/>
      <c r="C61" s="105"/>
      <c r="D61" s="106"/>
      <c r="E61" s="99"/>
      <c r="F61" s="107"/>
      <c r="H61" s="77">
        <f t="shared" ref="H61:L61" si="86">H60-H29</f>
        <v>-5.1602253747639679</v>
      </c>
      <c r="I61" s="77">
        <f t="shared" si="86"/>
        <v>-4.5366621694948321</v>
      </c>
      <c r="J61" s="77">
        <f t="shared" si="86"/>
        <v>-4.2062691960194911</v>
      </c>
      <c r="K61" s="77">
        <f t="shared" si="86"/>
        <v>-3.5180130543628252</v>
      </c>
      <c r="L61" s="77">
        <f t="shared" si="86"/>
        <v>-2.1189748963132615</v>
      </c>
    </row>
    <row r="62" spans="1:74" ht="15">
      <c r="A62" s="111" t="s">
        <v>109</v>
      </c>
      <c r="B62" s="89"/>
      <c r="C62" s="113">
        <f>IF(F62=0,1,(1+D62/F62))</f>
        <v>0.99999999999999978</v>
      </c>
      <c r="D62" s="114">
        <f>SUM(D38:D54)</f>
        <v>-1.1102230246251565E-12</v>
      </c>
      <c r="E62" s="122">
        <f>SUM(E38:E57)-E46</f>
        <v>4657.3692837531626</v>
      </c>
      <c r="F62" s="122">
        <f>SUM(F38:F57)</f>
        <v>4657.3692837531635</v>
      </c>
      <c r="H62" s="110"/>
      <c r="I62" s="110"/>
      <c r="J62" s="110"/>
      <c r="K62" s="110"/>
      <c r="L62" s="110"/>
    </row>
    <row r="63" spans="1:74">
      <c r="L63" s="123"/>
    </row>
    <row r="64" spans="1:7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row>
    <row r="65" spans="1:27">
      <c r="B65" s="298">
        <v>43556</v>
      </c>
      <c r="G65" s="136" t="s">
        <v>130</v>
      </c>
      <c r="H65" s="138">
        <f>SUMPRODUCT($C$5:$C$8,H5:H8)</f>
        <v>-0.5135615222335006</v>
      </c>
      <c r="I65" s="138">
        <f>SUMPRODUCT($C$5:$C$8,I5:I8)</f>
        <v>-0.5135615222335006</v>
      </c>
      <c r="J65" s="138">
        <f>SUMPRODUCT($C$5:$C$8,J5:J8)</f>
        <v>-0.5135615222335006</v>
      </c>
      <c r="K65" s="138">
        <f>SUMPRODUCT($C$5:$C$8,K5:K8)</f>
        <v>-0.5135615222335006</v>
      </c>
      <c r="L65" s="138">
        <f>SUMPRODUCT($C$5:$C$8,L5:L8)</f>
        <v>-0.5135615222335006</v>
      </c>
    </row>
    <row r="66" spans="1:27">
      <c r="B66" s="298">
        <v>44377</v>
      </c>
      <c r="G66" s="136" t="s">
        <v>132</v>
      </c>
      <c r="H66" s="138">
        <f>$C$9*H9</f>
        <v>-8.4286333357171478E-2</v>
      </c>
      <c r="I66" s="138">
        <f>$C$9*I9</f>
        <v>-8.8120824718970675E-2</v>
      </c>
      <c r="J66" s="138">
        <f>$C$9*J9</f>
        <v>-8.8120824718970675E-2</v>
      </c>
      <c r="K66" s="138">
        <f>$C$9*K9</f>
        <v>-8.8120824718970675E-2</v>
      </c>
      <c r="L66" s="138">
        <f>$C$9*L9</f>
        <v>-8.8120824718970675E-2</v>
      </c>
    </row>
    <row r="67" spans="1:27">
      <c r="B67" s="297">
        <f>YEARFRAC(B65,B66,1)</f>
        <v>2.2472627737226278</v>
      </c>
      <c r="G67" s="136" t="s">
        <v>131</v>
      </c>
      <c r="H67" s="138">
        <f>SUMPRODUCT($C$10:$C$17,H10:H17)</f>
        <v>-4.6276335638821982</v>
      </c>
      <c r="I67" s="138">
        <f>SUMPRODUCT($C$10:$C$17,I10:I17)</f>
        <v>-4.0002358672512228</v>
      </c>
      <c r="J67" s="138">
        <f>SUMPRODUCT($C$10:$C$17,J10:J17)</f>
        <v>-3.6698428937758725</v>
      </c>
      <c r="K67" s="138">
        <f>SUMPRODUCT($C$10:$C$17,K10:K17)</f>
        <v>-2.9815867521191937</v>
      </c>
      <c r="L67" s="138">
        <f>SUMPRODUCT($C$10:$C$17,L10:L17)</f>
        <v>-1.5825485940696804</v>
      </c>
    </row>
    <row r="68" spans="1:27">
      <c r="G68" s="136" t="s">
        <v>136</v>
      </c>
      <c r="H68" s="138">
        <f>SUM(H49:H57)</f>
        <v>64.741953416802872</v>
      </c>
      <c r="I68" s="138">
        <f t="shared" ref="I68:L68" si="87">SUM(I49:I57)</f>
        <v>32.053664478855396</v>
      </c>
      <c r="J68" s="138">
        <f t="shared" si="87"/>
        <v>24.600889944899013</v>
      </c>
      <c r="K68" s="138">
        <f t="shared" si="87"/>
        <v>20.930353350679539</v>
      </c>
      <c r="L68" s="138">
        <f t="shared" si="87"/>
        <v>16.918290866466766</v>
      </c>
    </row>
    <row r="69" spans="1:27">
      <c r="B69" s="253" t="s">
        <v>186</v>
      </c>
      <c r="C69" s="253"/>
    </row>
    <row r="70" spans="1:27">
      <c r="A70" s="253"/>
      <c r="B70" s="253"/>
      <c r="C70" s="253"/>
      <c r="D70" s="253"/>
      <c r="E70" s="253"/>
      <c r="F70" s="253"/>
      <c r="G70" s="253"/>
      <c r="H70" s="253">
        <v>1</v>
      </c>
      <c r="I70" s="253">
        <v>2</v>
      </c>
      <c r="J70" s="253">
        <v>3</v>
      </c>
      <c r="K70" s="253">
        <v>4</v>
      </c>
      <c r="L70" s="253">
        <v>5</v>
      </c>
      <c r="M70" s="253">
        <v>6</v>
      </c>
      <c r="N70" s="253">
        <v>7</v>
      </c>
      <c r="O70" s="253">
        <v>8</v>
      </c>
      <c r="P70" s="253">
        <v>9</v>
      </c>
      <c r="Q70" s="253">
        <v>10</v>
      </c>
      <c r="R70" s="253">
        <v>11</v>
      </c>
      <c r="S70" s="253">
        <v>12</v>
      </c>
      <c r="T70" s="253">
        <v>13</v>
      </c>
      <c r="U70" s="253">
        <v>14</v>
      </c>
      <c r="V70" s="253">
        <v>15</v>
      </c>
      <c r="W70" s="253">
        <v>16</v>
      </c>
      <c r="X70" s="253">
        <v>17</v>
      </c>
      <c r="Y70" s="253">
        <v>18</v>
      </c>
      <c r="Z70" s="253">
        <v>19</v>
      </c>
      <c r="AA70" s="253">
        <v>20</v>
      </c>
    </row>
    <row r="71" spans="1:27">
      <c r="A71" s="253" t="str">
        <f>A14</f>
        <v>Non- Network Leasehold Land &amp; Buildings - 1 Apr 2019</v>
      </c>
      <c r="B71" s="254">
        <f>B85-2</f>
        <v>8.1810135698966882</v>
      </c>
      <c r="C71" s="253" t="b">
        <f>SUM(H71:AA71)=E14</f>
        <v>1</v>
      </c>
      <c r="D71" s="253"/>
      <c r="E71" s="253"/>
      <c r="F71" s="253"/>
      <c r="G71" s="253"/>
      <c r="H71" s="254">
        <f>$E$14/$B$71</f>
        <v>4.0949994545462696</v>
      </c>
      <c r="I71" s="254">
        <f t="shared" ref="I71:O71" si="88">$E$14/$B$71</f>
        <v>4.0949994545462696</v>
      </c>
      <c r="J71" s="254">
        <f t="shared" si="88"/>
        <v>4.0949994545462696</v>
      </c>
      <c r="K71" s="254">
        <f t="shared" si="88"/>
        <v>4.0949994545462696</v>
      </c>
      <c r="L71" s="254">
        <f t="shared" si="88"/>
        <v>4.0949994545462696</v>
      </c>
      <c r="M71" s="254">
        <f t="shared" si="88"/>
        <v>4.0949994545462696</v>
      </c>
      <c r="N71" s="254">
        <f t="shared" si="88"/>
        <v>4.0949994545462696</v>
      </c>
      <c r="O71" s="254">
        <f t="shared" si="88"/>
        <v>4.0949994545462696</v>
      </c>
      <c r="P71" s="254">
        <f>E14-SUM(H71:O71)</f>
        <v>0.74125046999240851</v>
      </c>
      <c r="Q71" s="258"/>
      <c r="R71" s="254"/>
      <c r="S71" s="253"/>
      <c r="T71" s="253"/>
      <c r="U71" s="253"/>
      <c r="V71" s="253"/>
      <c r="W71" s="253"/>
      <c r="X71" s="253"/>
      <c r="Y71" s="253"/>
      <c r="Z71" s="253"/>
      <c r="AA71" s="253"/>
    </row>
    <row r="72" spans="1:27">
      <c r="A72" s="253" t="str">
        <f t="shared" ref="A72:A73" si="89">A15</f>
        <v>Non- Network Leasehold Land &amp; Buildings - CY20</v>
      </c>
      <c r="B72" s="254">
        <f>C85-1</f>
        <v>18.548848495394584</v>
      </c>
      <c r="C72" s="253" t="b">
        <f t="shared" ref="C72:C73" si="90">SUM(H72:AA72)=E15</f>
        <v>1</v>
      </c>
      <c r="D72" s="253"/>
      <c r="E72" s="253"/>
      <c r="F72" s="253"/>
      <c r="G72" s="253"/>
      <c r="H72" s="254">
        <f>$E$15/$B$72</f>
        <v>1.8515711498485445E-2</v>
      </c>
      <c r="I72" s="254">
        <f t="shared" ref="I72:Y72" si="91">$E$15/$B$72</f>
        <v>1.8515711498485445E-2</v>
      </c>
      <c r="J72" s="254">
        <f t="shared" si="91"/>
        <v>1.8515711498485445E-2</v>
      </c>
      <c r="K72" s="254">
        <f t="shared" si="91"/>
        <v>1.8515711498485445E-2</v>
      </c>
      <c r="L72" s="254">
        <f t="shared" si="91"/>
        <v>1.8515711498485445E-2</v>
      </c>
      <c r="M72" s="254">
        <f t="shared" si="91"/>
        <v>1.8515711498485445E-2</v>
      </c>
      <c r="N72" s="254">
        <f t="shared" si="91"/>
        <v>1.8515711498485445E-2</v>
      </c>
      <c r="O72" s="254">
        <f t="shared" si="91"/>
        <v>1.8515711498485445E-2</v>
      </c>
      <c r="P72" s="254">
        <f t="shared" si="91"/>
        <v>1.8515711498485445E-2</v>
      </c>
      <c r="Q72" s="254">
        <f t="shared" si="91"/>
        <v>1.8515711498485445E-2</v>
      </c>
      <c r="R72" s="254">
        <f t="shared" si="91"/>
        <v>1.8515711498485445E-2</v>
      </c>
      <c r="S72" s="254">
        <f t="shared" si="91"/>
        <v>1.8515711498485445E-2</v>
      </c>
      <c r="T72" s="254">
        <f t="shared" si="91"/>
        <v>1.8515711498485445E-2</v>
      </c>
      <c r="U72" s="254">
        <f t="shared" si="91"/>
        <v>1.8515711498485445E-2</v>
      </c>
      <c r="V72" s="254">
        <f t="shared" si="91"/>
        <v>1.8515711498485445E-2</v>
      </c>
      <c r="W72" s="254">
        <f t="shared" si="91"/>
        <v>1.8515711498485445E-2</v>
      </c>
      <c r="X72" s="254">
        <f t="shared" si="91"/>
        <v>1.8515711498485445E-2</v>
      </c>
      <c r="Y72" s="254">
        <f t="shared" si="91"/>
        <v>1.8515711498485445E-2</v>
      </c>
      <c r="Z72" s="254">
        <f>$E$15-SUM(H72:Y72)</f>
        <v>1.0162320397103908E-2</v>
      </c>
      <c r="AA72" s="254"/>
    </row>
    <row r="73" spans="1:27">
      <c r="A73" s="253" t="str">
        <f t="shared" si="89"/>
        <v>Non- Network Leasehold Land &amp; Buildings - Jan-Jun 2021</v>
      </c>
      <c r="B73" s="254">
        <f>D85</f>
        <v>8</v>
      </c>
      <c r="C73" s="253" t="b">
        <f t="shared" si="90"/>
        <v>1</v>
      </c>
      <c r="D73" s="253"/>
      <c r="E73" s="253"/>
      <c r="F73" s="253"/>
      <c r="G73" s="253"/>
      <c r="H73" s="254">
        <f>$E$16/$B$73</f>
        <v>2.0350408922321903E-2</v>
      </c>
      <c r="I73" s="254">
        <f t="shared" ref="I73:O73" si="92">$E$16/$B$73</f>
        <v>2.0350408922321903E-2</v>
      </c>
      <c r="J73" s="254">
        <f t="shared" si="92"/>
        <v>2.0350408922321903E-2</v>
      </c>
      <c r="K73" s="254">
        <f t="shared" si="92"/>
        <v>2.0350408922321903E-2</v>
      </c>
      <c r="L73" s="254">
        <f t="shared" si="92"/>
        <v>2.0350408922321903E-2</v>
      </c>
      <c r="M73" s="254">
        <f t="shared" si="92"/>
        <v>2.0350408922321903E-2</v>
      </c>
      <c r="N73" s="254">
        <f t="shared" si="92"/>
        <v>2.0350408922321903E-2</v>
      </c>
      <c r="O73" s="254">
        <f t="shared" si="92"/>
        <v>2.0350408922321903E-2</v>
      </c>
      <c r="P73" s="253"/>
      <c r="Q73" s="253"/>
      <c r="R73" s="253"/>
      <c r="S73" s="253"/>
      <c r="T73" s="253"/>
      <c r="U73" s="253"/>
      <c r="V73" s="253"/>
      <c r="W73" s="253"/>
      <c r="X73" s="253"/>
      <c r="Y73" s="253"/>
      <c r="Z73" s="253"/>
      <c r="AA73" s="253"/>
    </row>
    <row r="75" spans="1:27">
      <c r="A75" s="253" t="str">
        <f>A47</f>
        <v>Non-network leasehold land &amp; buildings - 1 July 2021</v>
      </c>
      <c r="B75" s="254">
        <f>SUMPRODUCT(E14:E16,B71:B73)/SUM(E14:E16)</f>
        <v>8.2848528217022963</v>
      </c>
      <c r="H75" s="198"/>
      <c r="I75" s="198"/>
      <c r="J75" s="198"/>
      <c r="K75" s="198"/>
      <c r="L75" s="198"/>
      <c r="M75" s="198"/>
      <c r="N75" s="198"/>
      <c r="O75" s="198"/>
      <c r="P75" s="198"/>
      <c r="Q75" s="198"/>
      <c r="R75" s="198"/>
    </row>
    <row r="77" spans="1:27">
      <c r="A77" s="253" t="s">
        <v>222</v>
      </c>
      <c r="B77" s="254">
        <v>0.78161009433259909</v>
      </c>
    </row>
    <row r="82" spans="1:4">
      <c r="B82" s="305" t="s">
        <v>244</v>
      </c>
    </row>
    <row r="83" spans="1:4">
      <c r="A83" s="253"/>
      <c r="B83" s="296" t="s">
        <v>187</v>
      </c>
      <c r="C83" s="296" t="s">
        <v>188</v>
      </c>
      <c r="D83" s="296" t="s">
        <v>189</v>
      </c>
    </row>
    <row r="84" spans="1:4">
      <c r="A84" s="253" t="s">
        <v>190</v>
      </c>
      <c r="B84" s="300">
        <v>31.728429719999998</v>
      </c>
      <c r="C84" s="254">
        <v>0.33142974144065346</v>
      </c>
      <c r="D84" s="254">
        <v>0.16101271048294152</v>
      </c>
    </row>
    <row r="85" spans="1:4">
      <c r="A85" s="253" t="s">
        <v>191</v>
      </c>
      <c r="B85" s="300">
        <v>10.181013569896688</v>
      </c>
      <c r="C85" s="254">
        <v>19.548848495394584</v>
      </c>
      <c r="D85" s="254">
        <v>8</v>
      </c>
    </row>
    <row r="86" spans="1:4">
      <c r="A86" s="270" t="s">
        <v>192</v>
      </c>
      <c r="B86" s="253"/>
      <c r="C86" s="253"/>
      <c r="D86" s="253"/>
    </row>
    <row r="88" spans="1:4">
      <c r="A88" s="306" t="s">
        <v>245</v>
      </c>
    </row>
  </sheetData>
  <mergeCells count="2">
    <mergeCell ref="C3:D3"/>
    <mergeCell ref="C36:D3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AER amendments</vt:lpstr>
      <vt:lpstr>Cover</vt:lpstr>
      <vt:lpstr>Inputs</vt:lpstr>
      <vt:lpstr>OAV 2011</vt:lpstr>
      <vt:lpstr>Accel Depr</vt:lpstr>
      <vt:lpstr>Depr schedule - Actual</vt:lpstr>
      <vt:lpstr>RAB depn offset</vt:lpstr>
      <vt:lpstr>Opening RAB 2020</vt:lpstr>
      <vt:lpstr>ORAB v Depn and input to PTRM</vt:lpstr>
      <vt:lpstr>Base_Reg_Year</vt:lpstr>
      <vt:lpstr>Reg_Period_Length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2021-04-25T05:25:58Z</dcterms:created>
  <dcterms:modified xsi:type="dcterms:W3CDTF">2021-04-25T05:26:09Z</dcterms:modified>
</cp:coreProperties>
</file>