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3. Vic GAAR 2023-28\HY 2023 extension\For publishing\"/>
    </mc:Choice>
  </mc:AlternateContent>
  <xr:revisionPtr revIDLastSave="0" documentId="13_ncr:1_{946FD7CA-2D6E-47BB-BB8E-7C7231FA4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ltine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3" l="1"/>
  <c r="N6" i="13" l="1"/>
  <c r="M6" i="13"/>
  <c r="L6" i="13"/>
  <c r="K6" i="13"/>
  <c r="J6" i="13"/>
  <c r="J7" i="13" s="1"/>
  <c r="K7" i="13" s="1"/>
  <c r="L7" i="13" s="1"/>
  <c r="M7" i="13" s="1"/>
  <c r="N7" i="13" l="1"/>
  <c r="I39" i="13" l="1"/>
  <c r="D39" i="13" l="1"/>
  <c r="C39" i="13"/>
  <c r="B38" i="13"/>
  <c r="B36" i="13"/>
  <c r="B35" i="13"/>
  <c r="B34" i="13"/>
  <c r="D24" i="13"/>
  <c r="C24" i="13"/>
  <c r="H24" i="13"/>
  <c r="I6" i="13"/>
  <c r="H7" i="13" s="1"/>
  <c r="H6" i="13"/>
  <c r="G6" i="13"/>
  <c r="F6" i="13"/>
  <c r="E6" i="13"/>
  <c r="D6" i="13"/>
  <c r="E24" i="13" l="1"/>
  <c r="E39" i="13"/>
  <c r="F39" i="13"/>
  <c r="G39" i="13"/>
  <c r="Q30" i="13"/>
  <c r="Q32" i="13"/>
  <c r="Q33" i="13"/>
  <c r="Q34" i="13"/>
  <c r="Q35" i="13"/>
  <c r="Q36" i="13"/>
  <c r="Q37" i="13"/>
  <c r="Q38" i="13"/>
  <c r="H39" i="13"/>
  <c r="G24" i="13"/>
  <c r="P35" i="13"/>
  <c r="P30" i="13"/>
  <c r="P33" i="13"/>
  <c r="P32" i="13"/>
  <c r="P34" i="13"/>
  <c r="P38" i="13"/>
  <c r="P37" i="13"/>
  <c r="G7" i="13"/>
  <c r="O30" i="13" s="1"/>
  <c r="P36" i="13"/>
  <c r="F24" i="13"/>
  <c r="I24" i="13"/>
  <c r="Q40" i="13" l="1"/>
  <c r="O38" i="13"/>
  <c r="O33" i="13"/>
  <c r="O32" i="13"/>
  <c r="O37" i="13"/>
  <c r="O34" i="13"/>
  <c r="F7" i="13"/>
  <c r="O35" i="13"/>
  <c r="P39" i="13"/>
  <c r="O36" i="13"/>
  <c r="O39" i="13" l="1"/>
  <c r="E7" i="13"/>
  <c r="N38" i="13"/>
  <c r="N36" i="13"/>
  <c r="N34" i="13"/>
  <c r="N33" i="13"/>
  <c r="N32" i="13"/>
  <c r="N30" i="13"/>
  <c r="N35" i="13"/>
  <c r="N37" i="13"/>
  <c r="N39" i="13" l="1"/>
  <c r="M34" i="13"/>
  <c r="D7" i="13"/>
  <c r="M38" i="13"/>
  <c r="M36" i="13"/>
  <c r="M32" i="13"/>
  <c r="M33" i="13"/>
  <c r="M35" i="13"/>
  <c r="M30" i="13"/>
  <c r="M37" i="13"/>
  <c r="L33" i="13" l="1"/>
  <c r="L32" i="13"/>
  <c r="K23" i="13"/>
  <c r="M21" i="13"/>
  <c r="L20" i="13"/>
  <c r="K19" i="13"/>
  <c r="L34" i="13"/>
  <c r="Q22" i="13"/>
  <c r="L21" i="13"/>
  <c r="K20" i="13"/>
  <c r="Q18" i="13"/>
  <c r="P16" i="13"/>
  <c r="L37" i="13"/>
  <c r="Q23" i="13"/>
  <c r="P22" i="13"/>
  <c r="K21" i="13"/>
  <c r="Q19" i="13"/>
  <c r="P18" i="13"/>
  <c r="O16" i="13"/>
  <c r="C7" i="13"/>
  <c r="L38" i="13"/>
  <c r="P23" i="13"/>
  <c r="Q20" i="13"/>
  <c r="P19" i="13"/>
  <c r="O18" i="13"/>
  <c r="K22" i="13"/>
  <c r="L36" i="13"/>
  <c r="O23" i="13"/>
  <c r="Q21" i="13"/>
  <c r="P20" i="13"/>
  <c r="O19" i="13"/>
  <c r="N18" i="13"/>
  <c r="L19" i="13"/>
  <c r="N23" i="13"/>
  <c r="P21" i="13"/>
  <c r="O20" i="13"/>
  <c r="N19" i="13"/>
  <c r="M18" i="13"/>
  <c r="L16" i="13"/>
  <c r="L23" i="13"/>
  <c r="M20" i="13"/>
  <c r="K18" i="13"/>
  <c r="L35" i="13"/>
  <c r="L30" i="13"/>
  <c r="M23" i="13"/>
  <c r="L22" i="13"/>
  <c r="O21" i="13"/>
  <c r="N20" i="13"/>
  <c r="M19" i="13"/>
  <c r="L18" i="13"/>
  <c r="K16" i="13"/>
  <c r="N21" i="13"/>
  <c r="M16" i="13"/>
  <c r="N22" i="13"/>
  <c r="M22" i="13"/>
  <c r="Q16" i="13"/>
  <c r="Q24" i="13" s="1"/>
  <c r="N16" i="13"/>
  <c r="O22" i="13"/>
  <c r="M39" i="13"/>
  <c r="L39" i="13" l="1"/>
  <c r="L24" i="13"/>
  <c r="M24" i="13"/>
  <c r="M42" i="13" s="1"/>
  <c r="K33" i="13"/>
  <c r="K32" i="13"/>
  <c r="K34" i="13"/>
  <c r="K37" i="13"/>
  <c r="K38" i="13"/>
  <c r="K36" i="13"/>
  <c r="K35" i="13"/>
  <c r="K30" i="13"/>
  <c r="P24" i="13"/>
  <c r="Q43" i="13" s="1"/>
  <c r="Q45" i="13" s="1"/>
  <c r="K24" i="13"/>
  <c r="O24" i="13"/>
  <c r="N24" i="13"/>
  <c r="O42" i="13" l="1"/>
  <c r="P42" i="13"/>
  <c r="K39" i="13"/>
  <c r="Q39" i="13"/>
  <c r="Q42" i="13" s="1"/>
  <c r="N4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Holder, Toby</author>
  </authors>
  <commentList>
    <comment ref="Q39" authorId="0" shapeId="0" xr:uid="{33604179-7425-4B87-A261-CF0CA81E90D5}">
      <text>
        <r>
          <rPr>
            <b/>
            <sz val="9"/>
            <color indexed="81"/>
            <rFont val="Tahoma"/>
            <charset val="1"/>
          </rPr>
          <t>AER:</t>
        </r>
        <r>
          <rPr>
            <sz val="9"/>
            <color indexed="81"/>
            <rFont val="Tahoma"/>
            <charset val="1"/>
          </rPr>
          <t xml:space="preserve">
This is the estimated actual from our 2018-22 final decision</t>
        </r>
      </text>
    </comment>
    <comment ref="Q40" authorId="0" shapeId="0" xr:uid="{2E574E13-68CC-4E6D-885D-740F488A8C54}">
      <text>
        <r>
          <rPr>
            <b/>
            <sz val="9"/>
            <color indexed="81"/>
            <rFont val="Tahoma"/>
            <charset val="1"/>
          </rPr>
          <t>AER:</t>
        </r>
        <r>
          <rPr>
            <sz val="9"/>
            <color indexed="81"/>
            <rFont val="Tahoma"/>
            <charset val="1"/>
          </rPr>
          <t xml:space="preserve">
This is the actual value for the HY extension period</t>
        </r>
      </text>
    </comment>
    <comment ref="Q42" authorId="0" shapeId="0" xr:uid="{B90DE387-2AD4-4D18-A329-6172BE019538}">
      <text>
        <r>
          <rPr>
            <b/>
            <sz val="9"/>
            <color indexed="81"/>
            <rFont val="Tahoma"/>
            <charset val="1"/>
          </rPr>
          <t>AER:</t>
        </r>
        <r>
          <rPr>
            <sz val="9"/>
            <color indexed="81"/>
            <rFont val="Tahoma"/>
            <charset val="1"/>
          </rPr>
          <t xml:space="preserve">
This is the estimated incrementalgain from our 2018-22 final decision</t>
        </r>
      </text>
    </comment>
    <comment ref="Q43" authorId="0" shapeId="0" xr:uid="{FB9D2781-2E72-43B6-8AD1-248262CAF34F}">
      <text>
        <r>
          <rPr>
            <b/>
            <sz val="9"/>
            <color indexed="81"/>
            <rFont val="Tahoma"/>
            <charset val="1"/>
          </rPr>
          <t>AER:</t>
        </r>
        <r>
          <rPr>
            <sz val="9"/>
            <color indexed="81"/>
            <rFont val="Tahoma"/>
            <charset val="1"/>
          </rPr>
          <t xml:space="preserve">
This is the actual 2017 incremental gain to be used for the HY extension period.</t>
        </r>
      </text>
    </comment>
  </commentList>
</comments>
</file>

<file path=xl/sharedStrings.xml><?xml version="1.0" encoding="utf-8"?>
<sst xmlns="http://schemas.openxmlformats.org/spreadsheetml/2006/main" count="43" uniqueCount="33">
  <si>
    <t>Actual and estimated inflation</t>
  </si>
  <si>
    <t>Actual</t>
  </si>
  <si>
    <t>Estimate</t>
  </si>
  <si>
    <t>Previous period</t>
  </si>
  <si>
    <t>Current regulatory control period</t>
  </si>
  <si>
    <t>$m, Actual</t>
  </si>
  <si>
    <t>Total opex (actual)</t>
  </si>
  <si>
    <t>Less approved excludable costs</t>
  </si>
  <si>
    <t>ABS CPI index - December (old base)</t>
  </si>
  <si>
    <t>Inflation rate (per cent)</t>
  </si>
  <si>
    <t>ABS CPI index - December (rebased index in March 2012)</t>
  </si>
  <si>
    <t>Table 23.4.1.1 - Opex allowance applicable to Incentive Mechanism (Incentive Mechanism target)</t>
  </si>
  <si>
    <t>Total opex allowance</t>
  </si>
  <si>
    <t xml:space="preserve">Less approved excludable costs - allowance </t>
  </si>
  <si>
    <t>unaccounted for gas expenses (clause 6.4(j)(3))</t>
  </si>
  <si>
    <t>licence fees (clause 6.4(j)(4))</t>
  </si>
  <si>
    <t>debt raising costs (clause 6.4(j)(5))</t>
  </si>
  <si>
    <t>any other activity that Multinet and the Regulator agree to exclude from the operation of the efficiency carryover mechanism (clause 6.4(j)(7))</t>
  </si>
  <si>
    <t>Change in scale adjustment (clause 6.4(k)(2))</t>
  </si>
  <si>
    <t>Change in capitalisation policy (clause 6.4(l))</t>
  </si>
  <si>
    <t>Forecast opex for Incentive Mechanism purposes</t>
  </si>
  <si>
    <t>Table 23.4.1.2 - Actual and estimated opex applicable to Incentive Mechanism</t>
  </si>
  <si>
    <t>costs associated with complying with any retailer of last resort requirements (clause 6.4(j)(1))</t>
  </si>
  <si>
    <t>amounts for approved Cost Pass Through Events (clause 6.4(j)(2))</t>
  </si>
  <si>
    <t>movements in provisions (clause 6.4(j)(6))</t>
  </si>
  <si>
    <t>Actual opex for Incentive Mechanism purposes</t>
  </si>
  <si>
    <t>HY2023 PTRM input ($m, 2022)</t>
  </si>
  <si>
    <t>$m, real 2012</t>
  </si>
  <si>
    <t>$m, real 2017</t>
  </si>
  <si>
    <t>$m, real December 2017</t>
  </si>
  <si>
    <t>Incremental gain ($m, 2017)</t>
  </si>
  <si>
    <t>TABLE 23.4.1 - The carryover amounts that arise from applying the Incentive Mechanism during the 2018 to 2022 regulatory control period</t>
  </si>
  <si>
    <t>Cumulative index (2017=1)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</si>
</sst>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00"/>
    <numFmt numFmtId="166" formatCode="_(* #,##0.00_);_(* \(#,##0.00\);_(* &quot;-&quot;??_);_(@_)"/>
    <numFmt numFmtId="167" formatCode="#,##0.0_ ;\-#,##0.0\ "/>
    <numFmt numFmtId="168" formatCode="_([$€-2]* #,##0.00_);_([$€-2]* \(#,##0.00\);_([$€-2]* &quot;-&quot;??_)"/>
    <numFmt numFmtId="169" formatCode="_-* #,##0.00_-;[Red]\(#,##0.00\)_-;_-* &quot;-&quot;??_-;_-@_-"/>
    <numFmt numFmtId="170" formatCode="dd/mm/yy"/>
    <numFmt numFmtId="171" formatCode="_(* #,##0_);_(* \(#,##0\);_(* &quot;-&quot;_);_(@_)"/>
    <numFmt numFmtId="172" formatCode="_(* #,##0.0_);_(* \(#,##0.0\);_(* &quot;-&quot;?_);@_)"/>
    <numFmt numFmtId="173" formatCode="_(&quot;$&quot;* #,##0.00_);_(&quot;$&quot;* \(#,##0.00\);_(&quot;$&quot;* &quot;-&quot;??_);_(@_)"/>
    <numFmt numFmtId="174" formatCode="mm/dd/yy"/>
    <numFmt numFmtId="175" formatCode="&quot;$&quot;#,##0\ ;\(&quot;$&quot;#,##0\)"/>
    <numFmt numFmtId="176" formatCode="0_);[Red]\(0\)"/>
    <numFmt numFmtId="177" formatCode="0.0%"/>
    <numFmt numFmtId="178" formatCode="_(* #,##0.0_);_(* \(#,##0.0\);_(* &quot;-&quot;?_);_(@_)"/>
    <numFmt numFmtId="179" formatCode="_(* #,##0_);_(* \(#,##0\);_(* &quot;-&quot;?_);_(@_)"/>
    <numFmt numFmtId="180" formatCode="#,##0.000_ ;[Red]\-#,##0.000\ "/>
    <numFmt numFmtId="181" formatCode="#,##0.0_);\(#,##0.0\)"/>
    <numFmt numFmtId="182" formatCode="#,##0_ ;\-#,##0\ "/>
    <numFmt numFmtId="183" formatCode="#,##0;[Red]\(#,##0.0\)"/>
    <numFmt numFmtId="184" formatCode="#,##0_%_);\(#,##0\)_%;#,##0_%_);@_%_)"/>
    <numFmt numFmtId="185" formatCode="#,##0_ ;[Red]\(#,##0\)\ "/>
    <numFmt numFmtId="186" formatCode="#,##0.00;\(#,##0.00\)"/>
    <numFmt numFmtId="187" formatCode="0.00\ \ \x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\ \ ;\(0\)\ \ \ "/>
    <numFmt numFmtId="193" formatCode="0.000"/>
    <numFmt numFmtId="194" formatCode="_(#,##0_);\(#,##0\);_(&quot;-&quot;_)"/>
    <numFmt numFmtId="195" formatCode="_(#,##0.0%_);\(#,##0.0%\);_(&quot;-&quot;_)"/>
    <numFmt numFmtId="196" formatCode="&quot;Warning&quot;;&quot;Warning&quot;;&quot;OK&quot;"/>
    <numFmt numFmtId="197" formatCode="dd/mmm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indexed="8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Arial Narrow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name val="Helvetica"/>
    </font>
    <font>
      <sz val="10"/>
      <color indexed="12"/>
      <name val="Helvetica"/>
      <family val="2"/>
    </font>
    <font>
      <sz val="10"/>
      <color indexed="12"/>
      <name val="Helvetica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"/>
    </font>
    <font>
      <sz val="9"/>
      <name val="GillSans Light"/>
      <family val="2"/>
    </font>
    <font>
      <sz val="9"/>
      <name val="GillSans Light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i/>
      <sz val="8"/>
      <name val="Helv"/>
    </font>
    <font>
      <sz val="8"/>
      <name val="Trebuchet MS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8"/>
      <color indexed="8"/>
      <name val="Arial"/>
      <family val="2"/>
    </font>
    <font>
      <sz val="10"/>
      <color indexed="16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sz val="8"/>
      <color indexed="10"/>
      <name val="Arial"/>
      <family val="2"/>
    </font>
    <font>
      <b/>
      <sz val="11"/>
      <color indexed="9"/>
      <name val="Arial"/>
      <family val="2"/>
    </font>
    <font>
      <sz val="10"/>
      <color theme="5" tint="-0.49998474074526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auto="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thin">
        <color theme="0" tint="-0.34998626667073579"/>
      </top>
      <bottom/>
      <diagonal/>
    </border>
    <border>
      <left style="medium">
        <color rgb="FFFF0000"/>
      </left>
      <right style="medium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</borders>
  <cellStyleXfs count="1034">
    <xf numFmtId="0" fontId="0" fillId="0" borderId="0"/>
    <xf numFmtId="0" fontId="1" fillId="0" borderId="0"/>
    <xf numFmtId="0" fontId="3" fillId="0" borderId="0"/>
    <xf numFmtId="0" fontId="2" fillId="4" borderId="0">
      <alignment horizontal="left" vertical="center"/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8" borderId="0">
      <alignment vertical="center"/>
      <protection locked="0"/>
    </xf>
    <xf numFmtId="0" fontId="3" fillId="0" borderId="0" applyFill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169" fontId="23" fillId="0" borderId="0"/>
    <xf numFmtId="169" fontId="23" fillId="0" borderId="0"/>
    <xf numFmtId="0" fontId="24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17" borderId="0" applyNumberFormat="0" applyBorder="0" applyAlignment="0" applyProtection="0"/>
    <xf numFmtId="0" fontId="24" fillId="25" borderId="0" applyNumberFormat="0" applyBorder="0" applyAlignment="0" applyProtection="0"/>
    <xf numFmtId="0" fontId="24" fillId="19" borderId="0" applyNumberFormat="0" applyBorder="0" applyAlignment="0" applyProtection="0"/>
    <xf numFmtId="0" fontId="24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19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24" borderId="0" applyNumberFormat="0" applyBorder="0" applyAlignment="0" applyProtection="0"/>
    <xf numFmtId="0" fontId="24" fillId="17" borderId="0" applyNumberFormat="0" applyBorder="0" applyAlignment="0" applyProtection="0"/>
    <xf numFmtId="0" fontId="24" fillId="26" borderId="0" applyNumberFormat="0" applyBorder="0" applyAlignment="0" applyProtection="0"/>
    <xf numFmtId="0" fontId="24" fillId="19" borderId="0" applyNumberFormat="0" applyBorder="0" applyAlignment="0" applyProtection="0"/>
    <xf numFmtId="0" fontId="24" fillId="31" borderId="0" applyNumberFormat="0" applyBorder="0" applyAlignment="0" applyProtection="0"/>
    <xf numFmtId="0" fontId="25" fillId="17" borderId="0" applyNumberFormat="0" applyBorder="0" applyAlignment="0" applyProtection="0"/>
    <xf numFmtId="0" fontId="25" fillId="32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3" borderId="0" applyNumberFormat="0" applyBorder="0" applyAlignment="0" applyProtection="0"/>
    <xf numFmtId="0" fontId="25" fillId="17" borderId="0" applyNumberFormat="0" applyBorder="0" applyAlignment="0" applyProtection="0"/>
    <xf numFmtId="0" fontId="25" fillId="34" borderId="0" applyNumberFormat="0" applyBorder="0" applyAlignment="0" applyProtection="0"/>
    <xf numFmtId="0" fontId="25" fillId="19" borderId="0" applyNumberFormat="0" applyBorder="0" applyAlignment="0" applyProtection="0"/>
    <xf numFmtId="0" fontId="25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4" borderId="0" applyNumberFormat="0" applyBorder="0" applyAlignment="0" applyProtection="0"/>
    <xf numFmtId="0" fontId="24" fillId="36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46" borderId="0" applyNumberFormat="0" applyBorder="0" applyAlignment="0" applyProtection="0"/>
    <xf numFmtId="0" fontId="24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6" fillId="0" borderId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29" fillId="20" borderId="0" applyNumberFormat="0" applyBorder="0" applyAlignment="0" applyProtection="0"/>
    <xf numFmtId="0" fontId="19" fillId="14" borderId="0" applyNumberFormat="0" applyBorder="0" applyAlignment="0" applyProtection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71" fontId="3" fillId="5" borderId="0" applyNumberFormat="0" applyFont="0" applyBorder="0" applyAlignment="0">
      <alignment horizontal="right"/>
    </xf>
    <xf numFmtId="171" fontId="3" fillId="5" borderId="0" applyNumberFormat="0" applyFont="0" applyBorder="0" applyAlignment="0">
      <alignment horizontal="right"/>
    </xf>
    <xf numFmtId="41" fontId="3" fillId="5" borderId="0" applyNumberFormat="0" applyFont="0" applyBorder="0" applyAlignment="0">
      <alignment horizontal="right"/>
    </xf>
    <xf numFmtId="171" fontId="3" fillId="5" borderId="0" applyNumberFormat="0" applyFont="0" applyBorder="0" applyAlignment="0">
      <alignment horizontal="right"/>
    </xf>
    <xf numFmtId="41" fontId="3" fillId="5" borderId="0" applyNumberFormat="0" applyFont="0" applyBorder="0" applyAlignment="0">
      <alignment horizontal="right"/>
    </xf>
    <xf numFmtId="41" fontId="3" fillId="5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>
      <protection locked="0"/>
    </xf>
    <xf numFmtId="172" fontId="34" fillId="0" borderId="0" applyAlignment="0" applyProtection="0"/>
    <xf numFmtId="172" fontId="34" fillId="0" borderId="0" applyAlignment="0" applyProtection="0"/>
    <xf numFmtId="49" fontId="35" fillId="0" borderId="55" applyNumberFormat="0" applyAlignment="0" applyProtection="0">
      <alignment horizontal="left" wrapText="1"/>
    </xf>
    <xf numFmtId="49" fontId="35" fillId="0" borderId="55" applyNumberFormat="0" applyAlignment="0" applyProtection="0">
      <alignment horizontal="left" wrapText="1"/>
    </xf>
    <xf numFmtId="49" fontId="36" fillId="0" borderId="0" applyAlignment="0" applyProtection="0">
      <alignment horizontal="left"/>
    </xf>
    <xf numFmtId="49" fontId="36" fillId="0" borderId="0" applyAlignment="0" applyProtection="0">
      <alignment horizontal="left"/>
    </xf>
    <xf numFmtId="0" fontId="37" fillId="23" borderId="56" applyNumberFormat="0" applyAlignment="0" applyProtection="0"/>
    <xf numFmtId="0" fontId="37" fillId="23" borderId="56" applyNumberFormat="0" applyAlignment="0" applyProtection="0"/>
    <xf numFmtId="0" fontId="37" fillId="23" borderId="56" applyNumberFormat="0" applyAlignment="0" applyProtection="0"/>
    <xf numFmtId="0" fontId="37" fillId="30" borderId="56" applyNumberFormat="0" applyAlignment="0" applyProtection="0"/>
    <xf numFmtId="0" fontId="38" fillId="49" borderId="57" applyNumberFormat="0" applyAlignment="0" applyProtection="0"/>
    <xf numFmtId="0" fontId="38" fillId="49" borderId="57" applyNumberFormat="0" applyAlignment="0" applyProtection="0"/>
    <xf numFmtId="41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168" fontId="2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22" borderId="0" applyNumberFormat="0" applyBorder="0" applyAlignment="0" applyProtection="0"/>
    <xf numFmtId="0" fontId="4" fillId="0" borderId="0" applyFill="0" applyBorder="0">
      <alignment vertical="center"/>
    </xf>
    <xf numFmtId="0" fontId="50" fillId="0" borderId="58" applyNumberFormat="0" applyFill="0" applyAlignment="0" applyProtection="0"/>
    <xf numFmtId="0" fontId="4" fillId="0" borderId="0" applyFill="0" applyBorder="0">
      <alignment vertical="center"/>
    </xf>
    <xf numFmtId="0" fontId="51" fillId="0" borderId="59" applyNumberFormat="0" applyFill="0" applyAlignment="0" applyProtection="0"/>
    <xf numFmtId="0" fontId="52" fillId="0" borderId="0" applyFill="0" applyBorder="0">
      <alignment vertical="center"/>
    </xf>
    <xf numFmtId="0" fontId="53" fillId="0" borderId="60" applyNumberFormat="0" applyFill="0" applyAlignment="0" applyProtection="0"/>
    <xf numFmtId="0" fontId="52" fillId="0" borderId="0" applyFill="0" applyBorder="0">
      <alignment vertical="center"/>
    </xf>
    <xf numFmtId="0" fontId="54" fillId="0" borderId="61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6" fillId="0" borderId="0" applyFill="0" applyBorder="0">
      <alignment vertical="center"/>
    </xf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6" fillId="0" borderId="0" applyFill="0" applyBorder="0">
      <alignment vertical="center"/>
    </xf>
    <xf numFmtId="0" fontId="57" fillId="0" borderId="63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23" fillId="0" borderId="0" applyFill="0" applyBorder="0">
      <alignment vertical="center"/>
    </xf>
    <xf numFmtId="0" fontId="55" fillId="0" borderId="0" applyNumberFormat="0" applyFill="0" applyBorder="0" applyAlignment="0" applyProtection="0"/>
    <xf numFmtId="0" fontId="23" fillId="0" borderId="0" applyFill="0" applyBorder="0">
      <alignment vertical="center"/>
    </xf>
    <xf numFmtId="0" fontId="57" fillId="0" borderId="0" applyNumberFormat="0" applyFill="0" applyBorder="0" applyAlignment="0" applyProtection="0"/>
    <xf numFmtId="177" fontId="58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2" fillId="0" borderId="0" applyFill="0" applyBorder="0">
      <alignment horizontal="center" vertical="center"/>
      <protection locked="0"/>
    </xf>
    <xf numFmtId="0" fontId="63" fillId="0" borderId="0" applyFill="0" applyBorder="0">
      <alignment horizontal="left" vertical="center"/>
      <protection locked="0"/>
    </xf>
    <xf numFmtId="178" fontId="3" fillId="13" borderId="0" applyFont="0" applyBorder="0">
      <alignment horizontal="right"/>
    </xf>
    <xf numFmtId="177" fontId="3" fillId="13" borderId="0" applyFont="0" applyBorder="0" applyAlignment="0"/>
    <xf numFmtId="178" fontId="3" fillId="13" borderId="0" applyFont="0" applyBorder="0">
      <alignment horizontal="right"/>
    </xf>
    <xf numFmtId="0" fontId="64" fillId="19" borderId="56" applyNumberFormat="0" applyAlignment="0" applyProtection="0"/>
    <xf numFmtId="0" fontId="64" fillId="19" borderId="56" applyNumberFormat="0" applyAlignment="0" applyProtection="0"/>
    <xf numFmtId="0" fontId="64" fillId="19" borderId="56" applyNumberFormat="0" applyAlignment="0" applyProtection="0"/>
    <xf numFmtId="171" fontId="3" fillId="53" borderId="0" applyFont="0" applyBorder="0" applyAlignment="0">
      <alignment horizontal="right"/>
      <protection locked="0"/>
    </xf>
    <xf numFmtId="171" fontId="3" fillId="53" borderId="0" applyFont="0" applyBorder="0" applyAlignment="0">
      <alignment horizontal="right"/>
      <protection locked="0"/>
    </xf>
    <xf numFmtId="171" fontId="3" fillId="53" borderId="0" applyFont="0" applyBorder="0" applyAlignment="0">
      <alignment horizontal="right"/>
      <protection locked="0"/>
    </xf>
    <xf numFmtId="41" fontId="3" fillId="53" borderId="0" applyFont="0" applyBorder="0" applyAlignment="0">
      <alignment horizontal="right"/>
      <protection locked="0"/>
    </xf>
    <xf numFmtId="41" fontId="3" fillId="53" borderId="0" applyFont="0" applyBorder="0" applyAlignment="0">
      <alignment horizontal="right"/>
      <protection locked="0"/>
    </xf>
    <xf numFmtId="171" fontId="3" fillId="53" borderId="0" applyFont="0" applyBorder="0" applyAlignment="0">
      <alignment horizontal="right"/>
      <protection locked="0"/>
    </xf>
    <xf numFmtId="171" fontId="3" fillId="53" borderId="0" applyFont="0" applyBorder="0" applyAlignment="0">
      <alignment horizontal="right"/>
      <protection locked="0"/>
    </xf>
    <xf numFmtId="41" fontId="3" fillId="53" borderId="0" applyFont="0" applyBorder="0" applyAlignment="0">
      <alignment horizontal="right"/>
      <protection locked="0"/>
    </xf>
    <xf numFmtId="41" fontId="3" fillId="53" borderId="0" applyFont="0" applyBorder="0" applyAlignment="0">
      <alignment horizontal="right"/>
      <protection locked="0"/>
    </xf>
    <xf numFmtId="171" fontId="3" fillId="53" borderId="0" applyFont="0" applyBorder="0" applyAlignment="0">
      <alignment horizontal="right"/>
      <protection locked="0"/>
    </xf>
    <xf numFmtId="41" fontId="3" fillId="53" borderId="0" applyFont="0" applyBorder="0" applyAlignment="0">
      <alignment horizontal="right"/>
      <protection locked="0"/>
    </xf>
    <xf numFmtId="171" fontId="3" fillId="54" borderId="0" applyFont="0" applyBorder="0" applyAlignment="0">
      <alignment horizontal="right"/>
      <protection locked="0"/>
    </xf>
    <xf numFmtId="41" fontId="3" fillId="54" borderId="0" applyFont="0" applyBorder="0" applyAlignment="0">
      <alignment horizontal="right"/>
      <protection locked="0"/>
    </xf>
    <xf numFmtId="41" fontId="3" fillId="53" borderId="0" applyFont="0" applyBorder="0" applyAlignment="0">
      <alignment horizontal="right"/>
      <protection locked="0"/>
    </xf>
    <xf numFmtId="10" fontId="3" fillId="54" borderId="0" applyFont="0" applyBorder="0">
      <alignment horizontal="right"/>
      <protection locked="0"/>
    </xf>
    <xf numFmtId="171" fontId="3" fillId="54" borderId="0" applyFont="0" applyBorder="0" applyAlignment="0">
      <alignment horizontal="right"/>
      <protection locked="0"/>
    </xf>
    <xf numFmtId="3" fontId="3" fillId="55" borderId="0" applyFont="0" applyBorder="0">
      <protection locked="0"/>
    </xf>
    <xf numFmtId="177" fontId="52" fillId="55" borderId="0" applyBorder="0" applyAlignment="0">
      <protection locked="0"/>
    </xf>
    <xf numFmtId="179" fontId="3" fillId="56" borderId="0" applyFont="0" applyBorder="0">
      <alignment horizontal="right"/>
      <protection locked="0"/>
    </xf>
    <xf numFmtId="179" fontId="3" fillId="56" borderId="0" applyFont="0" applyBorder="0">
      <alignment horizontal="right"/>
      <protection locked="0"/>
    </xf>
    <xf numFmtId="179" fontId="3" fillId="56" borderId="0" applyFont="0" applyBorder="0">
      <alignment horizontal="right"/>
      <protection locked="0"/>
    </xf>
    <xf numFmtId="171" fontId="3" fillId="13" borderId="0" applyFont="0" applyBorder="0">
      <alignment horizontal="right"/>
      <protection locked="0"/>
    </xf>
    <xf numFmtId="171" fontId="3" fillId="13" borderId="0" applyFont="0" applyBorder="0">
      <alignment horizontal="right"/>
      <protection locked="0"/>
    </xf>
    <xf numFmtId="41" fontId="3" fillId="13" borderId="0" applyFont="0" applyBorder="0">
      <alignment horizontal="right"/>
      <protection locked="0"/>
    </xf>
    <xf numFmtId="171" fontId="3" fillId="13" borderId="0" applyFont="0" applyBorder="0">
      <alignment horizontal="right"/>
      <protection locked="0"/>
    </xf>
    <xf numFmtId="41" fontId="3" fillId="13" borderId="0" applyFont="0" applyBorder="0">
      <alignment horizontal="right"/>
      <protection locked="0"/>
    </xf>
    <xf numFmtId="41" fontId="3" fillId="13" borderId="0" applyFont="0" applyBorder="0">
      <alignment horizontal="right"/>
      <protection locked="0"/>
    </xf>
    <xf numFmtId="180" fontId="1" fillId="11" borderId="64">
      <protection locked="0"/>
    </xf>
    <xf numFmtId="180" fontId="1" fillId="11" borderId="64">
      <protection locked="0"/>
    </xf>
    <xf numFmtId="180" fontId="1" fillId="11" borderId="64">
      <protection locked="0"/>
    </xf>
    <xf numFmtId="180" fontId="1" fillId="11" borderId="64">
      <protection locked="0"/>
    </xf>
    <xf numFmtId="180" fontId="1" fillId="11" borderId="64">
      <protection locked="0"/>
    </xf>
    <xf numFmtId="180" fontId="1" fillId="11" borderId="64">
      <protection locked="0"/>
    </xf>
    <xf numFmtId="49" fontId="1" fillId="11" borderId="64" applyFont="0" applyAlignment="0">
      <alignment horizontal="left" vertical="center" wrapText="1"/>
      <protection locked="0"/>
    </xf>
    <xf numFmtId="49" fontId="1" fillId="11" borderId="64" applyFont="0" applyAlignment="0">
      <alignment horizontal="left" vertical="center" wrapText="1"/>
      <protection locked="0"/>
    </xf>
    <xf numFmtId="49" fontId="1" fillId="11" borderId="64" applyFont="0" applyAlignment="0">
      <alignment horizontal="left" vertical="center" wrapText="1"/>
      <protection locked="0"/>
    </xf>
    <xf numFmtId="49" fontId="1" fillId="11" borderId="64" applyFont="0" applyAlignment="0">
      <alignment horizontal="left" vertical="center" wrapText="1"/>
      <protection locked="0"/>
    </xf>
    <xf numFmtId="49" fontId="1" fillId="11" borderId="64" applyFont="0" applyAlignment="0">
      <alignment horizontal="left" vertical="center" wrapText="1"/>
      <protection locked="0"/>
    </xf>
    <xf numFmtId="49" fontId="1" fillId="11" borderId="64" applyFont="0" applyAlignment="0">
      <alignment horizontal="left" vertical="center" wrapText="1"/>
      <protection locked="0"/>
    </xf>
    <xf numFmtId="177" fontId="65" fillId="57" borderId="0" applyBorder="0" applyAlignment="0"/>
    <xf numFmtId="0" fontId="23" fillId="5" borderId="0"/>
    <xf numFmtId="0" fontId="66" fillId="0" borderId="65" applyNumberFormat="0" applyFill="0" applyAlignment="0" applyProtection="0"/>
    <xf numFmtId="178" fontId="34" fillId="5" borderId="66" applyFont="0" applyBorder="0" applyAlignment="0"/>
    <xf numFmtId="177" fontId="52" fillId="5" borderId="0" applyFont="0" applyBorder="0" applyAlignment="0"/>
    <xf numFmtId="181" fontId="67" fillId="0" borderId="0"/>
    <xf numFmtId="181" fontId="67" fillId="0" borderId="0"/>
    <xf numFmtId="0" fontId="5" fillId="0" borderId="0" applyFill="0" applyBorder="0">
      <alignment horizontal="left" vertical="center"/>
    </xf>
    <xf numFmtId="0" fontId="68" fillId="28" borderId="0" applyNumberFormat="0" applyBorder="0" applyAlignment="0" applyProtection="0"/>
    <xf numFmtId="180" fontId="1" fillId="6" borderId="64"/>
    <xf numFmtId="180" fontId="1" fillId="6" borderId="64"/>
    <xf numFmtId="180" fontId="1" fillId="6" borderId="64"/>
    <xf numFmtId="180" fontId="1" fillId="6" borderId="64"/>
    <xf numFmtId="180" fontId="1" fillId="6" borderId="64"/>
    <xf numFmtId="180" fontId="1" fillId="6" borderId="64"/>
    <xf numFmtId="182" fontId="69" fillId="0" borderId="0"/>
    <xf numFmtId="0" fontId="1" fillId="0" borderId="0"/>
    <xf numFmtId="0" fontId="3" fillId="0" borderId="0"/>
    <xf numFmtId="0" fontId="3" fillId="58" borderId="0"/>
    <xf numFmtId="0" fontId="1" fillId="0" borderId="0"/>
    <xf numFmtId="0" fontId="1" fillId="0" borderId="0"/>
    <xf numFmtId="0" fontId="1" fillId="0" borderId="0"/>
    <xf numFmtId="0" fontId="3" fillId="0" borderId="0" applyFill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8" borderId="0"/>
    <xf numFmtId="0" fontId="3" fillId="58" borderId="0"/>
    <xf numFmtId="0" fontId="3" fillId="0" borderId="0"/>
    <xf numFmtId="0" fontId="24" fillId="0" borderId="0"/>
    <xf numFmtId="0" fontId="3" fillId="0" borderId="0"/>
    <xf numFmtId="0" fontId="41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58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58" borderId="0"/>
    <xf numFmtId="0" fontId="3" fillId="58" borderId="0"/>
    <xf numFmtId="0" fontId="3" fillId="0" borderId="0"/>
    <xf numFmtId="0" fontId="3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8" fillId="0" borderId="0"/>
    <xf numFmtId="0" fontId="3" fillId="58" borderId="0"/>
    <xf numFmtId="0" fontId="3" fillId="58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70" fillId="21" borderId="67" applyNumberFormat="0" applyFont="0" applyAlignment="0" applyProtection="0"/>
    <xf numFmtId="0" fontId="70" fillId="21" borderId="67" applyNumberFormat="0" applyFont="0" applyAlignment="0" applyProtection="0"/>
    <xf numFmtId="0" fontId="71" fillId="23" borderId="68" applyNumberFormat="0" applyAlignment="0" applyProtection="0"/>
    <xf numFmtId="0" fontId="71" fillId="23" borderId="68" applyNumberFormat="0" applyAlignment="0" applyProtection="0"/>
    <xf numFmtId="0" fontId="71" fillId="23" borderId="68" applyNumberFormat="0" applyAlignment="0" applyProtection="0"/>
    <xf numFmtId="0" fontId="71" fillId="30" borderId="68" applyNumberFormat="0" applyAlignment="0" applyProtection="0"/>
    <xf numFmtId="183" fontId="3" fillId="0" borderId="0" applyFill="0" applyBorder="0"/>
    <xf numFmtId="183" fontId="3" fillId="0" borderId="0" applyFill="0" applyBorder="0"/>
    <xf numFmtId="184" fontId="69" fillId="0" borderId="0" applyFill="0" applyBorder="0"/>
    <xf numFmtId="183" fontId="3" fillId="0" borderId="0" applyFill="0" applyBorder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72" fillId="0" borderId="0"/>
    <xf numFmtId="0" fontId="56" fillId="0" borderId="0" applyFill="0" applyBorder="0">
      <alignment vertical="center"/>
    </xf>
    <xf numFmtId="0" fontId="39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40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40" fillId="0" borderId="0" applyFont="0" applyFill="0" applyBorder="0" applyAlignment="0" applyProtection="0"/>
    <xf numFmtId="185" fontId="73" fillId="0" borderId="69"/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5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3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39" fillId="59" borderId="0" applyNumberFormat="0" applyFont="0" applyBorder="0" applyAlignment="0" applyProtection="0"/>
    <xf numFmtId="0" fontId="40" fillId="59" borderId="0" applyNumberFormat="0" applyFont="0" applyBorder="0" applyAlignment="0" applyProtection="0"/>
    <xf numFmtId="186" fontId="3" fillId="0" borderId="0"/>
    <xf numFmtId="186" fontId="3" fillId="0" borderId="0"/>
    <xf numFmtId="187" fontId="3" fillId="0" borderId="0"/>
    <xf numFmtId="186" fontId="3" fillId="0" borderId="0"/>
    <xf numFmtId="188" fontId="23" fillId="0" borderId="0" applyFill="0" applyBorder="0">
      <alignment horizontal="right" vertical="center"/>
    </xf>
    <xf numFmtId="189" fontId="23" fillId="0" borderId="0" applyFill="0" applyBorder="0">
      <alignment horizontal="right" vertical="center"/>
    </xf>
    <xf numFmtId="190" fontId="23" fillId="0" borderId="0" applyFill="0" applyBorder="0">
      <alignment horizontal="right" vertical="center"/>
    </xf>
    <xf numFmtId="180" fontId="17" fillId="11" borderId="71">
      <alignment horizontal="right" indent="2"/>
      <protection locked="0"/>
    </xf>
    <xf numFmtId="0" fontId="3" fillId="21" borderId="0" applyNumberFormat="0" applyFont="0" applyBorder="0" applyAlignment="0" applyProtection="0"/>
    <xf numFmtId="0" fontId="3" fillId="21" borderId="0" applyNumberFormat="0" applyFont="0" applyBorder="0" applyAlignment="0" applyProtection="0"/>
    <xf numFmtId="0" fontId="3" fillId="21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0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76" fillId="0" borderId="0" applyNumberFormat="0" applyFill="0" applyBorder="0" applyAlignment="0" applyProtection="0"/>
    <xf numFmtId="0" fontId="2" fillId="6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23" fillId="0" borderId="0"/>
    <xf numFmtId="0" fontId="3" fillId="0" borderId="0"/>
    <xf numFmtId="0" fontId="5" fillId="0" borderId="0"/>
    <xf numFmtId="0" fontId="6" fillId="0" borderId="0"/>
    <xf numFmtId="15" fontId="3" fillId="0" borderId="0"/>
    <xf numFmtId="15" fontId="3" fillId="0" borderId="0"/>
    <xf numFmtId="15" fontId="3" fillId="0" borderId="0"/>
    <xf numFmtId="15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0" fontId="77" fillId="3" borderId="72" applyBorder="0" applyProtection="0">
      <alignment horizontal="centerContinuous" vertical="center"/>
    </xf>
    <xf numFmtId="0" fontId="78" fillId="0" borderId="0" applyBorder="0" applyProtection="0">
      <alignment vertical="center"/>
    </xf>
    <xf numFmtId="0" fontId="79" fillId="0" borderId="0">
      <alignment horizontal="left"/>
    </xf>
    <xf numFmtId="0" fontId="79" fillId="0" borderId="73" applyFill="0" applyBorder="0" applyProtection="0">
      <alignment horizontal="left" vertical="top"/>
    </xf>
    <xf numFmtId="49" fontId="3" fillId="0" borderId="0" applyFont="0" applyFill="0" applyBorder="0" applyAlignment="0" applyProtection="0"/>
    <xf numFmtId="0" fontId="80" fillId="0" borderId="0"/>
    <xf numFmtId="49" fontId="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1" fontId="82" fillId="0" borderId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Fill="0" applyBorder="0">
      <alignment horizontal="left" vertical="center"/>
      <protection locked="0"/>
    </xf>
    <xf numFmtId="0" fontId="80" fillId="0" borderId="0"/>
    <xf numFmtId="0" fontId="85" fillId="0" borderId="0" applyFill="0" applyBorder="0">
      <alignment horizontal="left" vertical="center"/>
      <protection locked="0"/>
    </xf>
    <xf numFmtId="0" fontId="43" fillId="0" borderId="74" applyNumberFormat="0" applyFill="0" applyAlignment="0" applyProtection="0"/>
    <xf numFmtId="0" fontId="43" fillId="0" borderId="74" applyNumberFormat="0" applyFill="0" applyAlignment="0" applyProtection="0"/>
    <xf numFmtId="0" fontId="43" fillId="0" borderId="74" applyNumberFormat="0" applyFill="0" applyAlignment="0" applyProtection="0"/>
    <xf numFmtId="0" fontId="43" fillId="0" borderId="75" applyNumberFormat="0" applyFill="0" applyAlignment="0" applyProtection="0"/>
    <xf numFmtId="0" fontId="86" fillId="0" borderId="0" applyNumberFormat="0" applyFill="0" applyBorder="0" applyAlignment="0" applyProtection="0"/>
    <xf numFmtId="191" fontId="3" fillId="0" borderId="72" applyBorder="0" applyProtection="0">
      <alignment horizontal="right"/>
    </xf>
    <xf numFmtId="191" fontId="3" fillId="0" borderId="72" applyBorder="0" applyProtection="0">
      <alignment horizontal="right"/>
    </xf>
    <xf numFmtId="192" fontId="87" fillId="0" borderId="72" applyBorder="0" applyProtection="0">
      <alignment horizontal="right"/>
    </xf>
    <xf numFmtId="191" fontId="3" fillId="0" borderId="72" applyBorder="0" applyProtection="0">
      <alignment horizontal="right"/>
    </xf>
    <xf numFmtId="194" fontId="23" fillId="0" borderId="79">
      <alignment horizontal="right" vertical="center"/>
      <protection locked="0"/>
    </xf>
    <xf numFmtId="195" fontId="88" fillId="0" borderId="79">
      <alignment vertical="center"/>
      <protection locked="0"/>
    </xf>
    <xf numFmtId="0" fontId="89" fillId="61" borderId="0"/>
    <xf numFmtId="196" fontId="90" fillId="0" borderId="80">
      <alignment horizontal="center"/>
    </xf>
    <xf numFmtId="0" fontId="91" fillId="62" borderId="36">
      <alignment horizontal="center" vertical="center"/>
    </xf>
    <xf numFmtId="43" fontId="3" fillId="0" borderId="0" applyFont="0" applyFill="0" applyBorder="0" applyAlignment="0" applyProtection="0"/>
    <xf numFmtId="0" fontId="3" fillId="63" borderId="56"/>
    <xf numFmtId="0" fontId="92" fillId="0" borderId="0" applyFill="0" applyBorder="0"/>
    <xf numFmtId="0" fontId="93" fillId="0" borderId="0" applyNumberFormat="0" applyFill="0"/>
    <xf numFmtId="0" fontId="94" fillId="0" borderId="0" applyFill="0"/>
    <xf numFmtId="0" fontId="95" fillId="0" borderId="0" applyFill="0"/>
    <xf numFmtId="0" fontId="96" fillId="0" borderId="0" applyFill="0"/>
    <xf numFmtId="197" fontId="97" fillId="64" borderId="0" applyProtection="0"/>
    <xf numFmtId="0" fontId="89" fillId="65" borderId="0"/>
    <xf numFmtId="0" fontId="3" fillId="2" borderId="81" applyNumberFormat="0" applyFont="0" applyAlignment="0"/>
    <xf numFmtId="0" fontId="3" fillId="0" borderId="82" applyNumberFormat="0" applyFont="0" applyFill="0" applyAlignment="0" applyProtection="0"/>
    <xf numFmtId="0" fontId="3" fillId="0" borderId="0"/>
    <xf numFmtId="0" fontId="28" fillId="0" borderId="0"/>
    <xf numFmtId="0" fontId="3" fillId="0" borderId="0"/>
    <xf numFmtId="0" fontId="98" fillId="64" borderId="83" applyNumberFormat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66" borderId="50">
      <alignment vertical="center"/>
    </xf>
    <xf numFmtId="0" fontId="99" fillId="60" borderId="0" applyNumberFormat="0"/>
    <xf numFmtId="0" fontId="100" fillId="60" borderId="0"/>
    <xf numFmtId="10" fontId="101" fillId="0" borderId="0"/>
    <xf numFmtId="0" fontId="102" fillId="67" borderId="36" applyNumberFormat="0">
      <alignment horizontal="center" vertical="center"/>
    </xf>
    <xf numFmtId="0" fontId="8" fillId="68" borderId="56" applyNumberFormat="0" applyAlignment="0">
      <alignment horizontal="right"/>
    </xf>
    <xf numFmtId="0" fontId="4" fillId="2" borderId="81" applyNumberFormat="0" applyAlignment="0"/>
    <xf numFmtId="0" fontId="90" fillId="0" borderId="0" applyNumberFormat="0" applyFill="0" applyBorder="0"/>
    <xf numFmtId="0" fontId="103" fillId="69" borderId="81" applyNumberFormat="0">
      <protection locked="0"/>
    </xf>
    <xf numFmtId="0" fontId="106" fillId="8" borderId="1">
      <alignment vertical="center"/>
    </xf>
  </cellStyleXfs>
  <cellXfs count="177">
    <xf numFmtId="0" fontId="0" fillId="0" borderId="0" xfId="0"/>
    <xf numFmtId="164" fontId="4" fillId="11" borderId="24" xfId="12" applyNumberFormat="1" applyFont="1" applyFill="1" applyBorder="1" applyAlignment="1" applyProtection="1">
      <alignment vertical="center" wrapText="1"/>
      <protection locked="0"/>
    </xf>
    <xf numFmtId="164" fontId="4" fillId="11" borderId="25" xfId="12" applyNumberFormat="1" applyFont="1" applyFill="1" applyBorder="1" applyAlignment="1" applyProtection="1">
      <alignment vertical="center" wrapText="1"/>
      <protection locked="0"/>
    </xf>
    <xf numFmtId="0" fontId="3" fillId="0" borderId="0" xfId="12"/>
    <xf numFmtId="0" fontId="5" fillId="6" borderId="1" xfId="12" applyFont="1" applyFill="1" applyBorder="1" applyAlignment="1">
      <alignment horizontal="left" vertical="center"/>
    </xf>
    <xf numFmtId="0" fontId="5" fillId="6" borderId="2" xfId="12" applyFont="1" applyFill="1" applyBorder="1" applyAlignment="1">
      <alignment horizontal="left" vertical="center"/>
    </xf>
    <xf numFmtId="0" fontId="5" fillId="6" borderId="9" xfId="12" applyFont="1" applyFill="1" applyBorder="1" applyAlignment="1">
      <alignment horizontal="left" vertical="center"/>
    </xf>
    <xf numFmtId="0" fontId="5" fillId="6" borderId="10" xfId="12" applyFont="1" applyFill="1" applyBorder="1" applyAlignment="1">
      <alignment horizontal="left" vertical="center"/>
    </xf>
    <xf numFmtId="0" fontId="6" fillId="2" borderId="11" xfId="12" applyFont="1" applyFill="1" applyBorder="1" applyAlignment="1" applyProtection="1">
      <alignment vertical="center" wrapText="1"/>
      <protection locked="0"/>
    </xf>
    <xf numFmtId="0" fontId="3" fillId="0" borderId="11" xfId="12" applyBorder="1"/>
    <xf numFmtId="0" fontId="3" fillId="0" borderId="35" xfId="12" applyBorder="1" applyAlignment="1">
      <alignment horizontal="left" vertical="center" wrapText="1" indent="1"/>
    </xf>
    <xf numFmtId="164" fontId="3" fillId="0" borderId="76" xfId="12" applyNumberFormat="1" applyBorder="1" applyAlignment="1">
      <alignment vertical="center" wrapText="1"/>
    </xf>
    <xf numFmtId="164" fontId="3" fillId="6" borderId="77" xfId="12" applyNumberFormat="1" applyFill="1" applyBorder="1"/>
    <xf numFmtId="164" fontId="4" fillId="6" borderId="77" xfId="12" applyNumberFormat="1" applyFont="1" applyFill="1" applyBorder="1"/>
    <xf numFmtId="0" fontId="8" fillId="2" borderId="35" xfId="12" applyFont="1" applyFill="1" applyBorder="1" applyAlignment="1">
      <alignment vertical="center" wrapText="1"/>
    </xf>
    <xf numFmtId="10" fontId="3" fillId="2" borderId="15" xfId="12" applyNumberFormat="1" applyFill="1" applyBorder="1" applyAlignment="1">
      <alignment horizontal="right" vertical="center" wrapText="1"/>
    </xf>
    <xf numFmtId="10" fontId="3" fillId="2" borderId="16" xfId="12" applyNumberFormat="1" applyFill="1" applyBorder="1" applyAlignment="1">
      <alignment horizontal="right" vertical="center" wrapText="1"/>
    </xf>
    <xf numFmtId="0" fontId="3" fillId="0" borderId="33" xfId="12" applyBorder="1" applyAlignment="1">
      <alignment horizontal="left" vertical="center" wrapText="1" indent="1"/>
    </xf>
    <xf numFmtId="0" fontId="8" fillId="2" borderId="33" xfId="12" applyFont="1" applyFill="1" applyBorder="1" applyAlignment="1">
      <alignment vertical="center" wrapText="1"/>
    </xf>
    <xf numFmtId="193" fontId="3" fillId="2" borderId="53" xfId="12" applyNumberFormat="1" applyFill="1" applyBorder="1" applyAlignment="1">
      <alignment horizontal="right" vertical="center" wrapText="1"/>
    </xf>
    <xf numFmtId="193" fontId="3" fillId="2" borderId="18" xfId="12" applyNumberFormat="1" applyFill="1" applyBorder="1" applyAlignment="1">
      <alignment horizontal="right" vertical="center" wrapText="1"/>
    </xf>
    <xf numFmtId="193" fontId="3" fillId="2" borderId="19" xfId="12" applyNumberFormat="1" applyFill="1" applyBorder="1" applyAlignment="1">
      <alignment horizontal="right" vertical="center" wrapText="1"/>
    </xf>
    <xf numFmtId="193" fontId="3" fillId="2" borderId="20" xfId="12" applyNumberFormat="1" applyFill="1" applyBorder="1" applyAlignment="1">
      <alignment horizontal="right" vertical="center" wrapText="1"/>
    </xf>
    <xf numFmtId="0" fontId="10" fillId="8" borderId="0" xfId="12" applyFont="1" applyFill="1" applyAlignment="1">
      <alignment vertical="center"/>
    </xf>
    <xf numFmtId="0" fontId="11" fillId="9" borderId="1" xfId="12" applyFont="1" applyFill="1" applyBorder="1" applyAlignment="1" applyProtection="1">
      <alignment horizontal="left" vertical="center"/>
      <protection locked="0"/>
    </xf>
    <xf numFmtId="0" fontId="11" fillId="9" borderId="9" xfId="12" applyFont="1" applyFill="1" applyBorder="1" applyAlignment="1" applyProtection="1">
      <alignment horizontal="left" vertical="center"/>
      <protection locked="0"/>
    </xf>
    <xf numFmtId="0" fontId="12" fillId="2" borderId="4" xfId="12" applyFont="1" applyFill="1" applyBorder="1"/>
    <xf numFmtId="0" fontId="3" fillId="2" borderId="11" xfId="12" applyFill="1" applyBorder="1"/>
    <xf numFmtId="0" fontId="4" fillId="6" borderId="33" xfId="12" applyFont="1" applyFill="1" applyBorder="1" applyAlignment="1">
      <alignment horizontal="right" vertical="center"/>
    </xf>
    <xf numFmtId="0" fontId="4" fillId="6" borderId="34" xfId="12" applyFont="1" applyFill="1" applyBorder="1" applyAlignment="1">
      <alignment horizontal="right" vertical="center"/>
    </xf>
    <xf numFmtId="0" fontId="4" fillId="10" borderId="5" xfId="12" applyFont="1" applyFill="1" applyBorder="1" applyAlignment="1">
      <alignment horizontal="right" vertical="center"/>
    </xf>
    <xf numFmtId="0" fontId="4" fillId="10" borderId="6" xfId="12" applyFont="1" applyFill="1" applyBorder="1" applyAlignment="1">
      <alignment horizontal="right" vertical="center"/>
    </xf>
    <xf numFmtId="0" fontId="4" fillId="10" borderId="7" xfId="12" applyFont="1" applyFill="1" applyBorder="1" applyAlignment="1">
      <alignment horizontal="right" vertical="center"/>
    </xf>
    <xf numFmtId="0" fontId="4" fillId="6" borderId="1" xfId="12" applyFont="1" applyFill="1" applyBorder="1" applyAlignment="1" applyProtection="1">
      <alignment horizontal="right" vertical="center"/>
      <protection locked="0"/>
    </xf>
    <xf numFmtId="0" fontId="4" fillId="6" borderId="9" xfId="12" applyFont="1" applyFill="1" applyBorder="1" applyAlignment="1" applyProtection="1">
      <alignment horizontal="right" vertical="center"/>
      <protection locked="0"/>
    </xf>
    <xf numFmtId="164" fontId="4" fillId="11" borderId="17" xfId="12" applyNumberFormat="1" applyFont="1" applyFill="1" applyBorder="1" applyAlignment="1" applyProtection="1">
      <alignment vertical="center" wrapText="1"/>
      <protection locked="0"/>
    </xf>
    <xf numFmtId="0" fontId="14" fillId="6" borderId="37" xfId="12" applyFont="1" applyFill="1" applyBorder="1" applyAlignment="1">
      <alignment horizontal="left" vertical="center" wrapText="1" indent="1"/>
    </xf>
    <xf numFmtId="0" fontId="4" fillId="6" borderId="40" xfId="12" applyFont="1" applyFill="1" applyBorder="1" applyAlignment="1">
      <alignment vertical="center"/>
    </xf>
    <xf numFmtId="0" fontId="4" fillId="6" borderId="38" xfId="12" applyFont="1" applyFill="1" applyBorder="1" applyAlignment="1">
      <alignment vertical="center"/>
    </xf>
    <xf numFmtId="0" fontId="4" fillId="6" borderId="39" xfId="12" applyFont="1" applyFill="1" applyBorder="1" applyAlignment="1">
      <alignment vertical="center"/>
    </xf>
    <xf numFmtId="166" fontId="4" fillId="9" borderId="40" xfId="12" applyNumberFormat="1" applyFont="1" applyFill="1" applyBorder="1" applyAlignment="1" applyProtection="1">
      <alignment horizontal="left"/>
      <protection locked="0"/>
    </xf>
    <xf numFmtId="166" fontId="4" fillId="9" borderId="38" xfId="12" applyNumberFormat="1" applyFont="1" applyFill="1" applyBorder="1" applyAlignment="1" applyProtection="1">
      <alignment horizontal="left"/>
      <protection locked="0"/>
    </xf>
    <xf numFmtId="166" fontId="4" fillId="9" borderId="39" xfId="12" applyNumberFormat="1" applyFont="1" applyFill="1" applyBorder="1" applyAlignment="1" applyProtection="1">
      <alignment horizontal="left"/>
      <protection locked="0"/>
    </xf>
    <xf numFmtId="0" fontId="3" fillId="0" borderId="37" xfId="12" applyBorder="1" applyAlignment="1">
      <alignment horizontal="left" vertical="center" indent="3"/>
    </xf>
    <xf numFmtId="164" fontId="3" fillId="11" borderId="40" xfId="12" applyNumberFormat="1" applyFill="1" applyBorder="1" applyAlignment="1" applyProtection="1">
      <alignment vertical="center" wrapText="1"/>
      <protection locked="0"/>
    </xf>
    <xf numFmtId="164" fontId="3" fillId="11" borderId="38" xfId="12" applyNumberFormat="1" applyFill="1" applyBorder="1" applyAlignment="1" applyProtection="1">
      <alignment vertical="center" wrapText="1"/>
      <protection locked="0"/>
    </xf>
    <xf numFmtId="164" fontId="3" fillId="11" borderId="39" xfId="12" applyNumberFormat="1" applyFill="1" applyBorder="1" applyAlignment="1" applyProtection="1">
      <alignment vertical="center" wrapText="1"/>
      <protection locked="0"/>
    </xf>
    <xf numFmtId="0" fontId="3" fillId="0" borderId="37" xfId="12" applyBorder="1" applyAlignment="1">
      <alignment horizontal="left" vertical="center" wrapText="1" indent="3"/>
    </xf>
    <xf numFmtId="0" fontId="3" fillId="0" borderId="37" xfId="12" applyBorder="1" applyAlignment="1">
      <alignment horizontal="left" vertical="center" wrapText="1" indent="1"/>
    </xf>
    <xf numFmtId="164" fontId="3" fillId="11" borderId="21" xfId="12" applyNumberFormat="1" applyFill="1" applyBorder="1" applyAlignment="1" applyProtection="1">
      <alignment vertical="center" wrapText="1"/>
      <protection locked="0"/>
    </xf>
    <xf numFmtId="164" fontId="3" fillId="11" borderId="28" xfId="12" applyNumberFormat="1" applyFill="1" applyBorder="1" applyAlignment="1" applyProtection="1">
      <alignment vertical="center" wrapText="1"/>
      <protection locked="0"/>
    </xf>
    <xf numFmtId="164" fontId="3" fillId="11" borderId="29" xfId="12" applyNumberFormat="1" applyFill="1" applyBorder="1" applyAlignment="1" applyProtection="1">
      <alignment vertical="center" wrapText="1"/>
      <protection locked="0"/>
    </xf>
    <xf numFmtId="0" fontId="3" fillId="6" borderId="44" xfId="12" applyFill="1" applyBorder="1" applyAlignment="1">
      <alignment horizontal="left" vertical="center" wrapText="1" indent="1"/>
    </xf>
    <xf numFmtId="164" fontId="15" fillId="12" borderId="13" xfId="12" applyNumberFormat="1" applyFont="1" applyFill="1" applyBorder="1" applyAlignment="1">
      <alignment horizontal="right" wrapText="1"/>
    </xf>
    <xf numFmtId="164" fontId="15" fillId="12" borderId="8" xfId="12" applyNumberFormat="1" applyFont="1" applyFill="1" applyBorder="1" applyAlignment="1">
      <alignment horizontal="right" wrapText="1"/>
    </xf>
    <xf numFmtId="164" fontId="15" fillId="12" borderId="12" xfId="12" applyNumberFormat="1" applyFont="1" applyFill="1" applyBorder="1" applyAlignment="1">
      <alignment horizontal="right" wrapText="1"/>
    </xf>
    <xf numFmtId="0" fontId="14" fillId="0" borderId="9" xfId="12" applyFont="1" applyBorder="1" applyAlignment="1">
      <alignment vertical="center"/>
    </xf>
    <xf numFmtId="0" fontId="14" fillId="0" borderId="0" xfId="12" applyFont="1" applyAlignment="1">
      <alignment vertical="center"/>
    </xf>
    <xf numFmtId="0" fontId="3" fillId="0" borderId="70" xfId="12" applyBorder="1"/>
    <xf numFmtId="0" fontId="3" fillId="0" borderId="45" xfId="12" applyBorder="1"/>
    <xf numFmtId="0" fontId="11" fillId="2" borderId="0" xfId="12" applyFont="1" applyFill="1" applyAlignment="1" applyProtection="1">
      <alignment horizontal="left" vertical="center"/>
      <protection locked="0"/>
    </xf>
    <xf numFmtId="0" fontId="17" fillId="2" borderId="0" xfId="12" applyFont="1" applyFill="1" applyAlignment="1" applyProtection="1">
      <alignment horizontal="right"/>
      <protection locked="0"/>
    </xf>
    <xf numFmtId="0" fontId="14" fillId="9" borderId="37" xfId="12" applyFont="1" applyFill="1" applyBorder="1" applyAlignment="1">
      <alignment horizontal="left" vertical="center" wrapText="1" indent="1"/>
    </xf>
    <xf numFmtId="164" fontId="4" fillId="6" borderId="40" xfId="12" applyNumberFormat="1" applyFont="1" applyFill="1" applyBorder="1"/>
    <xf numFmtId="164" fontId="4" fillId="6" borderId="38" xfId="12" applyNumberFormat="1" applyFont="1" applyFill="1" applyBorder="1"/>
    <xf numFmtId="166" fontId="4" fillId="6" borderId="40" xfId="12" applyNumberFormat="1" applyFont="1" applyFill="1" applyBorder="1" applyAlignment="1">
      <alignment horizontal="left"/>
    </xf>
    <xf numFmtId="166" fontId="4" fillId="6" borderId="38" xfId="12" applyNumberFormat="1" applyFont="1" applyFill="1" applyBorder="1" applyAlignment="1">
      <alignment horizontal="left"/>
    </xf>
    <xf numFmtId="166" fontId="4" fillId="6" borderId="41" xfId="12" applyNumberFormat="1" applyFont="1" applyFill="1" applyBorder="1" applyAlignment="1">
      <alignment horizontal="left"/>
    </xf>
    <xf numFmtId="0" fontId="6" fillId="6" borderId="1" xfId="12" applyFont="1" applyFill="1" applyBorder="1" applyAlignment="1">
      <alignment horizontal="left" vertical="center"/>
    </xf>
    <xf numFmtId="0" fontId="4" fillId="6" borderId="9" xfId="12" applyFont="1" applyFill="1" applyBorder="1" applyAlignment="1">
      <alignment horizontal="left" vertical="center"/>
    </xf>
    <xf numFmtId="0" fontId="4" fillId="6" borderId="2" xfId="12" applyFont="1" applyFill="1" applyBorder="1" applyAlignment="1">
      <alignment horizontal="left" vertical="center"/>
    </xf>
    <xf numFmtId="0" fontId="4" fillId="9" borderId="44" xfId="12" applyFont="1" applyFill="1" applyBorder="1" applyAlignment="1">
      <alignment horizontal="left"/>
    </xf>
    <xf numFmtId="0" fontId="4" fillId="9" borderId="70" xfId="12" applyFont="1" applyFill="1" applyBorder="1" applyAlignment="1">
      <alignment horizontal="left"/>
    </xf>
    <xf numFmtId="167" fontId="3" fillId="2" borderId="5" xfId="12" applyNumberFormat="1" applyFill="1" applyBorder="1" applyAlignment="1">
      <alignment horizontal="right" vertical="center"/>
    </xf>
    <xf numFmtId="167" fontId="3" fillId="2" borderId="6" xfId="12" applyNumberFormat="1" applyFill="1" applyBorder="1" applyAlignment="1">
      <alignment horizontal="right" vertical="center"/>
    </xf>
    <xf numFmtId="164" fontId="15" fillId="12" borderId="49" xfId="12" applyNumberFormat="1" applyFont="1" applyFill="1" applyBorder="1" applyAlignment="1">
      <alignment vertical="center"/>
    </xf>
    <xf numFmtId="164" fontId="15" fillId="12" borderId="14" xfId="12" applyNumberFormat="1" applyFont="1" applyFill="1" applyBorder="1" applyAlignment="1">
      <alignment vertical="center"/>
    </xf>
    <xf numFmtId="164" fontId="3" fillId="11" borderId="52" xfId="12" applyNumberFormat="1" applyFill="1" applyBorder="1" applyAlignment="1" applyProtection="1">
      <alignment vertical="center" wrapText="1"/>
      <protection locked="0"/>
    </xf>
    <xf numFmtId="164" fontId="3" fillId="11" borderId="42" xfId="12" applyNumberFormat="1" applyFill="1" applyBorder="1" applyAlignment="1" applyProtection="1">
      <alignment vertical="center" wrapText="1"/>
      <protection locked="0"/>
    </xf>
    <xf numFmtId="2" fontId="3" fillId="11" borderId="38" xfId="12" applyNumberFormat="1" applyFill="1" applyBorder="1" applyAlignment="1" applyProtection="1">
      <alignment vertical="center" wrapText="1"/>
      <protection locked="0"/>
    </xf>
    <xf numFmtId="165" fontId="16" fillId="0" borderId="0" xfId="12" applyNumberFormat="1" applyFont="1"/>
    <xf numFmtId="2" fontId="4" fillId="6" borderId="40" xfId="12" applyNumberFormat="1" applyFont="1" applyFill="1" applyBorder="1"/>
    <xf numFmtId="2" fontId="4" fillId="6" borderId="38" xfId="12" applyNumberFormat="1" applyFont="1" applyFill="1" applyBorder="1"/>
    <xf numFmtId="2" fontId="4" fillId="6" borderId="41" xfId="12" applyNumberFormat="1" applyFont="1" applyFill="1" applyBorder="1"/>
    <xf numFmtId="2" fontId="3" fillId="11" borderId="40" xfId="12" applyNumberFormat="1" applyFill="1" applyBorder="1" applyAlignment="1" applyProtection="1">
      <alignment vertical="center" wrapText="1"/>
      <protection locked="0"/>
    </xf>
    <xf numFmtId="2" fontId="3" fillId="11" borderId="41" xfId="12" applyNumberFormat="1" applyFill="1" applyBorder="1" applyAlignment="1" applyProtection="1">
      <alignment vertical="center" wrapText="1"/>
      <protection locked="0"/>
    </xf>
    <xf numFmtId="2" fontId="3" fillId="11" borderId="21" xfId="12" applyNumberFormat="1" applyFill="1" applyBorder="1" applyAlignment="1" applyProtection="1">
      <alignment vertical="center" wrapText="1"/>
      <protection locked="0"/>
    </xf>
    <xf numFmtId="2" fontId="3" fillId="11" borderId="28" xfId="12" applyNumberFormat="1" applyFill="1" applyBorder="1" applyAlignment="1" applyProtection="1">
      <alignment vertical="center" wrapText="1"/>
      <protection locked="0"/>
    </xf>
    <xf numFmtId="2" fontId="3" fillId="11" borderId="32" xfId="12" applyNumberFormat="1" applyFill="1" applyBorder="1" applyAlignment="1" applyProtection="1">
      <alignment vertical="center" wrapText="1"/>
      <protection locked="0"/>
    </xf>
    <xf numFmtId="2" fontId="15" fillId="12" borderId="48" xfId="12" applyNumberFormat="1" applyFont="1" applyFill="1" applyBorder="1" applyAlignment="1">
      <alignment horizontal="right" wrapText="1"/>
    </xf>
    <xf numFmtId="2" fontId="15" fillId="12" borderId="49" xfId="12" applyNumberFormat="1" applyFont="1" applyFill="1" applyBorder="1" applyAlignment="1">
      <alignment vertical="center"/>
    </xf>
    <xf numFmtId="2" fontId="15" fillId="12" borderId="70" xfId="12" applyNumberFormat="1" applyFont="1" applyFill="1" applyBorder="1" applyAlignment="1">
      <alignment vertical="center"/>
    </xf>
    <xf numFmtId="164" fontId="15" fillId="12" borderId="88" xfId="12" applyNumberFormat="1" applyFont="1" applyFill="1" applyBorder="1" applyAlignment="1">
      <alignment vertical="center"/>
    </xf>
    <xf numFmtId="167" fontId="3" fillId="2" borderId="84" xfId="12" applyNumberFormat="1" applyFill="1" applyBorder="1" applyAlignment="1">
      <alignment horizontal="right" vertical="center"/>
    </xf>
    <xf numFmtId="166" fontId="4" fillId="6" borderId="85" xfId="12" applyNumberFormat="1" applyFont="1" applyFill="1" applyBorder="1" applyAlignment="1">
      <alignment horizontal="left"/>
    </xf>
    <xf numFmtId="167" fontId="3" fillId="2" borderId="85" xfId="12" applyNumberFormat="1" applyFill="1" applyBorder="1" applyAlignment="1">
      <alignment horizontal="right" vertical="center"/>
    </xf>
    <xf numFmtId="167" fontId="3" fillId="2" borderId="86" xfId="12" applyNumberFormat="1" applyFill="1" applyBorder="1" applyAlignment="1">
      <alignment horizontal="right" vertical="center"/>
    </xf>
    <xf numFmtId="167" fontId="3" fillId="2" borderId="87" xfId="12" applyNumberFormat="1" applyFill="1" applyBorder="1" applyAlignment="1">
      <alignment horizontal="right" vertical="center"/>
    </xf>
    <xf numFmtId="164" fontId="15" fillId="12" borderId="51" xfId="12" applyNumberFormat="1" applyFont="1" applyFill="1" applyBorder="1" applyAlignment="1">
      <alignment vertical="center"/>
    </xf>
    <xf numFmtId="0" fontId="4" fillId="6" borderId="0" xfId="12" applyFont="1" applyFill="1" applyAlignment="1">
      <alignment horizontal="left" vertical="center"/>
    </xf>
    <xf numFmtId="167" fontId="3" fillId="2" borderId="88" xfId="12" applyNumberFormat="1" applyFill="1" applyBorder="1" applyAlignment="1">
      <alignment horizontal="right" vertical="center"/>
    </xf>
    <xf numFmtId="0" fontId="4" fillId="10" borderId="90" xfId="12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0" fontId="7" fillId="7" borderId="78" xfId="12" applyFont="1" applyFill="1" applyBorder="1" applyAlignment="1">
      <alignment horizontal="center" vertical="center"/>
    </xf>
    <xf numFmtId="164" fontId="4" fillId="6" borderId="91" xfId="12" applyNumberFormat="1" applyFont="1" applyFill="1" applyBorder="1"/>
    <xf numFmtId="164" fontId="4" fillId="6" borderId="93" xfId="12" applyNumberFormat="1" applyFont="1" applyFill="1" applyBorder="1"/>
    <xf numFmtId="167" fontId="3" fillId="2" borderId="90" xfId="12" applyNumberFormat="1" applyFill="1" applyBorder="1" applyAlignment="1">
      <alignment horizontal="right" vertical="center"/>
    </xf>
    <xf numFmtId="0" fontId="15" fillId="12" borderId="1" xfId="0" applyFont="1" applyFill="1" applyBorder="1" applyAlignment="1">
      <alignment vertical="center"/>
    </xf>
    <xf numFmtId="0" fontId="15" fillId="12" borderId="9" xfId="0" applyFont="1" applyFill="1" applyBorder="1" applyAlignment="1">
      <alignment vertical="center"/>
    </xf>
    <xf numFmtId="2" fontId="4" fillId="12" borderId="9" xfId="0" applyNumberFormat="1" applyFont="1" applyFill="1" applyBorder="1" applyAlignment="1">
      <alignment horizontal="right"/>
    </xf>
    <xf numFmtId="2" fontId="15" fillId="12" borderId="9" xfId="0" applyNumberFormat="1" applyFont="1" applyFill="1" applyBorder="1" applyAlignment="1">
      <alignment horizontal="right"/>
    </xf>
    <xf numFmtId="164" fontId="3" fillId="0" borderId="40" xfId="12" applyNumberFormat="1" applyBorder="1" applyAlignment="1">
      <alignment horizontal="right" wrapText="1"/>
    </xf>
    <xf numFmtId="164" fontId="3" fillId="0" borderId="38" xfId="12" applyNumberFormat="1" applyBorder="1" applyAlignment="1">
      <alignment horizontal="right" wrapText="1"/>
    </xf>
    <xf numFmtId="164" fontId="3" fillId="0" borderId="39" xfId="12" applyNumberFormat="1" applyBorder="1" applyAlignment="1">
      <alignment horizontal="right" wrapText="1"/>
    </xf>
    <xf numFmtId="164" fontId="3" fillId="0" borderId="17" xfId="12" applyNumberFormat="1" applyBorder="1" applyAlignment="1">
      <alignment horizontal="right" vertical="center" wrapText="1"/>
    </xf>
    <xf numFmtId="164" fontId="3" fillId="0" borderId="24" xfId="12" applyNumberFormat="1" applyBorder="1" applyAlignment="1">
      <alignment horizontal="right" vertical="center" wrapText="1"/>
    </xf>
    <xf numFmtId="2" fontId="3" fillId="0" borderId="17" xfId="12" applyNumberFormat="1" applyBorder="1" applyAlignment="1">
      <alignment horizontal="right" vertical="center" wrapText="1"/>
    </xf>
    <xf numFmtId="2" fontId="3" fillId="0" borderId="24" xfId="12" applyNumberFormat="1" applyBorder="1" applyAlignment="1">
      <alignment horizontal="right" vertical="center" wrapText="1"/>
    </xf>
    <xf numFmtId="2" fontId="3" fillId="0" borderId="25" xfId="12" applyNumberFormat="1" applyBorder="1" applyAlignment="1">
      <alignment horizontal="right" vertical="center" wrapText="1"/>
    </xf>
    <xf numFmtId="0" fontId="4" fillId="6" borderId="94" xfId="12" applyFont="1" applyFill="1" applyBorder="1" applyAlignment="1">
      <alignment horizontal="right" vertical="center"/>
    </xf>
    <xf numFmtId="0" fontId="4" fillId="6" borderId="95" xfId="12" applyFont="1" applyFill="1" applyBorder="1" applyAlignment="1">
      <alignment horizontal="right" vertical="center"/>
    </xf>
    <xf numFmtId="0" fontId="4" fillId="7" borderId="96" xfId="12" applyFont="1" applyFill="1" applyBorder="1" applyAlignment="1">
      <alignment horizontal="right" vertical="center"/>
    </xf>
    <xf numFmtId="0" fontId="4" fillId="7" borderId="97" xfId="12" applyFont="1" applyFill="1" applyBorder="1" applyAlignment="1">
      <alignment horizontal="right" vertical="center"/>
    </xf>
    <xf numFmtId="0" fontId="4" fillId="7" borderId="89" xfId="12" applyFont="1" applyFill="1" applyBorder="1" applyAlignment="1">
      <alignment horizontal="right" vertical="center"/>
    </xf>
    <xf numFmtId="0" fontId="4" fillId="7" borderId="3" xfId="12" applyFont="1" applyFill="1" applyBorder="1" applyAlignment="1">
      <alignment horizontal="right" vertical="center"/>
    </xf>
    <xf numFmtId="10" fontId="8" fillId="2" borderId="98" xfId="13" applyNumberFormat="1" applyFont="1" applyFill="1" applyBorder="1" applyAlignment="1" applyProtection="1">
      <alignment vertical="center" wrapText="1"/>
    </xf>
    <xf numFmtId="164" fontId="3" fillId="11" borderId="53" xfId="12" applyNumberFormat="1" applyFill="1" applyBorder="1" applyAlignment="1" applyProtection="1">
      <alignment vertical="center" wrapText="1"/>
      <protection locked="0"/>
    </xf>
    <xf numFmtId="164" fontId="3" fillId="11" borderId="19" xfId="12" applyNumberFormat="1" applyFill="1" applyBorder="1" applyAlignment="1" applyProtection="1">
      <alignment vertical="center" wrapText="1"/>
      <protection locked="0"/>
    </xf>
    <xf numFmtId="164" fontId="3" fillId="11" borderId="54" xfId="12" applyNumberFormat="1" applyFill="1" applyBorder="1" applyAlignment="1" applyProtection="1">
      <alignment vertical="center" wrapText="1"/>
      <protection locked="0"/>
    </xf>
    <xf numFmtId="164" fontId="3" fillId="11" borderId="99" xfId="12" applyNumberFormat="1" applyFill="1" applyBorder="1" applyAlignment="1" applyProtection="1">
      <alignment vertical="center" wrapText="1"/>
      <protection locked="0"/>
    </xf>
    <xf numFmtId="164" fontId="3" fillId="11" borderId="100" xfId="12" applyNumberFormat="1" applyFill="1" applyBorder="1" applyAlignment="1" applyProtection="1">
      <alignment vertical="center" wrapText="1"/>
      <protection locked="0"/>
    </xf>
    <xf numFmtId="164" fontId="3" fillId="11" borderId="92" xfId="12" applyNumberFormat="1" applyFill="1" applyBorder="1" applyAlignment="1" applyProtection="1">
      <alignment vertical="center" wrapText="1"/>
      <protection locked="0"/>
    </xf>
    <xf numFmtId="2" fontId="4" fillId="11" borderId="17" xfId="12" applyNumberFormat="1" applyFont="1" applyFill="1" applyBorder="1" applyAlignment="1" applyProtection="1">
      <alignment vertical="center" wrapText="1"/>
      <protection locked="0"/>
    </xf>
    <xf numFmtId="2" fontId="4" fillId="11" borderId="24" xfId="12" applyNumberFormat="1" applyFont="1" applyFill="1" applyBorder="1" applyAlignment="1" applyProtection="1">
      <alignment vertical="center" wrapText="1"/>
      <protection locked="0"/>
    </xf>
    <xf numFmtId="164" fontId="15" fillId="12" borderId="101" xfId="12" applyNumberFormat="1" applyFont="1" applyFill="1" applyBorder="1" applyAlignment="1">
      <alignment vertical="center"/>
    </xf>
    <xf numFmtId="2" fontId="4" fillId="11" borderId="26" xfId="12" applyNumberFormat="1" applyFont="1" applyFill="1" applyBorder="1" applyAlignment="1" applyProtection="1">
      <alignment vertical="center" wrapText="1"/>
      <protection locked="0"/>
    </xf>
    <xf numFmtId="2" fontId="4" fillId="11" borderId="84" xfId="12" applyNumberFormat="1" applyFont="1" applyFill="1" applyBorder="1" applyAlignment="1" applyProtection="1">
      <alignment vertical="center" wrapText="1"/>
      <protection locked="0"/>
    </xf>
    <xf numFmtId="2" fontId="3" fillId="11" borderId="85" xfId="12" applyNumberFormat="1" applyFill="1" applyBorder="1" applyAlignment="1" applyProtection="1">
      <alignment vertical="center" wrapText="1"/>
      <protection locked="0"/>
    </xf>
    <xf numFmtId="2" fontId="3" fillId="11" borderId="102" xfId="12" applyNumberFormat="1" applyFill="1" applyBorder="1" applyAlignment="1" applyProtection="1">
      <alignment vertical="center" wrapText="1"/>
      <protection locked="0"/>
    </xf>
    <xf numFmtId="2" fontId="4" fillId="6" borderId="85" xfId="12" applyNumberFormat="1" applyFont="1" applyFill="1" applyBorder="1"/>
    <xf numFmtId="167" fontId="3" fillId="0" borderId="40" xfId="12" applyNumberFormat="1" applyBorder="1" applyAlignment="1">
      <alignment horizontal="right" vertical="center"/>
    </xf>
    <xf numFmtId="167" fontId="3" fillId="0" borderId="24" xfId="12" applyNumberFormat="1" applyBorder="1" applyAlignment="1">
      <alignment horizontal="right" vertical="center"/>
    </xf>
    <xf numFmtId="167" fontId="3" fillId="0" borderId="17" xfId="12" applyNumberFormat="1" applyBorder="1" applyAlignment="1">
      <alignment horizontal="right" vertical="center"/>
    </xf>
    <xf numFmtId="167" fontId="3" fillId="0" borderId="26" xfId="12" applyNumberFormat="1" applyBorder="1" applyAlignment="1">
      <alignment horizontal="right" vertical="center"/>
    </xf>
    <xf numFmtId="167" fontId="3" fillId="0" borderId="38" xfId="12" applyNumberFormat="1" applyBorder="1" applyAlignment="1">
      <alignment horizontal="right" vertical="center"/>
    </xf>
    <xf numFmtId="167" fontId="3" fillId="0" borderId="41" xfId="12" applyNumberFormat="1" applyBorder="1" applyAlignment="1">
      <alignment horizontal="right" vertical="center"/>
    </xf>
    <xf numFmtId="167" fontId="3" fillId="0" borderId="42" xfId="12" applyNumberFormat="1" applyBorder="1" applyAlignment="1">
      <alignment horizontal="right" vertical="center"/>
    </xf>
    <xf numFmtId="167" fontId="3" fillId="0" borderId="52" xfId="12" applyNumberFormat="1" applyBorder="1" applyAlignment="1">
      <alignment horizontal="right" vertical="center"/>
    </xf>
    <xf numFmtId="167" fontId="3" fillId="0" borderId="43" xfId="12" applyNumberFormat="1" applyBorder="1" applyAlignment="1">
      <alignment horizontal="right" vertical="center"/>
    </xf>
    <xf numFmtId="164" fontId="3" fillId="0" borderId="21" xfId="12" applyNumberFormat="1" applyBorder="1" applyAlignment="1">
      <alignment horizontal="right" wrapText="1"/>
    </xf>
    <xf numFmtId="164" fontId="3" fillId="0" borderId="28" xfId="12" applyNumberFormat="1" applyBorder="1" applyAlignment="1">
      <alignment horizontal="right" wrapText="1"/>
    </xf>
    <xf numFmtId="164" fontId="3" fillId="0" borderId="29" xfId="12" applyNumberFormat="1" applyBorder="1" applyAlignment="1">
      <alignment horizontal="right" wrapText="1"/>
    </xf>
    <xf numFmtId="0" fontId="3" fillId="0" borderId="103" xfId="12" applyBorder="1" applyAlignment="1">
      <alignment horizontal="left" vertical="center" wrapText="1" indent="3"/>
    </xf>
    <xf numFmtId="0" fontId="3" fillId="6" borderId="78" xfId="12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4" fillId="6" borderId="13" xfId="12" applyFont="1" applyFill="1" applyBorder="1" applyAlignment="1">
      <alignment horizontal="center" vertical="center"/>
    </xf>
    <xf numFmtId="0" fontId="4" fillId="6" borderId="27" xfId="12" applyFont="1" applyFill="1" applyBorder="1" applyAlignment="1">
      <alignment horizontal="center" vertical="center"/>
    </xf>
    <xf numFmtId="0" fontId="4" fillId="10" borderId="21" xfId="12" applyFont="1" applyFill="1" applyBorder="1" applyAlignment="1">
      <alignment horizontal="center" vertical="center"/>
    </xf>
    <xf numFmtId="0" fontId="4" fillId="10" borderId="28" xfId="12" applyFont="1" applyFill="1" applyBorder="1" applyAlignment="1">
      <alignment horizontal="center" vertical="center"/>
    </xf>
    <xf numFmtId="0" fontId="4" fillId="10" borderId="29" xfId="12" applyFont="1" applyFill="1" applyBorder="1" applyAlignment="1">
      <alignment horizontal="center" vertical="center"/>
    </xf>
    <xf numFmtId="0" fontId="4" fillId="6" borderId="30" xfId="12" applyFont="1" applyFill="1" applyBorder="1" applyAlignment="1">
      <alignment horizontal="center" vertical="center"/>
    </xf>
    <xf numFmtId="0" fontId="4" fillId="6" borderId="31" xfId="12" applyFont="1" applyFill="1" applyBorder="1" applyAlignment="1">
      <alignment horizontal="center" vertical="center"/>
    </xf>
    <xf numFmtId="0" fontId="13" fillId="6" borderId="46" xfId="12" applyFont="1" applyFill="1" applyBorder="1" applyAlignment="1">
      <alignment horizontal="center"/>
    </xf>
    <xf numFmtId="0" fontId="13" fillId="6" borderId="47" xfId="12" applyFont="1" applyFill="1" applyBorder="1" applyAlignment="1">
      <alignment horizontal="center"/>
    </xf>
    <xf numFmtId="0" fontId="13" fillId="10" borderId="17" xfId="12" applyFont="1" applyFill="1" applyBorder="1" applyAlignment="1">
      <alignment horizontal="center"/>
    </xf>
    <xf numFmtId="0" fontId="13" fillId="10" borderId="24" xfId="12" applyFont="1" applyFill="1" applyBorder="1" applyAlignment="1">
      <alignment horizontal="center"/>
    </xf>
    <xf numFmtId="0" fontId="13" fillId="10" borderId="25" xfId="12" applyFont="1" applyFill="1" applyBorder="1" applyAlignment="1">
      <alignment horizontal="center"/>
    </xf>
    <xf numFmtId="0" fontId="13" fillId="6" borderId="22" xfId="12" applyFont="1" applyFill="1" applyBorder="1" applyAlignment="1">
      <alignment horizontal="center"/>
    </xf>
    <xf numFmtId="0" fontId="13" fillId="6" borderId="23" xfId="12" applyFont="1" applyFill="1" applyBorder="1" applyAlignment="1">
      <alignment horizontal="center"/>
    </xf>
    <xf numFmtId="0" fontId="13" fillId="10" borderId="4" xfId="12" applyFont="1" applyFill="1" applyBorder="1" applyAlignment="1">
      <alignment horizontal="center"/>
    </xf>
    <xf numFmtId="0" fontId="13" fillId="10" borderId="2" xfId="12" applyFont="1" applyFill="1" applyBorder="1" applyAlignment="1">
      <alignment horizontal="center"/>
    </xf>
    <xf numFmtId="0" fontId="13" fillId="10" borderId="3" xfId="12" applyFont="1" applyFill="1" applyBorder="1" applyAlignment="1">
      <alignment horizontal="center"/>
    </xf>
    <xf numFmtId="0" fontId="7" fillId="7" borderId="1" xfId="12" applyFont="1" applyFill="1" applyBorder="1" applyAlignment="1" applyProtection="1">
      <alignment horizontal="center" vertical="center"/>
      <protection locked="0"/>
    </xf>
    <xf numFmtId="0" fontId="7" fillId="7" borderId="9" xfId="12" applyFont="1" applyFill="1" applyBorder="1" applyAlignment="1" applyProtection="1">
      <alignment horizontal="center" vertical="center"/>
      <protection locked="0"/>
    </xf>
    <xf numFmtId="0" fontId="7" fillId="7" borderId="10" xfId="12" applyFont="1" applyFill="1" applyBorder="1" applyAlignment="1" applyProtection="1">
      <alignment horizontal="center" vertical="center"/>
      <protection locked="0"/>
    </xf>
  </cellXfs>
  <cellStyles count="1034">
    <cellStyle name=" 1" xfId="16" xr:uid="{00000000-0005-0000-0000-000000000000}"/>
    <cellStyle name=" 1 2" xfId="17" xr:uid="{00000000-0005-0000-0000-000001000000}"/>
    <cellStyle name=" 1 2 2" xfId="18" xr:uid="{00000000-0005-0000-0000-000002000000}"/>
    <cellStyle name=" 1 2 3" xfId="19" xr:uid="{00000000-0005-0000-0000-000003000000}"/>
    <cellStyle name=" 1 3" xfId="20" xr:uid="{00000000-0005-0000-0000-000004000000}"/>
    <cellStyle name=" 1 3 2" xfId="21" xr:uid="{00000000-0005-0000-0000-000005000000}"/>
    <cellStyle name=" 1 4" xfId="22" xr:uid="{00000000-0005-0000-0000-000006000000}"/>
    <cellStyle name=" 1_29(d) - Gas extensions -tariffs" xfId="23" xr:uid="{00000000-0005-0000-0000-000007000000}"/>
    <cellStyle name=" Writer Import]_x000d__x000a_Display Dialog=No_x000d__x000a__x000d__x000a_[Horizontal Arrange]_x000d__x000a_Dimensions Interlocking=Yes_x000d__x000a_Sum Hierarchy=Yes_x000d__x000a_Generate" xfId="24" xr:uid="{00000000-0005-0000-0000-000008000000}"/>
    <cellStyle name="_3GIS model v2.77_Distribution Business_Retail Fin Perform " xfId="25" xr:uid="{00000000-0005-0000-0000-000009000000}"/>
    <cellStyle name="_3GIS model v2.77_Fleet Overhead Costs 2_Retail Fin Perform " xfId="26" xr:uid="{00000000-0005-0000-0000-00000A000000}"/>
    <cellStyle name="_3GIS model v2.77_Fleet Overhead Costs_Retail Fin Perform " xfId="27" xr:uid="{00000000-0005-0000-0000-00000B000000}"/>
    <cellStyle name="_3GIS model v2.77_Forecast 2_Retail Fin Perform " xfId="28" xr:uid="{00000000-0005-0000-0000-00000C000000}"/>
    <cellStyle name="_3GIS model v2.77_Forecast_Retail Fin Perform " xfId="29" xr:uid="{00000000-0005-0000-0000-00000D000000}"/>
    <cellStyle name="_3GIS model v2.77_Funding &amp; Cashflow_1_Retail Fin Perform " xfId="30" xr:uid="{00000000-0005-0000-0000-00000E000000}"/>
    <cellStyle name="_3GIS model v2.77_Funding &amp; Cashflow_Retail Fin Perform " xfId="31" xr:uid="{00000000-0005-0000-0000-00000F000000}"/>
    <cellStyle name="_3GIS model v2.77_Group P&amp;L_1_Retail Fin Perform " xfId="32" xr:uid="{00000000-0005-0000-0000-000010000000}"/>
    <cellStyle name="_3GIS model v2.77_Group P&amp;L_Retail Fin Perform " xfId="33" xr:uid="{00000000-0005-0000-0000-000011000000}"/>
    <cellStyle name="_3GIS model v2.77_Opening  Detailed BS_Retail Fin Perform " xfId="34" xr:uid="{00000000-0005-0000-0000-000012000000}"/>
    <cellStyle name="_3GIS model v2.77_OUTPUT DB_Retail Fin Perform " xfId="35" xr:uid="{00000000-0005-0000-0000-000013000000}"/>
    <cellStyle name="_3GIS model v2.77_OUTPUT EB_Retail Fin Perform " xfId="36" xr:uid="{00000000-0005-0000-0000-000014000000}"/>
    <cellStyle name="_3GIS model v2.77_Report_Retail Fin Perform " xfId="37" xr:uid="{00000000-0005-0000-0000-000015000000}"/>
    <cellStyle name="_3GIS model v2.77_Retail Fin Perform " xfId="38" xr:uid="{00000000-0005-0000-0000-000016000000}"/>
    <cellStyle name="_3GIS model v2.77_Sheet2 2_Retail Fin Perform " xfId="39" xr:uid="{00000000-0005-0000-0000-000017000000}"/>
    <cellStyle name="_3GIS model v2.77_Sheet2_Retail Fin Perform " xfId="40" xr:uid="{00000000-0005-0000-0000-000018000000}"/>
    <cellStyle name="_Capex" xfId="41" xr:uid="{00000000-0005-0000-0000-000019000000}"/>
    <cellStyle name="_Capex 2" xfId="42" xr:uid="{00000000-0005-0000-0000-00001A000000}"/>
    <cellStyle name="_Capex_29(d) - Gas extensions -tariffs" xfId="43" xr:uid="{00000000-0005-0000-0000-00001B000000}"/>
    <cellStyle name="_UED AMP 2009-14 Final 250309 Less PU" xfId="44" xr:uid="{00000000-0005-0000-0000-00001C000000}"/>
    <cellStyle name="_UED AMP 2009-14 Final 250309 Less PU_1011 monthly" xfId="45" xr:uid="{00000000-0005-0000-0000-00001D000000}"/>
    <cellStyle name="20% - Accent1 2" xfId="46" xr:uid="{00000000-0005-0000-0000-00001E000000}"/>
    <cellStyle name="20% - Accent1 3" xfId="47" xr:uid="{00000000-0005-0000-0000-00001F000000}"/>
    <cellStyle name="20% - Accent1 3 2" xfId="48" xr:uid="{00000000-0005-0000-0000-000020000000}"/>
    <cellStyle name="20% - Accent1 4" xfId="49" xr:uid="{00000000-0005-0000-0000-000021000000}"/>
    <cellStyle name="20% - Accent2 2" xfId="50" xr:uid="{00000000-0005-0000-0000-000022000000}"/>
    <cellStyle name="20% - Accent2 3" xfId="51" xr:uid="{00000000-0005-0000-0000-000023000000}"/>
    <cellStyle name="20% - Accent3 2" xfId="52" xr:uid="{00000000-0005-0000-0000-000024000000}"/>
    <cellStyle name="20% - Accent3 3" xfId="53" xr:uid="{00000000-0005-0000-0000-000025000000}"/>
    <cellStyle name="20% - Accent4 2" xfId="54" xr:uid="{00000000-0005-0000-0000-000026000000}"/>
    <cellStyle name="20% - Accent4 3" xfId="55" xr:uid="{00000000-0005-0000-0000-000027000000}"/>
    <cellStyle name="20% - Accent5 2" xfId="56" xr:uid="{00000000-0005-0000-0000-000028000000}"/>
    <cellStyle name="20% - Accent5 3" xfId="57" xr:uid="{00000000-0005-0000-0000-000029000000}"/>
    <cellStyle name="20% - Accent6 2" xfId="58" xr:uid="{00000000-0005-0000-0000-00002A000000}"/>
    <cellStyle name="40% - Accent1 2" xfId="59" xr:uid="{00000000-0005-0000-0000-00002B000000}"/>
    <cellStyle name="40% - Accent1 3" xfId="60" xr:uid="{00000000-0005-0000-0000-00002C000000}"/>
    <cellStyle name="40% - Accent1 3 2" xfId="61" xr:uid="{00000000-0005-0000-0000-00002D000000}"/>
    <cellStyle name="40% - Accent1 4" xfId="62" xr:uid="{00000000-0005-0000-0000-00002E000000}"/>
    <cellStyle name="40% - Accent2 2" xfId="63" xr:uid="{00000000-0005-0000-0000-00002F000000}"/>
    <cellStyle name="40% - Accent2 3" xfId="64" xr:uid="{00000000-0005-0000-0000-000030000000}"/>
    <cellStyle name="40% - Accent3 2" xfId="65" xr:uid="{00000000-0005-0000-0000-000031000000}"/>
    <cellStyle name="40% - Accent3 3" xfId="66" xr:uid="{00000000-0005-0000-0000-000032000000}"/>
    <cellStyle name="40% - Accent4 2" xfId="67" xr:uid="{00000000-0005-0000-0000-000033000000}"/>
    <cellStyle name="40% - Accent4 3" xfId="68" xr:uid="{00000000-0005-0000-0000-000034000000}"/>
    <cellStyle name="40% - Accent5 2" xfId="69" xr:uid="{00000000-0005-0000-0000-000035000000}"/>
    <cellStyle name="40% - Accent5 3" xfId="70" xr:uid="{00000000-0005-0000-0000-000036000000}"/>
    <cellStyle name="40% - Accent6 2" xfId="71" xr:uid="{00000000-0005-0000-0000-000037000000}"/>
    <cellStyle name="40% - Accent6 3" xfId="72" xr:uid="{00000000-0005-0000-0000-000038000000}"/>
    <cellStyle name="60% - Accent1 2" xfId="73" xr:uid="{00000000-0005-0000-0000-000039000000}"/>
    <cellStyle name="60% - Accent1 3" xfId="74" xr:uid="{00000000-0005-0000-0000-00003A000000}"/>
    <cellStyle name="60% - Accent2 2" xfId="75" xr:uid="{00000000-0005-0000-0000-00003B000000}"/>
    <cellStyle name="60% - Accent2 3" xfId="76" xr:uid="{00000000-0005-0000-0000-00003C000000}"/>
    <cellStyle name="60% - Accent3 2" xfId="77" xr:uid="{00000000-0005-0000-0000-00003D000000}"/>
    <cellStyle name="60% - Accent3 3" xfId="78" xr:uid="{00000000-0005-0000-0000-00003E000000}"/>
    <cellStyle name="60% - Accent4 2" xfId="79" xr:uid="{00000000-0005-0000-0000-00003F000000}"/>
    <cellStyle name="60% - Accent4 3" xfId="80" xr:uid="{00000000-0005-0000-0000-000040000000}"/>
    <cellStyle name="60% - Accent5 2" xfId="81" xr:uid="{00000000-0005-0000-0000-000041000000}"/>
    <cellStyle name="60% - Accent5 3" xfId="82" xr:uid="{00000000-0005-0000-0000-000042000000}"/>
    <cellStyle name="60% - Accent6 2" xfId="83" xr:uid="{00000000-0005-0000-0000-000043000000}"/>
    <cellStyle name="60% - Accent6 3" xfId="84" xr:uid="{00000000-0005-0000-0000-000044000000}"/>
    <cellStyle name="Accent1 - 20%" xfId="85" xr:uid="{00000000-0005-0000-0000-000045000000}"/>
    <cellStyle name="Accent1 - 40%" xfId="86" xr:uid="{00000000-0005-0000-0000-000046000000}"/>
    <cellStyle name="Accent1 - 60%" xfId="87" xr:uid="{00000000-0005-0000-0000-000047000000}"/>
    <cellStyle name="Accent1 2" xfId="88" xr:uid="{00000000-0005-0000-0000-000048000000}"/>
    <cellStyle name="Accent1 3" xfId="89" xr:uid="{00000000-0005-0000-0000-000049000000}"/>
    <cellStyle name="Accent1 4" xfId="90" xr:uid="{00000000-0005-0000-0000-00004A000000}"/>
    <cellStyle name="Accent2 - 20%" xfId="91" xr:uid="{00000000-0005-0000-0000-00004B000000}"/>
    <cellStyle name="Accent2 - 40%" xfId="92" xr:uid="{00000000-0005-0000-0000-00004C000000}"/>
    <cellStyle name="Accent2 - 60%" xfId="93" xr:uid="{00000000-0005-0000-0000-00004D000000}"/>
    <cellStyle name="Accent2 2" xfId="94" xr:uid="{00000000-0005-0000-0000-00004E000000}"/>
    <cellStyle name="Accent3 - 20%" xfId="95" xr:uid="{00000000-0005-0000-0000-00004F000000}"/>
    <cellStyle name="Accent3 - 40%" xfId="96" xr:uid="{00000000-0005-0000-0000-000050000000}"/>
    <cellStyle name="Accent3 - 60%" xfId="97" xr:uid="{00000000-0005-0000-0000-000051000000}"/>
    <cellStyle name="Accent3 2" xfId="98" xr:uid="{00000000-0005-0000-0000-000052000000}"/>
    <cellStyle name="Accent4 - 20%" xfId="99" xr:uid="{00000000-0005-0000-0000-000053000000}"/>
    <cellStyle name="Accent4 - 40%" xfId="100" xr:uid="{00000000-0005-0000-0000-000054000000}"/>
    <cellStyle name="Accent4 - 60%" xfId="101" xr:uid="{00000000-0005-0000-0000-000055000000}"/>
    <cellStyle name="Accent4 2" xfId="102" xr:uid="{00000000-0005-0000-0000-000056000000}"/>
    <cellStyle name="Accent4 3" xfId="103" xr:uid="{00000000-0005-0000-0000-000057000000}"/>
    <cellStyle name="Accent4 4" xfId="104" xr:uid="{00000000-0005-0000-0000-000058000000}"/>
    <cellStyle name="Accent5 - 20%" xfId="105" xr:uid="{00000000-0005-0000-0000-000059000000}"/>
    <cellStyle name="Accent5 - 40%" xfId="106" xr:uid="{00000000-0005-0000-0000-00005A000000}"/>
    <cellStyle name="Accent5 - 60%" xfId="107" xr:uid="{00000000-0005-0000-0000-00005B000000}"/>
    <cellStyle name="Accent5 2" xfId="108" xr:uid="{00000000-0005-0000-0000-00005C000000}"/>
    <cellStyle name="Accent6 - 20%" xfId="109" xr:uid="{00000000-0005-0000-0000-00005D000000}"/>
    <cellStyle name="Accent6 - 40%" xfId="110" xr:uid="{00000000-0005-0000-0000-00005E000000}"/>
    <cellStyle name="Accent6 - 60%" xfId="111" xr:uid="{00000000-0005-0000-0000-00005F000000}"/>
    <cellStyle name="Accent6 2" xfId="112" xr:uid="{00000000-0005-0000-0000-000060000000}"/>
    <cellStyle name="Agara" xfId="113" xr:uid="{00000000-0005-0000-0000-000061000000}"/>
    <cellStyle name="Assumptions Right Number" xfId="1002" xr:uid="{00000000-0005-0000-0000-000062000000}"/>
    <cellStyle name="Assumptions Right Percentage" xfId="1003" xr:uid="{00000000-0005-0000-0000-000063000000}"/>
    <cellStyle name="AussieDate" xfId="114" xr:uid="{00000000-0005-0000-0000-000064000000}"/>
    <cellStyle name="AussieDate 2" xfId="115" xr:uid="{00000000-0005-0000-0000-000065000000}"/>
    <cellStyle name="B79812_.wvu.PrintTitlest" xfId="116" xr:uid="{00000000-0005-0000-0000-000066000000}"/>
    <cellStyle name="Bad 2" xfId="117" xr:uid="{00000000-0005-0000-0000-000067000000}"/>
    <cellStyle name="Bad 2 2" xfId="118" xr:uid="{00000000-0005-0000-0000-000068000000}"/>
    <cellStyle name="Black" xfId="119" xr:uid="{00000000-0005-0000-0000-000069000000}"/>
    <cellStyle name="Black 2" xfId="120" xr:uid="{00000000-0005-0000-0000-00006A000000}"/>
    <cellStyle name="Blockout" xfId="121" xr:uid="{00000000-0005-0000-0000-00006B000000}"/>
    <cellStyle name="Blockout 2" xfId="122" xr:uid="{00000000-0005-0000-0000-00006C000000}"/>
    <cellStyle name="Blockout 2 2" xfId="123" xr:uid="{00000000-0005-0000-0000-00006D000000}"/>
    <cellStyle name="Blockout 3" xfId="124" xr:uid="{00000000-0005-0000-0000-00006E000000}"/>
    <cellStyle name="Blockout 3 2" xfId="125" xr:uid="{00000000-0005-0000-0000-00006F000000}"/>
    <cellStyle name="Blockout 4" xfId="126" xr:uid="{00000000-0005-0000-0000-000070000000}"/>
    <cellStyle name="Blue" xfId="127" xr:uid="{00000000-0005-0000-0000-000071000000}"/>
    <cellStyle name="Blue 2" xfId="128" xr:uid="{00000000-0005-0000-0000-000072000000}"/>
    <cellStyle name="Brand Default" xfId="129" xr:uid="{00000000-0005-0000-0000-000073000000}"/>
    <cellStyle name="Brand Default 2" xfId="130" xr:uid="{00000000-0005-0000-0000-000074000000}"/>
    <cellStyle name="Brand Subtitle with Underline" xfId="131" xr:uid="{00000000-0005-0000-0000-000075000000}"/>
    <cellStyle name="Brand Subtitle with Underline 2" xfId="132" xr:uid="{00000000-0005-0000-0000-000076000000}"/>
    <cellStyle name="Brand Title" xfId="133" xr:uid="{00000000-0005-0000-0000-000077000000}"/>
    <cellStyle name="Brand Title 2" xfId="134" xr:uid="{00000000-0005-0000-0000-000078000000}"/>
    <cellStyle name="Calcs_Divider" xfId="1004" xr:uid="{00000000-0005-0000-0000-000079000000}"/>
    <cellStyle name="Calculation 2" xfId="135" xr:uid="{00000000-0005-0000-0000-00007A000000}"/>
    <cellStyle name="Calculation 2 2" xfId="136" xr:uid="{00000000-0005-0000-0000-00007B000000}"/>
    <cellStyle name="Calculation 2 3" xfId="137" xr:uid="{00000000-0005-0000-0000-00007C000000}"/>
    <cellStyle name="Calculation 3" xfId="138" xr:uid="{00000000-0005-0000-0000-00007D000000}"/>
    <cellStyle name="Check" xfId="1005" xr:uid="{00000000-0005-0000-0000-00007E000000}"/>
    <cellStyle name="Check Cell 2" xfId="139" xr:uid="{00000000-0005-0000-0000-00007F000000}"/>
    <cellStyle name="Check Cell 2 2 2 2" xfId="140" xr:uid="{00000000-0005-0000-0000-000080000000}"/>
    <cellStyle name="Column_Heading_1" xfId="1006" xr:uid="{00000000-0005-0000-0000-000081000000}"/>
    <cellStyle name="Comma [0]7Z_87C" xfId="141" xr:uid="{00000000-0005-0000-0000-000082000000}"/>
    <cellStyle name="Comma 0" xfId="142" xr:uid="{00000000-0005-0000-0000-000083000000}"/>
    <cellStyle name="Comma 0 2" xfId="143" xr:uid="{00000000-0005-0000-0000-000084000000}"/>
    <cellStyle name="Comma 1" xfId="144" xr:uid="{00000000-0005-0000-0000-000085000000}"/>
    <cellStyle name="Comma 1 2" xfId="145" xr:uid="{00000000-0005-0000-0000-000086000000}"/>
    <cellStyle name="Comma 1 3" xfId="146" xr:uid="{00000000-0005-0000-0000-000087000000}"/>
    <cellStyle name="Comma 10" xfId="147" xr:uid="{00000000-0005-0000-0000-000088000000}"/>
    <cellStyle name="Comma 10 2" xfId="148" xr:uid="{00000000-0005-0000-0000-000089000000}"/>
    <cellStyle name="Comma 11" xfId="149" xr:uid="{00000000-0005-0000-0000-00008A000000}"/>
    <cellStyle name="Comma 11 2" xfId="150" xr:uid="{00000000-0005-0000-0000-00008B000000}"/>
    <cellStyle name="Comma 12" xfId="151" xr:uid="{00000000-0005-0000-0000-00008C000000}"/>
    <cellStyle name="Comma 13" xfId="152" xr:uid="{00000000-0005-0000-0000-00008D000000}"/>
    <cellStyle name="Comma 14" xfId="153" xr:uid="{00000000-0005-0000-0000-00008E000000}"/>
    <cellStyle name="Comma 15" xfId="154" xr:uid="{00000000-0005-0000-0000-00008F000000}"/>
    <cellStyle name="Comma 16" xfId="155" xr:uid="{00000000-0005-0000-0000-000090000000}"/>
    <cellStyle name="Comma 17" xfId="156" xr:uid="{00000000-0005-0000-0000-000091000000}"/>
    <cellStyle name="Comma 18" xfId="157" xr:uid="{00000000-0005-0000-0000-000092000000}"/>
    <cellStyle name="Comma 19" xfId="158" xr:uid="{00000000-0005-0000-0000-000093000000}"/>
    <cellStyle name="Comma 2" xfId="159" xr:uid="{00000000-0005-0000-0000-000094000000}"/>
    <cellStyle name="Comma 2 2" xfId="160" xr:uid="{00000000-0005-0000-0000-000095000000}"/>
    <cellStyle name="Comma 2 2 2" xfId="8" xr:uid="{00000000-0005-0000-0000-000096000000}"/>
    <cellStyle name="Comma 2 2 2 2" xfId="161" xr:uid="{00000000-0005-0000-0000-000097000000}"/>
    <cellStyle name="Comma 2 2 3" xfId="162" xr:uid="{00000000-0005-0000-0000-000098000000}"/>
    <cellStyle name="Comma 2 2 3 2" xfId="163" xr:uid="{00000000-0005-0000-0000-000099000000}"/>
    <cellStyle name="Comma 2 2 4" xfId="164" xr:uid="{00000000-0005-0000-0000-00009A000000}"/>
    <cellStyle name="Comma 2 3" xfId="165" xr:uid="{00000000-0005-0000-0000-00009B000000}"/>
    <cellStyle name="Comma 2 3 2" xfId="9" xr:uid="{00000000-0005-0000-0000-00009C000000}"/>
    <cellStyle name="Comma 2 3 2 2" xfId="166" xr:uid="{00000000-0005-0000-0000-00009D000000}"/>
    <cellStyle name="Comma 2 3 3" xfId="167" xr:uid="{00000000-0005-0000-0000-00009E000000}"/>
    <cellStyle name="Comma 2 4" xfId="168" xr:uid="{00000000-0005-0000-0000-00009F000000}"/>
    <cellStyle name="Comma 2 4 2" xfId="169" xr:uid="{00000000-0005-0000-0000-0000A0000000}"/>
    <cellStyle name="Comma 2 5" xfId="170" xr:uid="{00000000-0005-0000-0000-0000A1000000}"/>
    <cellStyle name="Comma 2 5 2" xfId="171" xr:uid="{00000000-0005-0000-0000-0000A2000000}"/>
    <cellStyle name="Comma 2 6" xfId="172" xr:uid="{00000000-0005-0000-0000-0000A3000000}"/>
    <cellStyle name="Comma 2 6 2" xfId="173" xr:uid="{00000000-0005-0000-0000-0000A4000000}"/>
    <cellStyle name="Comma 2 7" xfId="174" xr:uid="{00000000-0005-0000-0000-0000A5000000}"/>
    <cellStyle name="Comma 2 8" xfId="175" xr:uid="{00000000-0005-0000-0000-0000A6000000}"/>
    <cellStyle name="Comma 3" xfId="11" xr:uid="{00000000-0005-0000-0000-0000A7000000}"/>
    <cellStyle name="Comma 3 2" xfId="176" xr:uid="{00000000-0005-0000-0000-0000A8000000}"/>
    <cellStyle name="Comma 3 2 2" xfId="177" xr:uid="{00000000-0005-0000-0000-0000A9000000}"/>
    <cellStyle name="Comma 3 3" xfId="178" xr:uid="{00000000-0005-0000-0000-0000AA000000}"/>
    <cellStyle name="Comma 3 3 2" xfId="179" xr:uid="{00000000-0005-0000-0000-0000AB000000}"/>
    <cellStyle name="Comma 3 3 2 2" xfId="180" xr:uid="{00000000-0005-0000-0000-0000AC000000}"/>
    <cellStyle name="Comma 3 3 3" xfId="181" xr:uid="{00000000-0005-0000-0000-0000AD000000}"/>
    <cellStyle name="Comma 3 3 4" xfId="182" xr:uid="{00000000-0005-0000-0000-0000AE000000}"/>
    <cellStyle name="Comma 3 4" xfId="183" xr:uid="{00000000-0005-0000-0000-0000AF000000}"/>
    <cellStyle name="Comma 3 4 2" xfId="184" xr:uid="{00000000-0005-0000-0000-0000B0000000}"/>
    <cellStyle name="Comma 3 5" xfId="185" xr:uid="{00000000-0005-0000-0000-0000B1000000}"/>
    <cellStyle name="Comma 3 6" xfId="186" xr:uid="{00000000-0005-0000-0000-0000B2000000}"/>
    <cellStyle name="Comma 3 6 2" xfId="187" xr:uid="{00000000-0005-0000-0000-0000B3000000}"/>
    <cellStyle name="Comma 3 7" xfId="188" xr:uid="{00000000-0005-0000-0000-0000B4000000}"/>
    <cellStyle name="Comma 4" xfId="189" xr:uid="{00000000-0005-0000-0000-0000B5000000}"/>
    <cellStyle name="Comma 4 2" xfId="190" xr:uid="{00000000-0005-0000-0000-0000B6000000}"/>
    <cellStyle name="Comma 4 2 2" xfId="191" xr:uid="{00000000-0005-0000-0000-0000B7000000}"/>
    <cellStyle name="Comma 4 3" xfId="1007" xr:uid="{00000000-0005-0000-0000-0000B8000000}"/>
    <cellStyle name="Comma 5" xfId="192" xr:uid="{00000000-0005-0000-0000-0000B9000000}"/>
    <cellStyle name="Comma 5 2" xfId="193" xr:uid="{00000000-0005-0000-0000-0000BA000000}"/>
    <cellStyle name="Comma 6" xfId="194" xr:uid="{00000000-0005-0000-0000-0000BB000000}"/>
    <cellStyle name="Comma 6 2" xfId="195" xr:uid="{00000000-0005-0000-0000-0000BC000000}"/>
    <cellStyle name="Comma 7" xfId="196" xr:uid="{00000000-0005-0000-0000-0000BD000000}"/>
    <cellStyle name="Comma 7 2" xfId="197" xr:uid="{00000000-0005-0000-0000-0000BE000000}"/>
    <cellStyle name="Comma 8" xfId="198" xr:uid="{00000000-0005-0000-0000-0000BF000000}"/>
    <cellStyle name="Comma 8 2" xfId="199" xr:uid="{00000000-0005-0000-0000-0000C0000000}"/>
    <cellStyle name="Comma 9" xfId="200" xr:uid="{00000000-0005-0000-0000-0000C1000000}"/>
    <cellStyle name="Comma 9 2" xfId="201" xr:uid="{00000000-0005-0000-0000-0000C2000000}"/>
    <cellStyle name="Comma 9 2 2" xfId="202" xr:uid="{00000000-0005-0000-0000-0000C3000000}"/>
    <cellStyle name="Comma 9 3" xfId="203" xr:uid="{00000000-0005-0000-0000-0000C4000000}"/>
    <cellStyle name="Comma 9 3 2" xfId="204" xr:uid="{00000000-0005-0000-0000-0000C5000000}"/>
    <cellStyle name="Comma 9 4" xfId="205" xr:uid="{00000000-0005-0000-0000-0000C6000000}"/>
    <cellStyle name="Comma0" xfId="206" xr:uid="{00000000-0005-0000-0000-0000C7000000}"/>
    <cellStyle name="Comma0 2" xfId="207" xr:uid="{00000000-0005-0000-0000-0000C8000000}"/>
    <cellStyle name="Currency 11" xfId="208" xr:uid="{00000000-0005-0000-0000-0000C9000000}"/>
    <cellStyle name="Currency 11 2" xfId="209" xr:uid="{00000000-0005-0000-0000-0000CA000000}"/>
    <cellStyle name="Currency 11 2 2" xfId="210" xr:uid="{00000000-0005-0000-0000-0000CB000000}"/>
    <cellStyle name="Currency 11 3" xfId="211" xr:uid="{00000000-0005-0000-0000-0000CC000000}"/>
    <cellStyle name="Currency 2" xfId="212" xr:uid="{00000000-0005-0000-0000-0000CD000000}"/>
    <cellStyle name="Currency 2 2" xfId="213" xr:uid="{00000000-0005-0000-0000-0000CE000000}"/>
    <cellStyle name="Currency 2 2 2" xfId="214" xr:uid="{00000000-0005-0000-0000-0000CF000000}"/>
    <cellStyle name="Currency 2 3" xfId="215" xr:uid="{00000000-0005-0000-0000-0000D0000000}"/>
    <cellStyle name="Currency 2 3 2" xfId="216" xr:uid="{00000000-0005-0000-0000-0000D1000000}"/>
    <cellStyle name="Currency 2 4" xfId="217" xr:uid="{00000000-0005-0000-0000-0000D2000000}"/>
    <cellStyle name="Currency 3" xfId="218" xr:uid="{00000000-0005-0000-0000-0000D3000000}"/>
    <cellStyle name="Currency 3 2" xfId="219" xr:uid="{00000000-0005-0000-0000-0000D4000000}"/>
    <cellStyle name="Currency 3 2 2" xfId="220" xr:uid="{00000000-0005-0000-0000-0000D5000000}"/>
    <cellStyle name="Currency 3 3" xfId="221" xr:uid="{00000000-0005-0000-0000-0000D6000000}"/>
    <cellStyle name="Currency 3 4" xfId="222" xr:uid="{00000000-0005-0000-0000-0000D7000000}"/>
    <cellStyle name="Currency 4" xfId="223" xr:uid="{00000000-0005-0000-0000-0000D8000000}"/>
    <cellStyle name="Currency 4 2" xfId="224" xr:uid="{00000000-0005-0000-0000-0000D9000000}"/>
    <cellStyle name="Currency 4 2 2" xfId="225" xr:uid="{00000000-0005-0000-0000-0000DA000000}"/>
    <cellStyle name="Currency 4 3" xfId="226" xr:uid="{00000000-0005-0000-0000-0000DB000000}"/>
    <cellStyle name="Currency 5" xfId="227" xr:uid="{00000000-0005-0000-0000-0000DC000000}"/>
    <cellStyle name="Currency 5 2" xfId="228" xr:uid="{00000000-0005-0000-0000-0000DD000000}"/>
    <cellStyle name="Currency 6" xfId="229" xr:uid="{00000000-0005-0000-0000-0000DE000000}"/>
    <cellStyle name="Currency 6 2" xfId="230" xr:uid="{00000000-0005-0000-0000-0000DF000000}"/>
    <cellStyle name="Currency 6 2 2" xfId="231" xr:uid="{00000000-0005-0000-0000-0000E0000000}"/>
    <cellStyle name="Currency 6 3" xfId="232" xr:uid="{00000000-0005-0000-0000-0000E1000000}"/>
    <cellStyle name="Currency 6 3 2" xfId="233" xr:uid="{00000000-0005-0000-0000-0000E2000000}"/>
    <cellStyle name="Currency 6 4" xfId="234" xr:uid="{00000000-0005-0000-0000-0000E3000000}"/>
    <cellStyle name="Currency 7" xfId="235" xr:uid="{00000000-0005-0000-0000-0000E4000000}"/>
    <cellStyle name="Currency 7 2" xfId="236" xr:uid="{00000000-0005-0000-0000-0000E5000000}"/>
    <cellStyle name="Currency 8" xfId="237" xr:uid="{00000000-0005-0000-0000-0000E6000000}"/>
    <cellStyle name="Currency 9" xfId="238" xr:uid="{00000000-0005-0000-0000-0000E7000000}"/>
    <cellStyle name="D4_B8B1_005004B79812_.wvu.PrintTitlest" xfId="239" xr:uid="{00000000-0005-0000-0000-0000E8000000}"/>
    <cellStyle name="Date" xfId="240" xr:uid="{00000000-0005-0000-0000-0000E9000000}"/>
    <cellStyle name="Date 2" xfId="241" xr:uid="{00000000-0005-0000-0000-0000EA000000}"/>
    <cellStyle name="dms_1" xfId="1033" xr:uid="{E9666E38-33C8-4FCE-A9C6-D0E28DFDC4E4}"/>
    <cellStyle name="Dollars" xfId="242" xr:uid="{00000000-0005-0000-0000-0000EC000000}"/>
    <cellStyle name="Dollars 2" xfId="243" xr:uid="{00000000-0005-0000-0000-0000ED000000}"/>
    <cellStyle name="Emphasis 1" xfId="244" xr:uid="{00000000-0005-0000-0000-0000EE000000}"/>
    <cellStyle name="Emphasis 2" xfId="245" xr:uid="{00000000-0005-0000-0000-0000EF000000}"/>
    <cellStyle name="Emphasis 3" xfId="246" xr:uid="{00000000-0005-0000-0000-0000F0000000}"/>
    <cellStyle name="Empty_Cell" xfId="1008" xr:uid="{00000000-0005-0000-0000-0000F1000000}"/>
    <cellStyle name="Euro" xfId="247" xr:uid="{00000000-0005-0000-0000-0000F2000000}"/>
    <cellStyle name="Euro 2" xfId="248" xr:uid="{00000000-0005-0000-0000-0000F3000000}"/>
    <cellStyle name="Explanatory Text 2" xfId="249" xr:uid="{00000000-0005-0000-0000-0000F4000000}"/>
    <cellStyle name="Fixed" xfId="250" xr:uid="{00000000-0005-0000-0000-0000F5000000}"/>
    <cellStyle name="Fixed 2" xfId="251" xr:uid="{00000000-0005-0000-0000-0000F6000000}"/>
    <cellStyle name="Gilsans" xfId="252" xr:uid="{00000000-0005-0000-0000-0000F7000000}"/>
    <cellStyle name="Gilsans 2" xfId="253" xr:uid="{00000000-0005-0000-0000-0000F8000000}"/>
    <cellStyle name="Gilsansl" xfId="254" xr:uid="{00000000-0005-0000-0000-0000F9000000}"/>
    <cellStyle name="Gilsansl 2" xfId="255" xr:uid="{00000000-0005-0000-0000-0000FA000000}"/>
    <cellStyle name="Good 2" xfId="256" xr:uid="{00000000-0005-0000-0000-0000FB000000}"/>
    <cellStyle name="Header1" xfId="1009" xr:uid="{00000000-0005-0000-0000-0000FC000000}"/>
    <cellStyle name="Header2" xfId="1010" xr:uid="{00000000-0005-0000-0000-0000FD000000}"/>
    <cellStyle name="Header3" xfId="1011" xr:uid="{00000000-0005-0000-0000-0000FE000000}"/>
    <cellStyle name="Header4" xfId="1012" xr:uid="{00000000-0005-0000-0000-0000FF000000}"/>
    <cellStyle name="Header5" xfId="1013" xr:uid="{00000000-0005-0000-0000-000000010000}"/>
    <cellStyle name="Heading 1 2" xfId="257" xr:uid="{00000000-0005-0000-0000-000001010000}"/>
    <cellStyle name="Heading 1 2 2" xfId="258" xr:uid="{00000000-0005-0000-0000-000002010000}"/>
    <cellStyle name="Heading 1 3" xfId="259" xr:uid="{00000000-0005-0000-0000-000003010000}"/>
    <cellStyle name="Heading 1 4" xfId="260" xr:uid="{00000000-0005-0000-0000-000004010000}"/>
    <cellStyle name="Heading 2 2" xfId="261" xr:uid="{00000000-0005-0000-0000-000005010000}"/>
    <cellStyle name="Heading 2 2 2" xfId="262" xr:uid="{00000000-0005-0000-0000-000006010000}"/>
    <cellStyle name="Heading 2 3" xfId="263" xr:uid="{00000000-0005-0000-0000-000007010000}"/>
    <cellStyle name="Heading 2 4" xfId="264" xr:uid="{00000000-0005-0000-0000-000008010000}"/>
    <cellStyle name="Heading 3 2" xfId="265" xr:uid="{00000000-0005-0000-0000-000009010000}"/>
    <cellStyle name="Heading 3 2 10" xfId="266" xr:uid="{00000000-0005-0000-0000-00000A010000}"/>
    <cellStyle name="Heading 3 2 2" xfId="267" xr:uid="{00000000-0005-0000-0000-00000B010000}"/>
    <cellStyle name="Heading 3 2 2 2" xfId="268" xr:uid="{00000000-0005-0000-0000-00000C010000}"/>
    <cellStyle name="Heading 3 2 2 2 2" xfId="269" xr:uid="{00000000-0005-0000-0000-00000D010000}"/>
    <cellStyle name="Heading 3 2 2 2 2 2" xfId="270" xr:uid="{00000000-0005-0000-0000-00000E010000}"/>
    <cellStyle name="Heading 3 2 2 2 2 2 2" xfId="271" xr:uid="{00000000-0005-0000-0000-00000F010000}"/>
    <cellStyle name="Heading 3 2 2 2 2 2 3" xfId="272" xr:uid="{00000000-0005-0000-0000-000010010000}"/>
    <cellStyle name="Heading 3 2 2 2 2 2 4" xfId="273" xr:uid="{00000000-0005-0000-0000-000011010000}"/>
    <cellStyle name="Heading 3 2 2 2 2 3" xfId="274" xr:uid="{00000000-0005-0000-0000-000012010000}"/>
    <cellStyle name="Heading 3 2 2 2 2 3 2" xfId="275" xr:uid="{00000000-0005-0000-0000-000013010000}"/>
    <cellStyle name="Heading 3 2 2 2 2 3 3" xfId="276" xr:uid="{00000000-0005-0000-0000-000014010000}"/>
    <cellStyle name="Heading 3 2 2 2 2 3 4" xfId="277" xr:uid="{00000000-0005-0000-0000-000015010000}"/>
    <cellStyle name="Heading 3 2 2 2 2 4" xfId="278" xr:uid="{00000000-0005-0000-0000-000016010000}"/>
    <cellStyle name="Heading 3 2 2 2 2 4 2" xfId="279" xr:uid="{00000000-0005-0000-0000-000017010000}"/>
    <cellStyle name="Heading 3 2 2 2 2 4 3" xfId="280" xr:uid="{00000000-0005-0000-0000-000018010000}"/>
    <cellStyle name="Heading 3 2 2 2 2 4 4" xfId="281" xr:uid="{00000000-0005-0000-0000-000019010000}"/>
    <cellStyle name="Heading 3 2 2 2 2 5" xfId="282" xr:uid="{00000000-0005-0000-0000-00001A010000}"/>
    <cellStyle name="Heading 3 2 2 2 2 6" xfId="283" xr:uid="{00000000-0005-0000-0000-00001B010000}"/>
    <cellStyle name="Heading 3 2 2 2 2 7" xfId="284" xr:uid="{00000000-0005-0000-0000-00001C010000}"/>
    <cellStyle name="Heading 3 2 2 2 3" xfId="285" xr:uid="{00000000-0005-0000-0000-00001D010000}"/>
    <cellStyle name="Heading 3 2 2 2 3 2" xfId="286" xr:uid="{00000000-0005-0000-0000-00001E010000}"/>
    <cellStyle name="Heading 3 2 2 2 3 3" xfId="287" xr:uid="{00000000-0005-0000-0000-00001F010000}"/>
    <cellStyle name="Heading 3 2 2 2 3 4" xfId="288" xr:uid="{00000000-0005-0000-0000-000020010000}"/>
    <cellStyle name="Heading 3 2 2 2 4" xfId="289" xr:uid="{00000000-0005-0000-0000-000021010000}"/>
    <cellStyle name="Heading 3 2 2 2 4 2" xfId="290" xr:uid="{00000000-0005-0000-0000-000022010000}"/>
    <cellStyle name="Heading 3 2 2 2 4 3" xfId="291" xr:uid="{00000000-0005-0000-0000-000023010000}"/>
    <cellStyle name="Heading 3 2 2 2 4 4" xfId="292" xr:uid="{00000000-0005-0000-0000-000024010000}"/>
    <cellStyle name="Heading 3 2 2 2 5" xfId="293" xr:uid="{00000000-0005-0000-0000-000025010000}"/>
    <cellStyle name="Heading 3 2 2 2 5 2" xfId="294" xr:uid="{00000000-0005-0000-0000-000026010000}"/>
    <cellStyle name="Heading 3 2 2 2 5 3" xfId="295" xr:uid="{00000000-0005-0000-0000-000027010000}"/>
    <cellStyle name="Heading 3 2 2 2 5 4" xfId="296" xr:uid="{00000000-0005-0000-0000-000028010000}"/>
    <cellStyle name="Heading 3 2 2 2 6" xfId="297" xr:uid="{00000000-0005-0000-0000-000029010000}"/>
    <cellStyle name="Heading 3 2 2 2 7" xfId="298" xr:uid="{00000000-0005-0000-0000-00002A010000}"/>
    <cellStyle name="Heading 3 2 2 2 8" xfId="299" xr:uid="{00000000-0005-0000-0000-00002B010000}"/>
    <cellStyle name="Heading 3 2 2 3" xfId="300" xr:uid="{00000000-0005-0000-0000-00002C010000}"/>
    <cellStyle name="Heading 3 2 2 3 2" xfId="301" xr:uid="{00000000-0005-0000-0000-00002D010000}"/>
    <cellStyle name="Heading 3 2 2 3 2 2" xfId="302" xr:uid="{00000000-0005-0000-0000-00002E010000}"/>
    <cellStyle name="Heading 3 2 2 3 2 2 2" xfId="303" xr:uid="{00000000-0005-0000-0000-00002F010000}"/>
    <cellStyle name="Heading 3 2 2 3 2 2 3" xfId="304" xr:uid="{00000000-0005-0000-0000-000030010000}"/>
    <cellStyle name="Heading 3 2 2 3 2 2 4" xfId="305" xr:uid="{00000000-0005-0000-0000-000031010000}"/>
    <cellStyle name="Heading 3 2 2 3 2 3" xfId="306" xr:uid="{00000000-0005-0000-0000-000032010000}"/>
    <cellStyle name="Heading 3 2 2 3 2 3 2" xfId="307" xr:uid="{00000000-0005-0000-0000-000033010000}"/>
    <cellStyle name="Heading 3 2 2 3 2 3 3" xfId="308" xr:uid="{00000000-0005-0000-0000-000034010000}"/>
    <cellStyle name="Heading 3 2 2 3 2 3 4" xfId="309" xr:uid="{00000000-0005-0000-0000-000035010000}"/>
    <cellStyle name="Heading 3 2 2 3 2 4" xfId="310" xr:uid="{00000000-0005-0000-0000-000036010000}"/>
    <cellStyle name="Heading 3 2 2 3 2 4 2" xfId="311" xr:uid="{00000000-0005-0000-0000-000037010000}"/>
    <cellStyle name="Heading 3 2 2 3 2 4 3" xfId="312" xr:uid="{00000000-0005-0000-0000-000038010000}"/>
    <cellStyle name="Heading 3 2 2 3 2 4 4" xfId="313" xr:uid="{00000000-0005-0000-0000-000039010000}"/>
    <cellStyle name="Heading 3 2 2 3 2 5" xfId="314" xr:uid="{00000000-0005-0000-0000-00003A010000}"/>
    <cellStyle name="Heading 3 2 2 3 2 6" xfId="315" xr:uid="{00000000-0005-0000-0000-00003B010000}"/>
    <cellStyle name="Heading 3 2 2 3 2 7" xfId="316" xr:uid="{00000000-0005-0000-0000-00003C010000}"/>
    <cellStyle name="Heading 3 2 2 3 3" xfId="317" xr:uid="{00000000-0005-0000-0000-00003D010000}"/>
    <cellStyle name="Heading 3 2 2 3 3 2" xfId="318" xr:uid="{00000000-0005-0000-0000-00003E010000}"/>
    <cellStyle name="Heading 3 2 2 3 3 3" xfId="319" xr:uid="{00000000-0005-0000-0000-00003F010000}"/>
    <cellStyle name="Heading 3 2 2 3 3 4" xfId="320" xr:uid="{00000000-0005-0000-0000-000040010000}"/>
    <cellStyle name="Heading 3 2 2 3 4" xfId="321" xr:uid="{00000000-0005-0000-0000-000041010000}"/>
    <cellStyle name="Heading 3 2 2 3 4 2" xfId="322" xr:uid="{00000000-0005-0000-0000-000042010000}"/>
    <cellStyle name="Heading 3 2 2 3 4 3" xfId="323" xr:uid="{00000000-0005-0000-0000-000043010000}"/>
    <cellStyle name="Heading 3 2 2 3 4 4" xfId="324" xr:uid="{00000000-0005-0000-0000-000044010000}"/>
    <cellStyle name="Heading 3 2 2 3 5" xfId="325" xr:uid="{00000000-0005-0000-0000-000045010000}"/>
    <cellStyle name="Heading 3 2 2 3 5 2" xfId="326" xr:uid="{00000000-0005-0000-0000-000046010000}"/>
    <cellStyle name="Heading 3 2 2 3 5 3" xfId="327" xr:uid="{00000000-0005-0000-0000-000047010000}"/>
    <cellStyle name="Heading 3 2 2 3 5 4" xfId="328" xr:uid="{00000000-0005-0000-0000-000048010000}"/>
    <cellStyle name="Heading 3 2 2 3 6" xfId="329" xr:uid="{00000000-0005-0000-0000-000049010000}"/>
    <cellStyle name="Heading 3 2 2 3 7" xfId="330" xr:uid="{00000000-0005-0000-0000-00004A010000}"/>
    <cellStyle name="Heading 3 2 2 3 8" xfId="331" xr:uid="{00000000-0005-0000-0000-00004B010000}"/>
    <cellStyle name="Heading 3 2 2 4" xfId="332" xr:uid="{00000000-0005-0000-0000-00004C010000}"/>
    <cellStyle name="Heading 3 2 2 4 2" xfId="333" xr:uid="{00000000-0005-0000-0000-00004D010000}"/>
    <cellStyle name="Heading 3 2 2 4 2 2" xfId="334" xr:uid="{00000000-0005-0000-0000-00004E010000}"/>
    <cellStyle name="Heading 3 2 2 4 2 3" xfId="335" xr:uid="{00000000-0005-0000-0000-00004F010000}"/>
    <cellStyle name="Heading 3 2 2 4 2 4" xfId="336" xr:uid="{00000000-0005-0000-0000-000050010000}"/>
    <cellStyle name="Heading 3 2 2 4 3" xfId="337" xr:uid="{00000000-0005-0000-0000-000051010000}"/>
    <cellStyle name="Heading 3 2 2 4 3 2" xfId="338" xr:uid="{00000000-0005-0000-0000-000052010000}"/>
    <cellStyle name="Heading 3 2 2 4 3 3" xfId="339" xr:uid="{00000000-0005-0000-0000-000053010000}"/>
    <cellStyle name="Heading 3 2 2 4 3 4" xfId="340" xr:uid="{00000000-0005-0000-0000-000054010000}"/>
    <cellStyle name="Heading 3 2 2 4 4" xfId="341" xr:uid="{00000000-0005-0000-0000-000055010000}"/>
    <cellStyle name="Heading 3 2 2 4 4 2" xfId="342" xr:uid="{00000000-0005-0000-0000-000056010000}"/>
    <cellStyle name="Heading 3 2 2 4 4 3" xfId="343" xr:uid="{00000000-0005-0000-0000-000057010000}"/>
    <cellStyle name="Heading 3 2 2 4 4 4" xfId="344" xr:uid="{00000000-0005-0000-0000-000058010000}"/>
    <cellStyle name="Heading 3 2 2 4 5" xfId="345" xr:uid="{00000000-0005-0000-0000-000059010000}"/>
    <cellStyle name="Heading 3 2 2 4 6" xfId="346" xr:uid="{00000000-0005-0000-0000-00005A010000}"/>
    <cellStyle name="Heading 3 2 2 4 7" xfId="347" xr:uid="{00000000-0005-0000-0000-00005B010000}"/>
    <cellStyle name="Heading 3 2 2 5" xfId="348" xr:uid="{00000000-0005-0000-0000-00005C010000}"/>
    <cellStyle name="Heading 3 2 2 5 2" xfId="349" xr:uid="{00000000-0005-0000-0000-00005D010000}"/>
    <cellStyle name="Heading 3 2 2 5 2 2" xfId="350" xr:uid="{00000000-0005-0000-0000-00005E010000}"/>
    <cellStyle name="Heading 3 2 2 5 2 3" xfId="351" xr:uid="{00000000-0005-0000-0000-00005F010000}"/>
    <cellStyle name="Heading 3 2 2 5 2 4" xfId="352" xr:uid="{00000000-0005-0000-0000-000060010000}"/>
    <cellStyle name="Heading 3 2 2 5 3" xfId="353" xr:uid="{00000000-0005-0000-0000-000061010000}"/>
    <cellStyle name="Heading 3 2 2 5 3 2" xfId="354" xr:uid="{00000000-0005-0000-0000-000062010000}"/>
    <cellStyle name="Heading 3 2 2 5 3 3" xfId="355" xr:uid="{00000000-0005-0000-0000-000063010000}"/>
    <cellStyle name="Heading 3 2 2 5 3 4" xfId="356" xr:uid="{00000000-0005-0000-0000-000064010000}"/>
    <cellStyle name="Heading 3 2 2 5 4" xfId="357" xr:uid="{00000000-0005-0000-0000-000065010000}"/>
    <cellStyle name="Heading 3 2 2 5 5" xfId="358" xr:uid="{00000000-0005-0000-0000-000066010000}"/>
    <cellStyle name="Heading 3 2 2 5 6" xfId="359" xr:uid="{00000000-0005-0000-0000-000067010000}"/>
    <cellStyle name="Heading 3 2 2 6" xfId="360" xr:uid="{00000000-0005-0000-0000-000068010000}"/>
    <cellStyle name="Heading 3 2 2 7" xfId="361" xr:uid="{00000000-0005-0000-0000-000069010000}"/>
    <cellStyle name="Heading 3 2 2 8" xfId="362" xr:uid="{00000000-0005-0000-0000-00006A010000}"/>
    <cellStyle name="Heading 3 2 3" xfId="363" xr:uid="{00000000-0005-0000-0000-00006B010000}"/>
    <cellStyle name="Heading 3 2 4" xfId="364" xr:uid="{00000000-0005-0000-0000-00006C010000}"/>
    <cellStyle name="Heading 3 2 4 2" xfId="365" xr:uid="{00000000-0005-0000-0000-00006D010000}"/>
    <cellStyle name="Heading 3 2 4 2 2" xfId="366" xr:uid="{00000000-0005-0000-0000-00006E010000}"/>
    <cellStyle name="Heading 3 2 4 2 2 2" xfId="367" xr:uid="{00000000-0005-0000-0000-00006F010000}"/>
    <cellStyle name="Heading 3 2 4 2 2 3" xfId="368" xr:uid="{00000000-0005-0000-0000-000070010000}"/>
    <cellStyle name="Heading 3 2 4 2 2 4" xfId="369" xr:uid="{00000000-0005-0000-0000-000071010000}"/>
    <cellStyle name="Heading 3 2 4 2 3" xfId="370" xr:uid="{00000000-0005-0000-0000-000072010000}"/>
    <cellStyle name="Heading 3 2 4 2 3 2" xfId="371" xr:uid="{00000000-0005-0000-0000-000073010000}"/>
    <cellStyle name="Heading 3 2 4 2 3 3" xfId="372" xr:uid="{00000000-0005-0000-0000-000074010000}"/>
    <cellStyle name="Heading 3 2 4 2 3 4" xfId="373" xr:uid="{00000000-0005-0000-0000-000075010000}"/>
    <cellStyle name="Heading 3 2 4 2 4" xfId="374" xr:uid="{00000000-0005-0000-0000-000076010000}"/>
    <cellStyle name="Heading 3 2 4 2 4 2" xfId="375" xr:uid="{00000000-0005-0000-0000-000077010000}"/>
    <cellStyle name="Heading 3 2 4 2 4 3" xfId="376" xr:uid="{00000000-0005-0000-0000-000078010000}"/>
    <cellStyle name="Heading 3 2 4 2 4 4" xfId="377" xr:uid="{00000000-0005-0000-0000-000079010000}"/>
    <cellStyle name="Heading 3 2 4 2 5" xfId="378" xr:uid="{00000000-0005-0000-0000-00007A010000}"/>
    <cellStyle name="Heading 3 2 4 2 6" xfId="379" xr:uid="{00000000-0005-0000-0000-00007B010000}"/>
    <cellStyle name="Heading 3 2 4 2 7" xfId="380" xr:uid="{00000000-0005-0000-0000-00007C010000}"/>
    <cellStyle name="Heading 3 2 4 3" xfId="381" xr:uid="{00000000-0005-0000-0000-00007D010000}"/>
    <cellStyle name="Heading 3 2 4 3 2" xfId="382" xr:uid="{00000000-0005-0000-0000-00007E010000}"/>
    <cellStyle name="Heading 3 2 4 3 3" xfId="383" xr:uid="{00000000-0005-0000-0000-00007F010000}"/>
    <cellStyle name="Heading 3 2 4 3 4" xfId="384" xr:uid="{00000000-0005-0000-0000-000080010000}"/>
    <cellStyle name="Heading 3 2 4 4" xfId="385" xr:uid="{00000000-0005-0000-0000-000081010000}"/>
    <cellStyle name="Heading 3 2 4 4 2" xfId="386" xr:uid="{00000000-0005-0000-0000-000082010000}"/>
    <cellStyle name="Heading 3 2 4 4 3" xfId="387" xr:uid="{00000000-0005-0000-0000-000083010000}"/>
    <cellStyle name="Heading 3 2 4 4 4" xfId="388" xr:uid="{00000000-0005-0000-0000-000084010000}"/>
    <cellStyle name="Heading 3 2 4 5" xfId="389" xr:uid="{00000000-0005-0000-0000-000085010000}"/>
    <cellStyle name="Heading 3 2 4 5 2" xfId="390" xr:uid="{00000000-0005-0000-0000-000086010000}"/>
    <cellStyle name="Heading 3 2 4 5 3" xfId="391" xr:uid="{00000000-0005-0000-0000-000087010000}"/>
    <cellStyle name="Heading 3 2 4 5 4" xfId="392" xr:uid="{00000000-0005-0000-0000-000088010000}"/>
    <cellStyle name="Heading 3 2 4 6" xfId="393" xr:uid="{00000000-0005-0000-0000-000089010000}"/>
    <cellStyle name="Heading 3 2 4 7" xfId="394" xr:uid="{00000000-0005-0000-0000-00008A010000}"/>
    <cellStyle name="Heading 3 2 4 8" xfId="395" xr:uid="{00000000-0005-0000-0000-00008B010000}"/>
    <cellStyle name="Heading 3 2 5" xfId="396" xr:uid="{00000000-0005-0000-0000-00008C010000}"/>
    <cellStyle name="Heading 3 2 5 2" xfId="397" xr:uid="{00000000-0005-0000-0000-00008D010000}"/>
    <cellStyle name="Heading 3 2 5 2 2" xfId="398" xr:uid="{00000000-0005-0000-0000-00008E010000}"/>
    <cellStyle name="Heading 3 2 5 2 2 2" xfId="399" xr:uid="{00000000-0005-0000-0000-00008F010000}"/>
    <cellStyle name="Heading 3 2 5 2 2 3" xfId="400" xr:uid="{00000000-0005-0000-0000-000090010000}"/>
    <cellStyle name="Heading 3 2 5 2 2 4" xfId="401" xr:uid="{00000000-0005-0000-0000-000091010000}"/>
    <cellStyle name="Heading 3 2 5 2 3" xfId="402" xr:uid="{00000000-0005-0000-0000-000092010000}"/>
    <cellStyle name="Heading 3 2 5 2 3 2" xfId="403" xr:uid="{00000000-0005-0000-0000-000093010000}"/>
    <cellStyle name="Heading 3 2 5 2 3 3" xfId="404" xr:uid="{00000000-0005-0000-0000-000094010000}"/>
    <cellStyle name="Heading 3 2 5 2 3 4" xfId="405" xr:uid="{00000000-0005-0000-0000-000095010000}"/>
    <cellStyle name="Heading 3 2 5 2 4" xfId="406" xr:uid="{00000000-0005-0000-0000-000096010000}"/>
    <cellStyle name="Heading 3 2 5 2 4 2" xfId="407" xr:uid="{00000000-0005-0000-0000-000097010000}"/>
    <cellStyle name="Heading 3 2 5 2 4 3" xfId="408" xr:uid="{00000000-0005-0000-0000-000098010000}"/>
    <cellStyle name="Heading 3 2 5 2 4 4" xfId="409" xr:uid="{00000000-0005-0000-0000-000099010000}"/>
    <cellStyle name="Heading 3 2 5 2 5" xfId="410" xr:uid="{00000000-0005-0000-0000-00009A010000}"/>
    <cellStyle name="Heading 3 2 5 2 6" xfId="411" xr:uid="{00000000-0005-0000-0000-00009B010000}"/>
    <cellStyle name="Heading 3 2 5 2 7" xfId="412" xr:uid="{00000000-0005-0000-0000-00009C010000}"/>
    <cellStyle name="Heading 3 2 5 3" xfId="413" xr:uid="{00000000-0005-0000-0000-00009D010000}"/>
    <cellStyle name="Heading 3 2 5 3 2" xfId="414" xr:uid="{00000000-0005-0000-0000-00009E010000}"/>
    <cellStyle name="Heading 3 2 5 3 3" xfId="415" xr:uid="{00000000-0005-0000-0000-00009F010000}"/>
    <cellStyle name="Heading 3 2 5 3 4" xfId="416" xr:uid="{00000000-0005-0000-0000-0000A0010000}"/>
    <cellStyle name="Heading 3 2 5 4" xfId="417" xr:uid="{00000000-0005-0000-0000-0000A1010000}"/>
    <cellStyle name="Heading 3 2 5 4 2" xfId="418" xr:uid="{00000000-0005-0000-0000-0000A2010000}"/>
    <cellStyle name="Heading 3 2 5 4 3" xfId="419" xr:uid="{00000000-0005-0000-0000-0000A3010000}"/>
    <cellStyle name="Heading 3 2 5 4 4" xfId="420" xr:uid="{00000000-0005-0000-0000-0000A4010000}"/>
    <cellStyle name="Heading 3 2 5 5" xfId="421" xr:uid="{00000000-0005-0000-0000-0000A5010000}"/>
    <cellStyle name="Heading 3 2 5 5 2" xfId="422" xr:uid="{00000000-0005-0000-0000-0000A6010000}"/>
    <cellStyle name="Heading 3 2 5 5 3" xfId="423" xr:uid="{00000000-0005-0000-0000-0000A7010000}"/>
    <cellStyle name="Heading 3 2 5 5 4" xfId="424" xr:uid="{00000000-0005-0000-0000-0000A8010000}"/>
    <cellStyle name="Heading 3 2 5 6" xfId="425" xr:uid="{00000000-0005-0000-0000-0000A9010000}"/>
    <cellStyle name="Heading 3 2 5 7" xfId="426" xr:uid="{00000000-0005-0000-0000-0000AA010000}"/>
    <cellStyle name="Heading 3 2 5 8" xfId="427" xr:uid="{00000000-0005-0000-0000-0000AB010000}"/>
    <cellStyle name="Heading 3 2 6" xfId="428" xr:uid="{00000000-0005-0000-0000-0000AC010000}"/>
    <cellStyle name="Heading 3 2 6 2" xfId="429" xr:uid="{00000000-0005-0000-0000-0000AD010000}"/>
    <cellStyle name="Heading 3 2 6 2 2" xfId="430" xr:uid="{00000000-0005-0000-0000-0000AE010000}"/>
    <cellStyle name="Heading 3 2 6 2 3" xfId="431" xr:uid="{00000000-0005-0000-0000-0000AF010000}"/>
    <cellStyle name="Heading 3 2 6 2 4" xfId="432" xr:uid="{00000000-0005-0000-0000-0000B0010000}"/>
    <cellStyle name="Heading 3 2 6 3" xfId="433" xr:uid="{00000000-0005-0000-0000-0000B1010000}"/>
    <cellStyle name="Heading 3 2 6 3 2" xfId="434" xr:uid="{00000000-0005-0000-0000-0000B2010000}"/>
    <cellStyle name="Heading 3 2 6 3 3" xfId="435" xr:uid="{00000000-0005-0000-0000-0000B3010000}"/>
    <cellStyle name="Heading 3 2 6 3 4" xfId="436" xr:uid="{00000000-0005-0000-0000-0000B4010000}"/>
    <cellStyle name="Heading 3 2 6 4" xfId="437" xr:uid="{00000000-0005-0000-0000-0000B5010000}"/>
    <cellStyle name="Heading 3 2 6 4 2" xfId="438" xr:uid="{00000000-0005-0000-0000-0000B6010000}"/>
    <cellStyle name="Heading 3 2 6 4 3" xfId="439" xr:uid="{00000000-0005-0000-0000-0000B7010000}"/>
    <cellStyle name="Heading 3 2 6 4 4" xfId="440" xr:uid="{00000000-0005-0000-0000-0000B8010000}"/>
    <cellStyle name="Heading 3 2 6 5" xfId="441" xr:uid="{00000000-0005-0000-0000-0000B9010000}"/>
    <cellStyle name="Heading 3 2 6 6" xfId="442" xr:uid="{00000000-0005-0000-0000-0000BA010000}"/>
    <cellStyle name="Heading 3 2 6 7" xfId="443" xr:uid="{00000000-0005-0000-0000-0000BB010000}"/>
    <cellStyle name="Heading 3 2 7" xfId="444" xr:uid="{00000000-0005-0000-0000-0000BC010000}"/>
    <cellStyle name="Heading 3 2 7 2" xfId="445" xr:uid="{00000000-0005-0000-0000-0000BD010000}"/>
    <cellStyle name="Heading 3 2 7 2 2" xfId="446" xr:uid="{00000000-0005-0000-0000-0000BE010000}"/>
    <cellStyle name="Heading 3 2 7 2 3" xfId="447" xr:uid="{00000000-0005-0000-0000-0000BF010000}"/>
    <cellStyle name="Heading 3 2 7 2 4" xfId="448" xr:uid="{00000000-0005-0000-0000-0000C0010000}"/>
    <cellStyle name="Heading 3 2 7 3" xfId="449" xr:uid="{00000000-0005-0000-0000-0000C1010000}"/>
    <cellStyle name="Heading 3 2 7 3 2" xfId="450" xr:uid="{00000000-0005-0000-0000-0000C2010000}"/>
    <cellStyle name="Heading 3 2 7 3 3" xfId="451" xr:uid="{00000000-0005-0000-0000-0000C3010000}"/>
    <cellStyle name="Heading 3 2 7 3 4" xfId="452" xr:uid="{00000000-0005-0000-0000-0000C4010000}"/>
    <cellStyle name="Heading 3 2 7 4" xfId="453" xr:uid="{00000000-0005-0000-0000-0000C5010000}"/>
    <cellStyle name="Heading 3 2 7 5" xfId="454" xr:uid="{00000000-0005-0000-0000-0000C6010000}"/>
    <cellStyle name="Heading 3 2 7 6" xfId="455" xr:uid="{00000000-0005-0000-0000-0000C7010000}"/>
    <cellStyle name="Heading 3 2 8" xfId="456" xr:uid="{00000000-0005-0000-0000-0000C8010000}"/>
    <cellStyle name="Heading 3 2 9" xfId="457" xr:uid="{00000000-0005-0000-0000-0000C9010000}"/>
    <cellStyle name="Heading 3 3" xfId="458" xr:uid="{00000000-0005-0000-0000-0000CA010000}"/>
    <cellStyle name="Heading 3 4" xfId="459" xr:uid="{00000000-0005-0000-0000-0000CB010000}"/>
    <cellStyle name="Heading 3 5" xfId="460" xr:uid="{00000000-0005-0000-0000-0000CC010000}"/>
    <cellStyle name="Heading 3 6" xfId="461" xr:uid="{00000000-0005-0000-0000-0000CD010000}"/>
    <cellStyle name="Heading 3 7" xfId="462" xr:uid="{00000000-0005-0000-0000-0000CE010000}"/>
    <cellStyle name="Heading 3 8" xfId="463" xr:uid="{00000000-0005-0000-0000-0000CF010000}"/>
    <cellStyle name="Heading 4 2" xfId="464" xr:uid="{00000000-0005-0000-0000-0000D0010000}"/>
    <cellStyle name="Heading 4 2 2" xfId="465" xr:uid="{00000000-0005-0000-0000-0000D1010000}"/>
    <cellStyle name="Heading 4 3" xfId="466" xr:uid="{00000000-0005-0000-0000-0000D2010000}"/>
    <cellStyle name="Heading 4 4" xfId="467" xr:uid="{00000000-0005-0000-0000-0000D3010000}"/>
    <cellStyle name="Heading(4)" xfId="468" xr:uid="{00000000-0005-0000-0000-0000D4010000}"/>
    <cellStyle name="Hyperlink 2" xfId="469" xr:uid="{00000000-0005-0000-0000-0000D5010000}"/>
    <cellStyle name="Hyperlink 2 2" xfId="470" xr:uid="{00000000-0005-0000-0000-0000D6010000}"/>
    <cellStyle name="Hyperlink 2 3" xfId="471" xr:uid="{00000000-0005-0000-0000-0000D7010000}"/>
    <cellStyle name="Hyperlink 3" xfId="472" xr:uid="{00000000-0005-0000-0000-0000D8010000}"/>
    <cellStyle name="Hyperlink 4" xfId="473" xr:uid="{00000000-0005-0000-0000-0000D9010000}"/>
    <cellStyle name="Hyperlink Arrow" xfId="474" xr:uid="{00000000-0005-0000-0000-0000DA010000}"/>
    <cellStyle name="Hyperlink Text" xfId="475" xr:uid="{00000000-0005-0000-0000-0000DB010000}"/>
    <cellStyle name="import" xfId="476" xr:uid="{00000000-0005-0000-0000-0000DC010000}"/>
    <cellStyle name="import%" xfId="477" xr:uid="{00000000-0005-0000-0000-0000DD010000}"/>
    <cellStyle name="import_ICRC Electricity model 1-1  (1 Feb 2003) " xfId="478" xr:uid="{00000000-0005-0000-0000-0000DE010000}"/>
    <cellStyle name="Input 2" xfId="479" xr:uid="{00000000-0005-0000-0000-0000DF010000}"/>
    <cellStyle name="Input 2 2" xfId="480" xr:uid="{00000000-0005-0000-0000-0000E0010000}"/>
    <cellStyle name="Input 2 3" xfId="481" xr:uid="{00000000-0005-0000-0000-0000E1010000}"/>
    <cellStyle name="Input|Date" xfId="1014" xr:uid="{00000000-0005-0000-0000-0000E2010000}"/>
    <cellStyle name="Input1" xfId="482" xr:uid="{00000000-0005-0000-0000-0000E3010000}"/>
    <cellStyle name="Input1 2" xfId="483" xr:uid="{00000000-0005-0000-0000-0000E4010000}"/>
    <cellStyle name="Input1 2 2" xfId="484" xr:uid="{00000000-0005-0000-0000-0000E5010000}"/>
    <cellStyle name="Input1 2 2 2" xfId="485" xr:uid="{00000000-0005-0000-0000-0000E6010000}"/>
    <cellStyle name="Input1 2 3" xfId="486" xr:uid="{00000000-0005-0000-0000-0000E7010000}"/>
    <cellStyle name="Input1 3" xfId="487" xr:uid="{00000000-0005-0000-0000-0000E8010000}"/>
    <cellStyle name="Input1 3 2" xfId="488" xr:uid="{00000000-0005-0000-0000-0000E9010000}"/>
    <cellStyle name="Input1 3 2 2" xfId="489" xr:uid="{00000000-0005-0000-0000-0000EA010000}"/>
    <cellStyle name="Input1 3 3" xfId="490" xr:uid="{00000000-0005-0000-0000-0000EB010000}"/>
    <cellStyle name="Input1 4" xfId="491" xr:uid="{00000000-0005-0000-0000-0000EC010000}"/>
    <cellStyle name="Input1 4 2" xfId="492" xr:uid="{00000000-0005-0000-0000-0000ED010000}"/>
    <cellStyle name="Input1 5" xfId="493" xr:uid="{00000000-0005-0000-0000-0000EE010000}"/>
    <cellStyle name="Input1 5 2" xfId="494" xr:uid="{00000000-0005-0000-0000-0000EF010000}"/>
    <cellStyle name="Input1 6" xfId="495" xr:uid="{00000000-0005-0000-0000-0000F0010000}"/>
    <cellStyle name="Input1%" xfId="496" xr:uid="{00000000-0005-0000-0000-0000F1010000}"/>
    <cellStyle name="Input1_ICRC Electricity model 1-1  (1 Feb 2003) " xfId="497" xr:uid="{00000000-0005-0000-0000-0000F2010000}"/>
    <cellStyle name="Input1default" xfId="498" xr:uid="{00000000-0005-0000-0000-0000F3010000}"/>
    <cellStyle name="Input1default%" xfId="499" xr:uid="{00000000-0005-0000-0000-0000F4010000}"/>
    <cellStyle name="Input2" xfId="500" xr:uid="{00000000-0005-0000-0000-0000F5010000}"/>
    <cellStyle name="Input2 2" xfId="501" xr:uid="{00000000-0005-0000-0000-0000F6010000}"/>
    <cellStyle name="Input2 3" xfId="502" xr:uid="{00000000-0005-0000-0000-0000F7010000}"/>
    <cellStyle name="Input3" xfId="503" xr:uid="{00000000-0005-0000-0000-0000F8010000}"/>
    <cellStyle name="Input3 2" xfId="504" xr:uid="{00000000-0005-0000-0000-0000F9010000}"/>
    <cellStyle name="Input3 2 2" xfId="505" xr:uid="{00000000-0005-0000-0000-0000FA010000}"/>
    <cellStyle name="Input3 3" xfId="506" xr:uid="{00000000-0005-0000-0000-0000FB010000}"/>
    <cellStyle name="Input3 3 2" xfId="507" xr:uid="{00000000-0005-0000-0000-0000FC010000}"/>
    <cellStyle name="Input3 4" xfId="508" xr:uid="{00000000-0005-0000-0000-0000FD010000}"/>
    <cellStyle name="InputCell" xfId="509" xr:uid="{00000000-0005-0000-0000-0000FE010000}"/>
    <cellStyle name="InputCell 2" xfId="510" xr:uid="{00000000-0005-0000-0000-0000FF010000}"/>
    <cellStyle name="InputCell 2 2" xfId="511" xr:uid="{00000000-0005-0000-0000-000000020000}"/>
    <cellStyle name="InputCell 3" xfId="512" xr:uid="{00000000-0005-0000-0000-000001020000}"/>
    <cellStyle name="InputCell 3 2" xfId="513" xr:uid="{00000000-0005-0000-0000-000002020000}"/>
    <cellStyle name="InputCell 4" xfId="514" xr:uid="{00000000-0005-0000-0000-000003020000}"/>
    <cellStyle name="InputCellText" xfId="515" xr:uid="{00000000-0005-0000-0000-000004020000}"/>
    <cellStyle name="InputCellText 2" xfId="516" xr:uid="{00000000-0005-0000-0000-000005020000}"/>
    <cellStyle name="InputCellText 2 2" xfId="517" xr:uid="{00000000-0005-0000-0000-000006020000}"/>
    <cellStyle name="InputCellText 3" xfId="518" xr:uid="{00000000-0005-0000-0000-000007020000}"/>
    <cellStyle name="InputCellText 3 2" xfId="519" xr:uid="{00000000-0005-0000-0000-000008020000}"/>
    <cellStyle name="InputCellText 4" xfId="520" xr:uid="{00000000-0005-0000-0000-000009020000}"/>
    <cellStyle name="Inputs_Divider" xfId="1015" xr:uid="{00000000-0005-0000-0000-00000A020000}"/>
    <cellStyle name="InSheet" xfId="1016" xr:uid="{00000000-0005-0000-0000-00000B020000}"/>
    <cellStyle name="key result" xfId="521" xr:uid="{00000000-0005-0000-0000-00000C020000}"/>
    <cellStyle name="Line_ClosingBal" xfId="1017" xr:uid="{00000000-0005-0000-0000-00000D020000}"/>
    <cellStyle name="Lines" xfId="522" xr:uid="{00000000-0005-0000-0000-00000E020000}"/>
    <cellStyle name="Linked Cell 2" xfId="523" xr:uid="{00000000-0005-0000-0000-00000F020000}"/>
    <cellStyle name="Local import" xfId="524" xr:uid="{00000000-0005-0000-0000-000010020000}"/>
    <cellStyle name="Local import %" xfId="525" xr:uid="{00000000-0005-0000-0000-000011020000}"/>
    <cellStyle name="Mine" xfId="526" xr:uid="{00000000-0005-0000-0000-000012020000}"/>
    <cellStyle name="Mine 2" xfId="527" xr:uid="{00000000-0005-0000-0000-000013020000}"/>
    <cellStyle name="Model Name" xfId="528" xr:uid="{00000000-0005-0000-0000-000014020000}"/>
    <cellStyle name="Neutral 2" xfId="529" xr:uid="{00000000-0005-0000-0000-000015020000}"/>
    <cellStyle name="NonInputCell" xfId="530" xr:uid="{00000000-0005-0000-0000-000016020000}"/>
    <cellStyle name="NonInputCell 2" xfId="531" xr:uid="{00000000-0005-0000-0000-000017020000}"/>
    <cellStyle name="NonInputCell 2 2" xfId="532" xr:uid="{00000000-0005-0000-0000-000018020000}"/>
    <cellStyle name="NonInputCell 3" xfId="533" xr:uid="{00000000-0005-0000-0000-000019020000}"/>
    <cellStyle name="NonInputCell 3 2" xfId="534" xr:uid="{00000000-0005-0000-0000-00001A020000}"/>
    <cellStyle name="NonInputCell 4" xfId="535" xr:uid="{00000000-0005-0000-0000-00001B020000}"/>
    <cellStyle name="Normal" xfId="0" builtinId="0"/>
    <cellStyle name="Normal - Style1" xfId="536" xr:uid="{00000000-0005-0000-0000-00001D020000}"/>
    <cellStyle name="Normal 10" xfId="2" xr:uid="{00000000-0005-0000-0000-00001E020000}"/>
    <cellStyle name="Normal 10 2" xfId="15" xr:uid="{00000000-0005-0000-0000-00001F020000}"/>
    <cellStyle name="Normal 11" xfId="537" xr:uid="{00000000-0005-0000-0000-000020020000}"/>
    <cellStyle name="Normal 11 2" xfId="538" xr:uid="{00000000-0005-0000-0000-000021020000}"/>
    <cellStyle name="Normal 11 3" xfId="539" xr:uid="{00000000-0005-0000-0000-000022020000}"/>
    <cellStyle name="Normal 11 4" xfId="540" xr:uid="{00000000-0005-0000-0000-000023020000}"/>
    <cellStyle name="Normal 11 4 2" xfId="541" xr:uid="{00000000-0005-0000-0000-000024020000}"/>
    <cellStyle name="Normal 11 5" xfId="542" xr:uid="{00000000-0005-0000-0000-000025020000}"/>
    <cellStyle name="Normal 114" xfId="543" xr:uid="{00000000-0005-0000-0000-000026020000}"/>
    <cellStyle name="Normal 114 2" xfId="544" xr:uid="{00000000-0005-0000-0000-000027020000}"/>
    <cellStyle name="Normal 12" xfId="545" xr:uid="{00000000-0005-0000-0000-000028020000}"/>
    <cellStyle name="Normal 12 2" xfId="546" xr:uid="{00000000-0005-0000-0000-000029020000}"/>
    <cellStyle name="Normal 12 2 2" xfId="1" xr:uid="{00000000-0005-0000-0000-00002A020000}"/>
    <cellStyle name="Normal 13" xfId="12" xr:uid="{00000000-0005-0000-0000-00002B020000}"/>
    <cellStyle name="Normal 13 2" xfId="547" xr:uid="{00000000-0005-0000-0000-00002C020000}"/>
    <cellStyle name="Normal 13 2 2" xfId="1018" xr:uid="{00000000-0005-0000-0000-00002D020000}"/>
    <cellStyle name="Normal 13_29(d) - Gas extensions -tariffs" xfId="548" xr:uid="{00000000-0005-0000-0000-00002E020000}"/>
    <cellStyle name="Normal 14" xfId="549" xr:uid="{00000000-0005-0000-0000-00002F020000}"/>
    <cellStyle name="Normal 14 2" xfId="550" xr:uid="{00000000-0005-0000-0000-000030020000}"/>
    <cellStyle name="Normal 14 3" xfId="551" xr:uid="{00000000-0005-0000-0000-000031020000}"/>
    <cellStyle name="Normal 14 3 2" xfId="552" xr:uid="{00000000-0005-0000-0000-000032020000}"/>
    <cellStyle name="Normal 14 3 2 2" xfId="553" xr:uid="{00000000-0005-0000-0000-000033020000}"/>
    <cellStyle name="Normal 14 3 3" xfId="554" xr:uid="{00000000-0005-0000-0000-000034020000}"/>
    <cellStyle name="Normal 14 3 3 2" xfId="555" xr:uid="{00000000-0005-0000-0000-000035020000}"/>
    <cellStyle name="Normal 14 3 4" xfId="556" xr:uid="{00000000-0005-0000-0000-000036020000}"/>
    <cellStyle name="Normal 14 4" xfId="557" xr:uid="{00000000-0005-0000-0000-000037020000}"/>
    <cellStyle name="Normal 14 4 2" xfId="558" xr:uid="{00000000-0005-0000-0000-000038020000}"/>
    <cellStyle name="Normal 14 5" xfId="559" xr:uid="{00000000-0005-0000-0000-000039020000}"/>
    <cellStyle name="Normal 14 6" xfId="560" xr:uid="{00000000-0005-0000-0000-00003A020000}"/>
    <cellStyle name="Normal 15" xfId="561" xr:uid="{00000000-0005-0000-0000-00003B020000}"/>
    <cellStyle name="Normal 15 2" xfId="562" xr:uid="{00000000-0005-0000-0000-00003C020000}"/>
    <cellStyle name="Normal 16" xfId="563" xr:uid="{00000000-0005-0000-0000-00003D020000}"/>
    <cellStyle name="Normal 16 2" xfId="564" xr:uid="{00000000-0005-0000-0000-00003E020000}"/>
    <cellStyle name="Normal 17" xfId="565" xr:uid="{00000000-0005-0000-0000-00003F020000}"/>
    <cellStyle name="Normal 17 2" xfId="566" xr:uid="{00000000-0005-0000-0000-000040020000}"/>
    <cellStyle name="Normal 17 2 2" xfId="567" xr:uid="{00000000-0005-0000-0000-000041020000}"/>
    <cellStyle name="Normal 17 2 2 2" xfId="568" xr:uid="{00000000-0005-0000-0000-000042020000}"/>
    <cellStyle name="Normal 17 2 2 2 2" xfId="569" xr:uid="{00000000-0005-0000-0000-000043020000}"/>
    <cellStyle name="Normal 17 2 2 3" xfId="570" xr:uid="{00000000-0005-0000-0000-000044020000}"/>
    <cellStyle name="Normal 17 2 2 3 2" xfId="571" xr:uid="{00000000-0005-0000-0000-000045020000}"/>
    <cellStyle name="Normal 17 2 2 4" xfId="572" xr:uid="{00000000-0005-0000-0000-000046020000}"/>
    <cellStyle name="Normal 17 2 3" xfId="573" xr:uid="{00000000-0005-0000-0000-000047020000}"/>
    <cellStyle name="Normal 17 2 3 2" xfId="574" xr:uid="{00000000-0005-0000-0000-000048020000}"/>
    <cellStyle name="Normal 17 2 4" xfId="575" xr:uid="{00000000-0005-0000-0000-000049020000}"/>
    <cellStyle name="Normal 17 2 4 2" xfId="576" xr:uid="{00000000-0005-0000-0000-00004A020000}"/>
    <cellStyle name="Normal 17 2 5" xfId="577" xr:uid="{00000000-0005-0000-0000-00004B020000}"/>
    <cellStyle name="Normal 17 3" xfId="578" xr:uid="{00000000-0005-0000-0000-00004C020000}"/>
    <cellStyle name="Normal 17 3 2" xfId="579" xr:uid="{00000000-0005-0000-0000-00004D020000}"/>
    <cellStyle name="Normal 17 3 2 2" xfId="580" xr:uid="{00000000-0005-0000-0000-00004E020000}"/>
    <cellStyle name="Normal 17 3 2 2 2" xfId="581" xr:uid="{00000000-0005-0000-0000-00004F020000}"/>
    <cellStyle name="Normal 17 3 2 3" xfId="582" xr:uid="{00000000-0005-0000-0000-000050020000}"/>
    <cellStyle name="Normal 17 3 2 3 2" xfId="583" xr:uid="{00000000-0005-0000-0000-000051020000}"/>
    <cellStyle name="Normal 17 3 2 4" xfId="584" xr:uid="{00000000-0005-0000-0000-000052020000}"/>
    <cellStyle name="Normal 17 3 3" xfId="585" xr:uid="{00000000-0005-0000-0000-000053020000}"/>
    <cellStyle name="Normal 17 3 3 2" xfId="586" xr:uid="{00000000-0005-0000-0000-000054020000}"/>
    <cellStyle name="Normal 17 3 4" xfId="587" xr:uid="{00000000-0005-0000-0000-000055020000}"/>
    <cellStyle name="Normal 17 3 4 2" xfId="588" xr:uid="{00000000-0005-0000-0000-000056020000}"/>
    <cellStyle name="Normal 17 3 5" xfId="589" xr:uid="{00000000-0005-0000-0000-000057020000}"/>
    <cellStyle name="Normal 17 4" xfId="590" xr:uid="{00000000-0005-0000-0000-000058020000}"/>
    <cellStyle name="Normal 17 4 2" xfId="591" xr:uid="{00000000-0005-0000-0000-000059020000}"/>
    <cellStyle name="Normal 17 4 2 2" xfId="592" xr:uid="{00000000-0005-0000-0000-00005A020000}"/>
    <cellStyle name="Normal 17 4 3" xfId="593" xr:uid="{00000000-0005-0000-0000-00005B020000}"/>
    <cellStyle name="Normal 17 4 3 2" xfId="594" xr:uid="{00000000-0005-0000-0000-00005C020000}"/>
    <cellStyle name="Normal 17 4 4" xfId="595" xr:uid="{00000000-0005-0000-0000-00005D020000}"/>
    <cellStyle name="Normal 17 5" xfId="596" xr:uid="{00000000-0005-0000-0000-00005E020000}"/>
    <cellStyle name="Normal 17 5 2" xfId="597" xr:uid="{00000000-0005-0000-0000-00005F020000}"/>
    <cellStyle name="Normal 17 6" xfId="598" xr:uid="{00000000-0005-0000-0000-000060020000}"/>
    <cellStyle name="Normal 17 6 2" xfId="599" xr:uid="{00000000-0005-0000-0000-000061020000}"/>
    <cellStyle name="Normal 17 7" xfId="600" xr:uid="{00000000-0005-0000-0000-000062020000}"/>
    <cellStyle name="Normal 18" xfId="601" xr:uid="{00000000-0005-0000-0000-000063020000}"/>
    <cellStyle name="Normal 18 2" xfId="602" xr:uid="{00000000-0005-0000-0000-000064020000}"/>
    <cellStyle name="Normal 19" xfId="603" xr:uid="{00000000-0005-0000-0000-000065020000}"/>
    <cellStyle name="Normal 2" xfId="14" xr:uid="{00000000-0005-0000-0000-000066020000}"/>
    <cellStyle name="Normal 2 2" xfId="604" xr:uid="{00000000-0005-0000-0000-000067020000}"/>
    <cellStyle name="Normal 2 2 2" xfId="605" xr:uid="{00000000-0005-0000-0000-000068020000}"/>
    <cellStyle name="Normal 2 2 3" xfId="606" xr:uid="{00000000-0005-0000-0000-000069020000}"/>
    <cellStyle name="Normal 2 2 4" xfId="607" xr:uid="{00000000-0005-0000-0000-00006A020000}"/>
    <cellStyle name="Normal 2 2 5" xfId="608" xr:uid="{00000000-0005-0000-0000-00006B020000}"/>
    <cellStyle name="Normal 2 3" xfId="609" xr:uid="{00000000-0005-0000-0000-00006C020000}"/>
    <cellStyle name="Normal 2 3 2" xfId="610" xr:uid="{00000000-0005-0000-0000-00006D020000}"/>
    <cellStyle name="Normal 2 3_29(d) - Gas extensions -tariffs" xfId="611" xr:uid="{00000000-0005-0000-0000-00006E020000}"/>
    <cellStyle name="Normal 2 4" xfId="612" xr:uid="{00000000-0005-0000-0000-00006F020000}"/>
    <cellStyle name="Normal 2 4 2" xfId="613" xr:uid="{00000000-0005-0000-0000-000070020000}"/>
    <cellStyle name="Normal 2 4 3" xfId="614" xr:uid="{00000000-0005-0000-0000-000071020000}"/>
    <cellStyle name="Normal 2 5" xfId="615" xr:uid="{00000000-0005-0000-0000-000072020000}"/>
    <cellStyle name="Normal 2 6" xfId="616" xr:uid="{00000000-0005-0000-0000-000073020000}"/>
    <cellStyle name="Normal 2_29(d) - Gas extensions -tariffs" xfId="617" xr:uid="{00000000-0005-0000-0000-000074020000}"/>
    <cellStyle name="Normal 20" xfId="618" xr:uid="{00000000-0005-0000-0000-000075020000}"/>
    <cellStyle name="Normal 20 2" xfId="619" xr:uid="{00000000-0005-0000-0000-000076020000}"/>
    <cellStyle name="Normal 20 2 2" xfId="620" xr:uid="{00000000-0005-0000-0000-000077020000}"/>
    <cellStyle name="Normal 20 2 2 2" xfId="621" xr:uid="{00000000-0005-0000-0000-000078020000}"/>
    <cellStyle name="Normal 20 2 3" xfId="622" xr:uid="{00000000-0005-0000-0000-000079020000}"/>
    <cellStyle name="Normal 20 3" xfId="623" xr:uid="{00000000-0005-0000-0000-00007A020000}"/>
    <cellStyle name="Normal 20 3 2" xfId="624" xr:uid="{00000000-0005-0000-0000-00007B020000}"/>
    <cellStyle name="Normal 20 4" xfId="625" xr:uid="{00000000-0005-0000-0000-00007C020000}"/>
    <cellStyle name="Normal 20 4 2" xfId="626" xr:uid="{00000000-0005-0000-0000-00007D020000}"/>
    <cellStyle name="Normal 20 5" xfId="627" xr:uid="{00000000-0005-0000-0000-00007E020000}"/>
    <cellStyle name="Normal 21" xfId="628" xr:uid="{00000000-0005-0000-0000-00007F020000}"/>
    <cellStyle name="Normal 21 2" xfId="629" xr:uid="{00000000-0005-0000-0000-000080020000}"/>
    <cellStyle name="Normal 21 2 2" xfId="630" xr:uid="{00000000-0005-0000-0000-000081020000}"/>
    <cellStyle name="Normal 21 3" xfId="631" xr:uid="{00000000-0005-0000-0000-000082020000}"/>
    <cellStyle name="Normal 21 3 2" xfId="632" xr:uid="{00000000-0005-0000-0000-000083020000}"/>
    <cellStyle name="Normal 21 4" xfId="633" xr:uid="{00000000-0005-0000-0000-000084020000}"/>
    <cellStyle name="Normal 22" xfId="634" xr:uid="{00000000-0005-0000-0000-000085020000}"/>
    <cellStyle name="Normal 23" xfId="635" xr:uid="{00000000-0005-0000-0000-000086020000}"/>
    <cellStyle name="Normal 23 2" xfId="636" xr:uid="{00000000-0005-0000-0000-000087020000}"/>
    <cellStyle name="Normal 23 2 2" xfId="637" xr:uid="{00000000-0005-0000-0000-000088020000}"/>
    <cellStyle name="Normal 23 2 2 2" xfId="638" xr:uid="{00000000-0005-0000-0000-000089020000}"/>
    <cellStyle name="Normal 23 2 3" xfId="639" xr:uid="{00000000-0005-0000-0000-00008A020000}"/>
    <cellStyle name="Normal 23 3" xfId="640" xr:uid="{00000000-0005-0000-0000-00008B020000}"/>
    <cellStyle name="Normal 23 3 2" xfId="641" xr:uid="{00000000-0005-0000-0000-00008C020000}"/>
    <cellStyle name="Normal 23 4" xfId="642" xr:uid="{00000000-0005-0000-0000-00008D020000}"/>
    <cellStyle name="Normal 23 4 2" xfId="643" xr:uid="{00000000-0005-0000-0000-00008E020000}"/>
    <cellStyle name="Normal 23 5" xfId="644" xr:uid="{00000000-0005-0000-0000-00008F020000}"/>
    <cellStyle name="Normal 24" xfId="645" xr:uid="{00000000-0005-0000-0000-000090020000}"/>
    <cellStyle name="Normal 24 2" xfId="646" xr:uid="{00000000-0005-0000-0000-000091020000}"/>
    <cellStyle name="Normal 24 2 2" xfId="647" xr:uid="{00000000-0005-0000-0000-000092020000}"/>
    <cellStyle name="Normal 24 2 2 2" xfId="648" xr:uid="{00000000-0005-0000-0000-000093020000}"/>
    <cellStyle name="Normal 24 2 3" xfId="649" xr:uid="{00000000-0005-0000-0000-000094020000}"/>
    <cellStyle name="Normal 24 3" xfId="650" xr:uid="{00000000-0005-0000-0000-000095020000}"/>
    <cellStyle name="Normal 24 3 2" xfId="651" xr:uid="{00000000-0005-0000-0000-000096020000}"/>
    <cellStyle name="Normal 24 4" xfId="652" xr:uid="{00000000-0005-0000-0000-000097020000}"/>
    <cellStyle name="Normal 24 4 2" xfId="653" xr:uid="{00000000-0005-0000-0000-000098020000}"/>
    <cellStyle name="Normal 24 5" xfId="654" xr:uid="{00000000-0005-0000-0000-000099020000}"/>
    <cellStyle name="Normal 25" xfId="655" xr:uid="{00000000-0005-0000-0000-00009A020000}"/>
    <cellStyle name="Normal 25 2" xfId="656" xr:uid="{00000000-0005-0000-0000-00009B020000}"/>
    <cellStyle name="Normal 25 2 2" xfId="657" xr:uid="{00000000-0005-0000-0000-00009C020000}"/>
    <cellStyle name="Normal 25 2 2 2" xfId="658" xr:uid="{00000000-0005-0000-0000-00009D020000}"/>
    <cellStyle name="Normal 25 2 3" xfId="659" xr:uid="{00000000-0005-0000-0000-00009E020000}"/>
    <cellStyle name="Normal 25 3" xfId="660" xr:uid="{00000000-0005-0000-0000-00009F020000}"/>
    <cellStyle name="Normal 25 3 2" xfId="661" xr:uid="{00000000-0005-0000-0000-0000A0020000}"/>
    <cellStyle name="Normal 25 4" xfId="662" xr:uid="{00000000-0005-0000-0000-0000A1020000}"/>
    <cellStyle name="Normal 25 4 2" xfId="663" xr:uid="{00000000-0005-0000-0000-0000A2020000}"/>
    <cellStyle name="Normal 25 5" xfId="664" xr:uid="{00000000-0005-0000-0000-0000A3020000}"/>
    <cellStyle name="Normal 26" xfId="665" xr:uid="{00000000-0005-0000-0000-0000A4020000}"/>
    <cellStyle name="Normal 26 2" xfId="666" xr:uid="{00000000-0005-0000-0000-0000A5020000}"/>
    <cellStyle name="Normal 26 2 2" xfId="667" xr:uid="{00000000-0005-0000-0000-0000A6020000}"/>
    <cellStyle name="Normal 26 2 2 2" xfId="668" xr:uid="{00000000-0005-0000-0000-0000A7020000}"/>
    <cellStyle name="Normal 26 2 3" xfId="669" xr:uid="{00000000-0005-0000-0000-0000A8020000}"/>
    <cellStyle name="Normal 26 3" xfId="670" xr:uid="{00000000-0005-0000-0000-0000A9020000}"/>
    <cellStyle name="Normal 26 3 2" xfId="671" xr:uid="{00000000-0005-0000-0000-0000AA020000}"/>
    <cellStyle name="Normal 26 4" xfId="672" xr:uid="{00000000-0005-0000-0000-0000AB020000}"/>
    <cellStyle name="Normal 26 4 2" xfId="673" xr:uid="{00000000-0005-0000-0000-0000AC020000}"/>
    <cellStyle name="Normal 26 5" xfId="674" xr:uid="{00000000-0005-0000-0000-0000AD020000}"/>
    <cellStyle name="Normal 27" xfId="675" xr:uid="{00000000-0005-0000-0000-0000AE020000}"/>
    <cellStyle name="Normal 28" xfId="676" xr:uid="{00000000-0005-0000-0000-0000AF020000}"/>
    <cellStyle name="Normal 28 2" xfId="677" xr:uid="{00000000-0005-0000-0000-0000B0020000}"/>
    <cellStyle name="Normal 29" xfId="678" xr:uid="{00000000-0005-0000-0000-0000B1020000}"/>
    <cellStyle name="Normal 3" xfId="679" xr:uid="{00000000-0005-0000-0000-0000B2020000}"/>
    <cellStyle name="Normal 3 2" xfId="680" xr:uid="{00000000-0005-0000-0000-0000B3020000}"/>
    <cellStyle name="Normal 3 3" xfId="681" xr:uid="{00000000-0005-0000-0000-0000B4020000}"/>
    <cellStyle name="Normal 3 3 2" xfId="682" xr:uid="{00000000-0005-0000-0000-0000B5020000}"/>
    <cellStyle name="Normal 3 3 3" xfId="683" xr:uid="{00000000-0005-0000-0000-0000B6020000}"/>
    <cellStyle name="Normal 3 4" xfId="684" xr:uid="{00000000-0005-0000-0000-0000B7020000}"/>
    <cellStyle name="Normal 3 5" xfId="685" xr:uid="{00000000-0005-0000-0000-0000B8020000}"/>
    <cellStyle name="Normal 3 5 2" xfId="10" xr:uid="{00000000-0005-0000-0000-0000B9020000}"/>
    <cellStyle name="Normal 3 5 2 2" xfId="686" xr:uid="{00000000-0005-0000-0000-0000BA020000}"/>
    <cellStyle name="Normal 3 5 3" xfId="687" xr:uid="{00000000-0005-0000-0000-0000BB020000}"/>
    <cellStyle name="Normal 3 5 3 2" xfId="688" xr:uid="{00000000-0005-0000-0000-0000BC020000}"/>
    <cellStyle name="Normal 3 5 4" xfId="689" xr:uid="{00000000-0005-0000-0000-0000BD020000}"/>
    <cellStyle name="Normal 3_29(d) - Gas extensions -tariffs" xfId="690" xr:uid="{00000000-0005-0000-0000-0000BE020000}"/>
    <cellStyle name="Normal 30" xfId="691" xr:uid="{00000000-0005-0000-0000-0000BF020000}"/>
    <cellStyle name="Normal 31" xfId="692" xr:uid="{00000000-0005-0000-0000-0000C0020000}"/>
    <cellStyle name="Normal 32" xfId="693" xr:uid="{00000000-0005-0000-0000-0000C1020000}"/>
    <cellStyle name="Normal 32 2" xfId="694" xr:uid="{00000000-0005-0000-0000-0000C2020000}"/>
    <cellStyle name="Normal 33" xfId="695" xr:uid="{00000000-0005-0000-0000-0000C3020000}"/>
    <cellStyle name="Normal 33 2" xfId="696" xr:uid="{00000000-0005-0000-0000-0000C4020000}"/>
    <cellStyle name="Normal 34" xfId="697" xr:uid="{00000000-0005-0000-0000-0000C5020000}"/>
    <cellStyle name="Normal 35" xfId="698" xr:uid="{00000000-0005-0000-0000-0000C6020000}"/>
    <cellStyle name="Normal 36" xfId="699" xr:uid="{00000000-0005-0000-0000-0000C7020000}"/>
    <cellStyle name="Normal 37" xfId="700" xr:uid="{00000000-0005-0000-0000-0000C8020000}"/>
    <cellStyle name="Normal 38" xfId="701" xr:uid="{00000000-0005-0000-0000-0000C9020000}"/>
    <cellStyle name="Normal 38 2" xfId="702" xr:uid="{00000000-0005-0000-0000-0000CA020000}"/>
    <cellStyle name="Normal 38_29(d) - Gas extensions -tariffs" xfId="703" xr:uid="{00000000-0005-0000-0000-0000CB020000}"/>
    <cellStyle name="Normal 4" xfId="704" xr:uid="{00000000-0005-0000-0000-0000CC020000}"/>
    <cellStyle name="Normal 4 2" xfId="705" xr:uid="{00000000-0005-0000-0000-0000CD020000}"/>
    <cellStyle name="Normal 4 2 2" xfId="706" xr:uid="{00000000-0005-0000-0000-0000CE020000}"/>
    <cellStyle name="Normal 4 2 2 2" xfId="707" xr:uid="{00000000-0005-0000-0000-0000CF020000}"/>
    <cellStyle name="Normal 4 2 2 2 2" xfId="708" xr:uid="{00000000-0005-0000-0000-0000D0020000}"/>
    <cellStyle name="Normal 4 2 2 2 2 2" xfId="709" xr:uid="{00000000-0005-0000-0000-0000D1020000}"/>
    <cellStyle name="Normal 4 2 2 2 3" xfId="710" xr:uid="{00000000-0005-0000-0000-0000D2020000}"/>
    <cellStyle name="Normal 4 2 2 2 3 2" xfId="711" xr:uid="{00000000-0005-0000-0000-0000D3020000}"/>
    <cellStyle name="Normal 4 2 2 2 4" xfId="712" xr:uid="{00000000-0005-0000-0000-0000D4020000}"/>
    <cellStyle name="Normal 4 2 2 3" xfId="713" xr:uid="{00000000-0005-0000-0000-0000D5020000}"/>
    <cellStyle name="Normal 4 2 2 3 2" xfId="714" xr:uid="{00000000-0005-0000-0000-0000D6020000}"/>
    <cellStyle name="Normal 4 2 2 4" xfId="715" xr:uid="{00000000-0005-0000-0000-0000D7020000}"/>
    <cellStyle name="Normal 4 2 2 4 2" xfId="716" xr:uid="{00000000-0005-0000-0000-0000D8020000}"/>
    <cellStyle name="Normal 4 2 2 5" xfId="717" xr:uid="{00000000-0005-0000-0000-0000D9020000}"/>
    <cellStyle name="Normal 4 2 3" xfId="718" xr:uid="{00000000-0005-0000-0000-0000DA020000}"/>
    <cellStyle name="Normal 4 2 3 2" xfId="719" xr:uid="{00000000-0005-0000-0000-0000DB020000}"/>
    <cellStyle name="Normal 4 2 3 2 2" xfId="720" xr:uid="{00000000-0005-0000-0000-0000DC020000}"/>
    <cellStyle name="Normal 4 2 3 2 2 2" xfId="721" xr:uid="{00000000-0005-0000-0000-0000DD020000}"/>
    <cellStyle name="Normal 4 2 3 2 3" xfId="722" xr:uid="{00000000-0005-0000-0000-0000DE020000}"/>
    <cellStyle name="Normal 4 2 3 2 3 2" xfId="723" xr:uid="{00000000-0005-0000-0000-0000DF020000}"/>
    <cellStyle name="Normal 4 2 3 2 4" xfId="724" xr:uid="{00000000-0005-0000-0000-0000E0020000}"/>
    <cellStyle name="Normal 4 2 3 3" xfId="725" xr:uid="{00000000-0005-0000-0000-0000E1020000}"/>
    <cellStyle name="Normal 4 2 3 3 2" xfId="726" xr:uid="{00000000-0005-0000-0000-0000E2020000}"/>
    <cellStyle name="Normal 4 2 3 4" xfId="727" xr:uid="{00000000-0005-0000-0000-0000E3020000}"/>
    <cellStyle name="Normal 4 2 3 4 2" xfId="728" xr:uid="{00000000-0005-0000-0000-0000E4020000}"/>
    <cellStyle name="Normal 4 2 3 5" xfId="729" xr:uid="{00000000-0005-0000-0000-0000E5020000}"/>
    <cellStyle name="Normal 4 3" xfId="730" xr:uid="{00000000-0005-0000-0000-0000E6020000}"/>
    <cellStyle name="Normal 4 3 2" xfId="731" xr:uid="{00000000-0005-0000-0000-0000E7020000}"/>
    <cellStyle name="Normal 4 3 2 2" xfId="732" xr:uid="{00000000-0005-0000-0000-0000E8020000}"/>
    <cellStyle name="Normal 4 3 2 2 2" xfId="733" xr:uid="{00000000-0005-0000-0000-0000E9020000}"/>
    <cellStyle name="Normal 4 3 2 3" xfId="734" xr:uid="{00000000-0005-0000-0000-0000EA020000}"/>
    <cellStyle name="Normal 4 3 2 3 2" xfId="735" xr:uid="{00000000-0005-0000-0000-0000EB020000}"/>
    <cellStyle name="Normal 4 3 2 4" xfId="736" xr:uid="{00000000-0005-0000-0000-0000EC020000}"/>
    <cellStyle name="Normal 4 3 3" xfId="737" xr:uid="{00000000-0005-0000-0000-0000ED020000}"/>
    <cellStyle name="Normal 4 3 3 2" xfId="738" xr:uid="{00000000-0005-0000-0000-0000EE020000}"/>
    <cellStyle name="Normal 4 3 3 2 2" xfId="739" xr:uid="{00000000-0005-0000-0000-0000EF020000}"/>
    <cellStyle name="Normal 4 3 3 3" xfId="740" xr:uid="{00000000-0005-0000-0000-0000F0020000}"/>
    <cellStyle name="Normal 4 3 4" xfId="741" xr:uid="{00000000-0005-0000-0000-0000F1020000}"/>
    <cellStyle name="Normal 4 3 4 2" xfId="742" xr:uid="{00000000-0005-0000-0000-0000F2020000}"/>
    <cellStyle name="Normal 4 3 5" xfId="743" xr:uid="{00000000-0005-0000-0000-0000F3020000}"/>
    <cellStyle name="Normal 4 4" xfId="7" xr:uid="{00000000-0005-0000-0000-0000F4020000}"/>
    <cellStyle name="Normal 4 5" xfId="744" xr:uid="{00000000-0005-0000-0000-0000F5020000}"/>
    <cellStyle name="Normal 4 6" xfId="745" xr:uid="{00000000-0005-0000-0000-0000F6020000}"/>
    <cellStyle name="Normal 4 6 2" xfId="746" xr:uid="{00000000-0005-0000-0000-0000F7020000}"/>
    <cellStyle name="Normal 4_29(d) - Gas extensions -tariffs" xfId="747" xr:uid="{00000000-0005-0000-0000-0000F8020000}"/>
    <cellStyle name="Normal 40" xfId="748" xr:uid="{00000000-0005-0000-0000-0000F9020000}"/>
    <cellStyle name="Normal 40 2" xfId="749" xr:uid="{00000000-0005-0000-0000-0000FA020000}"/>
    <cellStyle name="Normal 40_29(d) - Gas extensions -tariffs" xfId="750" xr:uid="{00000000-0005-0000-0000-0000FB020000}"/>
    <cellStyle name="Normal 5" xfId="751" xr:uid="{00000000-0005-0000-0000-0000FC020000}"/>
    <cellStyle name="Normal 5 2" xfId="752" xr:uid="{00000000-0005-0000-0000-0000FD020000}"/>
    <cellStyle name="Normal 5 3" xfId="753" xr:uid="{00000000-0005-0000-0000-0000FE020000}"/>
    <cellStyle name="Normal 6" xfId="754" xr:uid="{00000000-0005-0000-0000-0000FF020000}"/>
    <cellStyle name="Normal 6 2" xfId="755" xr:uid="{00000000-0005-0000-0000-000000030000}"/>
    <cellStyle name="Normal 6 2 2" xfId="756" xr:uid="{00000000-0005-0000-0000-000001030000}"/>
    <cellStyle name="Normal 6 3" xfId="1019" xr:uid="{00000000-0005-0000-0000-000002030000}"/>
    <cellStyle name="Normal 7" xfId="757" xr:uid="{00000000-0005-0000-0000-000003030000}"/>
    <cellStyle name="Normal 7 2" xfId="758" xr:uid="{00000000-0005-0000-0000-000004030000}"/>
    <cellStyle name="Normal 7 2 2" xfId="759" xr:uid="{00000000-0005-0000-0000-000005030000}"/>
    <cellStyle name="Normal 7 2 2 2" xfId="760" xr:uid="{00000000-0005-0000-0000-000006030000}"/>
    <cellStyle name="Normal 7 2 2 2 2" xfId="761" xr:uid="{00000000-0005-0000-0000-000007030000}"/>
    <cellStyle name="Normal 7 2 2 3" xfId="762" xr:uid="{00000000-0005-0000-0000-000008030000}"/>
    <cellStyle name="Normal 7 2 2 3 2" xfId="763" xr:uid="{00000000-0005-0000-0000-000009030000}"/>
    <cellStyle name="Normal 7 2 2 4" xfId="764" xr:uid="{00000000-0005-0000-0000-00000A030000}"/>
    <cellStyle name="Normal 7 2 3" xfId="765" xr:uid="{00000000-0005-0000-0000-00000B030000}"/>
    <cellStyle name="Normal 7 2 3 2" xfId="766" xr:uid="{00000000-0005-0000-0000-00000C030000}"/>
    <cellStyle name="Normal 7 2 4" xfId="767" xr:uid="{00000000-0005-0000-0000-00000D030000}"/>
    <cellStyle name="Normal 7 2 4 2" xfId="768" xr:uid="{00000000-0005-0000-0000-00000E030000}"/>
    <cellStyle name="Normal 7 2 5" xfId="769" xr:uid="{00000000-0005-0000-0000-00000F030000}"/>
    <cellStyle name="Normal 7 3" xfId="1020" xr:uid="{00000000-0005-0000-0000-000010030000}"/>
    <cellStyle name="Normal 8" xfId="770" xr:uid="{00000000-0005-0000-0000-000011030000}"/>
    <cellStyle name="Normal 8 2" xfId="771" xr:uid="{00000000-0005-0000-0000-000012030000}"/>
    <cellStyle name="Normal 8 2 2" xfId="772" xr:uid="{00000000-0005-0000-0000-000013030000}"/>
    <cellStyle name="Normal 8 2 3" xfId="773" xr:uid="{00000000-0005-0000-0000-000014030000}"/>
    <cellStyle name="Normal 8 2 3 2" xfId="774" xr:uid="{00000000-0005-0000-0000-000015030000}"/>
    <cellStyle name="Normal 8 2 3 2 2" xfId="775" xr:uid="{00000000-0005-0000-0000-000016030000}"/>
    <cellStyle name="Normal 8 2 3 3" xfId="776" xr:uid="{00000000-0005-0000-0000-000017030000}"/>
    <cellStyle name="Normal 8 2 3 3 2" xfId="777" xr:uid="{00000000-0005-0000-0000-000018030000}"/>
    <cellStyle name="Normal 8 2 3 4" xfId="778" xr:uid="{00000000-0005-0000-0000-000019030000}"/>
    <cellStyle name="Normal 8 2 4" xfId="779" xr:uid="{00000000-0005-0000-0000-00001A030000}"/>
    <cellStyle name="Normal 8 2 4 2" xfId="780" xr:uid="{00000000-0005-0000-0000-00001B030000}"/>
    <cellStyle name="Normal 8 2 5" xfId="781" xr:uid="{00000000-0005-0000-0000-00001C030000}"/>
    <cellStyle name="Normal 9" xfId="782" xr:uid="{00000000-0005-0000-0000-00001D030000}"/>
    <cellStyle name="Normal 9 2" xfId="783" xr:uid="{00000000-0005-0000-0000-00001E030000}"/>
    <cellStyle name="Note 2" xfId="784" xr:uid="{00000000-0005-0000-0000-00001F030000}"/>
    <cellStyle name="Note 2 2" xfId="785" xr:uid="{00000000-0005-0000-0000-000020030000}"/>
    <cellStyle name="Note 2 3" xfId="786" xr:uid="{00000000-0005-0000-0000-000021030000}"/>
    <cellStyle name="Note 3" xfId="787" xr:uid="{00000000-0005-0000-0000-000022030000}"/>
    <cellStyle name="Note 3 2" xfId="788" xr:uid="{00000000-0005-0000-0000-000023030000}"/>
    <cellStyle name="Note 3 3" xfId="789" xr:uid="{00000000-0005-0000-0000-000024030000}"/>
    <cellStyle name="Note 4" xfId="790" xr:uid="{00000000-0005-0000-0000-000025030000}"/>
    <cellStyle name="Note 4 2" xfId="791" xr:uid="{00000000-0005-0000-0000-000026030000}"/>
    <cellStyle name="Note 4 3" xfId="792" xr:uid="{00000000-0005-0000-0000-000027030000}"/>
    <cellStyle name="Note 5" xfId="793" xr:uid="{00000000-0005-0000-0000-000028030000}"/>
    <cellStyle name="Note 6" xfId="794" xr:uid="{00000000-0005-0000-0000-000029030000}"/>
    <cellStyle name="OffSheet" xfId="1021" xr:uid="{00000000-0005-0000-0000-00002A030000}"/>
    <cellStyle name="Output 2" xfId="795" xr:uid="{00000000-0005-0000-0000-00002B030000}"/>
    <cellStyle name="Output 2 2" xfId="796" xr:uid="{00000000-0005-0000-0000-00002C030000}"/>
    <cellStyle name="Output 2 3" xfId="797" xr:uid="{00000000-0005-0000-0000-00002D030000}"/>
    <cellStyle name="Output 3" xfId="798" xr:uid="{00000000-0005-0000-0000-00002E030000}"/>
    <cellStyle name="Percent" xfId="13" builtinId="5"/>
    <cellStyle name="Percent [2]" xfId="799" xr:uid="{00000000-0005-0000-0000-000030030000}"/>
    <cellStyle name="Percent [2] 2" xfId="800" xr:uid="{00000000-0005-0000-0000-000031030000}"/>
    <cellStyle name="Percent [2] 3" xfId="801" xr:uid="{00000000-0005-0000-0000-000032030000}"/>
    <cellStyle name="Percent [2]_29(d) - Gas extensions -tariffs" xfId="802" xr:uid="{00000000-0005-0000-0000-000033030000}"/>
    <cellStyle name="Percent 10" xfId="803" xr:uid="{00000000-0005-0000-0000-000034030000}"/>
    <cellStyle name="Percent 12" xfId="804" xr:uid="{00000000-0005-0000-0000-000035030000}"/>
    <cellStyle name="Percent 12 2" xfId="805" xr:uid="{00000000-0005-0000-0000-000036030000}"/>
    <cellStyle name="Percent 12 2 2" xfId="806" xr:uid="{00000000-0005-0000-0000-000037030000}"/>
    <cellStyle name="Percent 12 2 2 2" xfId="807" xr:uid="{00000000-0005-0000-0000-000038030000}"/>
    <cellStyle name="Percent 12 2 3" xfId="808" xr:uid="{00000000-0005-0000-0000-000039030000}"/>
    <cellStyle name="Percent 12 3" xfId="809" xr:uid="{00000000-0005-0000-0000-00003A030000}"/>
    <cellStyle name="Percent 12 3 2" xfId="810" xr:uid="{00000000-0005-0000-0000-00003B030000}"/>
    <cellStyle name="Percent 12 4" xfId="811" xr:uid="{00000000-0005-0000-0000-00003C030000}"/>
    <cellStyle name="Percent 12 4 2" xfId="812" xr:uid="{00000000-0005-0000-0000-00003D030000}"/>
    <cellStyle name="Percent 12 5" xfId="813" xr:uid="{00000000-0005-0000-0000-00003E030000}"/>
    <cellStyle name="Percent 14" xfId="1022" xr:uid="{00000000-0005-0000-0000-00003F030000}"/>
    <cellStyle name="Percent 2" xfId="814" xr:uid="{00000000-0005-0000-0000-000040030000}"/>
    <cellStyle name="Percent 2 2" xfId="815" xr:uid="{00000000-0005-0000-0000-000041030000}"/>
    <cellStyle name="Percent 2 2 2" xfId="816" xr:uid="{00000000-0005-0000-0000-000042030000}"/>
    <cellStyle name="Percent 2 2 2 2" xfId="817" xr:uid="{00000000-0005-0000-0000-000043030000}"/>
    <cellStyle name="Percent 2 2 2 2 2" xfId="818" xr:uid="{00000000-0005-0000-0000-000044030000}"/>
    <cellStyle name="Percent 2 2 2 2 2 2" xfId="819" xr:uid="{00000000-0005-0000-0000-000045030000}"/>
    <cellStyle name="Percent 2 2 2 2 3" xfId="820" xr:uid="{00000000-0005-0000-0000-000046030000}"/>
    <cellStyle name="Percent 2 2 2 2 3 2" xfId="821" xr:uid="{00000000-0005-0000-0000-000047030000}"/>
    <cellStyle name="Percent 2 2 2 2 4" xfId="822" xr:uid="{00000000-0005-0000-0000-000048030000}"/>
    <cellStyle name="Percent 2 2 2 3" xfId="823" xr:uid="{00000000-0005-0000-0000-000049030000}"/>
    <cellStyle name="Percent 2 2 2 3 2" xfId="824" xr:uid="{00000000-0005-0000-0000-00004A030000}"/>
    <cellStyle name="Percent 2 2 2 4" xfId="825" xr:uid="{00000000-0005-0000-0000-00004B030000}"/>
    <cellStyle name="Percent 2 2 2 4 2" xfId="826" xr:uid="{00000000-0005-0000-0000-00004C030000}"/>
    <cellStyle name="Percent 2 2 2 5" xfId="827" xr:uid="{00000000-0005-0000-0000-00004D030000}"/>
    <cellStyle name="Percent 2 2 3" xfId="828" xr:uid="{00000000-0005-0000-0000-00004E030000}"/>
    <cellStyle name="Percent 2 2 3 2" xfId="829" xr:uid="{00000000-0005-0000-0000-00004F030000}"/>
    <cellStyle name="Percent 2 2 3 2 2" xfId="830" xr:uid="{00000000-0005-0000-0000-000050030000}"/>
    <cellStyle name="Percent 2 2 3 2 2 2" xfId="831" xr:uid="{00000000-0005-0000-0000-000051030000}"/>
    <cellStyle name="Percent 2 2 3 2 3" xfId="832" xr:uid="{00000000-0005-0000-0000-000052030000}"/>
    <cellStyle name="Percent 2 2 3 2 3 2" xfId="833" xr:uid="{00000000-0005-0000-0000-000053030000}"/>
    <cellStyle name="Percent 2 2 3 2 4" xfId="834" xr:uid="{00000000-0005-0000-0000-000054030000}"/>
    <cellStyle name="Percent 2 2 3 3" xfId="835" xr:uid="{00000000-0005-0000-0000-000055030000}"/>
    <cellStyle name="Percent 2 2 3 3 2" xfId="836" xr:uid="{00000000-0005-0000-0000-000056030000}"/>
    <cellStyle name="Percent 2 2 3 4" xfId="837" xr:uid="{00000000-0005-0000-0000-000057030000}"/>
    <cellStyle name="Percent 2 2 3 4 2" xfId="838" xr:uid="{00000000-0005-0000-0000-000058030000}"/>
    <cellStyle name="Percent 2 2 3 5" xfId="839" xr:uid="{00000000-0005-0000-0000-000059030000}"/>
    <cellStyle name="Percent 2 3" xfId="840" xr:uid="{00000000-0005-0000-0000-00005A030000}"/>
    <cellStyle name="Percent 2 3 2" xfId="841" xr:uid="{00000000-0005-0000-0000-00005B030000}"/>
    <cellStyle name="Percent 2 3 2 2" xfId="842" xr:uid="{00000000-0005-0000-0000-00005C030000}"/>
    <cellStyle name="Percent 2 3 2 2 2" xfId="843" xr:uid="{00000000-0005-0000-0000-00005D030000}"/>
    <cellStyle name="Percent 2 3 2 3" xfId="844" xr:uid="{00000000-0005-0000-0000-00005E030000}"/>
    <cellStyle name="Percent 2 3 2 3 2" xfId="845" xr:uid="{00000000-0005-0000-0000-00005F030000}"/>
    <cellStyle name="Percent 2 3 2 4" xfId="846" xr:uid="{00000000-0005-0000-0000-000060030000}"/>
    <cellStyle name="Percent 2 3 3" xfId="847" xr:uid="{00000000-0005-0000-0000-000061030000}"/>
    <cellStyle name="Percent 2 3 3 2" xfId="848" xr:uid="{00000000-0005-0000-0000-000062030000}"/>
    <cellStyle name="Percent 2 3 4" xfId="849" xr:uid="{00000000-0005-0000-0000-000063030000}"/>
    <cellStyle name="Percent 2 3 4 2" xfId="850" xr:uid="{00000000-0005-0000-0000-000064030000}"/>
    <cellStyle name="Percent 2 3 5" xfId="851" xr:uid="{00000000-0005-0000-0000-000065030000}"/>
    <cellStyle name="Percent 2 4" xfId="852" xr:uid="{00000000-0005-0000-0000-000066030000}"/>
    <cellStyle name="Percent 2 4 2" xfId="853" xr:uid="{00000000-0005-0000-0000-000067030000}"/>
    <cellStyle name="Percent 2 4 2 2" xfId="854" xr:uid="{00000000-0005-0000-0000-000068030000}"/>
    <cellStyle name="Percent 2 4 2 2 2" xfId="855" xr:uid="{00000000-0005-0000-0000-000069030000}"/>
    <cellStyle name="Percent 2 4 2 3" xfId="856" xr:uid="{00000000-0005-0000-0000-00006A030000}"/>
    <cellStyle name="Percent 2 4 2 3 2" xfId="857" xr:uid="{00000000-0005-0000-0000-00006B030000}"/>
    <cellStyle name="Percent 2 4 2 4" xfId="858" xr:uid="{00000000-0005-0000-0000-00006C030000}"/>
    <cellStyle name="Percent 2 4 3" xfId="859" xr:uid="{00000000-0005-0000-0000-00006D030000}"/>
    <cellStyle name="Percent 2 4 3 2" xfId="860" xr:uid="{00000000-0005-0000-0000-00006E030000}"/>
    <cellStyle name="Percent 2 4 4" xfId="861" xr:uid="{00000000-0005-0000-0000-00006F030000}"/>
    <cellStyle name="Percent 2 4 4 2" xfId="862" xr:uid="{00000000-0005-0000-0000-000070030000}"/>
    <cellStyle name="Percent 2 4 5" xfId="863" xr:uid="{00000000-0005-0000-0000-000071030000}"/>
    <cellStyle name="Percent 2 5" xfId="864" xr:uid="{00000000-0005-0000-0000-000072030000}"/>
    <cellStyle name="Percent 3" xfId="865" xr:uid="{00000000-0005-0000-0000-000073030000}"/>
    <cellStyle name="Percent 3 2" xfId="866" xr:uid="{00000000-0005-0000-0000-000074030000}"/>
    <cellStyle name="Percent 3 3" xfId="1023" xr:uid="{00000000-0005-0000-0000-000075030000}"/>
    <cellStyle name="Percent 3 4" xfId="867" xr:uid="{00000000-0005-0000-0000-000076030000}"/>
    <cellStyle name="Percent 3 4 2" xfId="868" xr:uid="{00000000-0005-0000-0000-000077030000}"/>
    <cellStyle name="Percent 3 4 2 2" xfId="869" xr:uid="{00000000-0005-0000-0000-000078030000}"/>
    <cellStyle name="Percent 3 4 3" xfId="870" xr:uid="{00000000-0005-0000-0000-000079030000}"/>
    <cellStyle name="Percent 3 4 3 2" xfId="871" xr:uid="{00000000-0005-0000-0000-00007A030000}"/>
    <cellStyle name="Percent 3 4 4" xfId="872" xr:uid="{00000000-0005-0000-0000-00007B030000}"/>
    <cellStyle name="Percent 4" xfId="5" xr:uid="{00000000-0005-0000-0000-00007C030000}"/>
    <cellStyle name="Percent 5" xfId="873" xr:uid="{00000000-0005-0000-0000-00007D030000}"/>
    <cellStyle name="Percent 5 2" xfId="4" xr:uid="{00000000-0005-0000-0000-00007E030000}"/>
    <cellStyle name="Percent 5 2 2" xfId="874" xr:uid="{00000000-0005-0000-0000-00007F030000}"/>
    <cellStyle name="Percent 5 3" xfId="875" xr:uid="{00000000-0005-0000-0000-000080030000}"/>
    <cellStyle name="Percent 5 3 2" xfId="876" xr:uid="{00000000-0005-0000-0000-000081030000}"/>
    <cellStyle name="Percent 5 4" xfId="877" xr:uid="{00000000-0005-0000-0000-000082030000}"/>
    <cellStyle name="Percent 6" xfId="878" xr:uid="{00000000-0005-0000-0000-000083030000}"/>
    <cellStyle name="Percent 6 2" xfId="879" xr:uid="{00000000-0005-0000-0000-000084030000}"/>
    <cellStyle name="Percent 7" xfId="880" xr:uid="{00000000-0005-0000-0000-000085030000}"/>
    <cellStyle name="Percent 8" xfId="881" xr:uid="{00000000-0005-0000-0000-000086030000}"/>
    <cellStyle name="Percent 9" xfId="882" xr:uid="{00000000-0005-0000-0000-000087030000}"/>
    <cellStyle name="Percentage" xfId="883" xr:uid="{00000000-0005-0000-0000-000088030000}"/>
    <cellStyle name="Period" xfId="1024" xr:uid="{00000000-0005-0000-0000-000089030000}"/>
    <cellStyle name="Period Title" xfId="884" xr:uid="{00000000-0005-0000-0000-00008A030000}"/>
    <cellStyle name="PSChar" xfId="885" xr:uid="{00000000-0005-0000-0000-00008B030000}"/>
    <cellStyle name="PSChar 2" xfId="886" xr:uid="{00000000-0005-0000-0000-00008C030000}"/>
    <cellStyle name="PSDate" xfId="887" xr:uid="{00000000-0005-0000-0000-00008D030000}"/>
    <cellStyle name="PSDate 2" xfId="888" xr:uid="{00000000-0005-0000-0000-00008E030000}"/>
    <cellStyle name="PSDec" xfId="889" xr:uid="{00000000-0005-0000-0000-00008F030000}"/>
    <cellStyle name="PSDec 2" xfId="890" xr:uid="{00000000-0005-0000-0000-000090030000}"/>
    <cellStyle name="PSDetail" xfId="891" xr:uid="{00000000-0005-0000-0000-000091030000}"/>
    <cellStyle name="PSHeading" xfId="892" xr:uid="{00000000-0005-0000-0000-000092030000}"/>
    <cellStyle name="PSHeading 2" xfId="893" xr:uid="{00000000-0005-0000-0000-000093030000}"/>
    <cellStyle name="PSHeading 2 2" xfId="894" xr:uid="{00000000-0005-0000-0000-000094030000}"/>
    <cellStyle name="PSHeading 2 2 2" xfId="895" xr:uid="{00000000-0005-0000-0000-000095030000}"/>
    <cellStyle name="PSHeading 2 2 3" xfId="896" xr:uid="{00000000-0005-0000-0000-000096030000}"/>
    <cellStyle name="PSHeading 2 2 4" xfId="897" xr:uid="{00000000-0005-0000-0000-000097030000}"/>
    <cellStyle name="PSHeading 2 3" xfId="898" xr:uid="{00000000-0005-0000-0000-000098030000}"/>
    <cellStyle name="PSHeading 2 4" xfId="899" xr:uid="{00000000-0005-0000-0000-000099030000}"/>
    <cellStyle name="PSHeading 2 5" xfId="900" xr:uid="{00000000-0005-0000-0000-00009A030000}"/>
    <cellStyle name="PSHeading 3" xfId="901" xr:uid="{00000000-0005-0000-0000-00009B030000}"/>
    <cellStyle name="PSHeading 3 2" xfId="902" xr:uid="{00000000-0005-0000-0000-00009C030000}"/>
    <cellStyle name="PSHeading 3 2 2" xfId="903" xr:uid="{00000000-0005-0000-0000-00009D030000}"/>
    <cellStyle name="PSHeading 3 2 2 2" xfId="904" xr:uid="{00000000-0005-0000-0000-00009E030000}"/>
    <cellStyle name="PSHeading 3 2 2 3" xfId="905" xr:uid="{00000000-0005-0000-0000-00009F030000}"/>
    <cellStyle name="PSHeading 3 2 2 4" xfId="906" xr:uid="{00000000-0005-0000-0000-0000A0030000}"/>
    <cellStyle name="PSHeading 3 2 3" xfId="907" xr:uid="{00000000-0005-0000-0000-0000A1030000}"/>
    <cellStyle name="PSHeading 3 2 4" xfId="908" xr:uid="{00000000-0005-0000-0000-0000A2030000}"/>
    <cellStyle name="PSHeading 3 2 5" xfId="909" xr:uid="{00000000-0005-0000-0000-0000A3030000}"/>
    <cellStyle name="PSHeading 3 3" xfId="910" xr:uid="{00000000-0005-0000-0000-0000A4030000}"/>
    <cellStyle name="PSHeading 3 4" xfId="911" xr:uid="{00000000-0005-0000-0000-0000A5030000}"/>
    <cellStyle name="PSHeading 3 5" xfId="912" xr:uid="{00000000-0005-0000-0000-0000A6030000}"/>
    <cellStyle name="PSHeading 4" xfId="913" xr:uid="{00000000-0005-0000-0000-0000A7030000}"/>
    <cellStyle name="PSHeading 4 2" xfId="914" xr:uid="{00000000-0005-0000-0000-0000A8030000}"/>
    <cellStyle name="PSHeading 4 3" xfId="915" xr:uid="{00000000-0005-0000-0000-0000A9030000}"/>
    <cellStyle name="PSHeading 4 4" xfId="916" xr:uid="{00000000-0005-0000-0000-0000AA030000}"/>
    <cellStyle name="PSHeading 5" xfId="917" xr:uid="{00000000-0005-0000-0000-0000AB030000}"/>
    <cellStyle name="PSHeading 6" xfId="918" xr:uid="{00000000-0005-0000-0000-0000AC030000}"/>
    <cellStyle name="PSHeading 7" xfId="919" xr:uid="{00000000-0005-0000-0000-0000AD030000}"/>
    <cellStyle name="PSHeading 8" xfId="920" xr:uid="{00000000-0005-0000-0000-0000AE030000}"/>
    <cellStyle name="PSHeading 9" xfId="921" xr:uid="{00000000-0005-0000-0000-0000AF030000}"/>
    <cellStyle name="PSInt" xfId="922" xr:uid="{00000000-0005-0000-0000-0000B0030000}"/>
    <cellStyle name="PSInt 2" xfId="923" xr:uid="{00000000-0005-0000-0000-0000B1030000}"/>
    <cellStyle name="PSSpacer" xfId="924" xr:uid="{00000000-0005-0000-0000-0000B2030000}"/>
    <cellStyle name="PSSpacer 2" xfId="925" xr:uid="{00000000-0005-0000-0000-0000B3030000}"/>
    <cellStyle name="Ratio" xfId="926" xr:uid="{00000000-0005-0000-0000-0000B4030000}"/>
    <cellStyle name="Ratio 2" xfId="927" xr:uid="{00000000-0005-0000-0000-0000B5030000}"/>
    <cellStyle name="Ratio 3" xfId="928" xr:uid="{00000000-0005-0000-0000-0000B6030000}"/>
    <cellStyle name="Ratio_29(d) - Gas extensions -tariffs" xfId="929" xr:uid="{00000000-0005-0000-0000-0000B7030000}"/>
    <cellStyle name="Right Date" xfId="930" xr:uid="{00000000-0005-0000-0000-0000B8030000}"/>
    <cellStyle name="Right Number" xfId="931" xr:uid="{00000000-0005-0000-0000-0000B9030000}"/>
    <cellStyle name="Right Year" xfId="932" xr:uid="{00000000-0005-0000-0000-0000BA030000}"/>
    <cellStyle name="RIN_Input$_3dp" xfId="933" xr:uid="{00000000-0005-0000-0000-0000BB030000}"/>
    <cellStyle name="SAPError" xfId="934" xr:uid="{00000000-0005-0000-0000-0000BC030000}"/>
    <cellStyle name="SAPError 2" xfId="935" xr:uid="{00000000-0005-0000-0000-0000BD030000}"/>
    <cellStyle name="SAPError 3" xfId="936" xr:uid="{00000000-0005-0000-0000-0000BE030000}"/>
    <cellStyle name="SAPKey" xfId="937" xr:uid="{00000000-0005-0000-0000-0000BF030000}"/>
    <cellStyle name="SAPKey 2" xfId="938" xr:uid="{00000000-0005-0000-0000-0000C0030000}"/>
    <cellStyle name="SAPKey 3" xfId="939" xr:uid="{00000000-0005-0000-0000-0000C1030000}"/>
    <cellStyle name="SAPLocked" xfId="940" xr:uid="{00000000-0005-0000-0000-0000C2030000}"/>
    <cellStyle name="SAPLocked 2" xfId="941" xr:uid="{00000000-0005-0000-0000-0000C3030000}"/>
    <cellStyle name="SAPLocked 3" xfId="942" xr:uid="{00000000-0005-0000-0000-0000C4030000}"/>
    <cellStyle name="SAPOutput" xfId="943" xr:uid="{00000000-0005-0000-0000-0000C5030000}"/>
    <cellStyle name="SAPOutput 2" xfId="944" xr:uid="{00000000-0005-0000-0000-0000C6030000}"/>
    <cellStyle name="SAPOutput 3" xfId="945" xr:uid="{00000000-0005-0000-0000-0000C7030000}"/>
    <cellStyle name="SAPSpace" xfId="946" xr:uid="{00000000-0005-0000-0000-0000C8030000}"/>
    <cellStyle name="SAPSpace 2" xfId="947" xr:uid="{00000000-0005-0000-0000-0000C9030000}"/>
    <cellStyle name="SAPSpace 3" xfId="948" xr:uid="{00000000-0005-0000-0000-0000CA030000}"/>
    <cellStyle name="SAPText" xfId="949" xr:uid="{00000000-0005-0000-0000-0000CB030000}"/>
    <cellStyle name="SAPText 2" xfId="950" xr:uid="{00000000-0005-0000-0000-0000CC030000}"/>
    <cellStyle name="SAPText 3" xfId="951" xr:uid="{00000000-0005-0000-0000-0000CD030000}"/>
    <cellStyle name="SAPUnLocked" xfId="952" xr:uid="{00000000-0005-0000-0000-0000CE030000}"/>
    <cellStyle name="SAPUnLocked 2" xfId="953" xr:uid="{00000000-0005-0000-0000-0000CF030000}"/>
    <cellStyle name="SAPUnLocked 3" xfId="954" xr:uid="{00000000-0005-0000-0000-0000D0030000}"/>
    <cellStyle name="Sheet Title" xfId="955" xr:uid="{00000000-0005-0000-0000-0000D1030000}"/>
    <cellStyle name="SheetHeader1" xfId="956" xr:uid="{00000000-0005-0000-0000-0000D2030000}"/>
    <cellStyle name="SheetHeader2" xfId="1025" xr:uid="{00000000-0005-0000-0000-0000D3030000}"/>
    <cellStyle name="SheetHeader3" xfId="1026" xr:uid="{00000000-0005-0000-0000-0000D4030000}"/>
    <cellStyle name="Style 1" xfId="957" xr:uid="{00000000-0005-0000-0000-0000D5030000}"/>
    <cellStyle name="Style 1 2" xfId="958" xr:uid="{00000000-0005-0000-0000-0000D6030000}"/>
    <cellStyle name="Style 1 2 2" xfId="959" xr:uid="{00000000-0005-0000-0000-0000D7030000}"/>
    <cellStyle name="Style 1 3" xfId="960" xr:uid="{00000000-0005-0000-0000-0000D8030000}"/>
    <cellStyle name="Style 1 3 2" xfId="961" xr:uid="{00000000-0005-0000-0000-0000D9030000}"/>
    <cellStyle name="Style 1 3 3" xfId="962" xr:uid="{00000000-0005-0000-0000-0000DA030000}"/>
    <cellStyle name="Style 1 4" xfId="963" xr:uid="{00000000-0005-0000-0000-0000DB030000}"/>
    <cellStyle name="Style 1 5" xfId="964" xr:uid="{00000000-0005-0000-0000-0000DC030000}"/>
    <cellStyle name="Style 1_29(d) - Gas extensions -tariffs" xfId="965" xr:uid="{00000000-0005-0000-0000-0000DD030000}"/>
    <cellStyle name="style1" xfId="1027" xr:uid="{00000000-0005-0000-0000-0000DE030000}"/>
    <cellStyle name="Style2" xfId="966" xr:uid="{00000000-0005-0000-0000-0000DF030000}"/>
    <cellStyle name="Style3" xfId="967" xr:uid="{00000000-0005-0000-0000-0000E0030000}"/>
    <cellStyle name="Style4" xfId="968" xr:uid="{00000000-0005-0000-0000-0000E1030000}"/>
    <cellStyle name="Style4 2" xfId="969" xr:uid="{00000000-0005-0000-0000-0000E2030000}"/>
    <cellStyle name="Style4 3" xfId="970" xr:uid="{00000000-0005-0000-0000-0000E3030000}"/>
    <cellStyle name="Style4_29(d) - Gas extensions -tariffs" xfId="971" xr:uid="{00000000-0005-0000-0000-0000E4030000}"/>
    <cellStyle name="Style5" xfId="972" xr:uid="{00000000-0005-0000-0000-0000E5030000}"/>
    <cellStyle name="Style5 2" xfId="973" xr:uid="{00000000-0005-0000-0000-0000E6030000}"/>
    <cellStyle name="Style5 3" xfId="974" xr:uid="{00000000-0005-0000-0000-0000E7030000}"/>
    <cellStyle name="Style5_29(d) - Gas extensions -tariffs" xfId="975" xr:uid="{00000000-0005-0000-0000-0000E8030000}"/>
    <cellStyle name="Table Head Green" xfId="976" xr:uid="{00000000-0005-0000-0000-0000E9030000}"/>
    <cellStyle name="Table Head_pldt" xfId="977" xr:uid="{00000000-0005-0000-0000-0000EA030000}"/>
    <cellStyle name="Table Source" xfId="978" xr:uid="{00000000-0005-0000-0000-0000EB030000}"/>
    <cellStyle name="Table Units" xfId="979" xr:uid="{00000000-0005-0000-0000-0000EC030000}"/>
    <cellStyle name="Table_Heading" xfId="1028" xr:uid="{00000000-0005-0000-0000-0000ED030000}"/>
    <cellStyle name="TableLvl2" xfId="3" xr:uid="{00000000-0005-0000-0000-0000EE030000}"/>
    <cellStyle name="TableLvl3" xfId="6" xr:uid="{00000000-0005-0000-0000-0000EF030000}"/>
    <cellStyle name="Technical_Input" xfId="1029" xr:uid="{00000000-0005-0000-0000-0000F0030000}"/>
    <cellStyle name="Text" xfId="980" xr:uid="{00000000-0005-0000-0000-0000F1030000}"/>
    <cellStyle name="Text 2" xfId="981" xr:uid="{00000000-0005-0000-0000-0000F2030000}"/>
    <cellStyle name="Text 3" xfId="982" xr:uid="{00000000-0005-0000-0000-0000F3030000}"/>
    <cellStyle name="Text Head 1" xfId="983" xr:uid="{00000000-0005-0000-0000-0000F4030000}"/>
    <cellStyle name="Text Head 2" xfId="984" xr:uid="{00000000-0005-0000-0000-0000F5030000}"/>
    <cellStyle name="Text Indent 2" xfId="985" xr:uid="{00000000-0005-0000-0000-0000F6030000}"/>
    <cellStyle name="Theirs" xfId="986" xr:uid="{00000000-0005-0000-0000-0000F7030000}"/>
    <cellStyle name="Title 2" xfId="987" xr:uid="{00000000-0005-0000-0000-0000F8030000}"/>
    <cellStyle name="Title 2 2" xfId="988" xr:uid="{00000000-0005-0000-0000-0000F9030000}"/>
    <cellStyle name="Title 3" xfId="989" xr:uid="{00000000-0005-0000-0000-0000FA030000}"/>
    <cellStyle name="TOC 1" xfId="990" xr:uid="{00000000-0005-0000-0000-0000FB030000}"/>
    <cellStyle name="TOC 2" xfId="991" xr:uid="{00000000-0005-0000-0000-0000FC030000}"/>
    <cellStyle name="TOC 3" xfId="992" xr:uid="{00000000-0005-0000-0000-0000FD030000}"/>
    <cellStyle name="Total 2" xfId="993" xr:uid="{00000000-0005-0000-0000-0000FE030000}"/>
    <cellStyle name="Total 2 2" xfId="994" xr:uid="{00000000-0005-0000-0000-0000FF030000}"/>
    <cellStyle name="Total 2 3" xfId="995" xr:uid="{00000000-0005-0000-0000-000000040000}"/>
    <cellStyle name="Total 3" xfId="996" xr:uid="{00000000-0005-0000-0000-000001040000}"/>
    <cellStyle name="Totals" xfId="1030" xr:uid="{00000000-0005-0000-0000-000002040000}"/>
    <cellStyle name="unit" xfId="1031" xr:uid="{00000000-0005-0000-0000-000003040000}"/>
    <cellStyle name="User_Input" xfId="1032" xr:uid="{00000000-0005-0000-0000-000004040000}"/>
    <cellStyle name="Warning Text 2" xfId="997" xr:uid="{00000000-0005-0000-0000-000005040000}"/>
    <cellStyle name="year" xfId="998" xr:uid="{00000000-0005-0000-0000-000006040000}"/>
    <cellStyle name="year 2" xfId="999" xr:uid="{00000000-0005-0000-0000-000007040000}"/>
    <cellStyle name="year 3" xfId="1000" xr:uid="{00000000-0005-0000-0000-000008040000}"/>
    <cellStyle name="year_29(d) - Gas extensions -tariffs" xfId="1001" xr:uid="{00000000-0005-0000-0000-000009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1EA9-5209-4263-84DA-E603E74AA522}">
  <dimension ref="B1:Q49"/>
  <sheetViews>
    <sheetView tabSelected="1" topLeftCell="C27" zoomScaleNormal="100" workbookViewId="0">
      <selection activeCell="Q47" sqref="Q47"/>
    </sheetView>
  </sheetViews>
  <sheetFormatPr defaultColWidth="9.140625" defaultRowHeight="15"/>
  <cols>
    <col min="1" max="1" width="3.5703125" customWidth="1"/>
    <col min="2" max="2" width="85.85546875" customWidth="1"/>
    <col min="3" max="17" width="15.28515625" customWidth="1"/>
    <col min="18" max="18" width="15.85546875" customWidth="1"/>
    <col min="19" max="19" width="11" bestFit="1" customWidth="1"/>
    <col min="20" max="20" width="10.5703125" bestFit="1" customWidth="1"/>
    <col min="21" max="21" width="10.7109375" bestFit="1" customWidth="1"/>
    <col min="22" max="22" width="11" bestFit="1" customWidth="1"/>
    <col min="23" max="23" width="9.28515625" customWidth="1"/>
    <col min="24" max="24" width="11" bestFit="1" customWidth="1"/>
    <col min="25" max="26" width="10.5703125" bestFit="1" customWidth="1"/>
    <col min="27" max="27" width="9.85546875" customWidth="1"/>
  </cols>
  <sheetData>
    <row r="1" spans="2:17" ht="24.75" customHeight="1" thickBot="1">
      <c r="B1" s="4" t="s">
        <v>0</v>
      </c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7"/>
    </row>
    <row r="2" spans="2:17" ht="18.75" thickBot="1">
      <c r="B2" s="8"/>
      <c r="C2" s="174" t="s">
        <v>1</v>
      </c>
      <c r="D2" s="175"/>
      <c r="E2" s="175"/>
      <c r="F2" s="175"/>
      <c r="G2" s="175"/>
      <c r="H2" s="175"/>
      <c r="I2" s="175"/>
      <c r="J2" s="175"/>
      <c r="K2" s="175"/>
      <c r="L2" s="175"/>
      <c r="M2" s="176"/>
      <c r="N2" s="105" t="s">
        <v>2</v>
      </c>
    </row>
    <row r="3" spans="2:17" ht="18.75" thickBot="1">
      <c r="B3" s="8"/>
      <c r="C3" s="121">
        <v>2011</v>
      </c>
      <c r="D3" s="122">
        <v>2012</v>
      </c>
      <c r="E3" s="123">
        <v>2013</v>
      </c>
      <c r="F3" s="124">
        <v>2014</v>
      </c>
      <c r="G3" s="124">
        <v>2015</v>
      </c>
      <c r="H3" s="124">
        <v>2016</v>
      </c>
      <c r="I3" s="124">
        <v>2017</v>
      </c>
      <c r="J3" s="124">
        <v>2018</v>
      </c>
      <c r="K3" s="124">
        <v>2019</v>
      </c>
      <c r="L3" s="124">
        <v>2020</v>
      </c>
      <c r="M3" s="125">
        <v>2021</v>
      </c>
      <c r="N3" s="126">
        <v>2022</v>
      </c>
    </row>
    <row r="4" spans="2:17" ht="15" customHeight="1" thickBot="1">
      <c r="B4" s="10" t="s">
        <v>8</v>
      </c>
      <c r="C4" s="11">
        <v>179.4</v>
      </c>
      <c r="D4" s="12"/>
      <c r="E4" s="12"/>
      <c r="F4" s="12"/>
      <c r="G4" s="13"/>
      <c r="H4" s="13"/>
      <c r="I4" s="106"/>
      <c r="J4" s="106"/>
      <c r="K4" s="106"/>
      <c r="L4" s="106"/>
      <c r="M4" s="106"/>
      <c r="N4" s="107"/>
    </row>
    <row r="5" spans="2:17" ht="15.75" customHeight="1" thickBot="1">
      <c r="B5" s="17" t="s">
        <v>10</v>
      </c>
      <c r="C5" s="128">
        <v>99.8</v>
      </c>
      <c r="D5" s="129">
        <v>102</v>
      </c>
      <c r="E5" s="129">
        <v>104.8</v>
      </c>
      <c r="F5" s="129">
        <v>106.6</v>
      </c>
      <c r="G5" s="129">
        <v>108.4</v>
      </c>
      <c r="H5" s="130">
        <v>110</v>
      </c>
      <c r="I5" s="131">
        <v>112.1</v>
      </c>
      <c r="J5" s="132">
        <v>114.1</v>
      </c>
      <c r="K5" s="132">
        <v>116.2</v>
      </c>
      <c r="L5" s="132">
        <v>117.2</v>
      </c>
      <c r="M5" s="132">
        <v>121.3</v>
      </c>
      <c r="N5" s="133">
        <f>M5*(1+7.8%)</f>
        <v>130.76140000000001</v>
      </c>
    </row>
    <row r="6" spans="2:17">
      <c r="B6" s="14" t="s">
        <v>9</v>
      </c>
      <c r="C6" s="127">
        <v>3.5199076745527913E-2</v>
      </c>
      <c r="D6" s="15">
        <f t="shared" ref="D6:I6" si="0">D5/C5-1</f>
        <v>2.2044088176352838E-2</v>
      </c>
      <c r="E6" s="15">
        <f t="shared" si="0"/>
        <v>2.7450980392156765E-2</v>
      </c>
      <c r="F6" s="15">
        <f t="shared" si="0"/>
        <v>1.7175572519083859E-2</v>
      </c>
      <c r="G6" s="15">
        <f t="shared" si="0"/>
        <v>1.6885553470919357E-2</v>
      </c>
      <c r="H6" s="15">
        <f t="shared" si="0"/>
        <v>1.4760147601476037E-2</v>
      </c>
      <c r="I6" s="15">
        <f t="shared" si="0"/>
        <v>1.9090909090909047E-2</v>
      </c>
      <c r="J6" s="15">
        <f t="shared" ref="J6:N6" si="1">J5/I5-1</f>
        <v>1.7841213202497874E-2</v>
      </c>
      <c r="K6" s="15">
        <f t="shared" si="1"/>
        <v>1.8404907975460238E-2</v>
      </c>
      <c r="L6" s="15">
        <f t="shared" si="1"/>
        <v>8.6058519793459354E-3</v>
      </c>
      <c r="M6" s="15">
        <f t="shared" si="1"/>
        <v>3.4982935153583528E-2</v>
      </c>
      <c r="N6" s="16">
        <f t="shared" si="1"/>
        <v>7.8000000000000069E-2</v>
      </c>
    </row>
    <row r="7" spans="2:17" ht="15.75" thickBot="1">
      <c r="B7" s="18" t="s">
        <v>32</v>
      </c>
      <c r="C7" s="19">
        <f t="shared" ref="C7:H7" si="2">D7/(1+D6)</f>
        <v>0.89027653880463875</v>
      </c>
      <c r="D7" s="20">
        <f t="shared" si="2"/>
        <v>0.90990187332738637</v>
      </c>
      <c r="E7" s="21">
        <f t="shared" si="2"/>
        <v>0.93487957181088321</v>
      </c>
      <c r="F7" s="21">
        <f t="shared" si="2"/>
        <v>0.95093666369313112</v>
      </c>
      <c r="G7" s="21">
        <f t="shared" si="2"/>
        <v>0.96699375557537914</v>
      </c>
      <c r="H7" s="21">
        <f t="shared" si="2"/>
        <v>0.98126672613737742</v>
      </c>
      <c r="I7" s="21">
        <v>1</v>
      </c>
      <c r="J7" s="21">
        <f>I7*(1+J6)</f>
        <v>1.0178412132024979</v>
      </c>
      <c r="K7" s="21">
        <f t="shared" ref="K7:N7" si="3">J7*(1+K6)</f>
        <v>1.0365744870651206</v>
      </c>
      <c r="L7" s="21">
        <f t="shared" si="3"/>
        <v>1.0454950936663694</v>
      </c>
      <c r="M7" s="21">
        <f t="shared" si="3"/>
        <v>1.0820695807314897</v>
      </c>
      <c r="N7" s="22">
        <f t="shared" si="3"/>
        <v>1.1664710080285461</v>
      </c>
    </row>
    <row r="8" spans="2:17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ht="17.25" customHeight="1">
      <c r="B10" s="23" t="s">
        <v>31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2:17" ht="15.75" thickBot="1"/>
    <row r="12" spans="2:17" ht="24.75" customHeight="1" thickBot="1">
      <c r="B12" s="24" t="s">
        <v>11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2:17" ht="15.75">
      <c r="B13" s="26"/>
      <c r="C13" s="169" t="s">
        <v>3</v>
      </c>
      <c r="D13" s="170"/>
      <c r="E13" s="166" t="s">
        <v>4</v>
      </c>
      <c r="F13" s="167"/>
      <c r="G13" s="167"/>
      <c r="H13" s="167"/>
      <c r="I13" s="168"/>
      <c r="J13" s="3"/>
      <c r="K13" s="169" t="s">
        <v>3</v>
      </c>
      <c r="L13" s="170"/>
      <c r="M13" s="166" t="s">
        <v>4</v>
      </c>
      <c r="N13" s="167"/>
      <c r="O13" s="167"/>
      <c r="P13" s="167"/>
      <c r="Q13" s="168"/>
    </row>
    <row r="14" spans="2:17" ht="15.75" thickBot="1">
      <c r="B14" s="27"/>
      <c r="C14" s="157" t="s">
        <v>27</v>
      </c>
      <c r="D14" s="158"/>
      <c r="E14" s="159" t="s">
        <v>27</v>
      </c>
      <c r="F14" s="160"/>
      <c r="G14" s="160"/>
      <c r="H14" s="160"/>
      <c r="I14" s="161"/>
      <c r="J14" s="3"/>
      <c r="K14" s="162" t="s">
        <v>28</v>
      </c>
      <c r="L14" s="163"/>
      <c r="M14" s="159" t="s">
        <v>29</v>
      </c>
      <c r="N14" s="160"/>
      <c r="O14" s="160"/>
      <c r="P14" s="160"/>
      <c r="Q14" s="161"/>
    </row>
    <row r="15" spans="2:17" ht="15.75" thickBot="1">
      <c r="B15" s="27"/>
      <c r="C15" s="28">
        <v>2011</v>
      </c>
      <c r="D15" s="29">
        <v>2012</v>
      </c>
      <c r="E15" s="30">
        <v>2013</v>
      </c>
      <c r="F15" s="31">
        <v>2014</v>
      </c>
      <c r="G15" s="31">
        <v>2015</v>
      </c>
      <c r="H15" s="31">
        <v>2016</v>
      </c>
      <c r="I15" s="32">
        <v>2017</v>
      </c>
      <c r="J15" s="3"/>
      <c r="K15" s="33">
        <v>2013</v>
      </c>
      <c r="L15" s="34">
        <v>2013</v>
      </c>
      <c r="M15" s="30">
        <v>2013</v>
      </c>
      <c r="N15" s="31">
        <v>2014</v>
      </c>
      <c r="O15" s="31">
        <v>2015</v>
      </c>
      <c r="P15" s="31">
        <v>2016</v>
      </c>
      <c r="Q15" s="32">
        <v>2017</v>
      </c>
    </row>
    <row r="16" spans="2:17">
      <c r="B16" s="10" t="s">
        <v>12</v>
      </c>
      <c r="C16" s="35"/>
      <c r="D16" s="1"/>
      <c r="E16" s="35">
        <v>56.985617667156788</v>
      </c>
      <c r="F16" s="1">
        <v>62.456705104288574</v>
      </c>
      <c r="G16" s="1">
        <v>64.725135254196104</v>
      </c>
      <c r="H16" s="1">
        <v>64.3714153847733</v>
      </c>
      <c r="I16" s="2">
        <v>65.19232297473728</v>
      </c>
      <c r="J16" s="3"/>
      <c r="K16" s="116">
        <f t="shared" ref="K16:Q16" si="4">C16/$D$7</f>
        <v>0</v>
      </c>
      <c r="L16" s="117">
        <f t="shared" si="4"/>
        <v>0</v>
      </c>
      <c r="M16" s="118">
        <f t="shared" si="4"/>
        <v>62.628311181257601</v>
      </c>
      <c r="N16" s="119">
        <f t="shared" si="4"/>
        <v>68.641143550889694</v>
      </c>
      <c r="O16" s="119">
        <f t="shared" si="4"/>
        <v>71.134192764660611</v>
      </c>
      <c r="P16" s="119">
        <f t="shared" si="4"/>
        <v>70.745447692481235</v>
      </c>
      <c r="Q16" s="120">
        <f t="shared" si="4"/>
        <v>71.647641230078904</v>
      </c>
    </row>
    <row r="17" spans="2:17">
      <c r="B17" s="36" t="s">
        <v>13</v>
      </c>
      <c r="C17" s="37"/>
      <c r="D17" s="38"/>
      <c r="E17" s="37"/>
      <c r="F17" s="38"/>
      <c r="G17" s="38"/>
      <c r="H17" s="38"/>
      <c r="I17" s="39"/>
      <c r="J17" s="3"/>
      <c r="K17" s="40"/>
      <c r="L17" s="41"/>
      <c r="M17" s="40"/>
      <c r="N17" s="41"/>
      <c r="O17" s="41"/>
      <c r="P17" s="41"/>
      <c r="Q17" s="42"/>
    </row>
    <row r="18" spans="2:17">
      <c r="B18" s="43" t="s">
        <v>14</v>
      </c>
      <c r="C18" s="44"/>
      <c r="D18" s="45"/>
      <c r="E18" s="44">
        <v>0</v>
      </c>
      <c r="F18" s="45">
        <v>0</v>
      </c>
      <c r="G18" s="45">
        <v>0</v>
      </c>
      <c r="H18" s="45">
        <v>0</v>
      </c>
      <c r="I18" s="46">
        <v>0</v>
      </c>
      <c r="J18" s="3"/>
      <c r="K18" s="113">
        <f t="shared" ref="K18:Q21" si="5">-C18/$D$7</f>
        <v>0</v>
      </c>
      <c r="L18" s="114">
        <f t="shared" si="5"/>
        <v>0</v>
      </c>
      <c r="M18" s="113">
        <f t="shared" si="5"/>
        <v>0</v>
      </c>
      <c r="N18" s="114">
        <f t="shared" si="5"/>
        <v>0</v>
      </c>
      <c r="O18" s="114">
        <f t="shared" si="5"/>
        <v>0</v>
      </c>
      <c r="P18" s="114">
        <f t="shared" si="5"/>
        <v>0</v>
      </c>
      <c r="Q18" s="115">
        <f t="shared" si="5"/>
        <v>0</v>
      </c>
    </row>
    <row r="19" spans="2:17">
      <c r="B19" s="43" t="s">
        <v>15</v>
      </c>
      <c r="C19" s="44"/>
      <c r="D19" s="45"/>
      <c r="E19" s="44">
        <v>0</v>
      </c>
      <c r="F19" s="45">
        <v>0</v>
      </c>
      <c r="G19" s="45">
        <v>0</v>
      </c>
      <c r="H19" s="45">
        <v>0</v>
      </c>
      <c r="I19" s="46">
        <v>0</v>
      </c>
      <c r="J19" s="3"/>
      <c r="K19" s="113">
        <f t="shared" si="5"/>
        <v>0</v>
      </c>
      <c r="L19" s="114">
        <f t="shared" si="5"/>
        <v>0</v>
      </c>
      <c r="M19" s="113">
        <f t="shared" si="5"/>
        <v>0</v>
      </c>
      <c r="N19" s="114">
        <f t="shared" si="5"/>
        <v>0</v>
      </c>
      <c r="O19" s="114">
        <f t="shared" si="5"/>
        <v>0</v>
      </c>
      <c r="P19" s="114">
        <f t="shared" si="5"/>
        <v>0</v>
      </c>
      <c r="Q19" s="115">
        <f t="shared" si="5"/>
        <v>0</v>
      </c>
    </row>
    <row r="20" spans="2:17">
      <c r="B20" s="43" t="s">
        <v>16</v>
      </c>
      <c r="C20" s="44"/>
      <c r="D20" s="45"/>
      <c r="E20" s="44">
        <v>0</v>
      </c>
      <c r="F20" s="45">
        <v>0</v>
      </c>
      <c r="G20" s="45">
        <v>0</v>
      </c>
      <c r="H20" s="45">
        <v>0</v>
      </c>
      <c r="I20" s="46">
        <v>0</v>
      </c>
      <c r="J20" s="3"/>
      <c r="K20" s="113">
        <f t="shared" si="5"/>
        <v>0</v>
      </c>
      <c r="L20" s="114">
        <f t="shared" si="5"/>
        <v>0</v>
      </c>
      <c r="M20" s="113">
        <f t="shared" si="5"/>
        <v>0</v>
      </c>
      <c r="N20" s="114">
        <f t="shared" si="5"/>
        <v>0</v>
      </c>
      <c r="O20" s="114">
        <f t="shared" si="5"/>
        <v>0</v>
      </c>
      <c r="P20" s="114">
        <f t="shared" si="5"/>
        <v>0</v>
      </c>
      <c r="Q20" s="115">
        <f t="shared" si="5"/>
        <v>0</v>
      </c>
    </row>
    <row r="21" spans="2:17" ht="25.5">
      <c r="B21" s="47" t="s">
        <v>17</v>
      </c>
      <c r="C21" s="44"/>
      <c r="D21" s="45"/>
      <c r="E21" s="44">
        <v>0</v>
      </c>
      <c r="F21" s="45">
        <v>0</v>
      </c>
      <c r="G21" s="45">
        <v>0</v>
      </c>
      <c r="H21" s="45">
        <v>0</v>
      </c>
      <c r="I21" s="46">
        <v>0</v>
      </c>
      <c r="J21" s="3"/>
      <c r="K21" s="113">
        <f t="shared" si="5"/>
        <v>0</v>
      </c>
      <c r="L21" s="114">
        <f t="shared" si="5"/>
        <v>0</v>
      </c>
      <c r="M21" s="113">
        <f t="shared" si="5"/>
        <v>0</v>
      </c>
      <c r="N21" s="114">
        <f t="shared" si="5"/>
        <v>0</v>
      </c>
      <c r="O21" s="114">
        <f t="shared" si="5"/>
        <v>0</v>
      </c>
      <c r="P21" s="114">
        <f t="shared" si="5"/>
        <v>0</v>
      </c>
      <c r="Q21" s="115">
        <f t="shared" si="5"/>
        <v>0</v>
      </c>
    </row>
    <row r="22" spans="2:17">
      <c r="B22" s="48" t="s">
        <v>18</v>
      </c>
      <c r="C22" s="44"/>
      <c r="D22" s="45"/>
      <c r="E22" s="44">
        <v>1.9081142570627208E-2</v>
      </c>
      <c r="F22" s="45">
        <v>-9.741107482838629E-3</v>
      </c>
      <c r="G22" s="45">
        <v>-7.1104068508674345E-2</v>
      </c>
      <c r="H22" s="45">
        <v>-0.13932059413028242</v>
      </c>
      <c r="I22" s="46">
        <v>0</v>
      </c>
      <c r="J22" s="3"/>
      <c r="K22" s="113">
        <f t="shared" ref="K22:Q23" si="6">C22/$D$7</f>
        <v>0</v>
      </c>
      <c r="L22" s="114">
        <f t="shared" si="6"/>
        <v>0</v>
      </c>
      <c r="M22" s="113">
        <f t="shared" si="6"/>
        <v>2.0970549825169701E-2</v>
      </c>
      <c r="N22" s="114">
        <f t="shared" si="6"/>
        <v>-1.0705668125747159E-2</v>
      </c>
      <c r="O22" s="114">
        <f t="shared" si="6"/>
        <v>-7.8144765488454837E-2</v>
      </c>
      <c r="P22" s="114">
        <f t="shared" si="6"/>
        <v>-0.15311606472553585</v>
      </c>
      <c r="Q22" s="115">
        <f t="shared" si="6"/>
        <v>0</v>
      </c>
    </row>
    <row r="23" spans="2:17" ht="15.75" thickBot="1">
      <c r="B23" s="17" t="s">
        <v>19</v>
      </c>
      <c r="C23" s="49"/>
      <c r="D23" s="50"/>
      <c r="E23" s="49">
        <v>0</v>
      </c>
      <c r="F23" s="50">
        <v>0</v>
      </c>
      <c r="G23" s="50">
        <v>0</v>
      </c>
      <c r="H23" s="50">
        <v>0</v>
      </c>
      <c r="I23" s="51">
        <v>0</v>
      </c>
      <c r="J23" s="3"/>
      <c r="K23" s="151">
        <f t="shared" si="6"/>
        <v>0</v>
      </c>
      <c r="L23" s="152">
        <f t="shared" si="6"/>
        <v>0</v>
      </c>
      <c r="M23" s="151">
        <f t="shared" si="6"/>
        <v>0</v>
      </c>
      <c r="N23" s="152">
        <f t="shared" si="6"/>
        <v>0</v>
      </c>
      <c r="O23" s="152">
        <f t="shared" si="6"/>
        <v>0</v>
      </c>
      <c r="P23" s="152">
        <f t="shared" si="6"/>
        <v>0</v>
      </c>
      <c r="Q23" s="153">
        <f t="shared" si="6"/>
        <v>0</v>
      </c>
    </row>
    <row r="24" spans="2:17" ht="15.75" thickBot="1">
      <c r="B24" s="52" t="s">
        <v>20</v>
      </c>
      <c r="C24" s="53">
        <f t="shared" ref="C24:I24" si="7">C16-SUM(C18:C21)+C22+C23</f>
        <v>0</v>
      </c>
      <c r="D24" s="54">
        <f t="shared" si="7"/>
        <v>0</v>
      </c>
      <c r="E24" s="53">
        <f t="shared" si="7"/>
        <v>57.004698809727415</v>
      </c>
      <c r="F24" s="54">
        <f t="shared" si="7"/>
        <v>62.446963996805735</v>
      </c>
      <c r="G24" s="54">
        <f t="shared" si="7"/>
        <v>64.65403118568743</v>
      </c>
      <c r="H24" s="54">
        <f t="shared" si="7"/>
        <v>64.232094790643018</v>
      </c>
      <c r="I24" s="55">
        <f t="shared" si="7"/>
        <v>65.19232297473728</v>
      </c>
      <c r="J24" s="3"/>
      <c r="K24" s="53">
        <f t="shared" ref="K24:Q24" si="8">+SUM(K16:K23)</f>
        <v>0</v>
      </c>
      <c r="L24" s="54">
        <f t="shared" si="8"/>
        <v>0</v>
      </c>
      <c r="M24" s="53">
        <f t="shared" si="8"/>
        <v>62.649281731082773</v>
      </c>
      <c r="N24" s="54">
        <f t="shared" si="8"/>
        <v>68.630437882763943</v>
      </c>
      <c r="O24" s="54">
        <f t="shared" si="8"/>
        <v>71.056047999172151</v>
      </c>
      <c r="P24" s="54">
        <f t="shared" si="8"/>
        <v>70.592331627755698</v>
      </c>
      <c r="Q24" s="55">
        <f t="shared" si="8"/>
        <v>71.647641230078904</v>
      </c>
    </row>
    <row r="25" spans="2:17" ht="15.75" thickBot="1">
      <c r="B25" s="56"/>
      <c r="C25" s="57"/>
      <c r="D25" s="57"/>
      <c r="E25" s="80"/>
      <c r="F25" s="80"/>
      <c r="G25" s="80"/>
      <c r="H25" s="80"/>
      <c r="I25" s="80"/>
      <c r="J25" s="58"/>
      <c r="K25" s="3"/>
      <c r="L25" s="57"/>
      <c r="M25" s="57"/>
      <c r="N25" s="57"/>
      <c r="O25" s="57"/>
      <c r="P25" s="57"/>
      <c r="Q25" s="57"/>
    </row>
    <row r="26" spans="2:17" ht="25.5" customHeight="1" thickBot="1">
      <c r="B26" s="24" t="s">
        <v>21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 ht="25.5" customHeight="1">
      <c r="B27" s="59"/>
      <c r="C27" s="164" t="s">
        <v>3</v>
      </c>
      <c r="D27" s="165"/>
      <c r="E27" s="166" t="s">
        <v>4</v>
      </c>
      <c r="F27" s="167"/>
      <c r="G27" s="167"/>
      <c r="H27" s="167"/>
      <c r="I27" s="168"/>
      <c r="J27" s="60"/>
      <c r="K27" s="169" t="s">
        <v>3</v>
      </c>
      <c r="L27" s="170"/>
      <c r="M27" s="171" t="s">
        <v>4</v>
      </c>
      <c r="N27" s="172"/>
      <c r="O27" s="172"/>
      <c r="P27" s="172"/>
      <c r="Q27" s="173"/>
    </row>
    <row r="28" spans="2:17" ht="15.75" thickBot="1">
      <c r="B28" s="59"/>
      <c r="C28" s="157" t="s">
        <v>5</v>
      </c>
      <c r="D28" s="158"/>
      <c r="E28" s="159" t="s">
        <v>5</v>
      </c>
      <c r="F28" s="160"/>
      <c r="G28" s="160"/>
      <c r="H28" s="160"/>
      <c r="I28" s="161"/>
      <c r="J28" s="61"/>
      <c r="K28" s="162" t="s">
        <v>28</v>
      </c>
      <c r="L28" s="163"/>
      <c r="M28" s="159" t="s">
        <v>29</v>
      </c>
      <c r="N28" s="160"/>
      <c r="O28" s="160"/>
      <c r="P28" s="160"/>
      <c r="Q28" s="161"/>
    </row>
    <row r="29" spans="2:17" ht="15.75" thickBot="1">
      <c r="B29" s="9"/>
      <c r="C29" s="28">
        <v>2011</v>
      </c>
      <c r="D29" s="29">
        <v>2012</v>
      </c>
      <c r="E29" s="30">
        <v>2013</v>
      </c>
      <c r="F29" s="31">
        <v>2014</v>
      </c>
      <c r="G29" s="31">
        <v>2015</v>
      </c>
      <c r="H29" s="31">
        <v>2016</v>
      </c>
      <c r="I29" s="101">
        <v>2017</v>
      </c>
      <c r="J29" s="61"/>
      <c r="K29" s="33">
        <v>2011</v>
      </c>
      <c r="L29" s="34">
        <v>2012</v>
      </c>
      <c r="M29" s="30">
        <v>2013</v>
      </c>
      <c r="N29" s="31">
        <v>2014</v>
      </c>
      <c r="O29" s="31">
        <v>2015</v>
      </c>
      <c r="P29" s="31">
        <v>2016</v>
      </c>
      <c r="Q29" s="101">
        <v>2017</v>
      </c>
    </row>
    <row r="30" spans="2:17">
      <c r="B30" s="10" t="s">
        <v>6</v>
      </c>
      <c r="C30" s="35"/>
      <c r="D30" s="1"/>
      <c r="E30" s="134">
        <v>64.54336474645747</v>
      </c>
      <c r="F30" s="135">
        <v>64.682816699999975</v>
      </c>
      <c r="G30" s="135">
        <v>65.038014210000014</v>
      </c>
      <c r="H30" s="137">
        <v>71.297060799999983</v>
      </c>
      <c r="I30" s="138">
        <v>65.984501538123169</v>
      </c>
      <c r="J30" s="3"/>
      <c r="K30" s="142">
        <f t="shared" ref="K30:Q30" si="9">C30/C$7*(1+C$6)^0.5</f>
        <v>0</v>
      </c>
      <c r="L30" s="143">
        <f t="shared" si="9"/>
        <v>0</v>
      </c>
      <c r="M30" s="144">
        <f t="shared" si="9"/>
        <v>69.980410790680821</v>
      </c>
      <c r="N30" s="143">
        <f t="shared" si="9"/>
        <v>68.601765480426735</v>
      </c>
      <c r="O30" s="143">
        <f t="shared" si="9"/>
        <v>67.823413192415131</v>
      </c>
      <c r="P30" s="145">
        <f t="shared" si="9"/>
        <v>73.192445072467478</v>
      </c>
      <c r="Q30" s="93">
        <f t="shared" si="9"/>
        <v>66.611375842991933</v>
      </c>
    </row>
    <row r="31" spans="2:17">
      <c r="B31" s="62" t="s">
        <v>7</v>
      </c>
      <c r="C31" s="63"/>
      <c r="D31" s="64"/>
      <c r="E31" s="81"/>
      <c r="F31" s="82"/>
      <c r="G31" s="82"/>
      <c r="H31" s="83"/>
      <c r="I31" s="141"/>
      <c r="J31" s="3"/>
      <c r="K31" s="65"/>
      <c r="L31" s="66"/>
      <c r="M31" s="65"/>
      <c r="N31" s="66"/>
      <c r="O31" s="66"/>
      <c r="P31" s="67"/>
      <c r="Q31" s="94"/>
    </row>
    <row r="32" spans="2:17">
      <c r="B32" s="43" t="s">
        <v>22</v>
      </c>
      <c r="C32" s="44"/>
      <c r="D32" s="45"/>
      <c r="E32" s="84">
        <v>0</v>
      </c>
      <c r="F32" s="79">
        <v>0</v>
      </c>
      <c r="G32" s="79">
        <v>0</v>
      </c>
      <c r="H32" s="85">
        <v>0</v>
      </c>
      <c r="I32" s="139">
        <v>0</v>
      </c>
      <c r="J32" s="3"/>
      <c r="K32" s="142">
        <f t="shared" ref="K32:Q38" si="10">-C32/C$7*(1+C$6)^0.5</f>
        <v>0</v>
      </c>
      <c r="L32" s="146">
        <f t="shared" si="10"/>
        <v>0</v>
      </c>
      <c r="M32" s="142">
        <f t="shared" si="10"/>
        <v>0</v>
      </c>
      <c r="N32" s="146">
        <f t="shared" si="10"/>
        <v>0</v>
      </c>
      <c r="O32" s="146">
        <f t="shared" si="10"/>
        <v>0</v>
      </c>
      <c r="P32" s="147">
        <f t="shared" si="10"/>
        <v>0</v>
      </c>
      <c r="Q32" s="95">
        <f t="shared" si="10"/>
        <v>0</v>
      </c>
    </row>
    <row r="33" spans="2:17">
      <c r="B33" s="43" t="s">
        <v>23</v>
      </c>
      <c r="C33" s="44"/>
      <c r="D33" s="45"/>
      <c r="E33" s="84">
        <v>0</v>
      </c>
      <c r="F33" s="79">
        <v>0</v>
      </c>
      <c r="G33" s="79">
        <v>0</v>
      </c>
      <c r="H33" s="85">
        <v>0</v>
      </c>
      <c r="I33" s="139">
        <v>0</v>
      </c>
      <c r="J33" s="3"/>
      <c r="K33" s="142">
        <f t="shared" si="10"/>
        <v>0</v>
      </c>
      <c r="L33" s="146">
        <f t="shared" si="10"/>
        <v>0</v>
      </c>
      <c r="M33" s="142">
        <f t="shared" si="10"/>
        <v>0</v>
      </c>
      <c r="N33" s="146">
        <f t="shared" si="10"/>
        <v>0</v>
      </c>
      <c r="O33" s="146">
        <f t="shared" si="10"/>
        <v>0</v>
      </c>
      <c r="P33" s="147">
        <f t="shared" si="10"/>
        <v>0</v>
      </c>
      <c r="Q33" s="95">
        <f t="shared" si="10"/>
        <v>0</v>
      </c>
    </row>
    <row r="34" spans="2:17">
      <c r="B34" s="43" t="str">
        <f>B18</f>
        <v>unaccounted for gas expenses (clause 6.4(j)(3))</v>
      </c>
      <c r="C34" s="44"/>
      <c r="D34" s="45"/>
      <c r="E34" s="84">
        <v>0</v>
      </c>
      <c r="F34" s="79">
        <v>0</v>
      </c>
      <c r="G34" s="79">
        <v>0</v>
      </c>
      <c r="H34" s="85">
        <v>0</v>
      </c>
      <c r="I34" s="139">
        <v>0</v>
      </c>
      <c r="J34" s="3"/>
      <c r="K34" s="142">
        <f t="shared" si="10"/>
        <v>0</v>
      </c>
      <c r="L34" s="146">
        <f t="shared" si="10"/>
        <v>0</v>
      </c>
      <c r="M34" s="142">
        <f t="shared" si="10"/>
        <v>0</v>
      </c>
      <c r="N34" s="146">
        <f t="shared" si="10"/>
        <v>0</v>
      </c>
      <c r="O34" s="146">
        <f t="shared" si="10"/>
        <v>0</v>
      </c>
      <c r="P34" s="147">
        <f t="shared" si="10"/>
        <v>0</v>
      </c>
      <c r="Q34" s="95">
        <f t="shared" si="10"/>
        <v>0</v>
      </c>
    </row>
    <row r="35" spans="2:17">
      <c r="B35" s="43" t="str">
        <f>B19</f>
        <v>licence fees (clause 6.4(j)(4))</v>
      </c>
      <c r="C35" s="44"/>
      <c r="D35" s="45"/>
      <c r="E35" s="84">
        <v>3.6531000000000001E-2</v>
      </c>
      <c r="F35" s="79">
        <v>8.9999999999999993E-3</v>
      </c>
      <c r="G35" s="79">
        <v>2.5132449999999997E-2</v>
      </c>
      <c r="H35" s="85">
        <v>1.495341E-2</v>
      </c>
      <c r="I35" s="139">
        <v>0.105</v>
      </c>
      <c r="J35" s="3"/>
      <c r="K35" s="142">
        <f t="shared" si="10"/>
        <v>0</v>
      </c>
      <c r="L35" s="146">
        <f t="shared" si="10"/>
        <v>0</v>
      </c>
      <c r="M35" s="142">
        <f t="shared" si="10"/>
        <v>-3.9608322197591583E-2</v>
      </c>
      <c r="N35" s="146">
        <f t="shared" si="10"/>
        <v>-9.5452845256789945E-3</v>
      </c>
      <c r="O35" s="146">
        <f t="shared" si="10"/>
        <v>-2.620880359882859E-2</v>
      </c>
      <c r="P35" s="147">
        <f t="shared" si="10"/>
        <v>-1.535093631897777E-2</v>
      </c>
      <c r="Q35" s="95">
        <f t="shared" si="10"/>
        <v>-0.10599753427663906</v>
      </c>
    </row>
    <row r="36" spans="2:17">
      <c r="B36" s="43" t="str">
        <f>B20</f>
        <v>debt raising costs (clause 6.4(j)(5))</v>
      </c>
      <c r="C36" s="78"/>
      <c r="D36" s="77"/>
      <c r="E36" s="84">
        <v>0</v>
      </c>
      <c r="F36" s="79">
        <v>0</v>
      </c>
      <c r="G36" s="79">
        <v>0</v>
      </c>
      <c r="H36" s="85">
        <v>0</v>
      </c>
      <c r="I36" s="139">
        <v>0</v>
      </c>
      <c r="J36" s="3"/>
      <c r="K36" s="148">
        <f t="shared" si="10"/>
        <v>0</v>
      </c>
      <c r="L36" s="149">
        <f t="shared" si="10"/>
        <v>0</v>
      </c>
      <c r="M36" s="148">
        <f t="shared" si="10"/>
        <v>0</v>
      </c>
      <c r="N36" s="149">
        <f t="shared" si="10"/>
        <v>0</v>
      </c>
      <c r="O36" s="149">
        <f t="shared" si="10"/>
        <v>0</v>
      </c>
      <c r="P36" s="150">
        <f t="shared" si="10"/>
        <v>0</v>
      </c>
      <c r="Q36" s="96">
        <f t="shared" si="10"/>
        <v>0</v>
      </c>
    </row>
    <row r="37" spans="2:17">
      <c r="B37" s="43" t="s">
        <v>24</v>
      </c>
      <c r="C37" s="78"/>
      <c r="D37" s="77"/>
      <c r="E37" s="84">
        <v>0.52041354802921969</v>
      </c>
      <c r="F37" s="79">
        <v>8.7996186348415342E-2</v>
      </c>
      <c r="G37" s="79">
        <v>2.9311298499998428E-2</v>
      </c>
      <c r="H37" s="85">
        <v>0.47106830214999945</v>
      </c>
      <c r="I37" s="139">
        <v>5.8080290000001693E-2</v>
      </c>
      <c r="J37" s="3"/>
      <c r="K37" s="148">
        <f t="shared" si="10"/>
        <v>0</v>
      </c>
      <c r="L37" s="149">
        <f t="shared" si="10"/>
        <v>0</v>
      </c>
      <c r="M37" s="148">
        <f t="shared" si="10"/>
        <v>-0.56425248381739157</v>
      </c>
      <c r="N37" s="149">
        <f t="shared" si="10"/>
        <v>-9.332762620781046E-2</v>
      </c>
      <c r="O37" s="149">
        <f t="shared" si="10"/>
        <v>-3.056662066822367E-2</v>
      </c>
      <c r="P37" s="150">
        <f t="shared" si="10"/>
        <v>-0.48359133523347658</v>
      </c>
      <c r="Q37" s="96">
        <f t="shared" si="10"/>
        <v>-5.8632071714974442E-2</v>
      </c>
    </row>
    <row r="38" spans="2:17" ht="26.25" thickBot="1">
      <c r="B38" s="154" t="str">
        <f>B21</f>
        <v>any other activity that Multinet and the Regulator agree to exclude from the operation of the efficiency carryover mechanism (clause 6.4(j)(7))</v>
      </c>
      <c r="C38" s="49"/>
      <c r="D38" s="50"/>
      <c r="E38" s="86">
        <v>0</v>
      </c>
      <c r="F38" s="87">
        <v>0</v>
      </c>
      <c r="G38" s="87">
        <v>0</v>
      </c>
      <c r="H38" s="88">
        <v>0</v>
      </c>
      <c r="I38" s="140">
        <v>0</v>
      </c>
      <c r="J38" s="3"/>
      <c r="K38" s="148">
        <f t="shared" si="10"/>
        <v>0</v>
      </c>
      <c r="L38" s="149">
        <f t="shared" si="10"/>
        <v>0</v>
      </c>
      <c r="M38" s="148">
        <f t="shared" si="10"/>
        <v>0</v>
      </c>
      <c r="N38" s="149">
        <f t="shared" si="10"/>
        <v>0</v>
      </c>
      <c r="O38" s="149">
        <f t="shared" si="10"/>
        <v>0</v>
      </c>
      <c r="P38" s="150">
        <f t="shared" si="10"/>
        <v>0</v>
      </c>
      <c r="Q38" s="97">
        <f t="shared" si="10"/>
        <v>0</v>
      </c>
    </row>
    <row r="39" spans="2:17" ht="15.75" thickBot="1">
      <c r="B39" s="155" t="s">
        <v>25</v>
      </c>
      <c r="C39" s="76">
        <f t="shared" ref="C39:I39" si="11">+C30-SUM(C32:C38)</f>
        <v>0</v>
      </c>
      <c r="D39" s="75">
        <f t="shared" si="11"/>
        <v>0</v>
      </c>
      <c r="E39" s="89">
        <f t="shared" si="11"/>
        <v>63.986420198428249</v>
      </c>
      <c r="F39" s="90">
        <f t="shared" si="11"/>
        <v>64.585820513651555</v>
      </c>
      <c r="G39" s="90">
        <f t="shared" si="11"/>
        <v>64.983570461500022</v>
      </c>
      <c r="H39" s="91">
        <f t="shared" si="11"/>
        <v>70.811039087849977</v>
      </c>
      <c r="I39" s="136">
        <f t="shared" si="11"/>
        <v>65.821421248123173</v>
      </c>
      <c r="J39" s="3"/>
      <c r="K39" s="53">
        <f t="shared" ref="K39:P39" si="12">K30+SUM(K32:K38)</f>
        <v>0</v>
      </c>
      <c r="L39" s="54">
        <f t="shared" si="12"/>
        <v>0</v>
      </c>
      <c r="M39" s="53">
        <f t="shared" si="12"/>
        <v>69.376549984665843</v>
      </c>
      <c r="N39" s="54">
        <f t="shared" si="12"/>
        <v>68.49889256969324</v>
      </c>
      <c r="O39" s="54">
        <f t="shared" si="12"/>
        <v>67.766637768148072</v>
      </c>
      <c r="P39" s="54">
        <f t="shared" si="12"/>
        <v>72.693502800915027</v>
      </c>
      <c r="Q39" s="98">
        <f>+P39+Q24-P24</f>
        <v>73.748812403238219</v>
      </c>
    </row>
    <row r="40" spans="2:17" ht="15.75" thickBot="1">
      <c r="Q40" s="92">
        <f>SUM(Q30,Q32:Q38)</f>
        <v>66.446746237000326</v>
      </c>
    </row>
    <row r="41" spans="2:17" ht="18.75" thickBot="1">
      <c r="K41" s="68" t="s">
        <v>30</v>
      </c>
      <c r="L41" s="69"/>
      <c r="M41" s="70"/>
      <c r="N41" s="70"/>
      <c r="O41" s="70"/>
      <c r="P41" s="70"/>
      <c r="Q41" s="99"/>
    </row>
    <row r="42" spans="2:17" ht="15.75" thickBot="1">
      <c r="K42" s="71"/>
      <c r="L42" s="72"/>
      <c r="M42" s="73">
        <f>(M24-M39)</f>
        <v>-6.7272682535830697</v>
      </c>
      <c r="N42" s="74">
        <f>(N24-N39)-(M24-M39)</f>
        <v>6.8588135666537724</v>
      </c>
      <c r="O42" s="74">
        <f>(O24-O39)-(N24-N39)</f>
        <v>3.1578649179533755</v>
      </c>
      <c r="P42" s="74">
        <f>(P24-P39)-(O24-O39)</f>
        <v>-5.3905814041834077</v>
      </c>
      <c r="Q42" s="108">
        <f>(Q24-Q39)-(P24-P39)</f>
        <v>1.4210854715202004E-14</v>
      </c>
    </row>
    <row r="43" spans="2:17" ht="15.75" thickBot="1">
      <c r="D43" s="102"/>
      <c r="E43" s="104"/>
      <c r="F43" s="104"/>
      <c r="G43" s="104"/>
      <c r="H43" s="104"/>
      <c r="I43" s="104"/>
      <c r="Q43" s="100">
        <f>(Q24-Q40)-(P24-P39)</f>
        <v>7.3020661662379069</v>
      </c>
    </row>
    <row r="44" spans="2:17" ht="15.75" thickBot="1">
      <c r="D44" s="102"/>
      <c r="E44" s="104"/>
      <c r="F44" s="104"/>
      <c r="G44" s="104"/>
      <c r="H44" s="104"/>
      <c r="I44" s="104"/>
    </row>
    <row r="45" spans="2:17" ht="15.75" thickBot="1">
      <c r="D45" s="102"/>
      <c r="E45" s="104"/>
      <c r="F45" s="104"/>
      <c r="G45" s="104"/>
      <c r="H45" s="104"/>
      <c r="I45" s="104"/>
      <c r="K45" s="109" t="s">
        <v>26</v>
      </c>
      <c r="L45" s="110"/>
      <c r="M45" s="111"/>
      <c r="N45" s="111"/>
      <c r="O45" s="111"/>
      <c r="P45" s="111"/>
      <c r="Q45" s="112">
        <f>-Q43*N7/2</f>
        <v>-4.2588242408113359</v>
      </c>
    </row>
    <row r="46" spans="2:17">
      <c r="E46" s="104"/>
      <c r="F46" s="104"/>
      <c r="G46" s="104"/>
      <c r="H46" s="104"/>
      <c r="I46" s="104"/>
    </row>
    <row r="47" spans="2:17">
      <c r="D47" s="102"/>
      <c r="E47" s="103"/>
      <c r="F47" s="103"/>
      <c r="G47" s="103"/>
      <c r="H47" s="103"/>
      <c r="I47" s="103"/>
    </row>
    <row r="49" spans="3:3">
      <c r="C49" s="156"/>
    </row>
  </sheetData>
  <mergeCells count="17">
    <mergeCell ref="C13:D13"/>
    <mergeCell ref="E13:I13"/>
    <mergeCell ref="K13:L13"/>
    <mergeCell ref="M13:Q13"/>
    <mergeCell ref="C2:M2"/>
    <mergeCell ref="C28:D28"/>
    <mergeCell ref="E28:I28"/>
    <mergeCell ref="K28:L28"/>
    <mergeCell ref="M28:Q28"/>
    <mergeCell ref="C14:D14"/>
    <mergeCell ref="E14:I14"/>
    <mergeCell ref="K14:L14"/>
    <mergeCell ref="M14:Q14"/>
    <mergeCell ref="C27:D27"/>
    <mergeCell ref="E27:I27"/>
    <mergeCell ref="K27:L27"/>
    <mergeCell ref="M27:Q27"/>
  </mergeCells>
  <dataValidations disablePrompts="1" count="3">
    <dataValidation type="custom" allowBlank="1" showInputMessage="1" showErrorMessage="1" error="Must be a number" promptTitle="Actual opex" prompt="Enter value._x000a_As set out in the regulatory accounts for the current regulatory control period." sqref="E30:H30" xr:uid="{8F16B687-AE6F-441D-82E7-8AE04F508874}">
      <formula1>ISNUMBER(E30)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E16:J16" xr:uid="{ABEB071B-BD92-4065-9038-2697903E6D2D}">
      <formula1>ISNUMBER(E16)</formula1>
    </dataValidation>
    <dataValidation type="custom" allowBlank="1" showInputMessage="1" showErrorMessage="1" error="Must be a number" prompt="Enter value" sqref="E18:J23" xr:uid="{25620444-20B1-42B3-8A20-6FAE3F97ACF3}">
      <formula1>ISNUMBER(E18)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2022-07-06T05:27:13Z</dcterms:created>
  <dcterms:modified xsi:type="dcterms:W3CDTF">2022-11-18T02:51:50Z</dcterms:modified>
</cp:coreProperties>
</file>